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mottmac-my.sharepoint.com/personal/sitichart_pakpab_mottmac_com/Documents/Desktop/crp/"/>
    </mc:Choice>
  </mc:AlternateContent>
  <xr:revisionPtr revIDLastSave="0" documentId="13_ncr:1_{653FE407-DC54-4734-879F-5EB3FF194F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ort" sheetId="1" r:id="rId1"/>
    <sheet name="multiTimeline price Last (XRP)" sheetId="2" r:id="rId2"/>
    <sheet name="Chart1" sheetId="3" r:id="rId3"/>
    <sheet name="Month" sheetId="4" r:id="rId4"/>
    <sheet name="Week" sheetId="5" r:id="rId5"/>
  </sheets>
  <externalReferences>
    <externalReference r:id="rId6"/>
    <externalReference r:id="rId7"/>
    <externalReference r:id="rId8"/>
  </externalReferences>
  <definedNames>
    <definedName name="Basic_sal">'[1]Salary estimates'!$D$14</definedName>
    <definedName name="Car_exp">[1]ExpensesJED!$H$84</definedName>
    <definedName name="civil_design">'[2]Input-Fee'!$E$41</definedName>
    <definedName name="CountryLookup">INDEX('[1]Cross Rate'!$T$8:$T$22, MATCH([3]Pricing!$C$6,'[1]Cross Rate'!$B$8:$B$22,0))</definedName>
    <definedName name="elec_design">'[2]Input-Fee'!$E$38</definedName>
    <definedName name="House_alo">'[1]Salary estimates'!$D$16</definedName>
    <definedName name="House_exp">[1]ExpensesJED!$H$7</definedName>
    <definedName name="House_exp2">[1]ExpensesJED!$H$8</definedName>
    <definedName name="House_exp3">[1]ExpensesJED!$H$9</definedName>
    <definedName name="House_exp3.2">[1]ExpensesDXB!$H$7</definedName>
    <definedName name="key_tech">'[2]Input-Fee'!$E$33</definedName>
    <definedName name="Kick_off_meeting">'[2]Input-Fee'!$E$20</definedName>
    <definedName name="Monthly_exp">[1]ExpensesJED!$H$72</definedName>
    <definedName name="Monthly_exp2">[1]ExpensesJED!$H$73</definedName>
    <definedName name="MonthlyCar_exp">[1]ExpensesJED!$F$88</definedName>
    <definedName name="MonthlyCar_exp3.2">[1]ExpensesDXB!$F$87</definedName>
    <definedName name="plant_operating">'[2]Input-Fee'!$E$73</definedName>
    <definedName name="Reloc">'[1]Salary estimates'!$H$13</definedName>
    <definedName name="site_assessment">'[2]Input-Fee'!$E$25</definedName>
    <definedName name="site_visit">'[2]Input-Fee'!$E$22</definedName>
    <definedName name="WinCal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9" i="2" l="1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T393" i="2"/>
  <c r="T394" i="2" s="1"/>
  <c r="T395" i="2"/>
  <c r="T396" i="2" s="1"/>
  <c r="T397" i="2" s="1"/>
  <c r="T398" i="2" s="1"/>
  <c r="T399" i="2"/>
  <c r="T400" i="2" s="1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N399" i="2"/>
  <c r="L393" i="2"/>
  <c r="L394" i="2"/>
  <c r="L395" i="2"/>
  <c r="L396" i="2"/>
  <c r="L397" i="2"/>
  <c r="M397" i="2" s="1"/>
  <c r="L398" i="2"/>
  <c r="L399" i="2"/>
  <c r="K393" i="2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385" i="2"/>
  <c r="J386" i="2"/>
  <c r="J387" i="2"/>
  <c r="J388" i="2"/>
  <c r="J389" i="2"/>
  <c r="J390" i="2"/>
  <c r="J391" i="2"/>
  <c r="J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385" i="2"/>
  <c r="I386" i="2"/>
  <c r="I387" i="2"/>
  <c r="I388" i="2"/>
  <c r="I389" i="2"/>
  <c r="I390" i="2"/>
  <c r="I391" i="2"/>
  <c r="I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385" i="2"/>
  <c r="H386" i="2"/>
  <c r="H387" i="2"/>
  <c r="H388" i="2"/>
  <c r="H389" i="2"/>
  <c r="H390" i="2"/>
  <c r="H391" i="2"/>
  <c r="H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385" i="2"/>
  <c r="G386" i="2"/>
  <c r="G387" i="2"/>
  <c r="G388" i="2"/>
  <c r="G389" i="2"/>
  <c r="G390" i="2"/>
  <c r="G391" i="2"/>
  <c r="G392" i="2"/>
  <c r="D394" i="2"/>
  <c r="D395" i="2"/>
  <c r="D396" i="2"/>
  <c r="D397" i="2"/>
  <c r="D398" i="2"/>
  <c r="D399" i="2"/>
  <c r="E399" i="2" s="1"/>
  <c r="F399" i="2" s="1"/>
  <c r="D400" i="2"/>
  <c r="D401" i="2"/>
  <c r="E402" i="2" s="1"/>
  <c r="F402" i="2" s="1"/>
  <c r="D402" i="2"/>
  <c r="D403" i="2"/>
  <c r="D404" i="2"/>
  <c r="D405" i="2"/>
  <c r="D406" i="2"/>
  <c r="D407" i="2"/>
  <c r="E407" i="2" s="1"/>
  <c r="F407" i="2" s="1"/>
  <c r="D408" i="2"/>
  <c r="D409" i="2"/>
  <c r="E410" i="2" s="1"/>
  <c r="F410" i="2" s="1"/>
  <c r="D410" i="2"/>
  <c r="D411" i="2"/>
  <c r="D412" i="2"/>
  <c r="D413" i="2"/>
  <c r="D414" i="2"/>
  <c r="D415" i="2"/>
  <c r="E415" i="2" s="1"/>
  <c r="F415" i="2" s="1"/>
  <c r="D416" i="2"/>
  <c r="D417" i="2"/>
  <c r="E418" i="2" s="1"/>
  <c r="F418" i="2" s="1"/>
  <c r="D418" i="2"/>
  <c r="D419" i="2"/>
  <c r="D420" i="2"/>
  <c r="D421" i="2"/>
  <c r="D422" i="2"/>
  <c r="D423" i="2"/>
  <c r="E423" i="2" s="1"/>
  <c r="F423" i="2" s="1"/>
  <c r="D424" i="2"/>
  <c r="D425" i="2"/>
  <c r="E426" i="2" s="1"/>
  <c r="F426" i="2" s="1"/>
  <c r="D426" i="2"/>
  <c r="D427" i="2"/>
  <c r="D428" i="2"/>
  <c r="D429" i="2"/>
  <c r="D430" i="2"/>
  <c r="D431" i="2"/>
  <c r="E431" i="2" s="1"/>
  <c r="F431" i="2" s="1"/>
  <c r="D432" i="2"/>
  <c r="D433" i="2"/>
  <c r="E434" i="2" s="1"/>
  <c r="F434" i="2" s="1"/>
  <c r="D434" i="2"/>
  <c r="D435" i="2"/>
  <c r="D436" i="2"/>
  <c r="D437" i="2"/>
  <c r="D438" i="2"/>
  <c r="D439" i="2"/>
  <c r="E439" i="2" s="1"/>
  <c r="F439" i="2" s="1"/>
  <c r="D440" i="2"/>
  <c r="D441" i="2"/>
  <c r="E442" i="2" s="1"/>
  <c r="F442" i="2" s="1"/>
  <c r="D442" i="2"/>
  <c r="D443" i="2"/>
  <c r="D444" i="2"/>
  <c r="D445" i="2"/>
  <c r="D446" i="2"/>
  <c r="D447" i="2"/>
  <c r="E447" i="2" s="1"/>
  <c r="F447" i="2" s="1"/>
  <c r="D448" i="2"/>
  <c r="D449" i="2"/>
  <c r="E450" i="2" s="1"/>
  <c r="F450" i="2" s="1"/>
  <c r="D450" i="2"/>
  <c r="D451" i="2"/>
  <c r="D452" i="2"/>
  <c r="D453" i="2"/>
  <c r="D454" i="2"/>
  <c r="D455" i="2"/>
  <c r="E455" i="2" s="1"/>
  <c r="F455" i="2" s="1"/>
  <c r="D456" i="2"/>
  <c r="D457" i="2"/>
  <c r="E458" i="2" s="1"/>
  <c r="F458" i="2" s="1"/>
  <c r="D458" i="2"/>
  <c r="D459" i="2"/>
  <c r="D460" i="2"/>
  <c r="D461" i="2"/>
  <c r="D462" i="2"/>
  <c r="D463" i="2"/>
  <c r="E463" i="2" s="1"/>
  <c r="F463" i="2" s="1"/>
  <c r="D464" i="2"/>
  <c r="D465" i="2"/>
  <c r="E466" i="2" s="1"/>
  <c r="F466" i="2" s="1"/>
  <c r="D466" i="2"/>
  <c r="D467" i="2"/>
  <c r="D468" i="2"/>
  <c r="D469" i="2"/>
  <c r="D470" i="2"/>
  <c r="D471" i="2"/>
  <c r="E471" i="2" s="1"/>
  <c r="F471" i="2" s="1"/>
  <c r="D472" i="2"/>
  <c r="D473" i="2"/>
  <c r="E474" i="2" s="1"/>
  <c r="F474" i="2" s="1"/>
  <c r="D474" i="2"/>
  <c r="D475" i="2"/>
  <c r="D476" i="2"/>
  <c r="D477" i="2"/>
  <c r="D478" i="2"/>
  <c r="D479" i="2"/>
  <c r="E479" i="2" s="1"/>
  <c r="F479" i="2" s="1"/>
  <c r="D480" i="2"/>
  <c r="D481" i="2"/>
  <c r="E482" i="2" s="1"/>
  <c r="F482" i="2" s="1"/>
  <c r="D482" i="2"/>
  <c r="D483" i="2"/>
  <c r="D484" i="2"/>
  <c r="D485" i="2"/>
  <c r="D486" i="2"/>
  <c r="D487" i="2"/>
  <c r="E487" i="2" s="1"/>
  <c r="F487" i="2" s="1"/>
  <c r="D488" i="2"/>
  <c r="D489" i="2"/>
  <c r="E490" i="2" s="1"/>
  <c r="F490" i="2" s="1"/>
  <c r="D490" i="2"/>
  <c r="D491" i="2"/>
  <c r="D492" i="2"/>
  <c r="D493" i="2"/>
  <c r="D494" i="2"/>
  <c r="D495" i="2"/>
  <c r="E495" i="2" s="1"/>
  <c r="F495" i="2" s="1"/>
  <c r="D496" i="2"/>
  <c r="D497" i="2"/>
  <c r="E498" i="2" s="1"/>
  <c r="F498" i="2" s="1"/>
  <c r="D498" i="2"/>
  <c r="D499" i="2"/>
  <c r="D500" i="2"/>
  <c r="D501" i="2"/>
  <c r="D502" i="2"/>
  <c r="D503" i="2"/>
  <c r="E503" i="2" s="1"/>
  <c r="F503" i="2" s="1"/>
  <c r="D504" i="2"/>
  <c r="D505" i="2"/>
  <c r="E506" i="2" s="1"/>
  <c r="F506" i="2" s="1"/>
  <c r="D506" i="2"/>
  <c r="D507" i="2"/>
  <c r="D508" i="2"/>
  <c r="D509" i="2"/>
  <c r="D510" i="2"/>
  <c r="D511" i="2"/>
  <c r="E511" i="2" s="1"/>
  <c r="F511" i="2" s="1"/>
  <c r="D512" i="2"/>
  <c r="D513" i="2"/>
  <c r="E514" i="2" s="1"/>
  <c r="F514" i="2" s="1"/>
  <c r="D514" i="2"/>
  <c r="D515" i="2"/>
  <c r="D516" i="2"/>
  <c r="D517" i="2"/>
  <c r="D518" i="2"/>
  <c r="D519" i="2"/>
  <c r="E519" i="2" s="1"/>
  <c r="F519" i="2" s="1"/>
  <c r="D520" i="2"/>
  <c r="D521" i="2"/>
  <c r="E522" i="2" s="1"/>
  <c r="F522" i="2" s="1"/>
  <c r="D522" i="2"/>
  <c r="D523" i="2"/>
  <c r="D524" i="2"/>
  <c r="D525" i="2"/>
  <c r="D526" i="2"/>
  <c r="D527" i="2"/>
  <c r="E527" i="2" s="1"/>
  <c r="F527" i="2" s="1"/>
  <c r="D528" i="2"/>
  <c r="D529" i="2"/>
  <c r="E530" i="2" s="1"/>
  <c r="F530" i="2" s="1"/>
  <c r="D530" i="2"/>
  <c r="D531" i="2"/>
  <c r="D532" i="2"/>
  <c r="D533" i="2"/>
  <c r="D534" i="2"/>
  <c r="D535" i="2"/>
  <c r="E535" i="2" s="1"/>
  <c r="F535" i="2" s="1"/>
  <c r="D536" i="2"/>
  <c r="D537" i="2"/>
  <c r="E538" i="2" s="1"/>
  <c r="F538" i="2" s="1"/>
  <c r="D538" i="2"/>
  <c r="D539" i="2"/>
  <c r="D540" i="2"/>
  <c r="D541" i="2"/>
  <c r="D542" i="2"/>
  <c r="D543" i="2"/>
  <c r="E543" i="2" s="1"/>
  <c r="F543" i="2" s="1"/>
  <c r="D544" i="2"/>
  <c r="D545" i="2"/>
  <c r="D546" i="2"/>
  <c r="D547" i="2"/>
  <c r="D548" i="2"/>
  <c r="D549" i="2"/>
  <c r="D550" i="2"/>
  <c r="D551" i="2"/>
  <c r="E551" i="2" s="1"/>
  <c r="F551" i="2" s="1"/>
  <c r="D552" i="2"/>
  <c r="D553" i="2"/>
  <c r="E554" i="2" s="1"/>
  <c r="F554" i="2" s="1"/>
  <c r="D554" i="2"/>
  <c r="D555" i="2"/>
  <c r="D556" i="2"/>
  <c r="D557" i="2"/>
  <c r="D558" i="2"/>
  <c r="D559" i="2"/>
  <c r="E559" i="2" s="1"/>
  <c r="F559" i="2" s="1"/>
  <c r="D560" i="2"/>
  <c r="D561" i="2"/>
  <c r="D562" i="2"/>
  <c r="D563" i="2"/>
  <c r="D564" i="2"/>
  <c r="D565" i="2"/>
  <c r="D566" i="2"/>
  <c r="D567" i="2"/>
  <c r="E567" i="2" s="1"/>
  <c r="F567" i="2" s="1"/>
  <c r="D568" i="2"/>
  <c r="D569" i="2"/>
  <c r="E570" i="2" s="1"/>
  <c r="F570" i="2" s="1"/>
  <c r="D570" i="2"/>
  <c r="D571" i="2"/>
  <c r="D572" i="2"/>
  <c r="D573" i="2"/>
  <c r="D574" i="2"/>
  <c r="D575" i="2"/>
  <c r="E575" i="2" s="1"/>
  <c r="F575" i="2" s="1"/>
  <c r="D576" i="2"/>
  <c r="D577" i="2"/>
  <c r="E578" i="2" s="1"/>
  <c r="F578" i="2" s="1"/>
  <c r="D578" i="2"/>
  <c r="D579" i="2"/>
  <c r="D580" i="2"/>
  <c r="D581" i="2"/>
  <c r="D582" i="2"/>
  <c r="D583" i="2"/>
  <c r="E583" i="2" s="1"/>
  <c r="F583" i="2" s="1"/>
  <c r="D584" i="2"/>
  <c r="D585" i="2"/>
  <c r="E586" i="2" s="1"/>
  <c r="F586" i="2" s="1"/>
  <c r="D586" i="2"/>
  <c r="D587" i="2"/>
  <c r="D588" i="2"/>
  <c r="D589" i="2"/>
  <c r="D590" i="2"/>
  <c r="D591" i="2"/>
  <c r="E591" i="2" s="1"/>
  <c r="F591" i="2" s="1"/>
  <c r="D592" i="2"/>
  <c r="D593" i="2"/>
  <c r="E594" i="2" s="1"/>
  <c r="F594" i="2" s="1"/>
  <c r="D594" i="2"/>
  <c r="D595" i="2"/>
  <c r="D596" i="2"/>
  <c r="D597" i="2"/>
  <c r="D598" i="2"/>
  <c r="D599" i="2"/>
  <c r="E599" i="2" s="1"/>
  <c r="F599" i="2" s="1"/>
  <c r="D600" i="2"/>
  <c r="D601" i="2"/>
  <c r="E602" i="2" s="1"/>
  <c r="F602" i="2" s="1"/>
  <c r="D602" i="2"/>
  <c r="D603" i="2"/>
  <c r="D604" i="2"/>
  <c r="D605" i="2"/>
  <c r="D606" i="2"/>
  <c r="D607" i="2"/>
  <c r="E607" i="2" s="1"/>
  <c r="F607" i="2" s="1"/>
  <c r="D608" i="2"/>
  <c r="D609" i="2"/>
  <c r="D610" i="2"/>
  <c r="D611" i="2"/>
  <c r="D612" i="2"/>
  <c r="D613" i="2"/>
  <c r="D614" i="2"/>
  <c r="D615" i="2"/>
  <c r="E615" i="2" s="1"/>
  <c r="F615" i="2" s="1"/>
  <c r="D616" i="2"/>
  <c r="D617" i="2"/>
  <c r="E618" i="2" s="1"/>
  <c r="F618" i="2" s="1"/>
  <c r="D618" i="2"/>
  <c r="D619" i="2"/>
  <c r="D620" i="2"/>
  <c r="D621" i="2"/>
  <c r="D622" i="2"/>
  <c r="D623" i="2"/>
  <c r="E623" i="2" s="1"/>
  <c r="F623" i="2" s="1"/>
  <c r="D624" i="2"/>
  <c r="D625" i="2"/>
  <c r="D626" i="2"/>
  <c r="D627" i="2"/>
  <c r="D628" i="2"/>
  <c r="D629" i="2"/>
  <c r="D630" i="2"/>
  <c r="D631" i="2"/>
  <c r="E631" i="2" s="1"/>
  <c r="F631" i="2" s="1"/>
  <c r="D632" i="2"/>
  <c r="D633" i="2"/>
  <c r="E634" i="2" s="1"/>
  <c r="F634" i="2" s="1"/>
  <c r="D634" i="2"/>
  <c r="D635" i="2"/>
  <c r="D636" i="2"/>
  <c r="D637" i="2"/>
  <c r="D638" i="2"/>
  <c r="D639" i="2"/>
  <c r="E639" i="2" s="1"/>
  <c r="F639" i="2" s="1"/>
  <c r="D640" i="2"/>
  <c r="D641" i="2"/>
  <c r="E642" i="2" s="1"/>
  <c r="F642" i="2" s="1"/>
  <c r="D642" i="2"/>
  <c r="D643" i="2"/>
  <c r="D644" i="2"/>
  <c r="D645" i="2"/>
  <c r="D646" i="2"/>
  <c r="D647" i="2"/>
  <c r="E647" i="2" s="1"/>
  <c r="F647" i="2" s="1"/>
  <c r="D648" i="2"/>
  <c r="D649" i="2"/>
  <c r="E650" i="2" s="1"/>
  <c r="F650" i="2" s="1"/>
  <c r="D650" i="2"/>
  <c r="D651" i="2"/>
  <c r="D652" i="2"/>
  <c r="D653" i="2"/>
  <c r="D654" i="2"/>
  <c r="D655" i="2"/>
  <c r="E655" i="2" s="1"/>
  <c r="F655" i="2" s="1"/>
  <c r="D656" i="2"/>
  <c r="D657" i="2"/>
  <c r="E658" i="2" s="1"/>
  <c r="F658" i="2" s="1"/>
  <c r="D658" i="2"/>
  <c r="D659" i="2"/>
  <c r="D660" i="2"/>
  <c r="D661" i="2"/>
  <c r="D662" i="2"/>
  <c r="D663" i="2"/>
  <c r="E663" i="2" s="1"/>
  <c r="F663" i="2" s="1"/>
  <c r="D664" i="2"/>
  <c r="D665" i="2"/>
  <c r="E666" i="2" s="1"/>
  <c r="F666" i="2" s="1"/>
  <c r="D666" i="2"/>
  <c r="D667" i="2"/>
  <c r="D668" i="2"/>
  <c r="D669" i="2"/>
  <c r="D670" i="2"/>
  <c r="D671" i="2"/>
  <c r="E671" i="2" s="1"/>
  <c r="F671" i="2" s="1"/>
  <c r="D672" i="2"/>
  <c r="D673" i="2"/>
  <c r="E674" i="2" s="1"/>
  <c r="F674" i="2" s="1"/>
  <c r="D674" i="2"/>
  <c r="D675" i="2"/>
  <c r="D676" i="2"/>
  <c r="D677" i="2"/>
  <c r="D678" i="2"/>
  <c r="D679" i="2"/>
  <c r="E679" i="2" s="1"/>
  <c r="F679" i="2" s="1"/>
  <c r="D680" i="2"/>
  <c r="D681" i="2"/>
  <c r="E682" i="2" s="1"/>
  <c r="F682" i="2" s="1"/>
  <c r="D682" i="2"/>
  <c r="D683" i="2"/>
  <c r="D684" i="2"/>
  <c r="D685" i="2"/>
  <c r="D686" i="2"/>
  <c r="D687" i="2"/>
  <c r="E687" i="2" s="1"/>
  <c r="F687" i="2" s="1"/>
  <c r="D688" i="2"/>
  <c r="D689" i="2"/>
  <c r="D690" i="2"/>
  <c r="D691" i="2"/>
  <c r="D692" i="2"/>
  <c r="D693" i="2"/>
  <c r="D694" i="2"/>
  <c r="D695" i="2"/>
  <c r="E695" i="2" s="1"/>
  <c r="F695" i="2" s="1"/>
  <c r="D696" i="2"/>
  <c r="D697" i="2"/>
  <c r="E698" i="2" s="1"/>
  <c r="F698" i="2" s="1"/>
  <c r="D698" i="2"/>
  <c r="D699" i="2"/>
  <c r="D700" i="2"/>
  <c r="D701" i="2"/>
  <c r="D702" i="2"/>
  <c r="D703" i="2"/>
  <c r="E703" i="2" s="1"/>
  <c r="F703" i="2" s="1"/>
  <c r="D704" i="2"/>
  <c r="D705" i="2"/>
  <c r="E706" i="2" s="1"/>
  <c r="F706" i="2" s="1"/>
  <c r="D706" i="2"/>
  <c r="D707" i="2"/>
  <c r="D708" i="2"/>
  <c r="D709" i="2"/>
  <c r="D710" i="2"/>
  <c r="D711" i="2"/>
  <c r="E711" i="2" s="1"/>
  <c r="F711" i="2" s="1"/>
  <c r="D712" i="2"/>
  <c r="D713" i="2"/>
  <c r="E714" i="2" s="1"/>
  <c r="F714" i="2" s="1"/>
  <c r="D714" i="2"/>
  <c r="D715" i="2"/>
  <c r="D716" i="2"/>
  <c r="D717" i="2"/>
  <c r="D718" i="2"/>
  <c r="D719" i="2"/>
  <c r="E719" i="2" s="1"/>
  <c r="F719" i="2" s="1"/>
  <c r="D720" i="2"/>
  <c r="D721" i="2"/>
  <c r="E722" i="2" s="1"/>
  <c r="F722" i="2" s="1"/>
  <c r="D722" i="2"/>
  <c r="D723" i="2"/>
  <c r="D724" i="2"/>
  <c r="D725" i="2"/>
  <c r="D726" i="2"/>
  <c r="D727" i="2"/>
  <c r="E727" i="2" s="1"/>
  <c r="F727" i="2" s="1"/>
  <c r="D728" i="2"/>
  <c r="D729" i="2"/>
  <c r="E730" i="2" s="1"/>
  <c r="F730" i="2" s="1"/>
  <c r="D730" i="2"/>
  <c r="D731" i="2"/>
  <c r="D732" i="2"/>
  <c r="D733" i="2"/>
  <c r="D734" i="2"/>
  <c r="D735" i="2"/>
  <c r="E735" i="2" s="1"/>
  <c r="F735" i="2" s="1"/>
  <c r="D736" i="2"/>
  <c r="D737" i="2"/>
  <c r="E738" i="2" s="1"/>
  <c r="F738" i="2" s="1"/>
  <c r="D738" i="2"/>
  <c r="D739" i="2"/>
  <c r="D740" i="2"/>
  <c r="D741" i="2"/>
  <c r="D742" i="2"/>
  <c r="D743" i="2"/>
  <c r="E743" i="2" s="1"/>
  <c r="F743" i="2" s="1"/>
  <c r="D744" i="2"/>
  <c r="D745" i="2"/>
  <c r="E746" i="2" s="1"/>
  <c r="F746" i="2" s="1"/>
  <c r="D746" i="2"/>
  <c r="D747" i="2"/>
  <c r="D748" i="2"/>
  <c r="D749" i="2"/>
  <c r="D750" i="2"/>
  <c r="D751" i="2"/>
  <c r="E751" i="2" s="1"/>
  <c r="F751" i="2" s="1"/>
  <c r="D752" i="2"/>
  <c r="D753" i="2"/>
  <c r="D754" i="2"/>
  <c r="D755" i="2"/>
  <c r="D756" i="2"/>
  <c r="D757" i="2"/>
  <c r="D758" i="2"/>
  <c r="D759" i="2"/>
  <c r="E759" i="2" s="1"/>
  <c r="F759" i="2" s="1"/>
  <c r="D760" i="2"/>
  <c r="D761" i="2"/>
  <c r="E762" i="2" s="1"/>
  <c r="F762" i="2" s="1"/>
  <c r="D762" i="2"/>
  <c r="D763" i="2"/>
  <c r="D764" i="2"/>
  <c r="D765" i="2"/>
  <c r="D766" i="2"/>
  <c r="D767" i="2"/>
  <c r="E767" i="2" s="1"/>
  <c r="F767" i="2" s="1"/>
  <c r="D768" i="2"/>
  <c r="D769" i="2"/>
  <c r="E770" i="2" s="1"/>
  <c r="F770" i="2" s="1"/>
  <c r="D770" i="2"/>
  <c r="D771" i="2"/>
  <c r="D772" i="2"/>
  <c r="D773" i="2"/>
  <c r="D774" i="2"/>
  <c r="D775" i="2"/>
  <c r="E775" i="2" s="1"/>
  <c r="F775" i="2" s="1"/>
  <c r="D776" i="2"/>
  <c r="D777" i="2"/>
  <c r="E778" i="2" s="1"/>
  <c r="F778" i="2" s="1"/>
  <c r="D778" i="2"/>
  <c r="D779" i="2"/>
  <c r="D780" i="2"/>
  <c r="D781" i="2"/>
  <c r="D782" i="2"/>
  <c r="D783" i="2"/>
  <c r="E783" i="2" s="1"/>
  <c r="F783" i="2" s="1"/>
  <c r="D784" i="2"/>
  <c r="D785" i="2"/>
  <c r="E786" i="2" s="1"/>
  <c r="F786" i="2" s="1"/>
  <c r="D786" i="2"/>
  <c r="D787" i="2"/>
  <c r="D788" i="2"/>
  <c r="D789" i="2"/>
  <c r="D790" i="2"/>
  <c r="D791" i="2"/>
  <c r="E791" i="2" s="1"/>
  <c r="F791" i="2" s="1"/>
  <c r="D792" i="2"/>
  <c r="D793" i="2"/>
  <c r="E794" i="2" s="1"/>
  <c r="F794" i="2" s="1"/>
  <c r="D794" i="2"/>
  <c r="D795" i="2"/>
  <c r="D796" i="2"/>
  <c r="D797" i="2"/>
  <c r="D798" i="2"/>
  <c r="D799" i="2"/>
  <c r="E799" i="2" s="1"/>
  <c r="F799" i="2" s="1"/>
  <c r="D800" i="2"/>
  <c r="D801" i="2"/>
  <c r="E802" i="2" s="1"/>
  <c r="F802" i="2" s="1"/>
  <c r="D802" i="2"/>
  <c r="D803" i="2"/>
  <c r="D804" i="2"/>
  <c r="D805" i="2"/>
  <c r="D393" i="2"/>
  <c r="B394" i="2"/>
  <c r="B395" i="2"/>
  <c r="B396" i="2"/>
  <c r="B397" i="2"/>
  <c r="B398" i="2"/>
  <c r="B399" i="2"/>
  <c r="C399" i="2" s="1"/>
  <c r="B400" i="2"/>
  <c r="B401" i="2"/>
  <c r="C402" i="2" s="1"/>
  <c r="B402" i="2"/>
  <c r="B403" i="2"/>
  <c r="B404" i="2"/>
  <c r="B405" i="2"/>
  <c r="B406" i="2"/>
  <c r="B407" i="2"/>
  <c r="C407" i="2" s="1"/>
  <c r="B408" i="2"/>
  <c r="B409" i="2"/>
  <c r="C410" i="2" s="1"/>
  <c r="B410" i="2"/>
  <c r="B411" i="2"/>
  <c r="B412" i="2"/>
  <c r="B413" i="2"/>
  <c r="B414" i="2"/>
  <c r="B415" i="2"/>
  <c r="C415" i="2" s="1"/>
  <c r="B416" i="2"/>
  <c r="B417" i="2"/>
  <c r="C417" i="2" s="1"/>
  <c r="B418" i="2"/>
  <c r="B419" i="2"/>
  <c r="B420" i="2"/>
  <c r="B421" i="2"/>
  <c r="B422" i="2"/>
  <c r="B423" i="2"/>
  <c r="C423" i="2" s="1"/>
  <c r="B424" i="2"/>
  <c r="B425" i="2"/>
  <c r="C425" i="2" s="1"/>
  <c r="B426" i="2"/>
  <c r="B427" i="2"/>
  <c r="B428" i="2"/>
  <c r="B429" i="2"/>
  <c r="B430" i="2"/>
  <c r="B431" i="2"/>
  <c r="C431" i="2" s="1"/>
  <c r="B432" i="2"/>
  <c r="B433" i="2"/>
  <c r="C434" i="2" s="1"/>
  <c r="B434" i="2"/>
  <c r="B435" i="2"/>
  <c r="B436" i="2"/>
  <c r="B437" i="2"/>
  <c r="B438" i="2"/>
  <c r="B439" i="2"/>
  <c r="C439" i="2" s="1"/>
  <c r="B440" i="2"/>
  <c r="B441" i="2"/>
  <c r="C442" i="2" s="1"/>
  <c r="B442" i="2"/>
  <c r="B443" i="2"/>
  <c r="B444" i="2"/>
  <c r="B445" i="2"/>
  <c r="B446" i="2"/>
  <c r="B447" i="2"/>
  <c r="C447" i="2" s="1"/>
  <c r="B448" i="2"/>
  <c r="B449" i="2"/>
  <c r="C449" i="2" s="1"/>
  <c r="B450" i="2"/>
  <c r="B451" i="2"/>
  <c r="B452" i="2"/>
  <c r="B453" i="2"/>
  <c r="B454" i="2"/>
  <c r="B455" i="2"/>
  <c r="C455" i="2" s="1"/>
  <c r="B456" i="2"/>
  <c r="B457" i="2"/>
  <c r="C458" i="2" s="1"/>
  <c r="B458" i="2"/>
  <c r="B459" i="2"/>
  <c r="B460" i="2"/>
  <c r="B461" i="2"/>
  <c r="B462" i="2"/>
  <c r="B463" i="2"/>
  <c r="C463" i="2" s="1"/>
  <c r="B464" i="2"/>
  <c r="B465" i="2"/>
  <c r="C466" i="2" s="1"/>
  <c r="B466" i="2"/>
  <c r="B467" i="2"/>
  <c r="B468" i="2"/>
  <c r="B469" i="2"/>
  <c r="B470" i="2"/>
  <c r="B471" i="2"/>
  <c r="C471" i="2" s="1"/>
  <c r="B472" i="2"/>
  <c r="B473" i="2"/>
  <c r="C474" i="2" s="1"/>
  <c r="B474" i="2"/>
  <c r="B475" i="2"/>
  <c r="B476" i="2"/>
  <c r="B477" i="2"/>
  <c r="B478" i="2"/>
  <c r="B479" i="2"/>
  <c r="C479" i="2" s="1"/>
  <c r="B480" i="2"/>
  <c r="B481" i="2"/>
  <c r="C481" i="2" s="1"/>
  <c r="B482" i="2"/>
  <c r="B483" i="2"/>
  <c r="B484" i="2"/>
  <c r="B485" i="2"/>
  <c r="B486" i="2"/>
  <c r="B487" i="2"/>
  <c r="C487" i="2" s="1"/>
  <c r="B488" i="2"/>
  <c r="B489" i="2"/>
  <c r="C490" i="2" s="1"/>
  <c r="B490" i="2"/>
  <c r="B491" i="2"/>
  <c r="B492" i="2"/>
  <c r="B493" i="2"/>
  <c r="B494" i="2"/>
  <c r="B495" i="2"/>
  <c r="C495" i="2" s="1"/>
  <c r="B496" i="2"/>
  <c r="B497" i="2"/>
  <c r="C498" i="2" s="1"/>
  <c r="B498" i="2"/>
  <c r="B499" i="2"/>
  <c r="B500" i="2"/>
  <c r="B501" i="2"/>
  <c r="B502" i="2"/>
  <c r="B503" i="2"/>
  <c r="C503" i="2" s="1"/>
  <c r="B504" i="2"/>
  <c r="B505" i="2"/>
  <c r="C505" i="2" s="1"/>
  <c r="B506" i="2"/>
  <c r="B507" i="2"/>
  <c r="B508" i="2"/>
  <c r="B509" i="2"/>
  <c r="B510" i="2"/>
  <c r="B511" i="2"/>
  <c r="C511" i="2" s="1"/>
  <c r="B512" i="2"/>
  <c r="B513" i="2"/>
  <c r="C514" i="2" s="1"/>
  <c r="B514" i="2"/>
  <c r="B515" i="2"/>
  <c r="B516" i="2"/>
  <c r="B517" i="2"/>
  <c r="B518" i="2"/>
  <c r="B519" i="2"/>
  <c r="C519" i="2" s="1"/>
  <c r="B520" i="2"/>
  <c r="B521" i="2"/>
  <c r="C522" i="2" s="1"/>
  <c r="B522" i="2"/>
  <c r="B523" i="2"/>
  <c r="B524" i="2"/>
  <c r="B525" i="2"/>
  <c r="B526" i="2"/>
  <c r="B527" i="2"/>
  <c r="C527" i="2" s="1"/>
  <c r="B528" i="2"/>
  <c r="B529" i="2"/>
  <c r="C530" i="2" s="1"/>
  <c r="B530" i="2"/>
  <c r="B531" i="2"/>
  <c r="B532" i="2"/>
  <c r="B533" i="2"/>
  <c r="B534" i="2"/>
  <c r="B535" i="2"/>
  <c r="C535" i="2" s="1"/>
  <c r="B536" i="2"/>
  <c r="B537" i="2"/>
  <c r="C537" i="2" s="1"/>
  <c r="B538" i="2"/>
  <c r="B539" i="2"/>
  <c r="B540" i="2"/>
  <c r="B541" i="2"/>
  <c r="B542" i="2"/>
  <c r="B543" i="2"/>
  <c r="C543" i="2" s="1"/>
  <c r="B544" i="2"/>
  <c r="B545" i="2"/>
  <c r="C546" i="2" s="1"/>
  <c r="B546" i="2"/>
  <c r="B547" i="2"/>
  <c r="B548" i="2"/>
  <c r="B549" i="2"/>
  <c r="B550" i="2"/>
  <c r="B551" i="2"/>
  <c r="C551" i="2" s="1"/>
  <c r="B552" i="2"/>
  <c r="B553" i="2"/>
  <c r="C554" i="2" s="1"/>
  <c r="B554" i="2"/>
  <c r="B555" i="2"/>
  <c r="B556" i="2"/>
  <c r="B557" i="2"/>
  <c r="B558" i="2"/>
  <c r="B559" i="2"/>
  <c r="C559" i="2" s="1"/>
  <c r="B560" i="2"/>
  <c r="B561" i="2"/>
  <c r="C562" i="2" s="1"/>
  <c r="B562" i="2"/>
  <c r="B563" i="2"/>
  <c r="B564" i="2"/>
  <c r="B565" i="2"/>
  <c r="B566" i="2"/>
  <c r="B567" i="2"/>
  <c r="C567" i="2" s="1"/>
  <c r="B568" i="2"/>
  <c r="B569" i="2"/>
  <c r="C569" i="2" s="1"/>
  <c r="B570" i="2"/>
  <c r="B571" i="2"/>
  <c r="B572" i="2"/>
  <c r="B573" i="2"/>
  <c r="B574" i="2"/>
  <c r="B575" i="2"/>
  <c r="C575" i="2" s="1"/>
  <c r="B576" i="2"/>
  <c r="B577" i="2"/>
  <c r="C578" i="2" s="1"/>
  <c r="B578" i="2"/>
  <c r="B579" i="2"/>
  <c r="B580" i="2"/>
  <c r="B581" i="2"/>
  <c r="B582" i="2"/>
  <c r="B583" i="2"/>
  <c r="C583" i="2" s="1"/>
  <c r="B584" i="2"/>
  <c r="B585" i="2"/>
  <c r="C586" i="2" s="1"/>
  <c r="B586" i="2"/>
  <c r="B587" i="2"/>
  <c r="B588" i="2"/>
  <c r="B589" i="2"/>
  <c r="B590" i="2"/>
  <c r="B591" i="2"/>
  <c r="C591" i="2" s="1"/>
  <c r="B592" i="2"/>
  <c r="B593" i="2"/>
  <c r="C593" i="2" s="1"/>
  <c r="B594" i="2"/>
  <c r="B595" i="2"/>
  <c r="B596" i="2"/>
  <c r="B597" i="2"/>
  <c r="B598" i="2"/>
  <c r="B599" i="2"/>
  <c r="C599" i="2" s="1"/>
  <c r="B600" i="2"/>
  <c r="B601" i="2"/>
  <c r="C601" i="2" s="1"/>
  <c r="B602" i="2"/>
  <c r="B603" i="2"/>
  <c r="B604" i="2"/>
  <c r="B605" i="2"/>
  <c r="B606" i="2"/>
  <c r="B607" i="2"/>
  <c r="C607" i="2" s="1"/>
  <c r="B608" i="2"/>
  <c r="B609" i="2"/>
  <c r="C610" i="2" s="1"/>
  <c r="B610" i="2"/>
  <c r="B611" i="2"/>
  <c r="B612" i="2"/>
  <c r="B613" i="2"/>
  <c r="B614" i="2"/>
  <c r="B615" i="2"/>
  <c r="C615" i="2" s="1"/>
  <c r="B616" i="2"/>
  <c r="B617" i="2"/>
  <c r="C618" i="2" s="1"/>
  <c r="B618" i="2"/>
  <c r="B619" i="2"/>
  <c r="B620" i="2"/>
  <c r="B621" i="2"/>
  <c r="B622" i="2"/>
  <c r="B623" i="2"/>
  <c r="C623" i="2" s="1"/>
  <c r="B624" i="2"/>
  <c r="B625" i="2"/>
  <c r="C625" i="2" s="1"/>
  <c r="B626" i="2"/>
  <c r="B627" i="2"/>
  <c r="B628" i="2"/>
  <c r="B629" i="2"/>
  <c r="B630" i="2"/>
  <c r="B631" i="2"/>
  <c r="C631" i="2" s="1"/>
  <c r="B632" i="2"/>
  <c r="B633" i="2"/>
  <c r="C634" i="2" s="1"/>
  <c r="B634" i="2"/>
  <c r="B635" i="2"/>
  <c r="B636" i="2"/>
  <c r="B637" i="2"/>
  <c r="B638" i="2"/>
  <c r="B639" i="2"/>
  <c r="C639" i="2" s="1"/>
  <c r="B640" i="2"/>
  <c r="B641" i="2"/>
  <c r="C642" i="2" s="1"/>
  <c r="B642" i="2"/>
  <c r="B643" i="2"/>
  <c r="B644" i="2"/>
  <c r="B645" i="2"/>
  <c r="B646" i="2"/>
  <c r="B647" i="2"/>
  <c r="C647" i="2" s="1"/>
  <c r="B648" i="2"/>
  <c r="B649" i="2"/>
  <c r="C649" i="2" s="1"/>
  <c r="B650" i="2"/>
  <c r="B651" i="2"/>
  <c r="B652" i="2"/>
  <c r="B653" i="2"/>
  <c r="B654" i="2"/>
  <c r="B655" i="2"/>
  <c r="C655" i="2" s="1"/>
  <c r="B656" i="2"/>
  <c r="B657" i="2"/>
  <c r="C658" i="2" s="1"/>
  <c r="B658" i="2"/>
  <c r="B659" i="2"/>
  <c r="B660" i="2"/>
  <c r="B661" i="2"/>
  <c r="B662" i="2"/>
  <c r="B663" i="2"/>
  <c r="C663" i="2" s="1"/>
  <c r="B664" i="2"/>
  <c r="B665" i="2"/>
  <c r="C666" i="2" s="1"/>
  <c r="B666" i="2"/>
  <c r="B667" i="2"/>
  <c r="B668" i="2"/>
  <c r="B669" i="2"/>
  <c r="B670" i="2"/>
  <c r="B671" i="2"/>
  <c r="C671" i="2" s="1"/>
  <c r="B672" i="2"/>
  <c r="B673" i="2"/>
  <c r="C673" i="2" s="1"/>
  <c r="B674" i="2"/>
  <c r="B675" i="2"/>
  <c r="B676" i="2"/>
  <c r="B677" i="2"/>
  <c r="B678" i="2"/>
  <c r="B679" i="2"/>
  <c r="C679" i="2" s="1"/>
  <c r="B680" i="2"/>
  <c r="B681" i="2"/>
  <c r="C682" i="2" s="1"/>
  <c r="B682" i="2"/>
  <c r="B683" i="2"/>
  <c r="B684" i="2"/>
  <c r="B685" i="2"/>
  <c r="B686" i="2"/>
  <c r="B687" i="2"/>
  <c r="C687" i="2" s="1"/>
  <c r="B688" i="2"/>
  <c r="B689" i="2"/>
  <c r="C690" i="2" s="1"/>
  <c r="B690" i="2"/>
  <c r="B691" i="2"/>
  <c r="B692" i="2"/>
  <c r="B693" i="2"/>
  <c r="B694" i="2"/>
  <c r="B695" i="2"/>
  <c r="C695" i="2" s="1"/>
  <c r="B696" i="2"/>
  <c r="B697" i="2"/>
  <c r="C697" i="2" s="1"/>
  <c r="B698" i="2"/>
  <c r="B699" i="2"/>
  <c r="B700" i="2"/>
  <c r="B701" i="2"/>
  <c r="B702" i="2"/>
  <c r="B703" i="2"/>
  <c r="C703" i="2" s="1"/>
  <c r="B704" i="2"/>
  <c r="B705" i="2"/>
  <c r="C705" i="2" s="1"/>
  <c r="B706" i="2"/>
  <c r="B707" i="2"/>
  <c r="B708" i="2"/>
  <c r="B709" i="2"/>
  <c r="B710" i="2"/>
  <c r="B711" i="2"/>
  <c r="C711" i="2" s="1"/>
  <c r="B712" i="2"/>
  <c r="B713" i="2"/>
  <c r="C714" i="2" s="1"/>
  <c r="B714" i="2"/>
  <c r="B715" i="2"/>
  <c r="B716" i="2"/>
  <c r="B717" i="2"/>
  <c r="B718" i="2"/>
  <c r="B719" i="2"/>
  <c r="C719" i="2" s="1"/>
  <c r="B720" i="2"/>
  <c r="B721" i="2"/>
  <c r="C722" i="2" s="1"/>
  <c r="B722" i="2"/>
  <c r="B723" i="2"/>
  <c r="B724" i="2"/>
  <c r="B725" i="2"/>
  <c r="B726" i="2"/>
  <c r="B727" i="2"/>
  <c r="C727" i="2" s="1"/>
  <c r="B728" i="2"/>
  <c r="B729" i="2"/>
  <c r="C729" i="2" s="1"/>
  <c r="B730" i="2"/>
  <c r="B731" i="2"/>
  <c r="B732" i="2"/>
  <c r="B733" i="2"/>
  <c r="B734" i="2"/>
  <c r="B735" i="2"/>
  <c r="C735" i="2" s="1"/>
  <c r="B736" i="2"/>
  <c r="B737" i="2"/>
  <c r="C738" i="2" s="1"/>
  <c r="B738" i="2"/>
  <c r="B739" i="2"/>
  <c r="B740" i="2"/>
  <c r="B741" i="2"/>
  <c r="B742" i="2"/>
  <c r="B743" i="2"/>
  <c r="C743" i="2" s="1"/>
  <c r="B744" i="2"/>
  <c r="B745" i="2"/>
  <c r="C746" i="2" s="1"/>
  <c r="B746" i="2"/>
  <c r="B747" i="2"/>
  <c r="B748" i="2"/>
  <c r="B749" i="2"/>
  <c r="B750" i="2"/>
  <c r="B751" i="2"/>
  <c r="C751" i="2" s="1"/>
  <c r="B752" i="2"/>
  <c r="B753" i="2"/>
  <c r="C754" i="2" s="1"/>
  <c r="B754" i="2"/>
  <c r="B755" i="2"/>
  <c r="B756" i="2"/>
  <c r="B757" i="2"/>
  <c r="B758" i="2"/>
  <c r="B759" i="2"/>
  <c r="C759" i="2" s="1"/>
  <c r="B760" i="2"/>
  <c r="B761" i="2"/>
  <c r="C762" i="2" s="1"/>
  <c r="B762" i="2"/>
  <c r="B763" i="2"/>
  <c r="B764" i="2"/>
  <c r="B765" i="2"/>
  <c r="B766" i="2"/>
  <c r="B767" i="2"/>
  <c r="C767" i="2" s="1"/>
  <c r="B768" i="2"/>
  <c r="B769" i="2"/>
  <c r="C769" i="2" s="1"/>
  <c r="B770" i="2"/>
  <c r="B771" i="2"/>
  <c r="B772" i="2"/>
  <c r="B773" i="2"/>
  <c r="B774" i="2"/>
  <c r="B775" i="2"/>
  <c r="C775" i="2" s="1"/>
  <c r="B776" i="2"/>
  <c r="B777" i="2"/>
  <c r="C777" i="2" s="1"/>
  <c r="B778" i="2"/>
  <c r="B779" i="2"/>
  <c r="B780" i="2"/>
  <c r="B781" i="2"/>
  <c r="B782" i="2"/>
  <c r="B783" i="2"/>
  <c r="C783" i="2" s="1"/>
  <c r="B784" i="2"/>
  <c r="B785" i="2"/>
  <c r="C786" i="2" s="1"/>
  <c r="B786" i="2"/>
  <c r="B787" i="2"/>
  <c r="B788" i="2"/>
  <c r="B789" i="2"/>
  <c r="B790" i="2"/>
  <c r="B791" i="2"/>
  <c r="C791" i="2" s="1"/>
  <c r="B792" i="2"/>
  <c r="B793" i="2"/>
  <c r="C794" i="2" s="1"/>
  <c r="B794" i="2"/>
  <c r="B795" i="2"/>
  <c r="B796" i="2"/>
  <c r="B797" i="2"/>
  <c r="B798" i="2"/>
  <c r="B799" i="2"/>
  <c r="C799" i="2" s="1"/>
  <c r="B800" i="2"/>
  <c r="B801" i="2"/>
  <c r="C801" i="2" s="1"/>
  <c r="B802" i="2"/>
  <c r="B803" i="2"/>
  <c r="B804" i="2"/>
  <c r="B805" i="2"/>
  <c r="B393" i="2"/>
  <c r="C394" i="2" s="1"/>
  <c r="E520" i="2"/>
  <c r="F520" i="2" s="1"/>
  <c r="E528" i="2"/>
  <c r="F528" i="2" s="1"/>
  <c r="E552" i="2"/>
  <c r="F552" i="2" s="1"/>
  <c r="E560" i="2"/>
  <c r="F560" i="2" s="1"/>
  <c r="E584" i="2"/>
  <c r="F584" i="2" s="1"/>
  <c r="E592" i="2"/>
  <c r="F592" i="2" s="1"/>
  <c r="E616" i="2"/>
  <c r="F616" i="2" s="1"/>
  <c r="E624" i="2"/>
  <c r="F624" i="2" s="1"/>
  <c r="E648" i="2"/>
  <c r="F648" i="2" s="1"/>
  <c r="E656" i="2"/>
  <c r="F656" i="2" s="1"/>
  <c r="E680" i="2"/>
  <c r="F680" i="2" s="1"/>
  <c r="E688" i="2"/>
  <c r="F688" i="2" s="1"/>
  <c r="E712" i="2"/>
  <c r="F712" i="2" s="1"/>
  <c r="E720" i="2"/>
  <c r="F720" i="2" s="1"/>
  <c r="E744" i="2"/>
  <c r="F744" i="2" s="1"/>
  <c r="E752" i="2"/>
  <c r="F752" i="2" s="1"/>
  <c r="E776" i="2"/>
  <c r="F776" i="2" s="1"/>
  <c r="E784" i="2"/>
  <c r="F784" i="2" s="1"/>
  <c r="F397" i="2"/>
  <c r="F405" i="2"/>
  <c r="F413" i="2"/>
  <c r="F421" i="2"/>
  <c r="F429" i="2"/>
  <c r="F437" i="2"/>
  <c r="F445" i="2"/>
  <c r="F453" i="2"/>
  <c r="F461" i="2"/>
  <c r="F469" i="2"/>
  <c r="F477" i="2"/>
  <c r="F485" i="2"/>
  <c r="F493" i="2"/>
  <c r="F501" i="2"/>
  <c r="F508" i="2"/>
  <c r="F517" i="2"/>
  <c r="F525" i="2"/>
  <c r="F549" i="2"/>
  <c r="F557" i="2"/>
  <c r="F572" i="2"/>
  <c r="F581" i="2"/>
  <c r="F589" i="2"/>
  <c r="F613" i="2"/>
  <c r="F621" i="2"/>
  <c r="F645" i="2"/>
  <c r="F653" i="2"/>
  <c r="F677" i="2"/>
  <c r="F685" i="2"/>
  <c r="F709" i="2"/>
  <c r="F717" i="2"/>
  <c r="F741" i="2"/>
  <c r="F749" i="2"/>
  <c r="F773" i="2"/>
  <c r="F781" i="2"/>
  <c r="F805" i="2"/>
  <c r="E394" i="2"/>
  <c r="F394" i="2" s="1"/>
  <c r="E395" i="2"/>
  <c r="F395" i="2" s="1"/>
  <c r="E396" i="2"/>
  <c r="F396" i="2" s="1"/>
  <c r="E397" i="2"/>
  <c r="E398" i="2"/>
  <c r="F398" i="2" s="1"/>
  <c r="E401" i="2"/>
  <c r="F401" i="2" s="1"/>
  <c r="E403" i="2"/>
  <c r="F403" i="2" s="1"/>
  <c r="E404" i="2"/>
  <c r="F404" i="2" s="1"/>
  <c r="E405" i="2"/>
  <c r="E406" i="2"/>
  <c r="F406" i="2" s="1"/>
  <c r="E409" i="2"/>
  <c r="F409" i="2" s="1"/>
  <c r="E411" i="2"/>
  <c r="F411" i="2" s="1"/>
  <c r="E412" i="2"/>
  <c r="F412" i="2" s="1"/>
  <c r="E413" i="2"/>
  <c r="E414" i="2"/>
  <c r="F414" i="2" s="1"/>
  <c r="E417" i="2"/>
  <c r="F417" i="2" s="1"/>
  <c r="E419" i="2"/>
  <c r="F419" i="2" s="1"/>
  <c r="E420" i="2"/>
  <c r="F420" i="2" s="1"/>
  <c r="E421" i="2"/>
  <c r="E422" i="2"/>
  <c r="F422" i="2" s="1"/>
  <c r="E425" i="2"/>
  <c r="F425" i="2" s="1"/>
  <c r="E427" i="2"/>
  <c r="F427" i="2" s="1"/>
  <c r="E428" i="2"/>
  <c r="F428" i="2" s="1"/>
  <c r="E429" i="2"/>
  <c r="E430" i="2"/>
  <c r="F430" i="2" s="1"/>
  <c r="E433" i="2"/>
  <c r="F433" i="2" s="1"/>
  <c r="E435" i="2"/>
  <c r="F435" i="2" s="1"/>
  <c r="E436" i="2"/>
  <c r="F436" i="2" s="1"/>
  <c r="E437" i="2"/>
  <c r="E438" i="2"/>
  <c r="F438" i="2" s="1"/>
  <c r="E441" i="2"/>
  <c r="F441" i="2" s="1"/>
  <c r="E443" i="2"/>
  <c r="F443" i="2" s="1"/>
  <c r="E444" i="2"/>
  <c r="F444" i="2" s="1"/>
  <c r="E445" i="2"/>
  <c r="E446" i="2"/>
  <c r="F446" i="2" s="1"/>
  <c r="E449" i="2"/>
  <c r="F449" i="2" s="1"/>
  <c r="E451" i="2"/>
  <c r="F451" i="2" s="1"/>
  <c r="E452" i="2"/>
  <c r="F452" i="2" s="1"/>
  <c r="E453" i="2"/>
  <c r="E454" i="2"/>
  <c r="F454" i="2" s="1"/>
  <c r="E457" i="2"/>
  <c r="F457" i="2" s="1"/>
  <c r="E459" i="2"/>
  <c r="F459" i="2" s="1"/>
  <c r="E460" i="2"/>
  <c r="F460" i="2" s="1"/>
  <c r="E461" i="2"/>
  <c r="E462" i="2"/>
  <c r="F462" i="2" s="1"/>
  <c r="E465" i="2"/>
  <c r="F465" i="2" s="1"/>
  <c r="E467" i="2"/>
  <c r="F467" i="2" s="1"/>
  <c r="E468" i="2"/>
  <c r="F468" i="2" s="1"/>
  <c r="E469" i="2"/>
  <c r="E470" i="2"/>
  <c r="F470" i="2" s="1"/>
  <c r="E473" i="2"/>
  <c r="F473" i="2" s="1"/>
  <c r="E475" i="2"/>
  <c r="F475" i="2" s="1"/>
  <c r="E476" i="2"/>
  <c r="F476" i="2" s="1"/>
  <c r="E477" i="2"/>
  <c r="E478" i="2"/>
  <c r="F478" i="2" s="1"/>
  <c r="E481" i="2"/>
  <c r="F481" i="2" s="1"/>
  <c r="E483" i="2"/>
  <c r="F483" i="2" s="1"/>
  <c r="E484" i="2"/>
  <c r="F484" i="2" s="1"/>
  <c r="E485" i="2"/>
  <c r="E486" i="2"/>
  <c r="F486" i="2" s="1"/>
  <c r="E489" i="2"/>
  <c r="F489" i="2" s="1"/>
  <c r="E491" i="2"/>
  <c r="F491" i="2" s="1"/>
  <c r="E492" i="2"/>
  <c r="F492" i="2" s="1"/>
  <c r="E493" i="2"/>
  <c r="E494" i="2"/>
  <c r="F494" i="2" s="1"/>
  <c r="E497" i="2"/>
  <c r="F497" i="2" s="1"/>
  <c r="E499" i="2"/>
  <c r="F499" i="2" s="1"/>
  <c r="E500" i="2"/>
  <c r="F500" i="2" s="1"/>
  <c r="E501" i="2"/>
  <c r="E502" i="2"/>
  <c r="F502" i="2" s="1"/>
  <c r="E507" i="2"/>
  <c r="F507" i="2" s="1"/>
  <c r="E508" i="2"/>
  <c r="E509" i="2"/>
  <c r="F509" i="2" s="1"/>
  <c r="E510" i="2"/>
  <c r="F510" i="2" s="1"/>
  <c r="E515" i="2"/>
  <c r="F515" i="2" s="1"/>
  <c r="E516" i="2"/>
  <c r="F516" i="2" s="1"/>
  <c r="E517" i="2"/>
  <c r="E518" i="2"/>
  <c r="F518" i="2" s="1"/>
  <c r="E523" i="2"/>
  <c r="F523" i="2" s="1"/>
  <c r="E524" i="2"/>
  <c r="F524" i="2" s="1"/>
  <c r="E525" i="2"/>
  <c r="E526" i="2"/>
  <c r="F526" i="2" s="1"/>
  <c r="E531" i="2"/>
  <c r="F531" i="2" s="1"/>
  <c r="E532" i="2"/>
  <c r="F532" i="2" s="1"/>
  <c r="E533" i="2"/>
  <c r="F533" i="2" s="1"/>
  <c r="E534" i="2"/>
  <c r="F534" i="2" s="1"/>
  <c r="E539" i="2"/>
  <c r="F539" i="2" s="1"/>
  <c r="E540" i="2"/>
  <c r="F540" i="2" s="1"/>
  <c r="E541" i="2"/>
  <c r="F541" i="2" s="1"/>
  <c r="E542" i="2"/>
  <c r="F542" i="2" s="1"/>
  <c r="E546" i="2"/>
  <c r="F546" i="2" s="1"/>
  <c r="E547" i="2"/>
  <c r="F547" i="2" s="1"/>
  <c r="E548" i="2"/>
  <c r="F548" i="2" s="1"/>
  <c r="E549" i="2"/>
  <c r="E550" i="2"/>
  <c r="F550" i="2" s="1"/>
  <c r="E555" i="2"/>
  <c r="F555" i="2" s="1"/>
  <c r="E556" i="2"/>
  <c r="F556" i="2" s="1"/>
  <c r="E557" i="2"/>
  <c r="E558" i="2"/>
  <c r="F558" i="2" s="1"/>
  <c r="E562" i="2"/>
  <c r="F562" i="2" s="1"/>
  <c r="E563" i="2"/>
  <c r="F563" i="2" s="1"/>
  <c r="E564" i="2"/>
  <c r="F564" i="2" s="1"/>
  <c r="E565" i="2"/>
  <c r="F565" i="2" s="1"/>
  <c r="E566" i="2"/>
  <c r="F566" i="2" s="1"/>
  <c r="E571" i="2"/>
  <c r="F571" i="2" s="1"/>
  <c r="E572" i="2"/>
  <c r="E573" i="2"/>
  <c r="F573" i="2" s="1"/>
  <c r="E574" i="2"/>
  <c r="F574" i="2" s="1"/>
  <c r="E579" i="2"/>
  <c r="F579" i="2" s="1"/>
  <c r="E580" i="2"/>
  <c r="F580" i="2" s="1"/>
  <c r="E581" i="2"/>
  <c r="E582" i="2"/>
  <c r="F582" i="2" s="1"/>
  <c r="E587" i="2"/>
  <c r="F587" i="2" s="1"/>
  <c r="E588" i="2"/>
  <c r="F588" i="2" s="1"/>
  <c r="E589" i="2"/>
  <c r="E590" i="2"/>
  <c r="F590" i="2" s="1"/>
  <c r="E595" i="2"/>
  <c r="F595" i="2" s="1"/>
  <c r="E596" i="2"/>
  <c r="F596" i="2" s="1"/>
  <c r="E597" i="2"/>
  <c r="F597" i="2" s="1"/>
  <c r="E598" i="2"/>
  <c r="F598" i="2" s="1"/>
  <c r="E603" i="2"/>
  <c r="F603" i="2" s="1"/>
  <c r="E604" i="2"/>
  <c r="F604" i="2" s="1"/>
  <c r="E605" i="2"/>
  <c r="F605" i="2" s="1"/>
  <c r="E606" i="2"/>
  <c r="F606" i="2" s="1"/>
  <c r="E610" i="2"/>
  <c r="F610" i="2" s="1"/>
  <c r="E611" i="2"/>
  <c r="F611" i="2" s="1"/>
  <c r="E612" i="2"/>
  <c r="F612" i="2" s="1"/>
  <c r="E613" i="2"/>
  <c r="E614" i="2"/>
  <c r="F614" i="2" s="1"/>
  <c r="E619" i="2"/>
  <c r="F619" i="2" s="1"/>
  <c r="E620" i="2"/>
  <c r="F620" i="2" s="1"/>
  <c r="E621" i="2"/>
  <c r="E622" i="2"/>
  <c r="F622" i="2" s="1"/>
  <c r="E626" i="2"/>
  <c r="F626" i="2" s="1"/>
  <c r="E627" i="2"/>
  <c r="F627" i="2" s="1"/>
  <c r="E628" i="2"/>
  <c r="F628" i="2" s="1"/>
  <c r="E629" i="2"/>
  <c r="F629" i="2" s="1"/>
  <c r="E630" i="2"/>
  <c r="F630" i="2" s="1"/>
  <c r="E635" i="2"/>
  <c r="F635" i="2" s="1"/>
  <c r="E636" i="2"/>
  <c r="F636" i="2" s="1"/>
  <c r="E637" i="2"/>
  <c r="F637" i="2" s="1"/>
  <c r="E638" i="2"/>
  <c r="F638" i="2" s="1"/>
  <c r="E643" i="2"/>
  <c r="F643" i="2" s="1"/>
  <c r="E644" i="2"/>
  <c r="F644" i="2" s="1"/>
  <c r="E645" i="2"/>
  <c r="E646" i="2"/>
  <c r="F646" i="2" s="1"/>
  <c r="E651" i="2"/>
  <c r="F651" i="2" s="1"/>
  <c r="E652" i="2"/>
  <c r="F652" i="2" s="1"/>
  <c r="E653" i="2"/>
  <c r="E654" i="2"/>
  <c r="F654" i="2" s="1"/>
  <c r="E659" i="2"/>
  <c r="F659" i="2" s="1"/>
  <c r="E660" i="2"/>
  <c r="F660" i="2" s="1"/>
  <c r="E661" i="2"/>
  <c r="F661" i="2" s="1"/>
  <c r="E662" i="2"/>
  <c r="F662" i="2" s="1"/>
  <c r="E667" i="2"/>
  <c r="F667" i="2" s="1"/>
  <c r="E668" i="2"/>
  <c r="F668" i="2" s="1"/>
  <c r="E669" i="2"/>
  <c r="F669" i="2" s="1"/>
  <c r="E670" i="2"/>
  <c r="F670" i="2" s="1"/>
  <c r="E675" i="2"/>
  <c r="F675" i="2" s="1"/>
  <c r="E676" i="2"/>
  <c r="F676" i="2" s="1"/>
  <c r="E677" i="2"/>
  <c r="E678" i="2"/>
  <c r="F678" i="2" s="1"/>
  <c r="E683" i="2"/>
  <c r="F683" i="2" s="1"/>
  <c r="E684" i="2"/>
  <c r="F684" i="2" s="1"/>
  <c r="E685" i="2"/>
  <c r="E686" i="2"/>
  <c r="F686" i="2" s="1"/>
  <c r="E690" i="2"/>
  <c r="F690" i="2" s="1"/>
  <c r="E691" i="2"/>
  <c r="F691" i="2" s="1"/>
  <c r="E692" i="2"/>
  <c r="F692" i="2" s="1"/>
  <c r="E693" i="2"/>
  <c r="F693" i="2" s="1"/>
  <c r="E694" i="2"/>
  <c r="F694" i="2" s="1"/>
  <c r="E699" i="2"/>
  <c r="F699" i="2" s="1"/>
  <c r="E700" i="2"/>
  <c r="F700" i="2" s="1"/>
  <c r="E701" i="2"/>
  <c r="F701" i="2" s="1"/>
  <c r="E702" i="2"/>
  <c r="F702" i="2" s="1"/>
  <c r="E707" i="2"/>
  <c r="F707" i="2" s="1"/>
  <c r="E708" i="2"/>
  <c r="F708" i="2" s="1"/>
  <c r="E709" i="2"/>
  <c r="E710" i="2"/>
  <c r="F710" i="2" s="1"/>
  <c r="E715" i="2"/>
  <c r="F715" i="2" s="1"/>
  <c r="E716" i="2"/>
  <c r="F716" i="2" s="1"/>
  <c r="E717" i="2"/>
  <c r="E718" i="2"/>
  <c r="F718" i="2" s="1"/>
  <c r="E723" i="2"/>
  <c r="F723" i="2" s="1"/>
  <c r="E724" i="2"/>
  <c r="F724" i="2" s="1"/>
  <c r="E725" i="2"/>
  <c r="F725" i="2" s="1"/>
  <c r="E726" i="2"/>
  <c r="F726" i="2" s="1"/>
  <c r="E731" i="2"/>
  <c r="F731" i="2" s="1"/>
  <c r="E732" i="2"/>
  <c r="F732" i="2" s="1"/>
  <c r="E733" i="2"/>
  <c r="F733" i="2" s="1"/>
  <c r="E734" i="2"/>
  <c r="F734" i="2" s="1"/>
  <c r="E739" i="2"/>
  <c r="F739" i="2" s="1"/>
  <c r="E740" i="2"/>
  <c r="F740" i="2" s="1"/>
  <c r="E741" i="2"/>
  <c r="E742" i="2"/>
  <c r="F742" i="2" s="1"/>
  <c r="E747" i="2"/>
  <c r="F747" i="2" s="1"/>
  <c r="E748" i="2"/>
  <c r="F748" i="2" s="1"/>
  <c r="E749" i="2"/>
  <c r="E750" i="2"/>
  <c r="F750" i="2" s="1"/>
  <c r="E754" i="2"/>
  <c r="F754" i="2" s="1"/>
  <c r="E755" i="2"/>
  <c r="F755" i="2" s="1"/>
  <c r="E756" i="2"/>
  <c r="F756" i="2" s="1"/>
  <c r="E757" i="2"/>
  <c r="F757" i="2" s="1"/>
  <c r="E758" i="2"/>
  <c r="F758" i="2" s="1"/>
  <c r="E763" i="2"/>
  <c r="F763" i="2" s="1"/>
  <c r="E764" i="2"/>
  <c r="F764" i="2" s="1"/>
  <c r="E765" i="2"/>
  <c r="F765" i="2" s="1"/>
  <c r="E766" i="2"/>
  <c r="F766" i="2" s="1"/>
  <c r="E771" i="2"/>
  <c r="F771" i="2" s="1"/>
  <c r="E772" i="2"/>
  <c r="F772" i="2" s="1"/>
  <c r="E773" i="2"/>
  <c r="E774" i="2"/>
  <c r="F774" i="2" s="1"/>
  <c r="E779" i="2"/>
  <c r="F779" i="2" s="1"/>
  <c r="E780" i="2"/>
  <c r="F780" i="2" s="1"/>
  <c r="E781" i="2"/>
  <c r="E782" i="2"/>
  <c r="F782" i="2" s="1"/>
  <c r="E787" i="2"/>
  <c r="F787" i="2" s="1"/>
  <c r="E788" i="2"/>
  <c r="F788" i="2" s="1"/>
  <c r="E789" i="2"/>
  <c r="F789" i="2" s="1"/>
  <c r="E790" i="2"/>
  <c r="F790" i="2" s="1"/>
  <c r="E795" i="2"/>
  <c r="F795" i="2" s="1"/>
  <c r="E796" i="2"/>
  <c r="F796" i="2" s="1"/>
  <c r="E797" i="2"/>
  <c r="F797" i="2" s="1"/>
  <c r="E798" i="2"/>
  <c r="F798" i="2" s="1"/>
  <c r="E803" i="2"/>
  <c r="F803" i="2" s="1"/>
  <c r="E804" i="2"/>
  <c r="F804" i="2" s="1"/>
  <c r="E805" i="2"/>
  <c r="C395" i="2"/>
  <c r="C396" i="2"/>
  <c r="C397" i="2"/>
  <c r="C398" i="2"/>
  <c r="C400" i="2"/>
  <c r="C403" i="2"/>
  <c r="C404" i="2"/>
  <c r="C405" i="2"/>
  <c r="C406" i="2"/>
  <c r="C408" i="2"/>
  <c r="C411" i="2"/>
  <c r="C412" i="2"/>
  <c r="C413" i="2"/>
  <c r="C414" i="2"/>
  <c r="C416" i="2"/>
  <c r="C419" i="2"/>
  <c r="C420" i="2"/>
  <c r="C421" i="2"/>
  <c r="C422" i="2"/>
  <c r="C424" i="2"/>
  <c r="C427" i="2"/>
  <c r="C428" i="2"/>
  <c r="C429" i="2"/>
  <c r="C430" i="2"/>
  <c r="C432" i="2"/>
  <c r="C435" i="2"/>
  <c r="C436" i="2"/>
  <c r="C437" i="2"/>
  <c r="C438" i="2"/>
  <c r="C440" i="2"/>
  <c r="C443" i="2"/>
  <c r="C444" i="2"/>
  <c r="C445" i="2"/>
  <c r="C446" i="2"/>
  <c r="C451" i="2"/>
  <c r="C452" i="2"/>
  <c r="C453" i="2"/>
  <c r="C454" i="2"/>
  <c r="C459" i="2"/>
  <c r="C460" i="2"/>
  <c r="C461" i="2"/>
  <c r="C462" i="2"/>
  <c r="C467" i="2"/>
  <c r="C468" i="2"/>
  <c r="C469" i="2"/>
  <c r="C470" i="2"/>
  <c r="C475" i="2"/>
  <c r="C476" i="2"/>
  <c r="C477" i="2"/>
  <c r="C478" i="2"/>
  <c r="C483" i="2"/>
  <c r="C484" i="2"/>
  <c r="C485" i="2"/>
  <c r="C486" i="2"/>
  <c r="C491" i="2"/>
  <c r="C492" i="2"/>
  <c r="C493" i="2"/>
  <c r="C494" i="2"/>
  <c r="C499" i="2"/>
  <c r="C500" i="2"/>
  <c r="C501" i="2"/>
  <c r="C502" i="2"/>
  <c r="C507" i="2"/>
  <c r="C508" i="2"/>
  <c r="C509" i="2"/>
  <c r="C510" i="2"/>
  <c r="C515" i="2"/>
  <c r="C516" i="2"/>
  <c r="C517" i="2"/>
  <c r="C518" i="2"/>
  <c r="C523" i="2"/>
  <c r="C524" i="2"/>
  <c r="C525" i="2"/>
  <c r="C526" i="2"/>
  <c r="C531" i="2"/>
  <c r="C532" i="2"/>
  <c r="C533" i="2"/>
  <c r="C534" i="2"/>
  <c r="C539" i="2"/>
  <c r="C540" i="2"/>
  <c r="C541" i="2"/>
  <c r="C542" i="2"/>
  <c r="C547" i="2"/>
  <c r="C548" i="2"/>
  <c r="C549" i="2"/>
  <c r="C550" i="2"/>
  <c r="C555" i="2"/>
  <c r="C556" i="2"/>
  <c r="C557" i="2"/>
  <c r="C558" i="2"/>
  <c r="C563" i="2"/>
  <c r="C564" i="2"/>
  <c r="C565" i="2"/>
  <c r="C566" i="2"/>
  <c r="C571" i="2"/>
  <c r="C572" i="2"/>
  <c r="C573" i="2"/>
  <c r="C574" i="2"/>
  <c r="C579" i="2"/>
  <c r="C580" i="2"/>
  <c r="C581" i="2"/>
  <c r="C582" i="2"/>
  <c r="C587" i="2"/>
  <c r="C588" i="2"/>
  <c r="C589" i="2"/>
  <c r="C590" i="2"/>
  <c r="C595" i="2"/>
  <c r="C596" i="2"/>
  <c r="C597" i="2"/>
  <c r="C598" i="2"/>
  <c r="C603" i="2"/>
  <c r="C604" i="2"/>
  <c r="C605" i="2"/>
  <c r="C606" i="2"/>
  <c r="C611" i="2"/>
  <c r="C612" i="2"/>
  <c r="C613" i="2"/>
  <c r="C614" i="2"/>
  <c r="C619" i="2"/>
  <c r="C620" i="2"/>
  <c r="C621" i="2"/>
  <c r="C622" i="2"/>
  <c r="C627" i="2"/>
  <c r="C628" i="2"/>
  <c r="C629" i="2"/>
  <c r="C630" i="2"/>
  <c r="C635" i="2"/>
  <c r="C636" i="2"/>
  <c r="C637" i="2"/>
  <c r="C638" i="2"/>
  <c r="C643" i="2"/>
  <c r="C644" i="2"/>
  <c r="C645" i="2"/>
  <c r="C646" i="2"/>
  <c r="C651" i="2"/>
  <c r="C652" i="2"/>
  <c r="C653" i="2"/>
  <c r="C654" i="2"/>
  <c r="C659" i="2"/>
  <c r="C660" i="2"/>
  <c r="C661" i="2"/>
  <c r="C662" i="2"/>
  <c r="C667" i="2"/>
  <c r="C668" i="2"/>
  <c r="C669" i="2"/>
  <c r="C670" i="2"/>
  <c r="C675" i="2"/>
  <c r="C676" i="2"/>
  <c r="C677" i="2"/>
  <c r="C678" i="2"/>
  <c r="C683" i="2"/>
  <c r="C684" i="2"/>
  <c r="C685" i="2"/>
  <c r="C686" i="2"/>
  <c r="C691" i="2"/>
  <c r="C692" i="2"/>
  <c r="C693" i="2"/>
  <c r="C694" i="2"/>
  <c r="C699" i="2"/>
  <c r="C700" i="2"/>
  <c r="C701" i="2"/>
  <c r="C702" i="2"/>
  <c r="C707" i="2"/>
  <c r="C708" i="2"/>
  <c r="C709" i="2"/>
  <c r="C710" i="2"/>
  <c r="C715" i="2"/>
  <c r="C716" i="2"/>
  <c r="C717" i="2"/>
  <c r="C718" i="2"/>
  <c r="C723" i="2"/>
  <c r="C724" i="2"/>
  <c r="C725" i="2"/>
  <c r="C726" i="2"/>
  <c r="C731" i="2"/>
  <c r="C732" i="2"/>
  <c r="C733" i="2"/>
  <c r="C734" i="2"/>
  <c r="C739" i="2"/>
  <c r="C740" i="2"/>
  <c r="C741" i="2"/>
  <c r="C742" i="2"/>
  <c r="C747" i="2"/>
  <c r="C748" i="2"/>
  <c r="C749" i="2"/>
  <c r="C750" i="2"/>
  <c r="C755" i="2"/>
  <c r="C756" i="2"/>
  <c r="C757" i="2"/>
  <c r="C758" i="2"/>
  <c r="C763" i="2"/>
  <c r="C764" i="2"/>
  <c r="C765" i="2"/>
  <c r="C766" i="2"/>
  <c r="C771" i="2"/>
  <c r="C772" i="2"/>
  <c r="C773" i="2"/>
  <c r="C774" i="2"/>
  <c r="C779" i="2"/>
  <c r="C780" i="2"/>
  <c r="C781" i="2"/>
  <c r="C782" i="2"/>
  <c r="C787" i="2"/>
  <c r="C788" i="2"/>
  <c r="C789" i="2"/>
  <c r="C790" i="2"/>
  <c r="C795" i="2"/>
  <c r="C796" i="2"/>
  <c r="C797" i="2"/>
  <c r="C798" i="2"/>
  <c r="C803" i="2"/>
  <c r="C804" i="2"/>
  <c r="C805" i="2"/>
  <c r="E392" i="2"/>
  <c r="C392" i="2"/>
  <c r="E391" i="2"/>
  <c r="C391" i="2"/>
  <c r="E390" i="2"/>
  <c r="O390" i="2" s="1"/>
  <c r="C390" i="2"/>
  <c r="E389" i="2"/>
  <c r="O389" i="2" s="1"/>
  <c r="C389" i="2"/>
  <c r="O388" i="2"/>
  <c r="S389" i="2" s="1"/>
  <c r="E388" i="2"/>
  <c r="F388" i="2" s="1"/>
  <c r="C388" i="2"/>
  <c r="E387" i="2"/>
  <c r="O387" i="2" s="1"/>
  <c r="C387" i="2"/>
  <c r="E386" i="2"/>
  <c r="C386" i="2"/>
  <c r="C385" i="2"/>
  <c r="C384" i="2"/>
  <c r="C383" i="2"/>
  <c r="C382" i="2"/>
  <c r="C381" i="2"/>
  <c r="D380" i="2"/>
  <c r="C380" i="2"/>
  <c r="D379" i="2"/>
  <c r="E379" i="2" s="1"/>
  <c r="F379" i="2" s="1"/>
  <c r="C379" i="2"/>
  <c r="D378" i="2"/>
  <c r="C378" i="2"/>
  <c r="D377" i="2"/>
  <c r="C377" i="2"/>
  <c r="D376" i="2"/>
  <c r="C376" i="2"/>
  <c r="D375" i="2"/>
  <c r="E375" i="2" s="1"/>
  <c r="C375" i="2"/>
  <c r="D374" i="2"/>
  <c r="E374" i="2" s="1"/>
  <c r="C374" i="2"/>
  <c r="E373" i="2"/>
  <c r="C373" i="2"/>
  <c r="F372" i="2"/>
  <c r="E372" i="2"/>
  <c r="O372" i="2" s="1"/>
  <c r="S373" i="2" s="1"/>
  <c r="C372" i="2"/>
  <c r="E371" i="2"/>
  <c r="O371" i="2" s="1"/>
  <c r="P372" i="2" s="1"/>
  <c r="C371" i="2"/>
  <c r="F370" i="2"/>
  <c r="E370" i="2"/>
  <c r="C370" i="2"/>
  <c r="E369" i="2"/>
  <c r="F369" i="2" s="1"/>
  <c r="I370" i="2" s="1"/>
  <c r="C369" i="2"/>
  <c r="E368" i="2"/>
  <c r="F368" i="2" s="1"/>
  <c r="G369" i="2" s="1"/>
  <c r="C368" i="2"/>
  <c r="E367" i="2"/>
  <c r="C367" i="2"/>
  <c r="C366" i="2"/>
  <c r="P365" i="2"/>
  <c r="D365" i="2"/>
  <c r="E366" i="2" s="1"/>
  <c r="F366" i="2" s="1"/>
  <c r="C365" i="2"/>
  <c r="F364" i="2"/>
  <c r="H365" i="2" s="1"/>
  <c r="E364" i="2"/>
  <c r="O364" i="2" s="1"/>
  <c r="S365" i="2" s="1"/>
  <c r="C364" i="2"/>
  <c r="E363" i="2"/>
  <c r="F363" i="2" s="1"/>
  <c r="J364" i="2" s="1"/>
  <c r="C363" i="2"/>
  <c r="O362" i="2"/>
  <c r="F362" i="2"/>
  <c r="J363" i="2" s="1"/>
  <c r="E362" i="2"/>
  <c r="C362" i="2"/>
  <c r="E361" i="2"/>
  <c r="F361" i="2" s="1"/>
  <c r="J362" i="2" s="1"/>
  <c r="C361" i="2"/>
  <c r="E360" i="2"/>
  <c r="C360" i="2"/>
  <c r="E359" i="2"/>
  <c r="C359" i="2"/>
  <c r="E358" i="2"/>
  <c r="O358" i="2" s="1"/>
  <c r="C358" i="2"/>
  <c r="F357" i="2"/>
  <c r="J358" i="2" s="1"/>
  <c r="E357" i="2"/>
  <c r="O357" i="2" s="1"/>
  <c r="C357" i="2"/>
  <c r="F356" i="2"/>
  <c r="G357" i="2" s="1"/>
  <c r="E356" i="2"/>
  <c r="O356" i="2" s="1"/>
  <c r="C356" i="2"/>
  <c r="E355" i="2"/>
  <c r="F355" i="2" s="1"/>
  <c r="C355" i="2"/>
  <c r="O354" i="2"/>
  <c r="F354" i="2"/>
  <c r="J355" i="2" s="1"/>
  <c r="E354" i="2"/>
  <c r="C354" i="2"/>
  <c r="O353" i="2"/>
  <c r="R354" i="2" s="1"/>
  <c r="E353" i="2"/>
  <c r="F353" i="2" s="1"/>
  <c r="J354" i="2" s="1"/>
  <c r="C353" i="2"/>
  <c r="E352" i="2"/>
  <c r="C352" i="2"/>
  <c r="F351" i="2" s="1"/>
  <c r="E351" i="2"/>
  <c r="C351" i="2"/>
  <c r="F350" i="2"/>
  <c r="J351" i="2" s="1"/>
  <c r="E350" i="2"/>
  <c r="O350" i="2" s="1"/>
  <c r="C350" i="2"/>
  <c r="E349" i="2"/>
  <c r="F349" i="2" s="1"/>
  <c r="C349" i="2"/>
  <c r="E348" i="2"/>
  <c r="O348" i="2" s="1"/>
  <c r="C348" i="2"/>
  <c r="E347" i="2"/>
  <c r="C347" i="2"/>
  <c r="F346" i="2"/>
  <c r="E346" i="2"/>
  <c r="O346" i="2" s="1"/>
  <c r="C346" i="2"/>
  <c r="F345" i="2"/>
  <c r="E345" i="2"/>
  <c r="O345" i="2" s="1"/>
  <c r="C345" i="2"/>
  <c r="O344" i="2"/>
  <c r="E344" i="2"/>
  <c r="F344" i="2" s="1"/>
  <c r="C344" i="2"/>
  <c r="E343" i="2"/>
  <c r="F343" i="2" s="1"/>
  <c r="G344" i="2" s="1"/>
  <c r="C343" i="2"/>
  <c r="F342" i="2"/>
  <c r="G343" i="2" s="1"/>
  <c r="E342" i="2"/>
  <c r="O342" i="2" s="1"/>
  <c r="C342" i="2"/>
  <c r="E341" i="2"/>
  <c r="F341" i="2" s="1"/>
  <c r="G342" i="2" s="1"/>
  <c r="C341" i="2"/>
  <c r="E340" i="2"/>
  <c r="O340" i="2" s="1"/>
  <c r="Q341" i="2" s="1"/>
  <c r="C340" i="2"/>
  <c r="E339" i="2"/>
  <c r="C339" i="2"/>
  <c r="E338" i="2"/>
  <c r="O338" i="2" s="1"/>
  <c r="S339" i="2" s="1"/>
  <c r="C338" i="2"/>
  <c r="O337" i="2" s="1"/>
  <c r="F337" i="2"/>
  <c r="E337" i="2"/>
  <c r="C337" i="2"/>
  <c r="O336" i="2"/>
  <c r="E336" i="2"/>
  <c r="F336" i="2" s="1"/>
  <c r="C336" i="2"/>
  <c r="O335" i="2"/>
  <c r="E335" i="2"/>
  <c r="F335" i="2" s="1"/>
  <c r="G336" i="2" s="1"/>
  <c r="C335" i="2"/>
  <c r="E334" i="2"/>
  <c r="O334" i="2" s="1"/>
  <c r="C334" i="2"/>
  <c r="E333" i="2"/>
  <c r="F333" i="2" s="1"/>
  <c r="C333" i="2"/>
  <c r="E332" i="2"/>
  <c r="C332" i="2"/>
  <c r="E331" i="2"/>
  <c r="C331" i="2"/>
  <c r="E330" i="2"/>
  <c r="C330" i="2"/>
  <c r="E329" i="2"/>
  <c r="C329" i="2"/>
  <c r="E328" i="2"/>
  <c r="O328" i="2" s="1"/>
  <c r="C328" i="2"/>
  <c r="E327" i="2"/>
  <c r="F327" i="2" s="1"/>
  <c r="J328" i="2" s="1"/>
  <c r="C327" i="2"/>
  <c r="F326" i="2"/>
  <c r="I327" i="2" s="1"/>
  <c r="E326" i="2"/>
  <c r="O326" i="2" s="1"/>
  <c r="C326" i="2"/>
  <c r="E325" i="2"/>
  <c r="C325" i="2"/>
  <c r="F324" i="2"/>
  <c r="E324" i="2"/>
  <c r="O324" i="2" s="1"/>
  <c r="C324" i="2"/>
  <c r="E323" i="2"/>
  <c r="F323" i="2" s="1"/>
  <c r="C323" i="2"/>
  <c r="E322" i="2"/>
  <c r="O322" i="2" s="1"/>
  <c r="C322" i="2"/>
  <c r="F321" i="2"/>
  <c r="H322" i="2" s="1"/>
  <c r="E321" i="2"/>
  <c r="O321" i="2" s="1"/>
  <c r="R322" i="2" s="1"/>
  <c r="C321" i="2"/>
  <c r="O320" i="2"/>
  <c r="Q321" i="2" s="1"/>
  <c r="F320" i="2"/>
  <c r="J321" i="2" s="1"/>
  <c r="E320" i="2"/>
  <c r="C320" i="2"/>
  <c r="E319" i="2"/>
  <c r="C319" i="2"/>
  <c r="I318" i="2"/>
  <c r="F318" i="2"/>
  <c r="E318" i="2"/>
  <c r="O318" i="2" s="1"/>
  <c r="R319" i="2" s="1"/>
  <c r="C318" i="2"/>
  <c r="O317" i="2"/>
  <c r="R318" i="2" s="1"/>
  <c r="E317" i="2"/>
  <c r="F317" i="2" s="1"/>
  <c r="C317" i="2"/>
  <c r="O316" i="2"/>
  <c r="Q317" i="2" s="1"/>
  <c r="F316" i="2"/>
  <c r="G317" i="2" s="1"/>
  <c r="E316" i="2"/>
  <c r="C316" i="2"/>
  <c r="C315" i="2"/>
  <c r="C314" i="2"/>
  <c r="O313" i="2"/>
  <c r="R314" i="2" s="1"/>
  <c r="D313" i="2"/>
  <c r="E313" i="2" s="1"/>
  <c r="F313" i="2" s="1"/>
  <c r="J314" i="2" s="1"/>
  <c r="C313" i="2"/>
  <c r="D312" i="2"/>
  <c r="C312" i="2"/>
  <c r="C311" i="2"/>
  <c r="E310" i="2"/>
  <c r="D310" i="2"/>
  <c r="D314" i="2" s="1"/>
  <c r="C310" i="2"/>
  <c r="D309" i="2"/>
  <c r="C309" i="2"/>
  <c r="E308" i="2"/>
  <c r="O308" i="2" s="1"/>
  <c r="Q309" i="2" s="1"/>
  <c r="D308" i="2"/>
  <c r="C308" i="2"/>
  <c r="D307" i="2"/>
  <c r="C307" i="2"/>
  <c r="D306" i="2"/>
  <c r="E307" i="2" s="1"/>
  <c r="C306" i="2"/>
  <c r="D305" i="2"/>
  <c r="D311" i="2" s="1"/>
  <c r="E311" i="2" s="1"/>
  <c r="C305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E296" i="2"/>
  <c r="O296" i="2" s="1"/>
  <c r="C296" i="2"/>
  <c r="E295" i="2"/>
  <c r="O295" i="2" s="1"/>
  <c r="R296" i="2" s="1"/>
  <c r="C295" i="2"/>
  <c r="E294" i="2"/>
  <c r="F294" i="2" s="1"/>
  <c r="C294" i="2"/>
  <c r="E293" i="2"/>
  <c r="C293" i="2"/>
  <c r="E292" i="2"/>
  <c r="C292" i="2"/>
  <c r="E291" i="2"/>
  <c r="O291" i="2" s="1"/>
  <c r="S292" i="2" s="1"/>
  <c r="C291" i="2"/>
  <c r="E290" i="2"/>
  <c r="C290" i="2"/>
  <c r="E289" i="2"/>
  <c r="O289" i="2" s="1"/>
  <c r="P290" i="2" s="1"/>
  <c r="C289" i="2"/>
  <c r="F288" i="2"/>
  <c r="E288" i="2"/>
  <c r="O288" i="2" s="1"/>
  <c r="Q289" i="2" s="1"/>
  <c r="C288" i="2"/>
  <c r="E287" i="2"/>
  <c r="O287" i="2" s="1"/>
  <c r="R288" i="2" s="1"/>
  <c r="C287" i="2"/>
  <c r="O286" i="2" s="1"/>
  <c r="S287" i="2" s="1"/>
  <c r="E286" i="2"/>
  <c r="C286" i="2"/>
  <c r="P285" i="2"/>
  <c r="E285" i="2"/>
  <c r="C285" i="2"/>
  <c r="E284" i="2"/>
  <c r="O284" i="2" s="1"/>
  <c r="S285" i="2" s="1"/>
  <c r="C284" i="2"/>
  <c r="E283" i="2"/>
  <c r="C283" i="2"/>
  <c r="E282" i="2"/>
  <c r="C282" i="2"/>
  <c r="A282" i="2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E281" i="2"/>
  <c r="C281" i="2"/>
  <c r="F280" i="2"/>
  <c r="E280" i="2"/>
  <c r="O280" i="2" s="1"/>
  <c r="C280" i="2"/>
  <c r="E279" i="2"/>
  <c r="O279" i="2" s="1"/>
  <c r="Q280" i="2" s="1"/>
  <c r="C279" i="2"/>
  <c r="E278" i="2"/>
  <c r="C278" i="2"/>
  <c r="F277" i="2"/>
  <c r="H278" i="2" s="1"/>
  <c r="E277" i="2"/>
  <c r="O277" i="2" s="1"/>
  <c r="C277" i="2"/>
  <c r="E276" i="2"/>
  <c r="C276" i="2"/>
  <c r="E275" i="2"/>
  <c r="C275" i="2"/>
  <c r="E274" i="2"/>
  <c r="O274" i="2" s="1"/>
  <c r="C274" i="2"/>
  <c r="F273" i="2" s="1"/>
  <c r="J274" i="2" s="1"/>
  <c r="U273" i="2"/>
  <c r="S273" i="2"/>
  <c r="N273" i="2"/>
  <c r="M273" i="2"/>
  <c r="W273" i="2" s="1"/>
  <c r="E273" i="2"/>
  <c r="C273" i="2"/>
  <c r="U272" i="2"/>
  <c r="N272" i="2"/>
  <c r="H272" i="2"/>
  <c r="E272" i="2"/>
  <c r="O272" i="2" s="1"/>
  <c r="C272" i="2"/>
  <c r="O271" i="2"/>
  <c r="E271" i="2"/>
  <c r="F271" i="2" s="1"/>
  <c r="C271" i="2"/>
  <c r="E270" i="2"/>
  <c r="O270" i="2" s="1"/>
  <c r="C270" i="2"/>
  <c r="O269" i="2"/>
  <c r="E269" i="2"/>
  <c r="C269" i="2"/>
  <c r="F268" i="2" s="1"/>
  <c r="E268" i="2"/>
  <c r="C268" i="2"/>
  <c r="E267" i="2"/>
  <c r="F267" i="2" s="1"/>
  <c r="C267" i="2"/>
  <c r="F266" i="2"/>
  <c r="E266" i="2"/>
  <c r="O266" i="2" s="1"/>
  <c r="C266" i="2"/>
  <c r="E265" i="2"/>
  <c r="C265" i="2"/>
  <c r="E264" i="2"/>
  <c r="C264" i="2"/>
  <c r="E263" i="2"/>
  <c r="F263" i="2" s="1"/>
  <c r="C263" i="2"/>
  <c r="F262" i="2"/>
  <c r="E262" i="2"/>
  <c r="O262" i="2" s="1"/>
  <c r="C262" i="2"/>
  <c r="E261" i="2"/>
  <c r="F261" i="2" s="1"/>
  <c r="C261" i="2"/>
  <c r="E260" i="2"/>
  <c r="C260" i="2"/>
  <c r="E259" i="2"/>
  <c r="C259" i="2"/>
  <c r="E258" i="2"/>
  <c r="C258" i="2"/>
  <c r="O257" i="2"/>
  <c r="F257" i="2"/>
  <c r="G258" i="2" s="1"/>
  <c r="E257" i="2"/>
  <c r="C257" i="2"/>
  <c r="E256" i="2"/>
  <c r="C256" i="2"/>
  <c r="O255" i="2"/>
  <c r="Q256" i="2" s="1"/>
  <c r="E255" i="2"/>
  <c r="F255" i="2" s="1"/>
  <c r="C255" i="2"/>
  <c r="F254" i="2"/>
  <c r="E254" i="2"/>
  <c r="O254" i="2" s="1"/>
  <c r="C254" i="2"/>
  <c r="E253" i="2"/>
  <c r="F253" i="2" s="1"/>
  <c r="C253" i="2"/>
  <c r="E252" i="2"/>
  <c r="F252" i="2" s="1"/>
  <c r="C252" i="2"/>
  <c r="F251" i="2"/>
  <c r="E251" i="2"/>
  <c r="O251" i="2" s="1"/>
  <c r="C251" i="2"/>
  <c r="E250" i="2"/>
  <c r="O250" i="2" s="1"/>
  <c r="C250" i="2"/>
  <c r="E249" i="2"/>
  <c r="C249" i="2"/>
  <c r="E248" i="2"/>
  <c r="C248" i="2"/>
  <c r="E247" i="2"/>
  <c r="C247" i="2"/>
  <c r="E246" i="2"/>
  <c r="O246" i="2" s="1"/>
  <c r="C246" i="2"/>
  <c r="E245" i="2"/>
  <c r="F245" i="2" s="1"/>
  <c r="C245" i="2"/>
  <c r="O244" i="2"/>
  <c r="E244" i="2"/>
  <c r="F244" i="2" s="1"/>
  <c r="C244" i="2"/>
  <c r="E243" i="2"/>
  <c r="O243" i="2" s="1"/>
  <c r="C243" i="2"/>
  <c r="E242" i="2"/>
  <c r="O242" i="2" s="1"/>
  <c r="C242" i="2"/>
  <c r="O241" i="2"/>
  <c r="E241" i="2"/>
  <c r="F241" i="2" s="1"/>
  <c r="C241" i="2"/>
  <c r="E240" i="2"/>
  <c r="C240" i="2"/>
  <c r="E239" i="2"/>
  <c r="C239" i="2"/>
  <c r="E238" i="2"/>
  <c r="F238" i="2" s="1"/>
  <c r="C238" i="2"/>
  <c r="E237" i="2"/>
  <c r="F237" i="2" s="1"/>
  <c r="C237" i="2"/>
  <c r="E236" i="2"/>
  <c r="F236" i="2" s="1"/>
  <c r="G237" i="2" s="1"/>
  <c r="C236" i="2"/>
  <c r="E235" i="2"/>
  <c r="F235" i="2" s="1"/>
  <c r="C235" i="2"/>
  <c r="E234" i="2"/>
  <c r="F234" i="2" s="1"/>
  <c r="C234" i="2"/>
  <c r="E233" i="2"/>
  <c r="F233" i="2" s="1"/>
  <c r="G234" i="2" s="1"/>
  <c r="C233" i="2"/>
  <c r="E232" i="2"/>
  <c r="F232" i="2" s="1"/>
  <c r="C232" i="2"/>
  <c r="E231" i="2"/>
  <c r="C231" i="2"/>
  <c r="E230" i="2"/>
  <c r="F230" i="2" s="1"/>
  <c r="C230" i="2"/>
  <c r="E229" i="2"/>
  <c r="O229" i="2" s="1"/>
  <c r="R230" i="2" s="1"/>
  <c r="C229" i="2"/>
  <c r="F228" i="2" s="1"/>
  <c r="J229" i="2" s="1"/>
  <c r="E228" i="2"/>
  <c r="C228" i="2"/>
  <c r="E227" i="2"/>
  <c r="O227" i="2" s="1"/>
  <c r="C227" i="2"/>
  <c r="E226" i="2"/>
  <c r="C226" i="2"/>
  <c r="F225" i="2"/>
  <c r="E225" i="2"/>
  <c r="O225" i="2" s="1"/>
  <c r="P226" i="2" s="1"/>
  <c r="C225" i="2"/>
  <c r="E224" i="2"/>
  <c r="O224" i="2" s="1"/>
  <c r="S225" i="2" s="1"/>
  <c r="C224" i="2"/>
  <c r="F223" i="2" s="1"/>
  <c r="H224" i="2" s="1"/>
  <c r="E223" i="2"/>
  <c r="C223" i="2"/>
  <c r="E222" i="2"/>
  <c r="C222" i="2"/>
  <c r="F221" i="2" s="1"/>
  <c r="J222" i="2" s="1"/>
  <c r="E221" i="2"/>
  <c r="C221" i="2"/>
  <c r="S220" i="2"/>
  <c r="E220" i="2"/>
  <c r="O220" i="2" s="1"/>
  <c r="S221" i="2" s="1"/>
  <c r="C220" i="2"/>
  <c r="S219" i="2"/>
  <c r="R219" i="2"/>
  <c r="H219" i="2"/>
  <c r="E219" i="2"/>
  <c r="O219" i="2" s="1"/>
  <c r="P220" i="2" s="1"/>
  <c r="C219" i="2"/>
  <c r="S218" i="2"/>
  <c r="R218" i="2"/>
  <c r="F218" i="2"/>
  <c r="G219" i="2" s="1"/>
  <c r="E218" i="2"/>
  <c r="O218" i="2" s="1"/>
  <c r="Q219" i="2" s="1"/>
  <c r="C218" i="2"/>
  <c r="F217" i="2"/>
  <c r="E217" i="2"/>
  <c r="O217" i="2" s="1"/>
  <c r="P218" i="2" s="1"/>
  <c r="C217" i="2"/>
  <c r="F216" i="2"/>
  <c r="G217" i="2" s="1"/>
  <c r="E216" i="2"/>
  <c r="O216" i="2" s="1"/>
  <c r="S217" i="2" s="1"/>
  <c r="C216" i="2"/>
  <c r="E215" i="2"/>
  <c r="C215" i="2"/>
  <c r="E214" i="2"/>
  <c r="O214" i="2" s="1"/>
  <c r="P215" i="2" s="1"/>
  <c r="C214" i="2"/>
  <c r="P213" i="2"/>
  <c r="E213" i="2"/>
  <c r="C213" i="2"/>
  <c r="E212" i="2"/>
  <c r="O212" i="2" s="1"/>
  <c r="S213" i="2" s="1"/>
  <c r="C212" i="2"/>
  <c r="P211" i="2"/>
  <c r="E211" i="2"/>
  <c r="C211" i="2"/>
  <c r="E210" i="2"/>
  <c r="O210" i="2" s="1"/>
  <c r="S211" i="2" s="1"/>
  <c r="C210" i="2"/>
  <c r="S209" i="2"/>
  <c r="Q209" i="2"/>
  <c r="F209" i="2"/>
  <c r="J210" i="2" s="1"/>
  <c r="E209" i="2"/>
  <c r="C209" i="2"/>
  <c r="E208" i="2"/>
  <c r="O208" i="2" s="1"/>
  <c r="R209" i="2" s="1"/>
  <c r="C208" i="2"/>
  <c r="S207" i="2"/>
  <c r="E207" i="2"/>
  <c r="C207" i="2"/>
  <c r="F206" i="2"/>
  <c r="J207" i="2" s="1"/>
  <c r="E206" i="2"/>
  <c r="O206" i="2" s="1"/>
  <c r="C206" i="2"/>
  <c r="E205" i="2"/>
  <c r="C205" i="2"/>
  <c r="E204" i="2"/>
  <c r="C204" i="2"/>
  <c r="P203" i="2"/>
  <c r="E203" i="2"/>
  <c r="C203" i="2"/>
  <c r="S202" i="2"/>
  <c r="E202" i="2"/>
  <c r="O202" i="2" s="1"/>
  <c r="S203" i="2" s="1"/>
  <c r="C202" i="2"/>
  <c r="F201" i="2"/>
  <c r="J202" i="2" s="1"/>
  <c r="E201" i="2"/>
  <c r="O201" i="2" s="1"/>
  <c r="R202" i="2" s="1"/>
  <c r="C201" i="2"/>
  <c r="E200" i="2"/>
  <c r="C200" i="2"/>
  <c r="E199" i="2"/>
  <c r="O199" i="2" s="1"/>
  <c r="R200" i="2" s="1"/>
  <c r="C199" i="2"/>
  <c r="E198" i="2"/>
  <c r="C198" i="2"/>
  <c r="E197" i="2"/>
  <c r="C197" i="2"/>
  <c r="E196" i="2"/>
  <c r="C196" i="2"/>
  <c r="E195" i="2"/>
  <c r="C195" i="2"/>
  <c r="E194" i="2"/>
  <c r="C194" i="2"/>
  <c r="J193" i="2"/>
  <c r="E193" i="2"/>
  <c r="C193" i="2"/>
  <c r="O192" i="2"/>
  <c r="P193" i="2" s="1"/>
  <c r="E192" i="2"/>
  <c r="F192" i="2" s="1"/>
  <c r="C192" i="2"/>
  <c r="G191" i="2"/>
  <c r="E191" i="2"/>
  <c r="C191" i="2"/>
  <c r="G190" i="2"/>
  <c r="E190" i="2"/>
  <c r="F190" i="2" s="1"/>
  <c r="H191" i="2" s="1"/>
  <c r="C190" i="2"/>
  <c r="J189" i="2"/>
  <c r="I189" i="2"/>
  <c r="E189" i="2"/>
  <c r="F189" i="2" s="1"/>
  <c r="H190" i="2" s="1"/>
  <c r="C189" i="2"/>
  <c r="O188" i="2"/>
  <c r="P189" i="2" s="1"/>
  <c r="I188" i="2"/>
  <c r="E188" i="2"/>
  <c r="F188" i="2" s="1"/>
  <c r="H189" i="2" s="1"/>
  <c r="C188" i="2"/>
  <c r="I187" i="2"/>
  <c r="E187" i="2"/>
  <c r="F187" i="2" s="1"/>
  <c r="H188" i="2" s="1"/>
  <c r="C187" i="2"/>
  <c r="O186" i="2"/>
  <c r="E186" i="2"/>
  <c r="F186" i="2" s="1"/>
  <c r="C186" i="2"/>
  <c r="E185" i="2"/>
  <c r="F185" i="2" s="1"/>
  <c r="J186" i="2" s="1"/>
  <c r="C185" i="2"/>
  <c r="E184" i="2"/>
  <c r="C184" i="2"/>
  <c r="E183" i="2"/>
  <c r="C183" i="2"/>
  <c r="J182" i="2"/>
  <c r="E182" i="2"/>
  <c r="F182" i="2" s="1"/>
  <c r="J183" i="2" s="1"/>
  <c r="C182" i="2"/>
  <c r="H181" i="2"/>
  <c r="E181" i="2"/>
  <c r="F181" i="2" s="1"/>
  <c r="G182" i="2" s="1"/>
  <c r="C181" i="2"/>
  <c r="E180" i="2"/>
  <c r="F180" i="2" s="1"/>
  <c r="J181" i="2" s="1"/>
  <c r="C180" i="2"/>
  <c r="E179" i="2"/>
  <c r="F179" i="2" s="1"/>
  <c r="C179" i="2"/>
  <c r="E178" i="2"/>
  <c r="F178" i="2" s="1"/>
  <c r="C178" i="2"/>
  <c r="E177" i="2"/>
  <c r="C177" i="2"/>
  <c r="E176" i="2"/>
  <c r="F176" i="2" s="1"/>
  <c r="H177" i="2" s="1"/>
  <c r="C176" i="2"/>
  <c r="O175" i="2"/>
  <c r="R176" i="2" s="1"/>
  <c r="E175" i="2"/>
  <c r="F175" i="2" s="1"/>
  <c r="I176" i="2" s="1"/>
  <c r="C175" i="2"/>
  <c r="J174" i="2"/>
  <c r="E174" i="2"/>
  <c r="F174" i="2" s="1"/>
  <c r="J175" i="2" s="1"/>
  <c r="C174" i="2"/>
  <c r="H173" i="2"/>
  <c r="E173" i="2"/>
  <c r="F173" i="2" s="1"/>
  <c r="G174" i="2" s="1"/>
  <c r="C173" i="2"/>
  <c r="E172" i="2"/>
  <c r="F172" i="2" s="1"/>
  <c r="J173" i="2" s="1"/>
  <c r="C172" i="2"/>
  <c r="E171" i="2"/>
  <c r="F171" i="2" s="1"/>
  <c r="C171" i="2"/>
  <c r="E170" i="2"/>
  <c r="C170" i="2"/>
  <c r="E169" i="2"/>
  <c r="C169" i="2"/>
  <c r="E168" i="2"/>
  <c r="F168" i="2" s="1"/>
  <c r="H169" i="2" s="1"/>
  <c r="C168" i="2"/>
  <c r="O167" i="2"/>
  <c r="E167" i="2"/>
  <c r="F167" i="2" s="1"/>
  <c r="H168" i="2" s="1"/>
  <c r="C167" i="2"/>
  <c r="E166" i="2"/>
  <c r="C166" i="2"/>
  <c r="E165" i="2"/>
  <c r="C165" i="2"/>
  <c r="F164" i="2"/>
  <c r="H165" i="2" s="1"/>
  <c r="E164" i="2"/>
  <c r="O164" i="2" s="1"/>
  <c r="C164" i="2"/>
  <c r="E163" i="2"/>
  <c r="C163" i="2"/>
  <c r="E162" i="2"/>
  <c r="O162" i="2" s="1"/>
  <c r="C162" i="2"/>
  <c r="F161" i="2"/>
  <c r="E161" i="2"/>
  <c r="O161" i="2" s="1"/>
  <c r="C161" i="2"/>
  <c r="E160" i="2"/>
  <c r="O160" i="2" s="1"/>
  <c r="C160" i="2"/>
  <c r="F159" i="2"/>
  <c r="E159" i="2"/>
  <c r="O159" i="2" s="1"/>
  <c r="S160" i="2" s="1"/>
  <c r="C159" i="2"/>
  <c r="E158" i="2"/>
  <c r="C158" i="2"/>
  <c r="F157" i="2"/>
  <c r="E157" i="2"/>
  <c r="O157" i="2" s="1"/>
  <c r="S158" i="2" s="1"/>
  <c r="C157" i="2"/>
  <c r="E156" i="2"/>
  <c r="O156" i="2" s="1"/>
  <c r="C156" i="2"/>
  <c r="E155" i="2"/>
  <c r="O155" i="2" s="1"/>
  <c r="S156" i="2" s="1"/>
  <c r="C155" i="2"/>
  <c r="E154" i="2"/>
  <c r="O154" i="2" s="1"/>
  <c r="C154" i="2"/>
  <c r="E153" i="2"/>
  <c r="F153" i="2" s="1"/>
  <c r="C153" i="2"/>
  <c r="E152" i="2"/>
  <c r="O152" i="2" s="1"/>
  <c r="C152" i="2"/>
  <c r="E151" i="2"/>
  <c r="F151" i="2" s="1"/>
  <c r="C151" i="2"/>
  <c r="E150" i="2"/>
  <c r="F150" i="2" s="1"/>
  <c r="C150" i="2"/>
  <c r="E149" i="2"/>
  <c r="O149" i="2" s="1"/>
  <c r="C149" i="2"/>
  <c r="E148" i="2"/>
  <c r="F148" i="2" s="1"/>
  <c r="G149" i="2" s="1"/>
  <c r="C148" i="2"/>
  <c r="E147" i="2"/>
  <c r="C147" i="2"/>
  <c r="E146" i="2"/>
  <c r="F146" i="2" s="1"/>
  <c r="C146" i="2"/>
  <c r="E145" i="2"/>
  <c r="O145" i="2" s="1"/>
  <c r="C145" i="2"/>
  <c r="E144" i="2"/>
  <c r="F144" i="2" s="1"/>
  <c r="C144" i="2"/>
  <c r="E143" i="2"/>
  <c r="F143" i="2" s="1"/>
  <c r="C143" i="2"/>
  <c r="E142" i="2"/>
  <c r="C142" i="2"/>
  <c r="E141" i="2"/>
  <c r="C141" i="2"/>
  <c r="F140" i="2"/>
  <c r="E140" i="2"/>
  <c r="O140" i="2" s="1"/>
  <c r="S141" i="2" s="1"/>
  <c r="C140" i="2"/>
  <c r="O139" i="2"/>
  <c r="F139" i="2"/>
  <c r="J140" i="2" s="1"/>
  <c r="E139" i="2"/>
  <c r="C139" i="2"/>
  <c r="O138" i="2"/>
  <c r="E138" i="2"/>
  <c r="F138" i="2" s="1"/>
  <c r="C138" i="2"/>
  <c r="E137" i="2"/>
  <c r="C137" i="2"/>
  <c r="F136" i="2"/>
  <c r="J137" i="2" s="1"/>
  <c r="E136" i="2"/>
  <c r="O136" i="2" s="1"/>
  <c r="C136" i="2"/>
  <c r="O135" i="2"/>
  <c r="F135" i="2"/>
  <c r="J136" i="2" s="1"/>
  <c r="E135" i="2"/>
  <c r="C135" i="2"/>
  <c r="O134" i="2"/>
  <c r="E134" i="2"/>
  <c r="F134" i="2" s="1"/>
  <c r="J135" i="2" s="1"/>
  <c r="C134" i="2"/>
  <c r="E133" i="2"/>
  <c r="O133" i="2" s="1"/>
  <c r="C133" i="2"/>
  <c r="F132" i="2"/>
  <c r="E132" i="2"/>
  <c r="O132" i="2" s="1"/>
  <c r="C132" i="2"/>
  <c r="O131" i="2"/>
  <c r="F131" i="2"/>
  <c r="J132" i="2" s="1"/>
  <c r="E131" i="2"/>
  <c r="C131" i="2"/>
  <c r="O130" i="2"/>
  <c r="E130" i="2"/>
  <c r="F130" i="2" s="1"/>
  <c r="C130" i="2"/>
  <c r="E129" i="2"/>
  <c r="C129" i="2"/>
  <c r="F128" i="2"/>
  <c r="J129" i="2" s="1"/>
  <c r="E128" i="2"/>
  <c r="O128" i="2" s="1"/>
  <c r="C128" i="2"/>
  <c r="O127" i="2"/>
  <c r="G127" i="2"/>
  <c r="F127" i="2"/>
  <c r="J128" i="2" s="1"/>
  <c r="E127" i="2"/>
  <c r="C127" i="2"/>
  <c r="O126" i="2"/>
  <c r="E126" i="2"/>
  <c r="F126" i="2" s="1"/>
  <c r="J127" i="2" s="1"/>
  <c r="C126" i="2"/>
  <c r="O125" i="2"/>
  <c r="E125" i="2"/>
  <c r="F125" i="2" s="1"/>
  <c r="G126" i="2" s="1"/>
  <c r="C125" i="2"/>
  <c r="O124" i="2"/>
  <c r="E124" i="2"/>
  <c r="F124" i="2" s="1"/>
  <c r="G125" i="2" s="1"/>
  <c r="C124" i="2"/>
  <c r="O123" i="2"/>
  <c r="E123" i="2"/>
  <c r="F123" i="2" s="1"/>
  <c r="G124" i="2" s="1"/>
  <c r="C123" i="2"/>
  <c r="O122" i="2"/>
  <c r="E122" i="2"/>
  <c r="F122" i="2" s="1"/>
  <c r="G123" i="2" s="1"/>
  <c r="C122" i="2"/>
  <c r="O121" i="2"/>
  <c r="E121" i="2"/>
  <c r="F121" i="2" s="1"/>
  <c r="G122" i="2" s="1"/>
  <c r="C121" i="2"/>
  <c r="O120" i="2"/>
  <c r="E120" i="2"/>
  <c r="F120" i="2" s="1"/>
  <c r="G121" i="2" s="1"/>
  <c r="C120" i="2"/>
  <c r="O119" i="2"/>
  <c r="E119" i="2"/>
  <c r="F119" i="2" s="1"/>
  <c r="G120" i="2" s="1"/>
  <c r="C119" i="2"/>
  <c r="O118" i="2"/>
  <c r="E118" i="2"/>
  <c r="F118" i="2" s="1"/>
  <c r="G119" i="2" s="1"/>
  <c r="C118" i="2"/>
  <c r="O117" i="2"/>
  <c r="E117" i="2"/>
  <c r="F117" i="2" s="1"/>
  <c r="G118" i="2" s="1"/>
  <c r="C117" i="2"/>
  <c r="O116" i="2"/>
  <c r="E116" i="2"/>
  <c r="F116" i="2" s="1"/>
  <c r="G117" i="2" s="1"/>
  <c r="C116" i="2"/>
  <c r="O115" i="2"/>
  <c r="E115" i="2"/>
  <c r="F115" i="2" s="1"/>
  <c r="G116" i="2" s="1"/>
  <c r="C115" i="2"/>
  <c r="O114" i="2"/>
  <c r="E114" i="2"/>
  <c r="F114" i="2" s="1"/>
  <c r="G115" i="2" s="1"/>
  <c r="C114" i="2"/>
  <c r="O113" i="2"/>
  <c r="E113" i="2"/>
  <c r="F113" i="2" s="1"/>
  <c r="G114" i="2" s="1"/>
  <c r="C113" i="2"/>
  <c r="O112" i="2" s="1"/>
  <c r="E112" i="2"/>
  <c r="F112" i="2" s="1"/>
  <c r="G113" i="2" s="1"/>
  <c r="C112" i="2"/>
  <c r="O111" i="2" s="1"/>
  <c r="E111" i="2"/>
  <c r="F111" i="2" s="1"/>
  <c r="G112" i="2" s="1"/>
  <c r="C111" i="2"/>
  <c r="O110" i="2" s="1"/>
  <c r="E110" i="2"/>
  <c r="F110" i="2" s="1"/>
  <c r="G111" i="2" s="1"/>
  <c r="C110" i="2"/>
  <c r="O109" i="2"/>
  <c r="E109" i="2"/>
  <c r="F109" i="2" s="1"/>
  <c r="G110" i="2" s="1"/>
  <c r="C109" i="2"/>
  <c r="O108" i="2"/>
  <c r="E108" i="2"/>
  <c r="F108" i="2" s="1"/>
  <c r="G109" i="2" s="1"/>
  <c r="C108" i="2"/>
  <c r="O107" i="2"/>
  <c r="E107" i="2"/>
  <c r="F107" i="2" s="1"/>
  <c r="C107" i="2"/>
  <c r="E106" i="2"/>
  <c r="C106" i="2"/>
  <c r="F105" i="2"/>
  <c r="E105" i="2"/>
  <c r="O105" i="2" s="1"/>
  <c r="C105" i="2"/>
  <c r="F104" i="2"/>
  <c r="G105" i="2" s="1"/>
  <c r="E104" i="2"/>
  <c r="O104" i="2" s="1"/>
  <c r="C104" i="2"/>
  <c r="E103" i="2"/>
  <c r="C103" i="2"/>
  <c r="E102" i="2"/>
  <c r="C102" i="2"/>
  <c r="I101" i="2"/>
  <c r="E101" i="2"/>
  <c r="O101" i="2" s="1"/>
  <c r="C101" i="2"/>
  <c r="O100" i="2"/>
  <c r="G100" i="2"/>
  <c r="F100" i="2"/>
  <c r="E100" i="2"/>
  <c r="C100" i="2"/>
  <c r="F99" i="2"/>
  <c r="E99" i="2"/>
  <c r="O99" i="2" s="1"/>
  <c r="C99" i="2"/>
  <c r="E98" i="2"/>
  <c r="C98" i="2"/>
  <c r="O97" i="2"/>
  <c r="E97" i="2"/>
  <c r="F97" i="2" s="1"/>
  <c r="C97" i="2"/>
  <c r="O96" i="2"/>
  <c r="E96" i="2"/>
  <c r="F96" i="2" s="1"/>
  <c r="I97" i="2" s="1"/>
  <c r="C96" i="2"/>
  <c r="E95" i="2"/>
  <c r="C95" i="2"/>
  <c r="E94" i="2"/>
  <c r="O94" i="2" s="1"/>
  <c r="P95" i="2" s="1"/>
  <c r="C94" i="2"/>
  <c r="E93" i="2"/>
  <c r="O93" i="2" s="1"/>
  <c r="C93" i="2"/>
  <c r="E92" i="2"/>
  <c r="O92" i="2" s="1"/>
  <c r="C92" i="2"/>
  <c r="E91" i="2"/>
  <c r="C91" i="2"/>
  <c r="E90" i="2"/>
  <c r="O90" i="2" s="1"/>
  <c r="C90" i="2"/>
  <c r="E89" i="2"/>
  <c r="O89" i="2" s="1"/>
  <c r="C89" i="2"/>
  <c r="E88" i="2"/>
  <c r="O88" i="2" s="1"/>
  <c r="C88" i="2"/>
  <c r="E87" i="2"/>
  <c r="C87" i="2"/>
  <c r="E86" i="2"/>
  <c r="O86" i="2" s="1"/>
  <c r="C86" i="2"/>
  <c r="E85" i="2"/>
  <c r="O85" i="2" s="1"/>
  <c r="C85" i="2"/>
  <c r="E84" i="2"/>
  <c r="O84" i="2" s="1"/>
  <c r="C84" i="2"/>
  <c r="E83" i="2"/>
  <c r="O83" i="2" s="1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I66" i="2"/>
  <c r="E66" i="2"/>
  <c r="O66" i="2" s="1"/>
  <c r="S67" i="2" s="1"/>
  <c r="C66" i="2"/>
  <c r="E65" i="2"/>
  <c r="F65" i="2" s="1"/>
  <c r="G66" i="2" s="1"/>
  <c r="C65" i="2"/>
  <c r="E64" i="2"/>
  <c r="F64" i="2" s="1"/>
  <c r="I65" i="2" s="1"/>
  <c r="C64" i="2"/>
  <c r="H63" i="2"/>
  <c r="G63" i="2"/>
  <c r="E63" i="2"/>
  <c r="F63" i="2" s="1"/>
  <c r="J64" i="2" s="1"/>
  <c r="C63" i="2"/>
  <c r="J62" i="2"/>
  <c r="E62" i="2"/>
  <c r="F62" i="2" s="1"/>
  <c r="J63" i="2" s="1"/>
  <c r="C62" i="2"/>
  <c r="E61" i="2"/>
  <c r="F61" i="2" s="1"/>
  <c r="I62" i="2" s="1"/>
  <c r="C61" i="2"/>
  <c r="H60" i="2"/>
  <c r="E60" i="2"/>
  <c r="F60" i="2" s="1"/>
  <c r="I61" i="2" s="1"/>
  <c r="C60" i="2"/>
  <c r="E59" i="2"/>
  <c r="F59" i="2" s="1"/>
  <c r="J60" i="2" s="1"/>
  <c r="C59" i="2"/>
  <c r="J58" i="2"/>
  <c r="E58" i="2"/>
  <c r="F58" i="2" s="1"/>
  <c r="H59" i="2" s="1"/>
  <c r="C58" i="2"/>
  <c r="E57" i="2"/>
  <c r="F57" i="2" s="1"/>
  <c r="I58" i="2" s="1"/>
  <c r="C57" i="2"/>
  <c r="J56" i="2"/>
  <c r="E56" i="2"/>
  <c r="F56" i="2" s="1"/>
  <c r="J57" i="2" s="1"/>
  <c r="C56" i="2"/>
  <c r="E55" i="2"/>
  <c r="F55" i="2" s="1"/>
  <c r="G56" i="2" s="1"/>
  <c r="C55" i="2"/>
  <c r="E54" i="2"/>
  <c r="F54" i="2" s="1"/>
  <c r="C54" i="2"/>
  <c r="E53" i="2"/>
  <c r="O53" i="2" s="1"/>
  <c r="C53" i="2"/>
  <c r="E52" i="2"/>
  <c r="F52" i="2" s="1"/>
  <c r="C52" i="2"/>
  <c r="E51" i="2"/>
  <c r="F51" i="2" s="1"/>
  <c r="C51" i="2"/>
  <c r="E50" i="2"/>
  <c r="C50" i="2"/>
  <c r="E49" i="2"/>
  <c r="F49" i="2" s="1"/>
  <c r="C49" i="2"/>
  <c r="E48" i="2"/>
  <c r="C48" i="2"/>
  <c r="E47" i="2"/>
  <c r="C47" i="2"/>
  <c r="E46" i="2"/>
  <c r="F46" i="2" s="1"/>
  <c r="C46" i="2"/>
  <c r="E45" i="2"/>
  <c r="F45" i="2" s="1"/>
  <c r="C45" i="2"/>
  <c r="E44" i="2"/>
  <c r="F44" i="2" s="1"/>
  <c r="C44" i="2"/>
  <c r="E43" i="2"/>
  <c r="F43" i="2" s="1"/>
  <c r="C43" i="2"/>
  <c r="E42" i="2"/>
  <c r="C42" i="2"/>
  <c r="E41" i="2"/>
  <c r="F41" i="2" s="1"/>
  <c r="C41" i="2"/>
  <c r="E40" i="2"/>
  <c r="F40" i="2" s="1"/>
  <c r="C40" i="2"/>
  <c r="E39" i="2"/>
  <c r="F39" i="2" s="1"/>
  <c r="C39" i="2"/>
  <c r="E38" i="2"/>
  <c r="F38" i="2" s="1"/>
  <c r="C38" i="2"/>
  <c r="E37" i="2"/>
  <c r="C37" i="2"/>
  <c r="E36" i="2"/>
  <c r="C36" i="2"/>
  <c r="E35" i="2"/>
  <c r="F35" i="2" s="1"/>
  <c r="C35" i="2"/>
  <c r="E34" i="2"/>
  <c r="F34" i="2" s="1"/>
  <c r="C34" i="2"/>
  <c r="Q33" i="2"/>
  <c r="E33" i="2"/>
  <c r="C33" i="2"/>
  <c r="F32" i="2"/>
  <c r="J33" i="2" s="1"/>
  <c r="E32" i="2"/>
  <c r="O32" i="2" s="1"/>
  <c r="S33" i="2" s="1"/>
  <c r="C32" i="2"/>
  <c r="O31" i="2"/>
  <c r="S32" i="2" s="1"/>
  <c r="E31" i="2"/>
  <c r="F31" i="2" s="1"/>
  <c r="C31" i="2"/>
  <c r="Q30" i="2"/>
  <c r="F30" i="2"/>
  <c r="J31" i="2" s="1"/>
  <c r="E30" i="2"/>
  <c r="O30" i="2" s="1"/>
  <c r="C30" i="2"/>
  <c r="O29" i="2"/>
  <c r="S30" i="2" s="1"/>
  <c r="I29" i="2"/>
  <c r="E29" i="2"/>
  <c r="F29" i="2" s="1"/>
  <c r="C29" i="2"/>
  <c r="F28" i="2"/>
  <c r="J29" i="2" s="1"/>
  <c r="E28" i="2"/>
  <c r="O28" i="2" s="1"/>
  <c r="C28" i="2"/>
  <c r="O27" i="2"/>
  <c r="Q28" i="2" s="1"/>
  <c r="E27" i="2"/>
  <c r="F27" i="2" s="1"/>
  <c r="C27" i="2"/>
  <c r="F26" i="2" s="1"/>
  <c r="Q26" i="2"/>
  <c r="E26" i="2"/>
  <c r="C26" i="2"/>
  <c r="O25" i="2"/>
  <c r="S26" i="2" s="1"/>
  <c r="E25" i="2"/>
  <c r="F25" i="2" s="1"/>
  <c r="C25" i="2"/>
  <c r="E24" i="2"/>
  <c r="O24" i="2" s="1"/>
  <c r="E23" i="2"/>
  <c r="O23" i="2" s="1"/>
  <c r="C23" i="2"/>
  <c r="E22" i="2"/>
  <c r="O22" i="2" s="1"/>
  <c r="C22" i="2"/>
  <c r="E21" i="2"/>
  <c r="O21" i="2" s="1"/>
  <c r="C21" i="2"/>
  <c r="E20" i="2"/>
  <c r="C20" i="2"/>
  <c r="E19" i="2"/>
  <c r="O19" i="2" s="1"/>
  <c r="C19" i="2"/>
  <c r="E18" i="2"/>
  <c r="O18" i="2" s="1"/>
  <c r="C18" i="2"/>
  <c r="E17" i="2"/>
  <c r="O17" i="2" s="1"/>
  <c r="C17" i="2"/>
  <c r="E16" i="2"/>
  <c r="O16" i="2" s="1"/>
  <c r="C16" i="2"/>
  <c r="E15" i="2"/>
  <c r="O15" i="2" s="1"/>
  <c r="C15" i="2"/>
  <c r="E14" i="2"/>
  <c r="C14" i="2"/>
  <c r="E13" i="2"/>
  <c r="O13" i="2" s="1"/>
  <c r="C13" i="2"/>
  <c r="E12" i="2"/>
  <c r="O12" i="2" s="1"/>
  <c r="C12" i="2"/>
  <c r="E11" i="2"/>
  <c r="O11" i="2" s="1"/>
  <c r="C11" i="2"/>
  <c r="E10" i="2"/>
  <c r="O10" i="2" s="1"/>
  <c r="C10" i="2"/>
  <c r="E9" i="2"/>
  <c r="O9" i="2" s="1"/>
  <c r="C9" i="2"/>
  <c r="E8" i="2"/>
  <c r="C8" i="2"/>
  <c r="E7" i="2"/>
  <c r="O7" i="2" s="1"/>
  <c r="C7" i="2"/>
  <c r="AA6" i="2"/>
  <c r="AB6" i="2" s="1"/>
  <c r="X6" i="2"/>
  <c r="Y6" i="2" s="1"/>
  <c r="Z6" i="2" s="1"/>
  <c r="S6" i="2"/>
  <c r="R6" i="2"/>
  <c r="Q6" i="2"/>
  <c r="P6" i="2"/>
  <c r="O6" i="2"/>
  <c r="P7" i="2" s="1"/>
  <c r="L6" i="2"/>
  <c r="N6" i="2" s="1"/>
  <c r="J6" i="2"/>
  <c r="I6" i="2"/>
  <c r="H6" i="2"/>
  <c r="G6" i="2"/>
  <c r="F6" i="2"/>
  <c r="J7" i="2" s="1"/>
  <c r="N398" i="2" l="1"/>
  <c r="M398" i="2"/>
  <c r="M399" i="2"/>
  <c r="N397" i="2"/>
  <c r="N396" i="2"/>
  <c r="M396" i="2"/>
  <c r="N395" i="2"/>
  <c r="M395" i="2"/>
  <c r="T401" i="2"/>
  <c r="L400" i="2"/>
  <c r="N393" i="2"/>
  <c r="M393" i="2"/>
  <c r="M394" i="2"/>
  <c r="N394" i="2"/>
  <c r="E496" i="2"/>
  <c r="F496" i="2" s="1"/>
  <c r="E488" i="2"/>
  <c r="F488" i="2" s="1"/>
  <c r="E480" i="2"/>
  <c r="F480" i="2" s="1"/>
  <c r="E472" i="2"/>
  <c r="F472" i="2" s="1"/>
  <c r="E464" i="2"/>
  <c r="F464" i="2" s="1"/>
  <c r="E456" i="2"/>
  <c r="F456" i="2" s="1"/>
  <c r="E448" i="2"/>
  <c r="F448" i="2" s="1"/>
  <c r="E440" i="2"/>
  <c r="F440" i="2" s="1"/>
  <c r="E432" i="2"/>
  <c r="F432" i="2" s="1"/>
  <c r="E424" i="2"/>
  <c r="F424" i="2" s="1"/>
  <c r="E416" i="2"/>
  <c r="F416" i="2" s="1"/>
  <c r="E408" i="2"/>
  <c r="F408" i="2" s="1"/>
  <c r="E400" i="2"/>
  <c r="F400" i="2" s="1"/>
  <c r="E504" i="2"/>
  <c r="F504" i="2" s="1"/>
  <c r="E800" i="2"/>
  <c r="F800" i="2" s="1"/>
  <c r="E768" i="2"/>
  <c r="F768" i="2" s="1"/>
  <c r="E736" i="2"/>
  <c r="F736" i="2" s="1"/>
  <c r="E704" i="2"/>
  <c r="F704" i="2" s="1"/>
  <c r="E672" i="2"/>
  <c r="F672" i="2" s="1"/>
  <c r="E640" i="2"/>
  <c r="F640" i="2" s="1"/>
  <c r="E608" i="2"/>
  <c r="F608" i="2" s="1"/>
  <c r="E576" i="2"/>
  <c r="F576" i="2" s="1"/>
  <c r="E544" i="2"/>
  <c r="F544" i="2" s="1"/>
  <c r="E512" i="2"/>
  <c r="F512" i="2" s="1"/>
  <c r="E792" i="2"/>
  <c r="F792" i="2" s="1"/>
  <c r="E760" i="2"/>
  <c r="F760" i="2" s="1"/>
  <c r="E728" i="2"/>
  <c r="F728" i="2" s="1"/>
  <c r="E696" i="2"/>
  <c r="F696" i="2" s="1"/>
  <c r="E664" i="2"/>
  <c r="F664" i="2" s="1"/>
  <c r="E632" i="2"/>
  <c r="F632" i="2" s="1"/>
  <c r="E600" i="2"/>
  <c r="F600" i="2" s="1"/>
  <c r="E568" i="2"/>
  <c r="F568" i="2" s="1"/>
  <c r="E536" i="2"/>
  <c r="F536" i="2" s="1"/>
  <c r="C778" i="2"/>
  <c r="C698" i="2"/>
  <c r="C594" i="2"/>
  <c r="C426" i="2"/>
  <c r="C802" i="2"/>
  <c r="C770" i="2"/>
  <c r="C730" i="2"/>
  <c r="C706" i="2"/>
  <c r="C674" i="2"/>
  <c r="C650" i="2"/>
  <c r="C626" i="2"/>
  <c r="C602" i="2"/>
  <c r="C570" i="2"/>
  <c r="C538" i="2"/>
  <c r="C506" i="2"/>
  <c r="C482" i="2"/>
  <c r="C450" i="2"/>
  <c r="C418" i="2"/>
  <c r="C793" i="2"/>
  <c r="C785" i="2"/>
  <c r="C761" i="2"/>
  <c r="C753" i="2"/>
  <c r="C745" i="2"/>
  <c r="C737" i="2"/>
  <c r="C721" i="2"/>
  <c r="C713" i="2"/>
  <c r="C689" i="2"/>
  <c r="C681" i="2"/>
  <c r="C665" i="2"/>
  <c r="C657" i="2"/>
  <c r="C641" i="2"/>
  <c r="C633" i="2"/>
  <c r="C617" i="2"/>
  <c r="C609" i="2"/>
  <c r="C585" i="2"/>
  <c r="C577" i="2"/>
  <c r="C561" i="2"/>
  <c r="C553" i="2"/>
  <c r="C545" i="2"/>
  <c r="C529" i="2"/>
  <c r="C521" i="2"/>
  <c r="C513" i="2"/>
  <c r="C497" i="2"/>
  <c r="C489" i="2"/>
  <c r="C473" i="2"/>
  <c r="C465" i="2"/>
  <c r="C457" i="2"/>
  <c r="C441" i="2"/>
  <c r="C433" i="2"/>
  <c r="C409" i="2"/>
  <c r="C401" i="2"/>
  <c r="C800" i="2"/>
  <c r="C792" i="2"/>
  <c r="C784" i="2"/>
  <c r="C776" i="2"/>
  <c r="C768" i="2"/>
  <c r="C760" i="2"/>
  <c r="C752" i="2"/>
  <c r="C744" i="2"/>
  <c r="C736" i="2"/>
  <c r="C728" i="2"/>
  <c r="C720" i="2"/>
  <c r="C712" i="2"/>
  <c r="C704" i="2"/>
  <c r="C696" i="2"/>
  <c r="C688" i="2"/>
  <c r="C680" i="2"/>
  <c r="C672" i="2"/>
  <c r="C664" i="2"/>
  <c r="C656" i="2"/>
  <c r="C648" i="2"/>
  <c r="C640" i="2"/>
  <c r="C632" i="2"/>
  <c r="C624" i="2"/>
  <c r="C616" i="2"/>
  <c r="C608" i="2"/>
  <c r="C600" i="2"/>
  <c r="C592" i="2"/>
  <c r="C584" i="2"/>
  <c r="C576" i="2"/>
  <c r="C568" i="2"/>
  <c r="C560" i="2"/>
  <c r="C552" i="2"/>
  <c r="C544" i="2"/>
  <c r="C536" i="2"/>
  <c r="C528" i="2"/>
  <c r="C520" i="2"/>
  <c r="C512" i="2"/>
  <c r="C504" i="2"/>
  <c r="C496" i="2"/>
  <c r="C488" i="2"/>
  <c r="C480" i="2"/>
  <c r="C472" i="2"/>
  <c r="C464" i="2"/>
  <c r="C456" i="2"/>
  <c r="C448" i="2"/>
  <c r="E801" i="2"/>
  <c r="F801" i="2" s="1"/>
  <c r="E793" i="2"/>
  <c r="F793" i="2" s="1"/>
  <c r="E785" i="2"/>
  <c r="F785" i="2" s="1"/>
  <c r="E777" i="2"/>
  <c r="F777" i="2" s="1"/>
  <c r="E769" i="2"/>
  <c r="F769" i="2" s="1"/>
  <c r="E761" i="2"/>
  <c r="F761" i="2" s="1"/>
  <c r="E753" i="2"/>
  <c r="F753" i="2" s="1"/>
  <c r="E745" i="2"/>
  <c r="F745" i="2" s="1"/>
  <c r="E737" i="2"/>
  <c r="F737" i="2" s="1"/>
  <c r="E729" i="2"/>
  <c r="F729" i="2" s="1"/>
  <c r="E721" i="2"/>
  <c r="F721" i="2" s="1"/>
  <c r="E713" i="2"/>
  <c r="F713" i="2" s="1"/>
  <c r="E705" i="2"/>
  <c r="F705" i="2" s="1"/>
  <c r="E697" i="2"/>
  <c r="F697" i="2" s="1"/>
  <c r="E689" i="2"/>
  <c r="F689" i="2" s="1"/>
  <c r="E681" i="2"/>
  <c r="F681" i="2" s="1"/>
  <c r="E673" i="2"/>
  <c r="F673" i="2" s="1"/>
  <c r="E665" i="2"/>
  <c r="F665" i="2" s="1"/>
  <c r="E657" i="2"/>
  <c r="F657" i="2" s="1"/>
  <c r="E649" i="2"/>
  <c r="F649" i="2" s="1"/>
  <c r="E641" i="2"/>
  <c r="F641" i="2" s="1"/>
  <c r="E633" i="2"/>
  <c r="F633" i="2" s="1"/>
  <c r="E625" i="2"/>
  <c r="F625" i="2" s="1"/>
  <c r="E617" i="2"/>
  <c r="F617" i="2" s="1"/>
  <c r="E609" i="2"/>
  <c r="F609" i="2" s="1"/>
  <c r="E601" i="2"/>
  <c r="F601" i="2" s="1"/>
  <c r="E593" i="2"/>
  <c r="F593" i="2" s="1"/>
  <c r="E585" i="2"/>
  <c r="F585" i="2" s="1"/>
  <c r="E577" i="2"/>
  <c r="F577" i="2" s="1"/>
  <c r="E569" i="2"/>
  <c r="F569" i="2" s="1"/>
  <c r="E561" i="2"/>
  <c r="F561" i="2" s="1"/>
  <c r="E553" i="2"/>
  <c r="F553" i="2" s="1"/>
  <c r="E545" i="2"/>
  <c r="F545" i="2" s="1"/>
  <c r="E537" i="2"/>
  <c r="F537" i="2" s="1"/>
  <c r="E529" i="2"/>
  <c r="F529" i="2" s="1"/>
  <c r="E521" i="2"/>
  <c r="F521" i="2" s="1"/>
  <c r="E513" i="2"/>
  <c r="F513" i="2" s="1"/>
  <c r="E505" i="2"/>
  <c r="F505" i="2" s="1"/>
  <c r="J32" i="2"/>
  <c r="I32" i="2"/>
  <c r="S31" i="2"/>
  <c r="Q31" i="2"/>
  <c r="J131" i="2"/>
  <c r="G131" i="2"/>
  <c r="A394" i="2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E393" i="2"/>
  <c r="F393" i="2" s="1"/>
  <c r="C393" i="2"/>
  <c r="F311" i="2"/>
  <c r="O311" i="2"/>
  <c r="S312" i="2" s="1"/>
  <c r="P329" i="2"/>
  <c r="S329" i="2"/>
  <c r="O375" i="2"/>
  <c r="F375" i="2"/>
  <c r="O283" i="2"/>
  <c r="F283" i="2"/>
  <c r="J27" i="2"/>
  <c r="I27" i="2"/>
  <c r="J133" i="2"/>
  <c r="G133" i="2"/>
  <c r="O207" i="2"/>
  <c r="F207" i="2"/>
  <c r="Q325" i="2"/>
  <c r="S325" i="2"/>
  <c r="R325" i="2"/>
  <c r="F374" i="2"/>
  <c r="J375" i="2" s="1"/>
  <c r="O374" i="2"/>
  <c r="S375" i="2" s="1"/>
  <c r="O26" i="2"/>
  <c r="J55" i="2"/>
  <c r="G55" i="2"/>
  <c r="F103" i="2"/>
  <c r="O103" i="2"/>
  <c r="O226" i="2"/>
  <c r="R227" i="2" s="1"/>
  <c r="F226" i="2"/>
  <c r="I227" i="2" s="1"/>
  <c r="I172" i="2"/>
  <c r="J172" i="2"/>
  <c r="G172" i="2"/>
  <c r="J28" i="2"/>
  <c r="I28" i="2"/>
  <c r="O129" i="2"/>
  <c r="F129" i="2"/>
  <c r="O249" i="2"/>
  <c r="S250" i="2" s="1"/>
  <c r="F249" i="2"/>
  <c r="J250" i="2" s="1"/>
  <c r="S335" i="2"/>
  <c r="R335" i="2"/>
  <c r="Q335" i="2"/>
  <c r="P335" i="2"/>
  <c r="J345" i="2"/>
  <c r="G345" i="2"/>
  <c r="S388" i="2"/>
  <c r="R388" i="2"/>
  <c r="Q388" i="2"/>
  <c r="P388" i="2"/>
  <c r="H230" i="2"/>
  <c r="G230" i="2"/>
  <c r="S25" i="2"/>
  <c r="Q25" i="2"/>
  <c r="G218" i="2"/>
  <c r="H218" i="2"/>
  <c r="J218" i="2"/>
  <c r="J26" i="2"/>
  <c r="I26" i="2"/>
  <c r="O137" i="2"/>
  <c r="F137" i="2"/>
  <c r="I180" i="2"/>
  <c r="J180" i="2"/>
  <c r="G180" i="2"/>
  <c r="O215" i="2"/>
  <c r="S216" i="2" s="1"/>
  <c r="F215" i="2"/>
  <c r="P275" i="2"/>
  <c r="T274" i="2"/>
  <c r="J30" i="2"/>
  <c r="I30" i="2"/>
  <c r="S29" i="2"/>
  <c r="Q29" i="2"/>
  <c r="G135" i="2"/>
  <c r="J139" i="2"/>
  <c r="G139" i="2"/>
  <c r="J141" i="2"/>
  <c r="H141" i="2"/>
  <c r="I218" i="2"/>
  <c r="I229" i="2"/>
  <c r="H229" i="2"/>
  <c r="F247" i="2"/>
  <c r="O247" i="2"/>
  <c r="O264" i="2"/>
  <c r="F264" i="2"/>
  <c r="F275" i="2"/>
  <c r="O275" i="2"/>
  <c r="Q276" i="2" s="1"/>
  <c r="O292" i="2"/>
  <c r="S293" i="2" s="1"/>
  <c r="F292" i="2"/>
  <c r="Q297" i="2"/>
  <c r="P297" i="2"/>
  <c r="S343" i="2"/>
  <c r="R343" i="2"/>
  <c r="Q343" i="2"/>
  <c r="P343" i="2"/>
  <c r="F36" i="2"/>
  <c r="J37" i="2" s="1"/>
  <c r="F42" i="2"/>
  <c r="G43" i="2" s="1"/>
  <c r="F48" i="2"/>
  <c r="F50" i="2"/>
  <c r="J66" i="2"/>
  <c r="G132" i="2"/>
  <c r="G140" i="2"/>
  <c r="F165" i="2"/>
  <c r="F184" i="2"/>
  <c r="H185" i="2" s="1"/>
  <c r="I190" i="2"/>
  <c r="P200" i="2"/>
  <c r="H217" i="2"/>
  <c r="I219" i="2"/>
  <c r="Q220" i="2"/>
  <c r="O222" i="2"/>
  <c r="F239" i="2"/>
  <c r="I240" i="2" s="1"/>
  <c r="O258" i="2"/>
  <c r="R259" i="2" s="1"/>
  <c r="O294" i="2"/>
  <c r="E305" i="2"/>
  <c r="F308" i="2"/>
  <c r="F322" i="2"/>
  <c r="F328" i="2"/>
  <c r="O333" i="2"/>
  <c r="H343" i="2"/>
  <c r="H364" i="2"/>
  <c r="O366" i="2"/>
  <c r="H369" i="2"/>
  <c r="R389" i="2"/>
  <c r="O8" i="2"/>
  <c r="Q9" i="2" s="1"/>
  <c r="O20" i="2"/>
  <c r="F24" i="2"/>
  <c r="O34" i="2"/>
  <c r="O36" i="2"/>
  <c r="P37" i="2" s="1"/>
  <c r="O38" i="2"/>
  <c r="O40" i="2"/>
  <c r="O42" i="2"/>
  <c r="O44" i="2"/>
  <c r="O46" i="2"/>
  <c r="O48" i="2"/>
  <c r="O50" i="2"/>
  <c r="O52" i="2"/>
  <c r="G57" i="2"/>
  <c r="G62" i="2"/>
  <c r="G129" i="2"/>
  <c r="G137" i="2"/>
  <c r="F147" i="2"/>
  <c r="O150" i="2"/>
  <c r="J190" i="2"/>
  <c r="Q200" i="2"/>
  <c r="Q202" i="2"/>
  <c r="I207" i="2"/>
  <c r="I217" i="2"/>
  <c r="Q218" i="2"/>
  <c r="J219" i="2"/>
  <c r="R220" i="2"/>
  <c r="F222" i="2"/>
  <c r="H223" i="2" s="1"/>
  <c r="O228" i="2"/>
  <c r="R229" i="2" s="1"/>
  <c r="O239" i="2"/>
  <c r="P240" i="2" s="1"/>
  <c r="O268" i="2"/>
  <c r="O273" i="2"/>
  <c r="F274" i="2"/>
  <c r="F287" i="2"/>
  <c r="F296" i="2"/>
  <c r="H297" i="2" s="1"/>
  <c r="G328" i="2"/>
  <c r="I343" i="2"/>
  <c r="I351" i="2"/>
  <c r="I355" i="2"/>
  <c r="O369" i="2"/>
  <c r="P373" i="2"/>
  <c r="I31" i="2"/>
  <c r="Q32" i="2"/>
  <c r="H57" i="2"/>
  <c r="H62" i="2"/>
  <c r="S200" i="2"/>
  <c r="J217" i="2"/>
  <c r="F265" i="2"/>
  <c r="E309" i="2"/>
  <c r="F309" i="2" s="1"/>
  <c r="I328" i="2"/>
  <c r="J343" i="2"/>
  <c r="H344" i="2"/>
  <c r="O367" i="2"/>
  <c r="R368" i="2" s="1"/>
  <c r="F387" i="2"/>
  <c r="S28" i="2"/>
  <c r="Q285" i="2"/>
  <c r="F295" i="2"/>
  <c r="S309" i="2"/>
  <c r="R317" i="2"/>
  <c r="S319" i="2"/>
  <c r="G321" i="2"/>
  <c r="G327" i="2"/>
  <c r="F334" i="2"/>
  <c r="O341" i="2"/>
  <c r="O343" i="2"/>
  <c r="O349" i="2"/>
  <c r="F358" i="2"/>
  <c r="O361" i="2"/>
  <c r="O370" i="2"/>
  <c r="S371" i="2" s="1"/>
  <c r="F390" i="2"/>
  <c r="F33" i="2"/>
  <c r="H34" i="2" s="1"/>
  <c r="F37" i="2"/>
  <c r="F47" i="2"/>
  <c r="H48" i="2" s="1"/>
  <c r="G128" i="2"/>
  <c r="F133" i="2"/>
  <c r="G136" i="2"/>
  <c r="F183" i="2"/>
  <c r="O189" i="2"/>
  <c r="F199" i="2"/>
  <c r="P209" i="2"/>
  <c r="O221" i="2"/>
  <c r="O223" i="2"/>
  <c r="F224" i="2"/>
  <c r="H225" i="2" s="1"/>
  <c r="F227" i="2"/>
  <c r="H228" i="2" s="1"/>
  <c r="F243" i="2"/>
  <c r="I244" i="2" s="1"/>
  <c r="F246" i="2"/>
  <c r="J247" i="2" s="1"/>
  <c r="O259" i="2"/>
  <c r="F269" i="2"/>
  <c r="F279" i="2"/>
  <c r="I280" i="2" s="1"/>
  <c r="F281" i="2"/>
  <c r="F284" i="2"/>
  <c r="G285" i="2" s="1"/>
  <c r="F291" i="2"/>
  <c r="S317" i="2"/>
  <c r="I321" i="2"/>
  <c r="O323" i="2"/>
  <c r="H327" i="2"/>
  <c r="P354" i="2"/>
  <c r="E376" i="2"/>
  <c r="O14" i="2"/>
  <c r="O33" i="2"/>
  <c r="O35" i="2"/>
  <c r="P36" i="2" s="1"/>
  <c r="O37" i="2"/>
  <c r="O39" i="2"/>
  <c r="O41" i="2"/>
  <c r="O43" i="2"/>
  <c r="P44" i="2" s="1"/>
  <c r="O45" i="2"/>
  <c r="O47" i="2"/>
  <c r="O49" i="2"/>
  <c r="O51" i="2"/>
  <c r="H56" i="2"/>
  <c r="G58" i="2"/>
  <c r="F66" i="2"/>
  <c r="O141" i="2"/>
  <c r="F145" i="2"/>
  <c r="F155" i="2"/>
  <c r="O158" i="2"/>
  <c r="P159" i="2" s="1"/>
  <c r="G175" i="2"/>
  <c r="G183" i="2"/>
  <c r="G188" i="2"/>
  <c r="O197" i="2"/>
  <c r="S198" i="2" s="1"/>
  <c r="F260" i="2"/>
  <c r="F286" i="2"/>
  <c r="G287" i="2" s="1"/>
  <c r="F289" i="2"/>
  <c r="H290" i="2" s="1"/>
  <c r="J327" i="2"/>
  <c r="Q354" i="2"/>
  <c r="Q365" i="2"/>
  <c r="O368" i="2"/>
  <c r="G370" i="2"/>
  <c r="H58" i="2"/>
  <c r="H66" i="2"/>
  <c r="O87" i="2"/>
  <c r="O91" i="2"/>
  <c r="R92" i="2" s="1"/>
  <c r="O95" i="2"/>
  <c r="S96" i="2" s="1"/>
  <c r="F149" i="2"/>
  <c r="J150" i="2" s="1"/>
  <c r="G173" i="2"/>
  <c r="H175" i="2"/>
  <c r="G181" i="2"/>
  <c r="H183" i="2"/>
  <c r="G186" i="2"/>
  <c r="F197" i="2"/>
  <c r="J198" i="2" s="1"/>
  <c r="O200" i="2"/>
  <c r="R201" i="2" s="1"/>
  <c r="Q203" i="2"/>
  <c r="Q211" i="2"/>
  <c r="F219" i="2"/>
  <c r="H220" i="2" s="1"/>
  <c r="F220" i="2"/>
  <c r="O252" i="2"/>
  <c r="O260" i="2"/>
  <c r="S354" i="2"/>
  <c r="R365" i="2"/>
  <c r="O379" i="2"/>
  <c r="O392" i="2"/>
  <c r="P20" i="2"/>
  <c r="S20" i="2"/>
  <c r="R20" i="2"/>
  <c r="Q20" i="2"/>
  <c r="S9" i="2"/>
  <c r="P9" i="2"/>
  <c r="R9" i="2"/>
  <c r="I34" i="2"/>
  <c r="J34" i="2"/>
  <c r="G34" i="2"/>
  <c r="P10" i="2"/>
  <c r="S10" i="2"/>
  <c r="R10" i="2"/>
  <c r="Q10" i="2"/>
  <c r="S14" i="2"/>
  <c r="R14" i="2"/>
  <c r="P14" i="2"/>
  <c r="Q14" i="2"/>
  <c r="S18" i="2"/>
  <c r="R18" i="2"/>
  <c r="P18" i="2"/>
  <c r="Q18" i="2"/>
  <c r="S22" i="2"/>
  <c r="R22" i="2"/>
  <c r="P22" i="2"/>
  <c r="Q22" i="2"/>
  <c r="I36" i="2"/>
  <c r="J36" i="2"/>
  <c r="H36" i="2"/>
  <c r="G36" i="2"/>
  <c r="I38" i="2"/>
  <c r="J38" i="2"/>
  <c r="H38" i="2"/>
  <c r="G38" i="2"/>
  <c r="I44" i="2"/>
  <c r="J44" i="2"/>
  <c r="H44" i="2"/>
  <c r="G44" i="2"/>
  <c r="I48" i="2"/>
  <c r="J48" i="2"/>
  <c r="G48" i="2"/>
  <c r="I52" i="2"/>
  <c r="J52" i="2"/>
  <c r="H52" i="2"/>
  <c r="G52" i="2"/>
  <c r="R54" i="2"/>
  <c r="Q54" i="2"/>
  <c r="P54" i="2"/>
  <c r="S54" i="2"/>
  <c r="I40" i="2"/>
  <c r="J40" i="2"/>
  <c r="H40" i="2"/>
  <c r="G40" i="2"/>
  <c r="J46" i="2"/>
  <c r="I46" i="2"/>
  <c r="H46" i="2"/>
  <c r="G46" i="2"/>
  <c r="S11" i="2"/>
  <c r="P11" i="2"/>
  <c r="R11" i="2"/>
  <c r="Q11" i="2"/>
  <c r="P19" i="2"/>
  <c r="S19" i="2"/>
  <c r="R19" i="2"/>
  <c r="Q19" i="2"/>
  <c r="I42" i="2"/>
  <c r="J42" i="2"/>
  <c r="H42" i="2"/>
  <c r="G42" i="2"/>
  <c r="J50" i="2"/>
  <c r="I50" i="2"/>
  <c r="H50" i="2"/>
  <c r="G50" i="2"/>
  <c r="S15" i="2"/>
  <c r="R15" i="2"/>
  <c r="Q15" i="2"/>
  <c r="P15" i="2"/>
  <c r="P23" i="2"/>
  <c r="S23" i="2"/>
  <c r="R23" i="2"/>
  <c r="Q23" i="2"/>
  <c r="P16" i="2"/>
  <c r="S16" i="2"/>
  <c r="R16" i="2"/>
  <c r="Q16" i="2"/>
  <c r="S12" i="2"/>
  <c r="R12" i="2"/>
  <c r="Q12" i="2"/>
  <c r="P12" i="2"/>
  <c r="I35" i="2"/>
  <c r="J35" i="2"/>
  <c r="H35" i="2"/>
  <c r="G35" i="2"/>
  <c r="I39" i="2"/>
  <c r="J39" i="2"/>
  <c r="H39" i="2"/>
  <c r="G39" i="2"/>
  <c r="I41" i="2"/>
  <c r="J41" i="2"/>
  <c r="H41" i="2"/>
  <c r="G41" i="2"/>
  <c r="I43" i="2"/>
  <c r="J43" i="2"/>
  <c r="I45" i="2"/>
  <c r="J45" i="2"/>
  <c r="H45" i="2"/>
  <c r="G45" i="2"/>
  <c r="I47" i="2"/>
  <c r="J47" i="2"/>
  <c r="H47" i="2"/>
  <c r="G47" i="2"/>
  <c r="J49" i="2"/>
  <c r="I49" i="2"/>
  <c r="H49" i="2"/>
  <c r="G49" i="2"/>
  <c r="J51" i="2"/>
  <c r="I51" i="2"/>
  <c r="H51" i="2"/>
  <c r="G51" i="2"/>
  <c r="I53" i="2"/>
  <c r="J53" i="2"/>
  <c r="H53" i="2"/>
  <c r="G53" i="2"/>
  <c r="T7" i="2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P8" i="2"/>
  <c r="S8" i="2"/>
  <c r="R8" i="2"/>
  <c r="Q8" i="2"/>
  <c r="S24" i="2"/>
  <c r="R24" i="2"/>
  <c r="Q24" i="2"/>
  <c r="P24" i="2"/>
  <c r="P13" i="2"/>
  <c r="S13" i="2"/>
  <c r="R13" i="2"/>
  <c r="Q13" i="2"/>
  <c r="S17" i="2"/>
  <c r="P17" i="2"/>
  <c r="R17" i="2"/>
  <c r="Q17" i="2"/>
  <c r="S21" i="2"/>
  <c r="P21" i="2"/>
  <c r="R21" i="2"/>
  <c r="Q21" i="2"/>
  <c r="U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5" i="2"/>
  <c r="G26" i="2"/>
  <c r="G27" i="2"/>
  <c r="G28" i="2"/>
  <c r="G29" i="2"/>
  <c r="G30" i="2"/>
  <c r="G31" i="2"/>
  <c r="G32" i="2"/>
  <c r="G33" i="2"/>
  <c r="P53" i="2"/>
  <c r="O58" i="2"/>
  <c r="I59" i="2"/>
  <c r="G61" i="2"/>
  <c r="J65" i="2"/>
  <c r="J98" i="2"/>
  <c r="H98" i="2"/>
  <c r="I98" i="2"/>
  <c r="G98" i="2"/>
  <c r="J100" i="2"/>
  <c r="H100" i="2"/>
  <c r="I100" i="2"/>
  <c r="J108" i="2"/>
  <c r="I108" i="2"/>
  <c r="H108" i="2"/>
  <c r="G108" i="2"/>
  <c r="M6" i="2"/>
  <c r="G7" i="2"/>
  <c r="H25" i="2"/>
  <c r="P25" i="2"/>
  <c r="H26" i="2"/>
  <c r="P26" i="2"/>
  <c r="H27" i="2"/>
  <c r="P27" i="2"/>
  <c r="H28" i="2"/>
  <c r="P28" i="2"/>
  <c r="H29" i="2"/>
  <c r="P29" i="2"/>
  <c r="H30" i="2"/>
  <c r="P30" i="2"/>
  <c r="H31" i="2"/>
  <c r="P31" i="2"/>
  <c r="H32" i="2"/>
  <c r="P32" i="2"/>
  <c r="H33" i="2"/>
  <c r="P33" i="2"/>
  <c r="P38" i="2"/>
  <c r="P39" i="2"/>
  <c r="P40" i="2"/>
  <c r="P41" i="2"/>
  <c r="P42" i="2"/>
  <c r="P43" i="2"/>
  <c r="P45" i="2"/>
  <c r="P46" i="2"/>
  <c r="P47" i="2"/>
  <c r="P48" i="2"/>
  <c r="P49" i="2"/>
  <c r="O55" i="2"/>
  <c r="I56" i="2"/>
  <c r="J59" i="2"/>
  <c r="H61" i="2"/>
  <c r="O64" i="2"/>
  <c r="O69" i="2"/>
  <c r="F69" i="2"/>
  <c r="O71" i="2"/>
  <c r="F71" i="2"/>
  <c r="O73" i="2"/>
  <c r="F73" i="2"/>
  <c r="O75" i="2"/>
  <c r="F75" i="2"/>
  <c r="O77" i="2"/>
  <c r="F77" i="2"/>
  <c r="O79" i="2"/>
  <c r="F79" i="2"/>
  <c r="S84" i="2"/>
  <c r="R84" i="2"/>
  <c r="S85" i="2"/>
  <c r="R85" i="2"/>
  <c r="S86" i="2"/>
  <c r="R86" i="2"/>
  <c r="S87" i="2"/>
  <c r="R87" i="2"/>
  <c r="S88" i="2"/>
  <c r="R88" i="2"/>
  <c r="S89" i="2"/>
  <c r="R89" i="2"/>
  <c r="S90" i="2"/>
  <c r="R90" i="2"/>
  <c r="S91" i="2"/>
  <c r="R91" i="2"/>
  <c r="S92" i="2"/>
  <c r="S93" i="2"/>
  <c r="R93" i="2"/>
  <c r="S94" i="2"/>
  <c r="R94" i="2"/>
  <c r="Q94" i="2"/>
  <c r="S95" i="2"/>
  <c r="R95" i="2"/>
  <c r="Q95" i="2"/>
  <c r="S102" i="2"/>
  <c r="R102" i="2"/>
  <c r="Q102" i="2"/>
  <c r="P102" i="2"/>
  <c r="H7" i="2"/>
  <c r="I33" i="2"/>
  <c r="I7" i="2"/>
  <c r="Q7" i="2"/>
  <c r="R25" i="2"/>
  <c r="R26" i="2"/>
  <c r="R27" i="2"/>
  <c r="R28" i="2"/>
  <c r="R29" i="2"/>
  <c r="R30" i="2"/>
  <c r="R31" i="2"/>
  <c r="R32" i="2"/>
  <c r="R33" i="2"/>
  <c r="R38" i="2"/>
  <c r="R39" i="2"/>
  <c r="R40" i="2"/>
  <c r="R41" i="2"/>
  <c r="R42" i="2"/>
  <c r="R43" i="2"/>
  <c r="R44" i="2"/>
  <c r="R45" i="2"/>
  <c r="R46" i="2"/>
  <c r="R47" i="2"/>
  <c r="R48" i="2"/>
  <c r="R49" i="2"/>
  <c r="H55" i="2"/>
  <c r="O57" i="2"/>
  <c r="G60" i="2"/>
  <c r="J61" i="2"/>
  <c r="I63" i="2"/>
  <c r="G64" i="2"/>
  <c r="O65" i="2"/>
  <c r="O80" i="2"/>
  <c r="F80" i="2"/>
  <c r="P94" i="2"/>
  <c r="F170" i="2"/>
  <c r="O170" i="2"/>
  <c r="O60" i="2"/>
  <c r="R7" i="2"/>
  <c r="O54" i="2"/>
  <c r="I55" i="2"/>
  <c r="O62" i="2"/>
  <c r="H64" i="2"/>
  <c r="P84" i="2"/>
  <c r="P85" i="2"/>
  <c r="P86" i="2"/>
  <c r="P87" i="2"/>
  <c r="P88" i="2"/>
  <c r="P89" i="2"/>
  <c r="P90" i="2"/>
  <c r="P91" i="2"/>
  <c r="P92" i="2"/>
  <c r="P93" i="2"/>
  <c r="F98" i="2"/>
  <c r="O98" i="2"/>
  <c r="O102" i="2"/>
  <c r="F102" i="2"/>
  <c r="S98" i="2"/>
  <c r="R98" i="2"/>
  <c r="P98" i="2"/>
  <c r="S110" i="2"/>
  <c r="R110" i="2"/>
  <c r="Q110" i="2"/>
  <c r="P110" i="2"/>
  <c r="S112" i="2"/>
  <c r="R112" i="2"/>
  <c r="Q112" i="2"/>
  <c r="P112" i="2"/>
  <c r="S114" i="2"/>
  <c r="R114" i="2"/>
  <c r="Q114" i="2"/>
  <c r="P114" i="2"/>
  <c r="S116" i="2"/>
  <c r="R116" i="2"/>
  <c r="Q116" i="2"/>
  <c r="P116" i="2"/>
  <c r="S118" i="2"/>
  <c r="R118" i="2"/>
  <c r="Q118" i="2"/>
  <c r="P118" i="2"/>
  <c r="S120" i="2"/>
  <c r="R120" i="2"/>
  <c r="Q120" i="2"/>
  <c r="P120" i="2"/>
  <c r="S122" i="2"/>
  <c r="R122" i="2"/>
  <c r="Q122" i="2"/>
  <c r="P122" i="2"/>
  <c r="S124" i="2"/>
  <c r="R124" i="2"/>
  <c r="Q124" i="2"/>
  <c r="P124" i="2"/>
  <c r="J145" i="2"/>
  <c r="I145" i="2"/>
  <c r="H145" i="2"/>
  <c r="G145" i="2"/>
  <c r="S7" i="2"/>
  <c r="O59" i="2"/>
  <c r="I60" i="2"/>
  <c r="I64" i="2"/>
  <c r="G65" i="2"/>
  <c r="P67" i="2"/>
  <c r="O68" i="2"/>
  <c r="F68" i="2"/>
  <c r="O70" i="2"/>
  <c r="F70" i="2"/>
  <c r="O72" i="2"/>
  <c r="F72" i="2"/>
  <c r="O74" i="2"/>
  <c r="F74" i="2"/>
  <c r="O76" i="2"/>
  <c r="F76" i="2"/>
  <c r="O78" i="2"/>
  <c r="F78" i="2"/>
  <c r="O81" i="2"/>
  <c r="F81" i="2"/>
  <c r="Q84" i="2"/>
  <c r="Q85" i="2"/>
  <c r="Q86" i="2"/>
  <c r="Q87" i="2"/>
  <c r="Q88" i="2"/>
  <c r="Q89" i="2"/>
  <c r="Q90" i="2"/>
  <c r="Q91" i="2"/>
  <c r="Q93" i="2"/>
  <c r="Q98" i="2"/>
  <c r="O106" i="2"/>
  <c r="F106" i="2"/>
  <c r="O56" i="2"/>
  <c r="I57" i="2"/>
  <c r="G59" i="2"/>
  <c r="H65" i="2"/>
  <c r="Q67" i="2"/>
  <c r="S109" i="2"/>
  <c r="R109" i="2"/>
  <c r="Q109" i="2"/>
  <c r="P109" i="2"/>
  <c r="S111" i="2"/>
  <c r="R111" i="2"/>
  <c r="Q111" i="2"/>
  <c r="P111" i="2"/>
  <c r="S113" i="2"/>
  <c r="R113" i="2"/>
  <c r="Q113" i="2"/>
  <c r="P113" i="2"/>
  <c r="S115" i="2"/>
  <c r="R115" i="2"/>
  <c r="Q115" i="2"/>
  <c r="P115" i="2"/>
  <c r="S117" i="2"/>
  <c r="R117" i="2"/>
  <c r="Q117" i="2"/>
  <c r="P117" i="2"/>
  <c r="S119" i="2"/>
  <c r="R119" i="2"/>
  <c r="Q119" i="2"/>
  <c r="P119" i="2"/>
  <c r="S121" i="2"/>
  <c r="R121" i="2"/>
  <c r="Q121" i="2"/>
  <c r="P121" i="2"/>
  <c r="S123" i="2"/>
  <c r="R123" i="2"/>
  <c r="Q123" i="2"/>
  <c r="P123" i="2"/>
  <c r="S125" i="2"/>
  <c r="R125" i="2"/>
  <c r="Q125" i="2"/>
  <c r="P125" i="2"/>
  <c r="F142" i="2"/>
  <c r="O142" i="2"/>
  <c r="F53" i="2"/>
  <c r="O61" i="2"/>
  <c r="O63" i="2"/>
  <c r="O67" i="2"/>
  <c r="F67" i="2"/>
  <c r="R67" i="2"/>
  <c r="O82" i="2"/>
  <c r="F82" i="2"/>
  <c r="S100" i="2"/>
  <c r="R100" i="2"/>
  <c r="P100" i="2"/>
  <c r="Q100" i="2"/>
  <c r="J104" i="2"/>
  <c r="I104" i="2"/>
  <c r="H104" i="2"/>
  <c r="G104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101" i="2"/>
  <c r="J152" i="2"/>
  <c r="I152" i="2"/>
  <c r="H152" i="2"/>
  <c r="G152" i="2"/>
  <c r="J165" i="2"/>
  <c r="I165" i="2"/>
  <c r="G165" i="2"/>
  <c r="J101" i="2"/>
  <c r="H101" i="2"/>
  <c r="G101" i="2"/>
  <c r="S104" i="2"/>
  <c r="R104" i="2"/>
  <c r="Q104" i="2"/>
  <c r="P104" i="2"/>
  <c r="J106" i="2"/>
  <c r="I106" i="2"/>
  <c r="H106" i="2"/>
  <c r="S108" i="2"/>
  <c r="R108" i="2"/>
  <c r="Q108" i="2"/>
  <c r="P108" i="2"/>
  <c r="S126" i="2"/>
  <c r="R126" i="2"/>
  <c r="Q126" i="2"/>
  <c r="P126" i="2"/>
  <c r="S130" i="2"/>
  <c r="R130" i="2"/>
  <c r="Q130" i="2"/>
  <c r="P130" i="2"/>
  <c r="S134" i="2"/>
  <c r="R134" i="2"/>
  <c r="Q134" i="2"/>
  <c r="P134" i="2"/>
  <c r="S138" i="2"/>
  <c r="R138" i="2"/>
  <c r="Q138" i="2"/>
  <c r="P138" i="2"/>
  <c r="R142" i="2"/>
  <c r="Q142" i="2"/>
  <c r="S142" i="2"/>
  <c r="P142" i="2"/>
  <c r="O203" i="2"/>
  <c r="F203" i="2"/>
  <c r="S97" i="2"/>
  <c r="R97" i="2"/>
  <c r="P97" i="2"/>
  <c r="Q97" i="2"/>
  <c r="S105" i="2"/>
  <c r="R105" i="2"/>
  <c r="Q105" i="2"/>
  <c r="P105" i="2"/>
  <c r="S129" i="2"/>
  <c r="R129" i="2"/>
  <c r="Q129" i="2"/>
  <c r="P129" i="2"/>
  <c r="S133" i="2"/>
  <c r="R133" i="2"/>
  <c r="Q133" i="2"/>
  <c r="P133" i="2"/>
  <c r="S137" i="2"/>
  <c r="R137" i="2"/>
  <c r="Q137" i="2"/>
  <c r="P137" i="2"/>
  <c r="R141" i="2"/>
  <c r="Q141" i="2"/>
  <c r="P141" i="2"/>
  <c r="J147" i="2"/>
  <c r="I147" i="2"/>
  <c r="H147" i="2"/>
  <c r="G147" i="2"/>
  <c r="J149" i="2"/>
  <c r="I149" i="2"/>
  <c r="H149" i="2"/>
  <c r="G106" i="2"/>
  <c r="O146" i="2"/>
  <c r="J151" i="2"/>
  <c r="I151" i="2"/>
  <c r="H151" i="2"/>
  <c r="G151" i="2"/>
  <c r="J97" i="2"/>
  <c r="H97" i="2"/>
  <c r="G97" i="2"/>
  <c r="S106" i="2"/>
  <c r="R106" i="2"/>
  <c r="Q106" i="2"/>
  <c r="P106" i="2"/>
  <c r="S128" i="2"/>
  <c r="R128" i="2"/>
  <c r="Q128" i="2"/>
  <c r="P128" i="2"/>
  <c r="S132" i="2"/>
  <c r="R132" i="2"/>
  <c r="Q132" i="2"/>
  <c r="P132" i="2"/>
  <c r="S136" i="2"/>
  <c r="R136" i="2"/>
  <c r="Q136" i="2"/>
  <c r="P136" i="2"/>
  <c r="S140" i="2"/>
  <c r="R140" i="2"/>
  <c r="Q140" i="2"/>
  <c r="P140" i="2"/>
  <c r="R151" i="2"/>
  <c r="Q151" i="2"/>
  <c r="S151" i="2"/>
  <c r="P151" i="2"/>
  <c r="O163" i="2"/>
  <c r="F163" i="2"/>
  <c r="J144" i="2"/>
  <c r="I144" i="2"/>
  <c r="H144" i="2"/>
  <c r="G144" i="2"/>
  <c r="R146" i="2"/>
  <c r="Q146" i="2"/>
  <c r="S146" i="2"/>
  <c r="P146" i="2"/>
  <c r="S176" i="2"/>
  <c r="P176" i="2"/>
  <c r="Q176" i="2"/>
  <c r="S101" i="2"/>
  <c r="R101" i="2"/>
  <c r="Q101" i="2"/>
  <c r="P101" i="2"/>
  <c r="J105" i="2"/>
  <c r="I105" i="2"/>
  <c r="H105" i="2"/>
  <c r="J109" i="2"/>
  <c r="I109" i="2"/>
  <c r="H109" i="2"/>
  <c r="J110" i="2"/>
  <c r="I110" i="2"/>
  <c r="H110" i="2"/>
  <c r="J111" i="2"/>
  <c r="I111" i="2"/>
  <c r="H111" i="2"/>
  <c r="J112" i="2"/>
  <c r="I112" i="2"/>
  <c r="H112" i="2"/>
  <c r="J113" i="2"/>
  <c r="I113" i="2"/>
  <c r="H113" i="2"/>
  <c r="J114" i="2"/>
  <c r="I114" i="2"/>
  <c r="H114" i="2"/>
  <c r="J115" i="2"/>
  <c r="I115" i="2"/>
  <c r="H115" i="2"/>
  <c r="J116" i="2"/>
  <c r="I116" i="2"/>
  <c r="H116" i="2"/>
  <c r="J117" i="2"/>
  <c r="I117" i="2"/>
  <c r="H117" i="2"/>
  <c r="J118" i="2"/>
  <c r="I118" i="2"/>
  <c r="H118" i="2"/>
  <c r="J119" i="2"/>
  <c r="I119" i="2"/>
  <c r="H119" i="2"/>
  <c r="J120" i="2"/>
  <c r="I120" i="2"/>
  <c r="H120" i="2"/>
  <c r="J121" i="2"/>
  <c r="I121" i="2"/>
  <c r="H121" i="2"/>
  <c r="J122" i="2"/>
  <c r="I122" i="2"/>
  <c r="H122" i="2"/>
  <c r="J123" i="2"/>
  <c r="I123" i="2"/>
  <c r="H123" i="2"/>
  <c r="J124" i="2"/>
  <c r="I124" i="2"/>
  <c r="H124" i="2"/>
  <c r="J125" i="2"/>
  <c r="I125" i="2"/>
  <c r="H125" i="2"/>
  <c r="J126" i="2"/>
  <c r="I126" i="2"/>
  <c r="H126" i="2"/>
  <c r="S127" i="2"/>
  <c r="R127" i="2"/>
  <c r="Q127" i="2"/>
  <c r="P127" i="2"/>
  <c r="S131" i="2"/>
  <c r="R131" i="2"/>
  <c r="Q131" i="2"/>
  <c r="P131" i="2"/>
  <c r="S135" i="2"/>
  <c r="R135" i="2"/>
  <c r="Q135" i="2"/>
  <c r="P135" i="2"/>
  <c r="S139" i="2"/>
  <c r="R139" i="2"/>
  <c r="Q139" i="2"/>
  <c r="P139" i="2"/>
  <c r="J148" i="2"/>
  <c r="I148" i="2"/>
  <c r="H148" i="2"/>
  <c r="G148" i="2"/>
  <c r="R150" i="2"/>
  <c r="Q150" i="2"/>
  <c r="S150" i="2"/>
  <c r="P150" i="2"/>
  <c r="O205" i="2"/>
  <c r="F205" i="2"/>
  <c r="F141" i="2"/>
  <c r="O153" i="2"/>
  <c r="R156" i="2"/>
  <c r="Q156" i="2"/>
  <c r="P156" i="2"/>
  <c r="R158" i="2"/>
  <c r="Q158" i="2"/>
  <c r="P158" i="2"/>
  <c r="R160" i="2"/>
  <c r="Q160" i="2"/>
  <c r="P160" i="2"/>
  <c r="R162" i="2"/>
  <c r="Q162" i="2"/>
  <c r="P162" i="2"/>
  <c r="S162" i="2"/>
  <c r="S168" i="2"/>
  <c r="P168" i="2"/>
  <c r="R168" i="2"/>
  <c r="S187" i="2"/>
  <c r="Q187" i="2"/>
  <c r="P187" i="2"/>
  <c r="G198" i="2"/>
  <c r="I198" i="2"/>
  <c r="H198" i="2"/>
  <c r="G141" i="2"/>
  <c r="J146" i="2"/>
  <c r="I146" i="2"/>
  <c r="J154" i="2"/>
  <c r="I154" i="2"/>
  <c r="H154" i="2"/>
  <c r="G154" i="2"/>
  <c r="J156" i="2"/>
  <c r="I156" i="2"/>
  <c r="H156" i="2"/>
  <c r="G156" i="2"/>
  <c r="J158" i="2"/>
  <c r="I158" i="2"/>
  <c r="H158" i="2"/>
  <c r="G158" i="2"/>
  <c r="J160" i="2"/>
  <c r="I160" i="2"/>
  <c r="H160" i="2"/>
  <c r="G160" i="2"/>
  <c r="J162" i="2"/>
  <c r="I162" i="2"/>
  <c r="H162" i="2"/>
  <c r="G162" i="2"/>
  <c r="S165" i="2"/>
  <c r="R165" i="2"/>
  <c r="O211" i="2"/>
  <c r="F211" i="2"/>
  <c r="O213" i="2"/>
  <c r="F213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I141" i="2"/>
  <c r="R163" i="2"/>
  <c r="Q163" i="2"/>
  <c r="P163" i="2"/>
  <c r="S163" i="2"/>
  <c r="P165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O143" i="2"/>
  <c r="G146" i="2"/>
  <c r="O147" i="2"/>
  <c r="O151" i="2"/>
  <c r="R153" i="2"/>
  <c r="Q153" i="2"/>
  <c r="P153" i="2"/>
  <c r="R155" i="2"/>
  <c r="Q155" i="2"/>
  <c r="P155" i="2"/>
  <c r="R157" i="2"/>
  <c r="Q157" i="2"/>
  <c r="P157" i="2"/>
  <c r="R159" i="2"/>
  <c r="R161" i="2"/>
  <c r="Q161" i="2"/>
  <c r="P161" i="2"/>
  <c r="F162" i="2"/>
  <c r="Q165" i="2"/>
  <c r="H179" i="2"/>
  <c r="G179" i="2"/>
  <c r="I179" i="2"/>
  <c r="H146" i="2"/>
  <c r="H150" i="2"/>
  <c r="F152" i="2"/>
  <c r="F154" i="2"/>
  <c r="F156" i="2"/>
  <c r="F158" i="2"/>
  <c r="F160" i="2"/>
  <c r="J179" i="2"/>
  <c r="R187" i="2"/>
  <c r="O144" i="2"/>
  <c r="O148" i="2"/>
  <c r="S153" i="2"/>
  <c r="S155" i="2"/>
  <c r="S157" i="2"/>
  <c r="S161" i="2"/>
  <c r="J168" i="2"/>
  <c r="G168" i="2"/>
  <c r="I168" i="2"/>
  <c r="J176" i="2"/>
  <c r="G176" i="2"/>
  <c r="O178" i="2"/>
  <c r="J187" i="2"/>
  <c r="H187" i="2"/>
  <c r="G187" i="2"/>
  <c r="F191" i="2"/>
  <c r="O191" i="2"/>
  <c r="Q168" i="2"/>
  <c r="H176" i="2"/>
  <c r="H166" i="2"/>
  <c r="O168" i="2"/>
  <c r="I169" i="2"/>
  <c r="H174" i="2"/>
  <c r="O176" i="2"/>
  <c r="I177" i="2"/>
  <c r="H182" i="2"/>
  <c r="O184" i="2"/>
  <c r="S189" i="2"/>
  <c r="G220" i="2"/>
  <c r="J220" i="2"/>
  <c r="I220" i="2"/>
  <c r="Q221" i="2"/>
  <c r="R221" i="2"/>
  <c r="P221" i="2"/>
  <c r="I222" i="2"/>
  <c r="G222" i="2"/>
  <c r="H222" i="2"/>
  <c r="S226" i="2"/>
  <c r="Q226" i="2"/>
  <c r="R226" i="2"/>
  <c r="O165" i="2"/>
  <c r="I166" i="2"/>
  <c r="J169" i="2"/>
  <c r="O173" i="2"/>
  <c r="I174" i="2"/>
  <c r="J177" i="2"/>
  <c r="O181" i="2"/>
  <c r="I182" i="2"/>
  <c r="G184" i="2"/>
  <c r="I221" i="2"/>
  <c r="G221" i="2"/>
  <c r="J221" i="2"/>
  <c r="H221" i="2"/>
  <c r="Q225" i="2"/>
  <c r="R225" i="2"/>
  <c r="P225" i="2"/>
  <c r="I226" i="2"/>
  <c r="G226" i="2"/>
  <c r="H226" i="2"/>
  <c r="J226" i="2"/>
  <c r="O183" i="2"/>
  <c r="O196" i="2"/>
  <c r="F196" i="2"/>
  <c r="G202" i="2"/>
  <c r="I202" i="2"/>
  <c r="H202" i="2"/>
  <c r="F231" i="2"/>
  <c r="O231" i="2"/>
  <c r="O172" i="2"/>
  <c r="I173" i="2"/>
  <c r="O180" i="2"/>
  <c r="I181" i="2"/>
  <c r="H186" i="2"/>
  <c r="I191" i="2"/>
  <c r="H193" i="2"/>
  <c r="G193" i="2"/>
  <c r="Q193" i="2"/>
  <c r="O195" i="2"/>
  <c r="F195" i="2"/>
  <c r="P198" i="2"/>
  <c r="F200" i="2"/>
  <c r="Q207" i="2"/>
  <c r="P207" i="2"/>
  <c r="G210" i="2"/>
  <c r="I210" i="2"/>
  <c r="H210" i="2"/>
  <c r="F169" i="2"/>
  <c r="O169" i="2"/>
  <c r="F177" i="2"/>
  <c r="O177" i="2"/>
  <c r="O185" i="2"/>
  <c r="I186" i="2"/>
  <c r="J191" i="2"/>
  <c r="R193" i="2"/>
  <c r="O194" i="2"/>
  <c r="F194" i="2"/>
  <c r="Q198" i="2"/>
  <c r="G207" i="2"/>
  <c r="H207" i="2"/>
  <c r="S215" i="2"/>
  <c r="R215" i="2"/>
  <c r="Q215" i="2"/>
  <c r="S228" i="2"/>
  <c r="Q228" i="2"/>
  <c r="P228" i="2"/>
  <c r="R228" i="2"/>
  <c r="F166" i="2"/>
  <c r="O166" i="2"/>
  <c r="G169" i="2"/>
  <c r="H172" i="2"/>
  <c r="O174" i="2"/>
  <c r="I175" i="2"/>
  <c r="G177" i="2"/>
  <c r="H180" i="2"/>
  <c r="O182" i="2"/>
  <c r="I183" i="2"/>
  <c r="Q189" i="2"/>
  <c r="O193" i="2"/>
  <c r="F193" i="2"/>
  <c r="S193" i="2"/>
  <c r="O198" i="2"/>
  <c r="R198" i="2"/>
  <c r="F208" i="2"/>
  <c r="F214" i="2"/>
  <c r="O171" i="2"/>
  <c r="O179" i="2"/>
  <c r="O187" i="2"/>
  <c r="J188" i="2"/>
  <c r="G189" i="2"/>
  <c r="R189" i="2"/>
  <c r="O190" i="2"/>
  <c r="I193" i="2"/>
  <c r="F198" i="2"/>
  <c r="R207" i="2"/>
  <c r="Q222" i="2"/>
  <c r="S222" i="2"/>
  <c r="R222" i="2"/>
  <c r="P222" i="2"/>
  <c r="H233" i="2"/>
  <c r="I233" i="2"/>
  <c r="J233" i="2"/>
  <c r="J242" i="2"/>
  <c r="H242" i="2"/>
  <c r="I242" i="2"/>
  <c r="S244" i="2"/>
  <c r="R244" i="2"/>
  <c r="P244" i="2"/>
  <c r="Q244" i="2"/>
  <c r="F256" i="2"/>
  <c r="O256" i="2"/>
  <c r="J261" i="2"/>
  <c r="I261" i="2"/>
  <c r="H261" i="2"/>
  <c r="G261" i="2"/>
  <c r="S263" i="2"/>
  <c r="R263" i="2"/>
  <c r="Q263" i="2"/>
  <c r="P263" i="2"/>
  <c r="J265" i="2"/>
  <c r="I265" i="2"/>
  <c r="H265" i="2"/>
  <c r="G265" i="2"/>
  <c r="S272" i="2"/>
  <c r="P272" i="2"/>
  <c r="Q272" i="2"/>
  <c r="R272" i="2"/>
  <c r="I228" i="2"/>
  <c r="G228" i="2"/>
  <c r="J240" i="2"/>
  <c r="H240" i="2"/>
  <c r="G240" i="2"/>
  <c r="J263" i="2"/>
  <c r="I263" i="2"/>
  <c r="H263" i="2"/>
  <c r="G263" i="2"/>
  <c r="J270" i="2"/>
  <c r="G270" i="2"/>
  <c r="I270" i="2"/>
  <c r="H270" i="2"/>
  <c r="H236" i="2"/>
  <c r="I236" i="2"/>
  <c r="G236" i="2"/>
  <c r="H238" i="2"/>
  <c r="J238" i="2"/>
  <c r="I238" i="2"/>
  <c r="G238" i="2"/>
  <c r="S240" i="2"/>
  <c r="R240" i="2"/>
  <c r="J246" i="2"/>
  <c r="H246" i="2"/>
  <c r="I246" i="2"/>
  <c r="G246" i="2"/>
  <c r="H250" i="2"/>
  <c r="I250" i="2"/>
  <c r="S252" i="2"/>
  <c r="R252" i="2"/>
  <c r="P252" i="2"/>
  <c r="Q252" i="2"/>
  <c r="J268" i="2"/>
  <c r="I268" i="2"/>
  <c r="H268" i="2"/>
  <c r="G268" i="2"/>
  <c r="R270" i="2"/>
  <c r="P270" i="2"/>
  <c r="Q270" i="2"/>
  <c r="S270" i="2"/>
  <c r="P216" i="2"/>
  <c r="I225" i="2"/>
  <c r="G225" i="2"/>
  <c r="J225" i="2"/>
  <c r="Q229" i="2"/>
  <c r="J248" i="2"/>
  <c r="H248" i="2"/>
  <c r="I248" i="2"/>
  <c r="G248" i="2"/>
  <c r="J266" i="2"/>
  <c r="I266" i="2"/>
  <c r="H266" i="2"/>
  <c r="G266" i="2"/>
  <c r="R203" i="2"/>
  <c r="R211" i="2"/>
  <c r="Q216" i="2"/>
  <c r="P217" i="2"/>
  <c r="H231" i="2"/>
  <c r="I231" i="2"/>
  <c r="G231" i="2"/>
  <c r="J231" i="2"/>
  <c r="H235" i="2"/>
  <c r="I235" i="2"/>
  <c r="G235" i="2"/>
  <c r="J235" i="2"/>
  <c r="F240" i="2"/>
  <c r="O240" i="2"/>
  <c r="S243" i="2"/>
  <c r="R243" i="2"/>
  <c r="P243" i="2"/>
  <c r="Q243" i="2"/>
  <c r="S248" i="2"/>
  <c r="R248" i="2"/>
  <c r="P248" i="2"/>
  <c r="J254" i="2"/>
  <c r="H254" i="2"/>
  <c r="I254" i="2"/>
  <c r="G254" i="2"/>
  <c r="J258" i="2"/>
  <c r="H258" i="2"/>
  <c r="I258" i="2"/>
  <c r="J264" i="2"/>
  <c r="I264" i="2"/>
  <c r="H264" i="2"/>
  <c r="G264" i="2"/>
  <c r="R271" i="2"/>
  <c r="S271" i="2"/>
  <c r="Q271" i="2"/>
  <c r="P271" i="2"/>
  <c r="I200" i="2"/>
  <c r="F202" i="2"/>
  <c r="P202" i="2"/>
  <c r="I208" i="2"/>
  <c r="F210" i="2"/>
  <c r="Q213" i="2"/>
  <c r="R216" i="2"/>
  <c r="Q217" i="2"/>
  <c r="I224" i="2"/>
  <c r="G224" i="2"/>
  <c r="J224" i="2"/>
  <c r="S227" i="2"/>
  <c r="Q227" i="2"/>
  <c r="P227" i="2"/>
  <c r="Q240" i="2"/>
  <c r="G242" i="2"/>
  <c r="J245" i="2"/>
  <c r="H245" i="2"/>
  <c r="G245" i="2"/>
  <c r="I245" i="2"/>
  <c r="J256" i="2"/>
  <c r="H256" i="2"/>
  <c r="I256" i="2"/>
  <c r="G256" i="2"/>
  <c r="J262" i="2"/>
  <c r="I262" i="2"/>
  <c r="H262" i="2"/>
  <c r="G262" i="2"/>
  <c r="R269" i="2"/>
  <c r="S269" i="2"/>
  <c r="Q269" i="2"/>
  <c r="P269" i="2"/>
  <c r="J200" i="2"/>
  <c r="O204" i="2"/>
  <c r="J208" i="2"/>
  <c r="R213" i="2"/>
  <c r="H216" i="2"/>
  <c r="R217" i="2"/>
  <c r="P219" i="2"/>
  <c r="J228" i="2"/>
  <c r="O230" i="2"/>
  <c r="H234" i="2"/>
  <c r="J234" i="2"/>
  <c r="I234" i="2"/>
  <c r="O234" i="2"/>
  <c r="H237" i="2"/>
  <c r="J237" i="2"/>
  <c r="I237" i="2"/>
  <c r="J239" i="2"/>
  <c r="H239" i="2"/>
  <c r="I239" i="2"/>
  <c r="G239" i="2"/>
  <c r="F248" i="2"/>
  <c r="O248" i="2"/>
  <c r="S251" i="2"/>
  <c r="R251" i="2"/>
  <c r="P251" i="2"/>
  <c r="Q251" i="2"/>
  <c r="S256" i="2"/>
  <c r="R256" i="2"/>
  <c r="P256" i="2"/>
  <c r="S267" i="2"/>
  <c r="R267" i="2"/>
  <c r="Q267" i="2"/>
  <c r="P267" i="2"/>
  <c r="J269" i="2"/>
  <c r="I269" i="2"/>
  <c r="G269" i="2"/>
  <c r="H269" i="2"/>
  <c r="F204" i="2"/>
  <c r="O209" i="2"/>
  <c r="F212" i="2"/>
  <c r="I216" i="2"/>
  <c r="I223" i="2"/>
  <c r="G223" i="2"/>
  <c r="G233" i="2"/>
  <c r="J236" i="2"/>
  <c r="O238" i="2"/>
  <c r="Q248" i="2"/>
  <c r="G250" i="2"/>
  <c r="J253" i="2"/>
  <c r="H253" i="2"/>
  <c r="G253" i="2"/>
  <c r="I253" i="2"/>
  <c r="S260" i="2"/>
  <c r="R260" i="2"/>
  <c r="P260" i="2"/>
  <c r="Q260" i="2"/>
  <c r="S265" i="2"/>
  <c r="R265" i="2"/>
  <c r="Q265" i="2"/>
  <c r="P265" i="2"/>
  <c r="J267" i="2"/>
  <c r="I267" i="2"/>
  <c r="H267" i="2"/>
  <c r="G267" i="2"/>
  <c r="J272" i="2"/>
  <c r="G272" i="2"/>
  <c r="I272" i="2"/>
  <c r="P274" i="2"/>
  <c r="Q274" i="2"/>
  <c r="S274" i="2"/>
  <c r="R274" i="2"/>
  <c r="S230" i="2"/>
  <c r="P230" i="2"/>
  <c r="O233" i="2"/>
  <c r="O237" i="2"/>
  <c r="S242" i="2"/>
  <c r="R242" i="2"/>
  <c r="P242" i="2"/>
  <c r="Q242" i="2"/>
  <c r="J244" i="2"/>
  <c r="J252" i="2"/>
  <c r="H252" i="2"/>
  <c r="G252" i="2"/>
  <c r="S258" i="2"/>
  <c r="R258" i="2"/>
  <c r="P258" i="2"/>
  <c r="Q258" i="2"/>
  <c r="F259" i="2"/>
  <c r="R273" i="2"/>
  <c r="P273" i="2"/>
  <c r="G274" i="2"/>
  <c r="Y274" i="2" s="1"/>
  <c r="G229" i="2"/>
  <c r="F242" i="2"/>
  <c r="F250" i="2"/>
  <c r="I252" i="2"/>
  <c r="F258" i="2"/>
  <c r="F272" i="2"/>
  <c r="Q273" i="2"/>
  <c r="J281" i="2"/>
  <c r="H281" i="2"/>
  <c r="G281" i="2"/>
  <c r="I281" i="2"/>
  <c r="Q230" i="2"/>
  <c r="S247" i="2"/>
  <c r="R247" i="2"/>
  <c r="P247" i="2"/>
  <c r="Q247" i="2"/>
  <c r="S255" i="2"/>
  <c r="R255" i="2"/>
  <c r="P255" i="2"/>
  <c r="Q255" i="2"/>
  <c r="O261" i="2"/>
  <c r="O263" i="2"/>
  <c r="O265" i="2"/>
  <c r="O267" i="2"/>
  <c r="H274" i="2"/>
  <c r="I274" i="2"/>
  <c r="R276" i="2"/>
  <c r="S276" i="2"/>
  <c r="J278" i="2"/>
  <c r="G278" i="2"/>
  <c r="I278" i="2"/>
  <c r="I282" i="2"/>
  <c r="G282" i="2"/>
  <c r="J282" i="2"/>
  <c r="H282" i="2"/>
  <c r="J295" i="2"/>
  <c r="I295" i="2"/>
  <c r="H295" i="2"/>
  <c r="G295" i="2"/>
  <c r="O305" i="2"/>
  <c r="F305" i="2"/>
  <c r="O235" i="2"/>
  <c r="O245" i="2"/>
  <c r="O253" i="2"/>
  <c r="O282" i="2"/>
  <c r="F282" i="2"/>
  <c r="I230" i="2"/>
  <c r="S245" i="2"/>
  <c r="R245" i="2"/>
  <c r="P245" i="2"/>
  <c r="Q245" i="2"/>
  <c r="H247" i="2"/>
  <c r="G247" i="2"/>
  <c r="S253" i="2"/>
  <c r="R253" i="2"/>
  <c r="P253" i="2"/>
  <c r="Q253" i="2"/>
  <c r="J255" i="2"/>
  <c r="H255" i="2"/>
  <c r="G255" i="2"/>
  <c r="S261" i="2"/>
  <c r="R261" i="2"/>
  <c r="Q261" i="2"/>
  <c r="P261" i="2"/>
  <c r="J230" i="2"/>
  <c r="O232" i="2"/>
  <c r="O236" i="2"/>
  <c r="I247" i="2"/>
  <c r="I255" i="2"/>
  <c r="O276" i="2"/>
  <c r="F276" i="2"/>
  <c r="O278" i="2"/>
  <c r="F278" i="2"/>
  <c r="E314" i="2"/>
  <c r="E315" i="2"/>
  <c r="G325" i="2"/>
  <c r="I325" i="2"/>
  <c r="H325" i="2"/>
  <c r="J325" i="2"/>
  <c r="R278" i="2"/>
  <c r="P278" i="2"/>
  <c r="S278" i="2"/>
  <c r="R281" i="2"/>
  <c r="P281" i="2"/>
  <c r="S281" i="2"/>
  <c r="J287" i="2"/>
  <c r="I287" i="2"/>
  <c r="H287" i="2"/>
  <c r="F293" i="2"/>
  <c r="O293" i="2"/>
  <c r="I309" i="2"/>
  <c r="J309" i="2"/>
  <c r="H309" i="2"/>
  <c r="J319" i="2"/>
  <c r="G319" i="2"/>
  <c r="I319" i="2"/>
  <c r="H319" i="2"/>
  <c r="Q281" i="2"/>
  <c r="R285" i="2"/>
  <c r="S288" i="2"/>
  <c r="Q288" i="2"/>
  <c r="P288" i="2"/>
  <c r="J289" i="2"/>
  <c r="H289" i="2"/>
  <c r="G289" i="2"/>
  <c r="R292" i="2"/>
  <c r="Q275" i="2"/>
  <c r="R275" i="2"/>
  <c r="J276" i="2"/>
  <c r="G276" i="2"/>
  <c r="S275" i="2"/>
  <c r="H276" i="2"/>
  <c r="Q284" i="2"/>
  <c r="F285" i="2"/>
  <c r="O285" i="2"/>
  <c r="P287" i="2"/>
  <c r="P380" i="2"/>
  <c r="S380" i="2"/>
  <c r="R380" i="2"/>
  <c r="Q380" i="2"/>
  <c r="F270" i="2"/>
  <c r="I276" i="2"/>
  <c r="R280" i="2"/>
  <c r="P280" i="2"/>
  <c r="S280" i="2"/>
  <c r="O281" i="2"/>
  <c r="R284" i="2"/>
  <c r="H285" i="2"/>
  <c r="Q290" i="2"/>
  <c r="S290" i="2"/>
  <c r="R290" i="2"/>
  <c r="G309" i="2"/>
  <c r="H312" i="2"/>
  <c r="G312" i="2"/>
  <c r="I312" i="2"/>
  <c r="R321" i="2"/>
  <c r="P321" i="2"/>
  <c r="S321" i="2"/>
  <c r="I275" i="2"/>
  <c r="J275" i="2"/>
  <c r="H275" i="2"/>
  <c r="J280" i="2"/>
  <c r="H280" i="2"/>
  <c r="G280" i="2"/>
  <c r="I285" i="2"/>
  <c r="R287" i="2"/>
  <c r="Q287" i="2"/>
  <c r="I290" i="2"/>
  <c r="G290" i="2"/>
  <c r="J290" i="2"/>
  <c r="Q292" i="2"/>
  <c r="P292" i="2"/>
  <c r="H293" i="2"/>
  <c r="G293" i="2"/>
  <c r="I297" i="2"/>
  <c r="G297" i="2"/>
  <c r="J297" i="2"/>
  <c r="F307" i="2"/>
  <c r="O307" i="2"/>
  <c r="Q314" i="2"/>
  <c r="S314" i="2"/>
  <c r="P314" i="2"/>
  <c r="O331" i="2"/>
  <c r="F331" i="2"/>
  <c r="Q278" i="2"/>
  <c r="J285" i="2"/>
  <c r="R289" i="2"/>
  <c r="P289" i="2"/>
  <c r="S289" i="2"/>
  <c r="I289" i="2"/>
  <c r="O290" i="2"/>
  <c r="F290" i="2"/>
  <c r="S296" i="2"/>
  <c r="Q296" i="2"/>
  <c r="P296" i="2"/>
  <c r="E298" i="2"/>
  <c r="E297" i="2"/>
  <c r="E299" i="2"/>
  <c r="E300" i="2"/>
  <c r="E302" i="2"/>
  <c r="E301" i="2"/>
  <c r="E303" i="2"/>
  <c r="E304" i="2"/>
  <c r="H323" i="2"/>
  <c r="J323" i="2"/>
  <c r="G323" i="2"/>
  <c r="I323" i="2"/>
  <c r="H284" i="2"/>
  <c r="H292" i="2"/>
  <c r="R297" i="2"/>
  <c r="P309" i="2"/>
  <c r="J329" i="2"/>
  <c r="I329" i="2"/>
  <c r="G329" i="2"/>
  <c r="H329" i="2"/>
  <c r="P341" i="2"/>
  <c r="S341" i="2"/>
  <c r="R341" i="2"/>
  <c r="R309" i="2"/>
  <c r="S318" i="2"/>
  <c r="P318" i="2"/>
  <c r="Q322" i="2"/>
  <c r="S322" i="2"/>
  <c r="Q323" i="2"/>
  <c r="P323" i="2"/>
  <c r="S323" i="2"/>
  <c r="R323" i="2"/>
  <c r="S338" i="2"/>
  <c r="R338" i="2"/>
  <c r="Q338" i="2"/>
  <c r="P338" i="2"/>
  <c r="P349" i="2"/>
  <c r="R349" i="2"/>
  <c r="Q349" i="2"/>
  <c r="O310" i="2"/>
  <c r="P324" i="2"/>
  <c r="R324" i="2"/>
  <c r="Q324" i="2"/>
  <c r="S327" i="2"/>
  <c r="Q327" i="2"/>
  <c r="P327" i="2"/>
  <c r="H288" i="2"/>
  <c r="Q295" i="2"/>
  <c r="H296" i="2"/>
  <c r="E306" i="2"/>
  <c r="F310" i="2"/>
  <c r="H318" i="2"/>
  <c r="G318" i="2"/>
  <c r="J318" i="2"/>
  <c r="P319" i="2"/>
  <c r="I322" i="2"/>
  <c r="G322" i="2"/>
  <c r="J322" i="2"/>
  <c r="R327" i="2"/>
  <c r="G334" i="2"/>
  <c r="J334" i="2"/>
  <c r="H334" i="2"/>
  <c r="I334" i="2"/>
  <c r="J336" i="2"/>
  <c r="I336" i="2"/>
  <c r="H336" i="2"/>
  <c r="H310" i="2"/>
  <c r="E312" i="2"/>
  <c r="I314" i="2"/>
  <c r="G314" i="2"/>
  <c r="H314" i="2"/>
  <c r="Q319" i="2"/>
  <c r="O325" i="2"/>
  <c r="F325" i="2"/>
  <c r="F330" i="2"/>
  <c r="O330" i="2"/>
  <c r="J347" i="2"/>
  <c r="I347" i="2"/>
  <c r="H347" i="2"/>
  <c r="G347" i="2"/>
  <c r="S349" i="2"/>
  <c r="S355" i="2"/>
  <c r="P355" i="2"/>
  <c r="R355" i="2"/>
  <c r="Q355" i="2"/>
  <c r="I317" i="2"/>
  <c r="H317" i="2"/>
  <c r="J317" i="2"/>
  <c r="H324" i="2"/>
  <c r="G324" i="2"/>
  <c r="J324" i="2"/>
  <c r="I324" i="2"/>
  <c r="O309" i="2"/>
  <c r="J310" i="2"/>
  <c r="Q318" i="2"/>
  <c r="O319" i="2"/>
  <c r="F319" i="2"/>
  <c r="P322" i="2"/>
  <c r="S324" i="2"/>
  <c r="F329" i="2"/>
  <c r="O329" i="2"/>
  <c r="O332" i="2"/>
  <c r="F332" i="2"/>
  <c r="J338" i="2"/>
  <c r="I338" i="2"/>
  <c r="H338" i="2"/>
  <c r="G338" i="2"/>
  <c r="H371" i="2"/>
  <c r="I371" i="2"/>
  <c r="G371" i="2"/>
  <c r="J371" i="2"/>
  <c r="P317" i="2"/>
  <c r="P325" i="2"/>
  <c r="R329" i="2"/>
  <c r="Q329" i="2"/>
  <c r="O339" i="2"/>
  <c r="F339" i="2"/>
  <c r="J356" i="2"/>
  <c r="I356" i="2"/>
  <c r="H356" i="2"/>
  <c r="F373" i="2"/>
  <c r="O373" i="2"/>
  <c r="J337" i="2"/>
  <c r="I337" i="2"/>
  <c r="H337" i="2"/>
  <c r="R347" i="2"/>
  <c r="Q347" i="2"/>
  <c r="P347" i="2"/>
  <c r="S347" i="2"/>
  <c r="Q358" i="2"/>
  <c r="P358" i="2"/>
  <c r="R358" i="2"/>
  <c r="S358" i="2"/>
  <c r="S363" i="2"/>
  <c r="R363" i="2"/>
  <c r="Q363" i="2"/>
  <c r="P363" i="2"/>
  <c r="H342" i="2"/>
  <c r="S367" i="2"/>
  <c r="R367" i="2"/>
  <c r="Q367" i="2"/>
  <c r="P367" i="2"/>
  <c r="H321" i="2"/>
  <c r="H328" i="2"/>
  <c r="I342" i="2"/>
  <c r="J346" i="2"/>
  <c r="I346" i="2"/>
  <c r="H346" i="2"/>
  <c r="G346" i="2"/>
  <c r="R357" i="2"/>
  <c r="Q357" i="2"/>
  <c r="P357" i="2"/>
  <c r="S357" i="2"/>
  <c r="J342" i="2"/>
  <c r="P351" i="2"/>
  <c r="R351" i="2"/>
  <c r="Q351" i="2"/>
  <c r="S351" i="2"/>
  <c r="H367" i="2"/>
  <c r="G367" i="2"/>
  <c r="J367" i="2"/>
  <c r="I367" i="2"/>
  <c r="S337" i="2"/>
  <c r="R337" i="2"/>
  <c r="Q337" i="2"/>
  <c r="P337" i="2"/>
  <c r="G337" i="2"/>
  <c r="R339" i="2"/>
  <c r="Q339" i="2"/>
  <c r="P339" i="2"/>
  <c r="J344" i="2"/>
  <c r="I344" i="2"/>
  <c r="S345" i="2"/>
  <c r="R345" i="2"/>
  <c r="Q345" i="2"/>
  <c r="P345" i="2"/>
  <c r="S346" i="2"/>
  <c r="R346" i="2"/>
  <c r="Q346" i="2"/>
  <c r="P346" i="2"/>
  <c r="O347" i="2"/>
  <c r="F347" i="2"/>
  <c r="G352" i="2"/>
  <c r="J352" i="2"/>
  <c r="I352" i="2"/>
  <c r="H352" i="2"/>
  <c r="G356" i="2"/>
  <c r="R375" i="2"/>
  <c r="P375" i="2"/>
  <c r="Q375" i="2"/>
  <c r="O327" i="2"/>
  <c r="S336" i="2"/>
  <c r="R336" i="2"/>
  <c r="Q336" i="2"/>
  <c r="P336" i="2"/>
  <c r="F338" i="2"/>
  <c r="I350" i="2"/>
  <c r="H350" i="2"/>
  <c r="G350" i="2"/>
  <c r="J350" i="2"/>
  <c r="O351" i="2"/>
  <c r="G355" i="2"/>
  <c r="R359" i="2"/>
  <c r="Q359" i="2"/>
  <c r="P359" i="2"/>
  <c r="O359" i="2"/>
  <c r="F359" i="2"/>
  <c r="H362" i="2"/>
  <c r="O363" i="2"/>
  <c r="J365" i="2"/>
  <c r="I365" i="2"/>
  <c r="R373" i="2"/>
  <c r="H355" i="2"/>
  <c r="J357" i="2"/>
  <c r="I357" i="2"/>
  <c r="H357" i="2"/>
  <c r="I358" i="2"/>
  <c r="H358" i="2"/>
  <c r="G358" i="2"/>
  <c r="G359" i="2"/>
  <c r="I359" i="2"/>
  <c r="H359" i="2"/>
  <c r="J359" i="2"/>
  <c r="I362" i="2"/>
  <c r="G364" i="2"/>
  <c r="J373" i="2"/>
  <c r="I373" i="2"/>
  <c r="E377" i="2"/>
  <c r="E378" i="2"/>
  <c r="Q344" i="2"/>
  <c r="H345" i="2"/>
  <c r="O352" i="2"/>
  <c r="F352" i="2"/>
  <c r="I364" i="2"/>
  <c r="G373" i="2"/>
  <c r="P376" i="2"/>
  <c r="Q376" i="2"/>
  <c r="R376" i="2"/>
  <c r="F340" i="2"/>
  <c r="R344" i="2"/>
  <c r="I345" i="2"/>
  <c r="F348" i="2"/>
  <c r="G354" i="2"/>
  <c r="O360" i="2"/>
  <c r="F360" i="2"/>
  <c r="I363" i="2"/>
  <c r="E365" i="2"/>
  <c r="H370" i="2"/>
  <c r="H373" i="2"/>
  <c r="S376" i="2"/>
  <c r="H354" i="2"/>
  <c r="G365" i="2"/>
  <c r="J370" i="2"/>
  <c r="R372" i="2"/>
  <c r="Q372" i="2"/>
  <c r="S372" i="2"/>
  <c r="Q350" i="2"/>
  <c r="P350" i="2"/>
  <c r="H351" i="2"/>
  <c r="G351" i="2"/>
  <c r="R350" i="2"/>
  <c r="I354" i="2"/>
  <c r="O355" i="2"/>
  <c r="S359" i="2"/>
  <c r="H363" i="2"/>
  <c r="G363" i="2"/>
  <c r="H380" i="2"/>
  <c r="J380" i="2"/>
  <c r="I380" i="2"/>
  <c r="G380" i="2"/>
  <c r="D382" i="2"/>
  <c r="E382" i="2" s="1"/>
  <c r="D383" i="2"/>
  <c r="D384" i="2"/>
  <c r="F386" i="2"/>
  <c r="O386" i="2"/>
  <c r="S350" i="2"/>
  <c r="G362" i="2"/>
  <c r="J369" i="2"/>
  <c r="I369" i="2"/>
  <c r="Q373" i="2"/>
  <c r="O376" i="2"/>
  <c r="F376" i="2"/>
  <c r="E380" i="2"/>
  <c r="D381" i="2"/>
  <c r="E381" i="2" s="1"/>
  <c r="R390" i="2"/>
  <c r="S390" i="2"/>
  <c r="Q390" i="2"/>
  <c r="P390" i="2"/>
  <c r="Q391" i="2"/>
  <c r="S391" i="2"/>
  <c r="P391" i="2"/>
  <c r="O391" i="2"/>
  <c r="F391" i="2"/>
  <c r="P368" i="2"/>
  <c r="R369" i="2"/>
  <c r="S369" i="2"/>
  <c r="P369" i="2"/>
  <c r="Q369" i="2"/>
  <c r="P370" i="2"/>
  <c r="R391" i="2"/>
  <c r="F389" i="2"/>
  <c r="F367" i="2"/>
  <c r="F371" i="2"/>
  <c r="P389" i="2"/>
  <c r="Q389" i="2"/>
  <c r="F392" i="2"/>
  <c r="M400" i="2" l="1"/>
  <c r="N400" i="2"/>
  <c r="T402" i="2"/>
  <c r="L401" i="2"/>
  <c r="J184" i="2"/>
  <c r="H184" i="2"/>
  <c r="G375" i="2"/>
  <c r="G244" i="2"/>
  <c r="S259" i="2"/>
  <c r="S159" i="2"/>
  <c r="Q159" i="2"/>
  <c r="Q92" i="2"/>
  <c r="H43" i="2"/>
  <c r="AJ1" i="2"/>
  <c r="S40" i="2"/>
  <c r="Q40" i="2"/>
  <c r="G200" i="2"/>
  <c r="H200" i="2"/>
  <c r="J335" i="2"/>
  <c r="I335" i="2"/>
  <c r="H335" i="2"/>
  <c r="G335" i="2"/>
  <c r="S41" i="2"/>
  <c r="Q41" i="2"/>
  <c r="S27" i="2"/>
  <c r="Q27" i="2"/>
  <c r="Q371" i="2"/>
  <c r="H244" i="2"/>
  <c r="J185" i="2"/>
  <c r="I185" i="2"/>
  <c r="S38" i="2"/>
  <c r="Q38" i="2"/>
  <c r="P190" i="2"/>
  <c r="S190" i="2"/>
  <c r="R190" i="2"/>
  <c r="Q190" i="2"/>
  <c r="S39" i="2"/>
  <c r="Q39" i="2"/>
  <c r="R295" i="2"/>
  <c r="S295" i="2"/>
  <c r="P295" i="2"/>
  <c r="J293" i="2"/>
  <c r="I293" i="2"/>
  <c r="P201" i="2"/>
  <c r="S201" i="2"/>
  <c r="S52" i="2"/>
  <c r="Q52" i="2"/>
  <c r="S53" i="2"/>
  <c r="R53" i="2"/>
  <c r="Q368" i="2"/>
  <c r="P229" i="2"/>
  <c r="G185" i="2"/>
  <c r="Q96" i="2"/>
  <c r="R37" i="2"/>
  <c r="Q53" i="2"/>
  <c r="G37" i="2"/>
  <c r="S50" i="2"/>
  <c r="Q50" i="2"/>
  <c r="S34" i="2"/>
  <c r="Q34" i="2"/>
  <c r="G292" i="2"/>
  <c r="J292" i="2"/>
  <c r="I292" i="2"/>
  <c r="R362" i="2"/>
  <c r="S362" i="2"/>
  <c r="Q362" i="2"/>
  <c r="P362" i="2"/>
  <c r="S51" i="2"/>
  <c r="Q51" i="2"/>
  <c r="S35" i="2"/>
  <c r="Q35" i="2"/>
  <c r="G166" i="2"/>
  <c r="J166" i="2"/>
  <c r="J130" i="2"/>
  <c r="G130" i="2"/>
  <c r="I184" i="2"/>
  <c r="S368" i="2"/>
  <c r="R312" i="2"/>
  <c r="R293" i="2"/>
  <c r="Q293" i="2"/>
  <c r="Q250" i="2"/>
  <c r="G227" i="2"/>
  <c r="S229" i="2"/>
  <c r="G150" i="2"/>
  <c r="I150" i="2"/>
  <c r="P96" i="2"/>
  <c r="R52" i="2"/>
  <c r="R36" i="2"/>
  <c r="P52" i="2"/>
  <c r="H37" i="2"/>
  <c r="S48" i="2"/>
  <c r="Q48" i="2"/>
  <c r="J134" i="2"/>
  <c r="G134" i="2"/>
  <c r="S49" i="2"/>
  <c r="Q49" i="2"/>
  <c r="J25" i="2"/>
  <c r="I25" i="2"/>
  <c r="Q334" i="2"/>
  <c r="P334" i="2"/>
  <c r="R334" i="2"/>
  <c r="S334" i="2"/>
  <c r="Q223" i="2"/>
  <c r="S223" i="2"/>
  <c r="R223" i="2"/>
  <c r="P223" i="2"/>
  <c r="J138" i="2"/>
  <c r="G138" i="2"/>
  <c r="G284" i="2"/>
  <c r="J284" i="2"/>
  <c r="I284" i="2"/>
  <c r="Q312" i="2"/>
  <c r="P312" i="2"/>
  <c r="P293" i="2"/>
  <c r="P250" i="2"/>
  <c r="Q259" i="2"/>
  <c r="R96" i="2"/>
  <c r="R51" i="2"/>
  <c r="R35" i="2"/>
  <c r="P51" i="2"/>
  <c r="P35" i="2"/>
  <c r="I37" i="2"/>
  <c r="S46" i="2"/>
  <c r="Q46" i="2"/>
  <c r="Q224" i="2"/>
  <c r="P224" i="2"/>
  <c r="S224" i="2"/>
  <c r="R224" i="2"/>
  <c r="I288" i="2"/>
  <c r="G288" i="2"/>
  <c r="J288" i="2"/>
  <c r="S47" i="2"/>
  <c r="Q47" i="2"/>
  <c r="T275" i="2"/>
  <c r="P284" i="2"/>
  <c r="S284" i="2"/>
  <c r="R50" i="2"/>
  <c r="R34" i="2"/>
  <c r="P50" i="2"/>
  <c r="P34" i="2"/>
  <c r="S44" i="2"/>
  <c r="Q44" i="2"/>
  <c r="S344" i="2"/>
  <c r="P344" i="2"/>
  <c r="I296" i="2"/>
  <c r="J296" i="2"/>
  <c r="G296" i="2"/>
  <c r="G310" i="2"/>
  <c r="I310" i="2"/>
  <c r="G275" i="2"/>
  <c r="Y275" i="2" s="1"/>
  <c r="K274" i="2"/>
  <c r="S45" i="2"/>
  <c r="Q45" i="2"/>
  <c r="G208" i="2"/>
  <c r="H208" i="2"/>
  <c r="H376" i="2"/>
  <c r="I376" i="2"/>
  <c r="G376" i="2"/>
  <c r="J376" i="2"/>
  <c r="S36" i="2"/>
  <c r="Q36" i="2"/>
  <c r="P371" i="2"/>
  <c r="R371" i="2"/>
  <c r="S37" i="2"/>
  <c r="Q37" i="2"/>
  <c r="J227" i="2"/>
  <c r="H227" i="2"/>
  <c r="I375" i="2"/>
  <c r="H375" i="2"/>
  <c r="R250" i="2"/>
  <c r="P259" i="2"/>
  <c r="P276" i="2"/>
  <c r="J223" i="2"/>
  <c r="Q201" i="2"/>
  <c r="G67" i="2"/>
  <c r="J67" i="2"/>
  <c r="I67" i="2"/>
  <c r="H67" i="2"/>
  <c r="S42" i="2"/>
  <c r="Q42" i="2"/>
  <c r="S342" i="2"/>
  <c r="R342" i="2"/>
  <c r="Q342" i="2"/>
  <c r="P342" i="2"/>
  <c r="Q370" i="2"/>
  <c r="R370" i="2"/>
  <c r="S370" i="2"/>
  <c r="S43" i="2"/>
  <c r="Q43" i="2"/>
  <c r="G216" i="2"/>
  <c r="J216" i="2"/>
  <c r="R208" i="2"/>
  <c r="P208" i="2"/>
  <c r="S208" i="2"/>
  <c r="Q208" i="2"/>
  <c r="AB3" i="2"/>
  <c r="AB1" i="2"/>
  <c r="I340" i="2"/>
  <c r="H340" i="2"/>
  <c r="G340" i="2"/>
  <c r="J340" i="2"/>
  <c r="S264" i="2"/>
  <c r="R264" i="2"/>
  <c r="Q264" i="2"/>
  <c r="P264" i="2"/>
  <c r="P194" i="2"/>
  <c r="S194" i="2"/>
  <c r="R194" i="2"/>
  <c r="Q194" i="2"/>
  <c r="G197" i="2"/>
  <c r="J197" i="2"/>
  <c r="I197" i="2"/>
  <c r="H197" i="2"/>
  <c r="Q179" i="2"/>
  <c r="P179" i="2"/>
  <c r="S179" i="2"/>
  <c r="R179" i="2"/>
  <c r="J257" i="2"/>
  <c r="H257" i="2"/>
  <c r="I257" i="2"/>
  <c r="G257" i="2"/>
  <c r="G199" i="2"/>
  <c r="H199" i="2"/>
  <c r="I199" i="2"/>
  <c r="J199" i="2"/>
  <c r="R172" i="2"/>
  <c r="Q172" i="2"/>
  <c r="P172" i="2"/>
  <c r="S172" i="2"/>
  <c r="P196" i="2"/>
  <c r="S196" i="2"/>
  <c r="Q196" i="2"/>
  <c r="R196" i="2"/>
  <c r="S197" i="2"/>
  <c r="R197" i="2"/>
  <c r="Q197" i="2"/>
  <c r="P197" i="2"/>
  <c r="P166" i="2"/>
  <c r="R166" i="2"/>
  <c r="Q166" i="2"/>
  <c r="S166" i="2"/>
  <c r="Q185" i="2"/>
  <c r="P185" i="2"/>
  <c r="S185" i="2"/>
  <c r="R185" i="2"/>
  <c r="J157" i="2"/>
  <c r="I157" i="2"/>
  <c r="H157" i="2"/>
  <c r="G157" i="2"/>
  <c r="G214" i="2"/>
  <c r="J214" i="2"/>
  <c r="H214" i="2"/>
  <c r="I214" i="2"/>
  <c r="S206" i="2"/>
  <c r="R206" i="2"/>
  <c r="P206" i="2"/>
  <c r="Q206" i="2"/>
  <c r="J94" i="2"/>
  <c r="I94" i="2"/>
  <c r="G94" i="2"/>
  <c r="H94" i="2"/>
  <c r="J86" i="2"/>
  <c r="G86" i="2"/>
  <c r="H86" i="2"/>
  <c r="I86" i="2"/>
  <c r="S64" i="2"/>
  <c r="P64" i="2"/>
  <c r="R64" i="2"/>
  <c r="Q64" i="2"/>
  <c r="S82" i="2"/>
  <c r="R82" i="2"/>
  <c r="Q82" i="2"/>
  <c r="P82" i="2"/>
  <c r="S73" i="2"/>
  <c r="R73" i="2"/>
  <c r="Q73" i="2"/>
  <c r="P73" i="2"/>
  <c r="S58" i="2"/>
  <c r="Q58" i="2"/>
  <c r="R58" i="2"/>
  <c r="P58" i="2"/>
  <c r="J80" i="2"/>
  <c r="G80" i="2"/>
  <c r="I80" i="2"/>
  <c r="H80" i="2"/>
  <c r="J72" i="2"/>
  <c r="G72" i="2"/>
  <c r="I72" i="2"/>
  <c r="H72" i="2"/>
  <c r="P56" i="2"/>
  <c r="S56" i="2"/>
  <c r="R56" i="2"/>
  <c r="Q56" i="2"/>
  <c r="X7" i="2"/>
  <c r="W6" i="2"/>
  <c r="J18" i="2"/>
  <c r="I18" i="2"/>
  <c r="H18" i="2"/>
  <c r="G18" i="2"/>
  <c r="H10" i="2"/>
  <c r="J10" i="2"/>
  <c r="I10" i="2"/>
  <c r="G10" i="2"/>
  <c r="T55" i="2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O382" i="2"/>
  <c r="F382" i="2"/>
  <c r="O301" i="2"/>
  <c r="F301" i="2"/>
  <c r="S175" i="2"/>
  <c r="R175" i="2"/>
  <c r="Q175" i="2"/>
  <c r="P175" i="2"/>
  <c r="J73" i="2"/>
  <c r="G73" i="2"/>
  <c r="H73" i="2"/>
  <c r="I73" i="2"/>
  <c r="J339" i="2"/>
  <c r="I339" i="2"/>
  <c r="H339" i="2"/>
  <c r="G339" i="2"/>
  <c r="R331" i="2"/>
  <c r="P331" i="2"/>
  <c r="Q331" i="2"/>
  <c r="S331" i="2"/>
  <c r="J331" i="2"/>
  <c r="H331" i="2"/>
  <c r="G331" i="2"/>
  <c r="I331" i="2"/>
  <c r="J311" i="2"/>
  <c r="I311" i="2"/>
  <c r="H311" i="2"/>
  <c r="G311" i="2"/>
  <c r="O300" i="2"/>
  <c r="F300" i="2"/>
  <c r="P291" i="2"/>
  <c r="R291" i="2"/>
  <c r="Q291" i="2"/>
  <c r="S291" i="2"/>
  <c r="Q332" i="2"/>
  <c r="R332" i="2"/>
  <c r="P332" i="2"/>
  <c r="S332" i="2"/>
  <c r="S308" i="2"/>
  <c r="P308" i="2"/>
  <c r="R308" i="2"/>
  <c r="Q308" i="2"/>
  <c r="J259" i="2"/>
  <c r="H259" i="2"/>
  <c r="G259" i="2"/>
  <c r="I259" i="2"/>
  <c r="G213" i="2"/>
  <c r="J213" i="2"/>
  <c r="I213" i="2"/>
  <c r="H213" i="2"/>
  <c r="S205" i="2"/>
  <c r="R205" i="2"/>
  <c r="Q205" i="2"/>
  <c r="P205" i="2"/>
  <c r="G215" i="2"/>
  <c r="J215" i="2"/>
  <c r="I215" i="2"/>
  <c r="H215" i="2"/>
  <c r="S173" i="2"/>
  <c r="R173" i="2"/>
  <c r="Q173" i="2"/>
  <c r="P173" i="2"/>
  <c r="J155" i="2"/>
  <c r="I155" i="2"/>
  <c r="H155" i="2"/>
  <c r="G155" i="2"/>
  <c r="J163" i="2"/>
  <c r="I163" i="2"/>
  <c r="H163" i="2"/>
  <c r="G163" i="2"/>
  <c r="R152" i="2"/>
  <c r="Q152" i="2"/>
  <c r="P152" i="2"/>
  <c r="S152" i="2"/>
  <c r="S214" i="2"/>
  <c r="R214" i="2"/>
  <c r="Q214" i="2"/>
  <c r="P214" i="2"/>
  <c r="J164" i="2"/>
  <c r="I164" i="2"/>
  <c r="H164" i="2"/>
  <c r="G164" i="2"/>
  <c r="J93" i="2"/>
  <c r="G93" i="2"/>
  <c r="H93" i="2"/>
  <c r="I93" i="2"/>
  <c r="J85" i="2"/>
  <c r="G85" i="2"/>
  <c r="H85" i="2"/>
  <c r="I85" i="2"/>
  <c r="R62" i="2"/>
  <c r="Q62" i="2"/>
  <c r="P62" i="2"/>
  <c r="S62" i="2"/>
  <c r="S57" i="2"/>
  <c r="R57" i="2"/>
  <c r="Q57" i="2"/>
  <c r="P57" i="2"/>
  <c r="J79" i="2"/>
  <c r="G79" i="2"/>
  <c r="H79" i="2"/>
  <c r="I79" i="2"/>
  <c r="J71" i="2"/>
  <c r="G71" i="2"/>
  <c r="H71" i="2"/>
  <c r="I71" i="2"/>
  <c r="S60" i="2"/>
  <c r="R60" i="2"/>
  <c r="Q60" i="2"/>
  <c r="P60" i="2"/>
  <c r="S63" i="2"/>
  <c r="R63" i="2"/>
  <c r="Q63" i="2"/>
  <c r="P63" i="2"/>
  <c r="J81" i="2"/>
  <c r="G81" i="2"/>
  <c r="I81" i="2"/>
  <c r="H81" i="2"/>
  <c r="S80" i="2"/>
  <c r="R80" i="2"/>
  <c r="P80" i="2"/>
  <c r="Q80" i="2"/>
  <c r="S72" i="2"/>
  <c r="R72" i="2"/>
  <c r="P72" i="2"/>
  <c r="Q72" i="2"/>
  <c r="J17" i="2"/>
  <c r="H17" i="2"/>
  <c r="I17" i="2"/>
  <c r="G17" i="2"/>
  <c r="J9" i="2"/>
  <c r="I9" i="2"/>
  <c r="H9" i="2"/>
  <c r="G9" i="2"/>
  <c r="P392" i="2"/>
  <c r="S392" i="2"/>
  <c r="R392" i="2"/>
  <c r="Q392" i="2"/>
  <c r="Q348" i="2"/>
  <c r="P348" i="2"/>
  <c r="S348" i="2"/>
  <c r="R348" i="2"/>
  <c r="S257" i="2"/>
  <c r="R257" i="2"/>
  <c r="P257" i="2"/>
  <c r="Q257" i="2"/>
  <c r="S181" i="2"/>
  <c r="R181" i="2"/>
  <c r="Q181" i="2"/>
  <c r="P181" i="2"/>
  <c r="J95" i="2"/>
  <c r="I95" i="2"/>
  <c r="G95" i="2"/>
  <c r="H95" i="2"/>
  <c r="S74" i="2"/>
  <c r="R74" i="2"/>
  <c r="P74" i="2"/>
  <c r="Q74" i="2"/>
  <c r="F381" i="2"/>
  <c r="O381" i="2"/>
  <c r="G353" i="2"/>
  <c r="I353" i="2"/>
  <c r="H353" i="2"/>
  <c r="J353" i="2"/>
  <c r="Q340" i="2"/>
  <c r="P340" i="2"/>
  <c r="S340" i="2"/>
  <c r="R340" i="2"/>
  <c r="O312" i="2"/>
  <c r="F312" i="2"/>
  <c r="S262" i="2"/>
  <c r="R262" i="2"/>
  <c r="Q262" i="2"/>
  <c r="P262" i="2"/>
  <c r="S231" i="2"/>
  <c r="P231" i="2"/>
  <c r="R231" i="2"/>
  <c r="Q231" i="2"/>
  <c r="S374" i="2"/>
  <c r="R374" i="2"/>
  <c r="Q374" i="2"/>
  <c r="P374" i="2"/>
  <c r="G326" i="2"/>
  <c r="I326" i="2"/>
  <c r="H326" i="2"/>
  <c r="J326" i="2"/>
  <c r="O306" i="2"/>
  <c r="F306" i="2"/>
  <c r="O299" i="2"/>
  <c r="F299" i="2"/>
  <c r="H308" i="2"/>
  <c r="G308" i="2"/>
  <c r="J308" i="2"/>
  <c r="I308" i="2"/>
  <c r="J312" i="2"/>
  <c r="S286" i="2"/>
  <c r="R286" i="2"/>
  <c r="P286" i="2"/>
  <c r="Q286" i="2"/>
  <c r="F315" i="2"/>
  <c r="O315" i="2"/>
  <c r="H283" i="2"/>
  <c r="I283" i="2"/>
  <c r="G283" i="2"/>
  <c r="J283" i="2"/>
  <c r="J260" i="2"/>
  <c r="H260" i="2"/>
  <c r="I260" i="2"/>
  <c r="G260" i="2"/>
  <c r="S239" i="2"/>
  <c r="R239" i="2"/>
  <c r="P239" i="2"/>
  <c r="Q239" i="2"/>
  <c r="R210" i="2"/>
  <c r="Q210" i="2"/>
  <c r="P210" i="2"/>
  <c r="S210" i="2"/>
  <c r="G203" i="2"/>
  <c r="J203" i="2"/>
  <c r="I203" i="2"/>
  <c r="H203" i="2"/>
  <c r="S241" i="2"/>
  <c r="R241" i="2"/>
  <c r="P241" i="2"/>
  <c r="Q241" i="2"/>
  <c r="P191" i="2"/>
  <c r="S191" i="2"/>
  <c r="R191" i="2"/>
  <c r="Q191" i="2"/>
  <c r="G209" i="2"/>
  <c r="J209" i="2"/>
  <c r="I209" i="2"/>
  <c r="H209" i="2"/>
  <c r="S167" i="2"/>
  <c r="R167" i="2"/>
  <c r="Q167" i="2"/>
  <c r="P167" i="2"/>
  <c r="S232" i="2"/>
  <c r="P232" i="2"/>
  <c r="Q232" i="2"/>
  <c r="R232" i="2"/>
  <c r="S184" i="2"/>
  <c r="R184" i="2"/>
  <c r="P184" i="2"/>
  <c r="Q184" i="2"/>
  <c r="P182" i="2"/>
  <c r="R182" i="2"/>
  <c r="Q182" i="2"/>
  <c r="S182" i="2"/>
  <c r="P192" i="2"/>
  <c r="S192" i="2"/>
  <c r="R192" i="2"/>
  <c r="Q192" i="2"/>
  <c r="R149" i="2"/>
  <c r="Q149" i="2"/>
  <c r="P149" i="2"/>
  <c r="S149" i="2"/>
  <c r="J153" i="2"/>
  <c r="I153" i="2"/>
  <c r="H153" i="2"/>
  <c r="G153" i="2"/>
  <c r="G212" i="2"/>
  <c r="H212" i="2"/>
  <c r="J212" i="2"/>
  <c r="I212" i="2"/>
  <c r="R164" i="2"/>
  <c r="Q164" i="2"/>
  <c r="P164" i="2"/>
  <c r="S164" i="2"/>
  <c r="R147" i="2"/>
  <c r="Q147" i="2"/>
  <c r="S147" i="2"/>
  <c r="P147" i="2"/>
  <c r="G204" i="2"/>
  <c r="H204" i="2"/>
  <c r="J204" i="2"/>
  <c r="I204" i="2"/>
  <c r="J92" i="2"/>
  <c r="G92" i="2"/>
  <c r="H92" i="2"/>
  <c r="I92" i="2"/>
  <c r="J84" i="2"/>
  <c r="G84" i="2"/>
  <c r="H84" i="2"/>
  <c r="I84" i="2"/>
  <c r="I54" i="2"/>
  <c r="H54" i="2"/>
  <c r="G54" i="2"/>
  <c r="J54" i="2"/>
  <c r="J107" i="2"/>
  <c r="I107" i="2"/>
  <c r="H107" i="2"/>
  <c r="G107" i="2"/>
  <c r="S79" i="2"/>
  <c r="R79" i="2"/>
  <c r="Q79" i="2"/>
  <c r="P79" i="2"/>
  <c r="S71" i="2"/>
  <c r="R71" i="2"/>
  <c r="Q71" i="2"/>
  <c r="P71" i="2"/>
  <c r="J103" i="2"/>
  <c r="I103" i="2"/>
  <c r="H103" i="2"/>
  <c r="G103" i="2"/>
  <c r="S81" i="2"/>
  <c r="R81" i="2"/>
  <c r="Q81" i="2"/>
  <c r="P81" i="2"/>
  <c r="J78" i="2"/>
  <c r="G78" i="2"/>
  <c r="I78" i="2"/>
  <c r="H78" i="2"/>
  <c r="J70" i="2"/>
  <c r="G70" i="2"/>
  <c r="I70" i="2"/>
  <c r="H70" i="2"/>
  <c r="I24" i="2"/>
  <c r="J24" i="2"/>
  <c r="H24" i="2"/>
  <c r="G24" i="2"/>
  <c r="H16" i="2"/>
  <c r="J16" i="2"/>
  <c r="I16" i="2"/>
  <c r="G16" i="2"/>
  <c r="K7" i="2"/>
  <c r="H8" i="2"/>
  <c r="J8" i="2"/>
  <c r="I8" i="2"/>
  <c r="G8" i="2"/>
  <c r="H368" i="2"/>
  <c r="G368" i="2"/>
  <c r="J368" i="2"/>
  <c r="I368" i="2"/>
  <c r="G211" i="2"/>
  <c r="J211" i="2"/>
  <c r="I211" i="2"/>
  <c r="H211" i="2"/>
  <c r="J87" i="2"/>
  <c r="G87" i="2"/>
  <c r="H87" i="2"/>
  <c r="I87" i="2"/>
  <c r="S356" i="2"/>
  <c r="R356" i="2"/>
  <c r="Q356" i="2"/>
  <c r="P356" i="2"/>
  <c r="O302" i="2"/>
  <c r="F302" i="2"/>
  <c r="P306" i="2"/>
  <c r="R306" i="2"/>
  <c r="Q306" i="2"/>
  <c r="S306" i="2"/>
  <c r="F365" i="2"/>
  <c r="O365" i="2"/>
  <c r="P387" i="2"/>
  <c r="R387" i="2"/>
  <c r="Q387" i="2"/>
  <c r="S387" i="2"/>
  <c r="I361" i="2"/>
  <c r="H361" i="2"/>
  <c r="G361" i="2"/>
  <c r="J361" i="2"/>
  <c r="S352" i="2"/>
  <c r="R352" i="2"/>
  <c r="Q352" i="2"/>
  <c r="P352" i="2"/>
  <c r="J374" i="2"/>
  <c r="H374" i="2"/>
  <c r="G374" i="2"/>
  <c r="I374" i="2"/>
  <c r="I320" i="2"/>
  <c r="H320" i="2"/>
  <c r="G320" i="2"/>
  <c r="J320" i="2"/>
  <c r="Q326" i="2"/>
  <c r="P326" i="2"/>
  <c r="S326" i="2"/>
  <c r="R326" i="2"/>
  <c r="O297" i="2"/>
  <c r="F297" i="2"/>
  <c r="J286" i="2"/>
  <c r="I286" i="2"/>
  <c r="H286" i="2"/>
  <c r="G286" i="2"/>
  <c r="S294" i="2"/>
  <c r="R294" i="2"/>
  <c r="Q294" i="2"/>
  <c r="P294" i="2"/>
  <c r="O314" i="2"/>
  <c r="F314" i="2"/>
  <c r="S237" i="2"/>
  <c r="P237" i="2"/>
  <c r="Q237" i="2"/>
  <c r="R237" i="2"/>
  <c r="P283" i="2"/>
  <c r="Q283" i="2"/>
  <c r="S283" i="2"/>
  <c r="R283" i="2"/>
  <c r="J251" i="2"/>
  <c r="H251" i="2"/>
  <c r="G251" i="2"/>
  <c r="I251" i="2"/>
  <c r="G205" i="2"/>
  <c r="J205" i="2"/>
  <c r="I205" i="2"/>
  <c r="H205" i="2"/>
  <c r="S249" i="2"/>
  <c r="R249" i="2"/>
  <c r="P249" i="2"/>
  <c r="Q249" i="2"/>
  <c r="J241" i="2"/>
  <c r="H241" i="2"/>
  <c r="I241" i="2"/>
  <c r="G241" i="2"/>
  <c r="S183" i="2"/>
  <c r="R183" i="2"/>
  <c r="Q183" i="2"/>
  <c r="P183" i="2"/>
  <c r="J167" i="2"/>
  <c r="I167" i="2"/>
  <c r="H167" i="2"/>
  <c r="G167" i="2"/>
  <c r="S186" i="2"/>
  <c r="R186" i="2"/>
  <c r="Q186" i="2"/>
  <c r="P186" i="2"/>
  <c r="H232" i="2"/>
  <c r="I232" i="2"/>
  <c r="G232" i="2"/>
  <c r="J232" i="2"/>
  <c r="Q177" i="2"/>
  <c r="P177" i="2"/>
  <c r="S177" i="2"/>
  <c r="R177" i="2"/>
  <c r="H192" i="2"/>
  <c r="J192" i="2"/>
  <c r="I192" i="2"/>
  <c r="G192" i="2"/>
  <c r="R145" i="2"/>
  <c r="Q145" i="2"/>
  <c r="P145" i="2"/>
  <c r="S145" i="2"/>
  <c r="R148" i="2"/>
  <c r="Q148" i="2"/>
  <c r="P148" i="2"/>
  <c r="S148" i="2"/>
  <c r="P212" i="2"/>
  <c r="S212" i="2"/>
  <c r="R212" i="2"/>
  <c r="Q212" i="2"/>
  <c r="P204" i="2"/>
  <c r="S204" i="2"/>
  <c r="R204" i="2"/>
  <c r="Q204" i="2"/>
  <c r="J91" i="2"/>
  <c r="G91" i="2"/>
  <c r="H91" i="2"/>
  <c r="I91" i="2"/>
  <c r="J83" i="2"/>
  <c r="G83" i="2"/>
  <c r="H83" i="2"/>
  <c r="I83" i="2"/>
  <c r="R143" i="2"/>
  <c r="Q143" i="2"/>
  <c r="S143" i="2"/>
  <c r="P143" i="2"/>
  <c r="S107" i="2"/>
  <c r="R107" i="2"/>
  <c r="Q107" i="2"/>
  <c r="P107" i="2"/>
  <c r="J77" i="2"/>
  <c r="G77" i="2"/>
  <c r="H77" i="2"/>
  <c r="I77" i="2"/>
  <c r="J69" i="2"/>
  <c r="G69" i="2"/>
  <c r="H69" i="2"/>
  <c r="I69" i="2"/>
  <c r="S103" i="2"/>
  <c r="R103" i="2"/>
  <c r="Q103" i="2"/>
  <c r="P103" i="2"/>
  <c r="S55" i="2"/>
  <c r="R55" i="2"/>
  <c r="P55" i="2"/>
  <c r="Q55" i="2"/>
  <c r="S66" i="2"/>
  <c r="Q66" i="2"/>
  <c r="P66" i="2"/>
  <c r="R66" i="2"/>
  <c r="S78" i="2"/>
  <c r="R78" i="2"/>
  <c r="P78" i="2"/>
  <c r="Q78" i="2"/>
  <c r="S70" i="2"/>
  <c r="R70" i="2"/>
  <c r="P70" i="2"/>
  <c r="Q70" i="2"/>
  <c r="H23" i="2"/>
  <c r="J23" i="2"/>
  <c r="I23" i="2"/>
  <c r="G23" i="2"/>
  <c r="H15" i="2"/>
  <c r="J15" i="2"/>
  <c r="I15" i="2"/>
  <c r="G15" i="2"/>
  <c r="F377" i="2"/>
  <c r="O377" i="2"/>
  <c r="S310" i="2"/>
  <c r="R310" i="2"/>
  <c r="Q310" i="2"/>
  <c r="P310" i="2"/>
  <c r="P195" i="2"/>
  <c r="S195" i="2"/>
  <c r="R195" i="2"/>
  <c r="Q195" i="2"/>
  <c r="J159" i="2"/>
  <c r="I159" i="2"/>
  <c r="H159" i="2"/>
  <c r="G159" i="2"/>
  <c r="H171" i="2"/>
  <c r="G171" i="2"/>
  <c r="J171" i="2"/>
  <c r="I171" i="2"/>
  <c r="H341" i="2"/>
  <c r="G341" i="2"/>
  <c r="J341" i="2"/>
  <c r="I341" i="2"/>
  <c r="H377" i="2"/>
  <c r="G377" i="2"/>
  <c r="J377" i="2"/>
  <c r="I377" i="2"/>
  <c r="S320" i="2"/>
  <c r="Q320" i="2"/>
  <c r="R320" i="2"/>
  <c r="P320" i="2"/>
  <c r="R311" i="2"/>
  <c r="Q311" i="2"/>
  <c r="S311" i="2"/>
  <c r="P311" i="2"/>
  <c r="O298" i="2"/>
  <c r="F298" i="2"/>
  <c r="J271" i="2"/>
  <c r="I271" i="2"/>
  <c r="H271" i="2"/>
  <c r="G271" i="2"/>
  <c r="J294" i="2"/>
  <c r="I294" i="2"/>
  <c r="G294" i="2"/>
  <c r="H294" i="2"/>
  <c r="J279" i="2"/>
  <c r="H279" i="2"/>
  <c r="G279" i="2"/>
  <c r="I279" i="2"/>
  <c r="S233" i="2"/>
  <c r="P233" i="2"/>
  <c r="Q233" i="2"/>
  <c r="R233" i="2"/>
  <c r="S254" i="2"/>
  <c r="R254" i="2"/>
  <c r="P254" i="2"/>
  <c r="Q254" i="2"/>
  <c r="J249" i="2"/>
  <c r="H249" i="2"/>
  <c r="I249" i="2"/>
  <c r="G249" i="2"/>
  <c r="S235" i="2"/>
  <c r="P235" i="2"/>
  <c r="R235" i="2"/>
  <c r="Q235" i="2"/>
  <c r="Q199" i="2"/>
  <c r="P199" i="2"/>
  <c r="S199" i="2"/>
  <c r="R199" i="2"/>
  <c r="S178" i="2"/>
  <c r="R178" i="2"/>
  <c r="Q178" i="2"/>
  <c r="P178" i="2"/>
  <c r="J90" i="2"/>
  <c r="G90" i="2"/>
  <c r="H90" i="2"/>
  <c r="I90" i="2"/>
  <c r="S83" i="2"/>
  <c r="R83" i="2"/>
  <c r="Q83" i="2"/>
  <c r="P83" i="2"/>
  <c r="J143" i="2"/>
  <c r="I143" i="2"/>
  <c r="H143" i="2"/>
  <c r="G143" i="2"/>
  <c r="S77" i="2"/>
  <c r="R77" i="2"/>
  <c r="Q77" i="2"/>
  <c r="P77" i="2"/>
  <c r="S69" i="2"/>
  <c r="R69" i="2"/>
  <c r="Q69" i="2"/>
  <c r="P69" i="2"/>
  <c r="S99" i="2"/>
  <c r="R99" i="2"/>
  <c r="P99" i="2"/>
  <c r="Q99" i="2"/>
  <c r="J76" i="2"/>
  <c r="G76" i="2"/>
  <c r="I76" i="2"/>
  <c r="H76" i="2"/>
  <c r="S65" i="2"/>
  <c r="R65" i="2"/>
  <c r="Q65" i="2"/>
  <c r="P65" i="2"/>
  <c r="H22" i="2"/>
  <c r="J22" i="2"/>
  <c r="I22" i="2"/>
  <c r="G22" i="2"/>
  <c r="J14" i="2"/>
  <c r="I14" i="2"/>
  <c r="H14" i="2"/>
  <c r="G14" i="2"/>
  <c r="H306" i="2"/>
  <c r="G306" i="2"/>
  <c r="J306" i="2"/>
  <c r="I306" i="2"/>
  <c r="R180" i="2"/>
  <c r="Q180" i="2"/>
  <c r="P180" i="2"/>
  <c r="S180" i="2"/>
  <c r="J170" i="2"/>
  <c r="I170" i="2"/>
  <c r="H170" i="2"/>
  <c r="G170" i="2"/>
  <c r="J82" i="2"/>
  <c r="G82" i="2"/>
  <c r="I82" i="2"/>
  <c r="H82" i="2"/>
  <c r="H291" i="2"/>
  <c r="J291" i="2"/>
  <c r="I291" i="2"/>
  <c r="G291" i="2"/>
  <c r="F380" i="2"/>
  <c r="O380" i="2"/>
  <c r="S361" i="2"/>
  <c r="R361" i="2"/>
  <c r="Q361" i="2"/>
  <c r="P361" i="2"/>
  <c r="S328" i="2"/>
  <c r="R328" i="2"/>
  <c r="P328" i="2"/>
  <c r="Q328" i="2"/>
  <c r="F304" i="2"/>
  <c r="O304" i="2"/>
  <c r="S246" i="2"/>
  <c r="R246" i="2"/>
  <c r="P246" i="2"/>
  <c r="Q246" i="2"/>
  <c r="J178" i="2"/>
  <c r="I178" i="2"/>
  <c r="H178" i="2"/>
  <c r="G178" i="2"/>
  <c r="G201" i="2"/>
  <c r="J201" i="2"/>
  <c r="I201" i="2"/>
  <c r="H201" i="2"/>
  <c r="P174" i="2"/>
  <c r="R174" i="2"/>
  <c r="Q174" i="2"/>
  <c r="S174" i="2"/>
  <c r="R144" i="2"/>
  <c r="Q144" i="2"/>
  <c r="P144" i="2"/>
  <c r="S144" i="2"/>
  <c r="R154" i="2"/>
  <c r="Q154" i="2"/>
  <c r="P154" i="2"/>
  <c r="S154" i="2"/>
  <c r="J102" i="2"/>
  <c r="I102" i="2"/>
  <c r="H102" i="2"/>
  <c r="G102" i="2"/>
  <c r="J89" i="2"/>
  <c r="G89" i="2"/>
  <c r="H89" i="2"/>
  <c r="I89" i="2"/>
  <c r="J75" i="2"/>
  <c r="G75" i="2"/>
  <c r="H75" i="2"/>
  <c r="I75" i="2"/>
  <c r="J99" i="2"/>
  <c r="H99" i="2"/>
  <c r="I99" i="2"/>
  <c r="G99" i="2"/>
  <c r="R61" i="2"/>
  <c r="S61" i="2"/>
  <c r="Q61" i="2"/>
  <c r="P61" i="2"/>
  <c r="S76" i="2"/>
  <c r="R76" i="2"/>
  <c r="P76" i="2"/>
  <c r="Q76" i="2"/>
  <c r="J21" i="2"/>
  <c r="H21" i="2"/>
  <c r="I21" i="2"/>
  <c r="G21" i="2"/>
  <c r="H13" i="2"/>
  <c r="J13" i="2"/>
  <c r="I13" i="2"/>
  <c r="G13" i="2"/>
  <c r="S330" i="2"/>
  <c r="Q330" i="2"/>
  <c r="P330" i="2"/>
  <c r="R330" i="2"/>
  <c r="Q282" i="2"/>
  <c r="R282" i="2"/>
  <c r="P282" i="2"/>
  <c r="S282" i="2"/>
  <c r="R277" i="2"/>
  <c r="S277" i="2"/>
  <c r="Q277" i="2"/>
  <c r="P277" i="2"/>
  <c r="H196" i="2"/>
  <c r="G196" i="2"/>
  <c r="J196" i="2"/>
  <c r="I196" i="2"/>
  <c r="G206" i="2"/>
  <c r="J206" i="2"/>
  <c r="I206" i="2"/>
  <c r="H206" i="2"/>
  <c r="S68" i="2"/>
  <c r="R68" i="2"/>
  <c r="P68" i="2"/>
  <c r="Q68" i="2"/>
  <c r="I330" i="2"/>
  <c r="H330" i="2"/>
  <c r="G330" i="2"/>
  <c r="J330" i="2"/>
  <c r="I332" i="2"/>
  <c r="G332" i="2"/>
  <c r="J332" i="2"/>
  <c r="H332" i="2"/>
  <c r="H273" i="2"/>
  <c r="J273" i="2"/>
  <c r="I273" i="2"/>
  <c r="G273" i="2"/>
  <c r="Q353" i="2"/>
  <c r="P353" i="2"/>
  <c r="S353" i="2"/>
  <c r="R353" i="2"/>
  <c r="Q377" i="2"/>
  <c r="P377" i="2"/>
  <c r="S377" i="2"/>
  <c r="R377" i="2"/>
  <c r="S364" i="2"/>
  <c r="R364" i="2"/>
  <c r="Q364" i="2"/>
  <c r="P364" i="2"/>
  <c r="E384" i="2"/>
  <c r="E385" i="2"/>
  <c r="G360" i="2"/>
  <c r="J360" i="2"/>
  <c r="I360" i="2"/>
  <c r="H360" i="2"/>
  <c r="H333" i="2"/>
  <c r="I333" i="2"/>
  <c r="G333" i="2"/>
  <c r="J333" i="2"/>
  <c r="S297" i="2"/>
  <c r="R279" i="2"/>
  <c r="P279" i="2"/>
  <c r="S279" i="2"/>
  <c r="Q279" i="2"/>
  <c r="S268" i="2"/>
  <c r="R268" i="2"/>
  <c r="Q268" i="2"/>
  <c r="P268" i="2"/>
  <c r="J243" i="2"/>
  <c r="H243" i="2"/>
  <c r="G243" i="2"/>
  <c r="I243" i="2"/>
  <c r="S238" i="2"/>
  <c r="P238" i="2"/>
  <c r="R238" i="2"/>
  <c r="Q238" i="2"/>
  <c r="G372" i="2"/>
  <c r="I372" i="2"/>
  <c r="H372" i="2"/>
  <c r="J372" i="2"/>
  <c r="E383" i="2"/>
  <c r="H349" i="2"/>
  <c r="G349" i="2"/>
  <c r="J349" i="2"/>
  <c r="I349" i="2"/>
  <c r="O378" i="2"/>
  <c r="F378" i="2"/>
  <c r="S360" i="2"/>
  <c r="Q360" i="2"/>
  <c r="P360" i="2"/>
  <c r="R360" i="2"/>
  <c r="I348" i="2"/>
  <c r="H348" i="2"/>
  <c r="G348" i="2"/>
  <c r="J348" i="2"/>
  <c r="P333" i="2"/>
  <c r="S333" i="2"/>
  <c r="Q333" i="2"/>
  <c r="R333" i="2"/>
  <c r="O303" i="2"/>
  <c r="F303" i="2"/>
  <c r="J277" i="2"/>
  <c r="G277" i="2"/>
  <c r="I277" i="2"/>
  <c r="H277" i="2"/>
  <c r="T276" i="2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S236" i="2"/>
  <c r="P236" i="2"/>
  <c r="Q236" i="2"/>
  <c r="R236" i="2"/>
  <c r="S266" i="2"/>
  <c r="R266" i="2"/>
  <c r="Q266" i="2"/>
  <c r="P266" i="2"/>
  <c r="S234" i="2"/>
  <c r="P234" i="2"/>
  <c r="Q234" i="2"/>
  <c r="R234" i="2"/>
  <c r="P188" i="2"/>
  <c r="S188" i="2"/>
  <c r="R188" i="2"/>
  <c r="Q188" i="2"/>
  <c r="H194" i="2"/>
  <c r="G194" i="2"/>
  <c r="J194" i="2"/>
  <c r="I194" i="2"/>
  <c r="H195" i="2"/>
  <c r="G195" i="2"/>
  <c r="J195" i="2"/>
  <c r="I195" i="2"/>
  <c r="S170" i="2"/>
  <c r="R170" i="2"/>
  <c r="Q170" i="2"/>
  <c r="P170" i="2"/>
  <c r="Q169" i="2"/>
  <c r="P169" i="2"/>
  <c r="S169" i="2"/>
  <c r="R169" i="2"/>
  <c r="J161" i="2"/>
  <c r="I161" i="2"/>
  <c r="H161" i="2"/>
  <c r="G161" i="2"/>
  <c r="J142" i="2"/>
  <c r="I142" i="2"/>
  <c r="H142" i="2"/>
  <c r="G142" i="2"/>
  <c r="J96" i="2"/>
  <c r="H96" i="2"/>
  <c r="I96" i="2"/>
  <c r="G96" i="2"/>
  <c r="J88" i="2"/>
  <c r="G88" i="2"/>
  <c r="H88" i="2"/>
  <c r="I88" i="2"/>
  <c r="J68" i="2"/>
  <c r="G68" i="2"/>
  <c r="I68" i="2"/>
  <c r="H68" i="2"/>
  <c r="S75" i="2"/>
  <c r="R75" i="2"/>
  <c r="Q75" i="2"/>
  <c r="P75" i="2"/>
  <c r="Q171" i="2"/>
  <c r="P171" i="2"/>
  <c r="S171" i="2"/>
  <c r="R171" i="2"/>
  <c r="J74" i="2"/>
  <c r="G74" i="2"/>
  <c r="I74" i="2"/>
  <c r="H74" i="2"/>
  <c r="H20" i="2"/>
  <c r="J20" i="2"/>
  <c r="I20" i="2"/>
  <c r="G20" i="2"/>
  <c r="H12" i="2"/>
  <c r="J12" i="2"/>
  <c r="I12" i="2"/>
  <c r="G12" i="2"/>
  <c r="Q59" i="2"/>
  <c r="P59" i="2"/>
  <c r="S59" i="2"/>
  <c r="R59" i="2"/>
  <c r="J19" i="2"/>
  <c r="I19" i="2"/>
  <c r="H19" i="2"/>
  <c r="G19" i="2"/>
  <c r="J11" i="2"/>
  <c r="H11" i="2"/>
  <c r="I11" i="2"/>
  <c r="G11" i="2"/>
  <c r="N401" i="2" l="1"/>
  <c r="M401" i="2"/>
  <c r="L402" i="2"/>
  <c r="T403" i="2"/>
  <c r="K275" i="2"/>
  <c r="L274" i="2"/>
  <c r="O384" i="2"/>
  <c r="F384" i="2"/>
  <c r="J381" i="2"/>
  <c r="I381" i="2"/>
  <c r="G381" i="2"/>
  <c r="H381" i="2"/>
  <c r="Y273" i="2"/>
  <c r="Z273" i="2" s="1"/>
  <c r="J299" i="2"/>
  <c r="I299" i="2"/>
  <c r="G299" i="2"/>
  <c r="H299" i="2"/>
  <c r="H315" i="2"/>
  <c r="J315" i="2"/>
  <c r="G315" i="2"/>
  <c r="I315" i="2"/>
  <c r="I307" i="2"/>
  <c r="H307" i="2"/>
  <c r="G307" i="2"/>
  <c r="J307" i="2"/>
  <c r="Q301" i="2"/>
  <c r="S301" i="2"/>
  <c r="R301" i="2"/>
  <c r="P301" i="2"/>
  <c r="J305" i="2"/>
  <c r="I305" i="2"/>
  <c r="H305" i="2"/>
  <c r="G305" i="2"/>
  <c r="R379" i="2"/>
  <c r="S379" i="2"/>
  <c r="Q379" i="2"/>
  <c r="P379" i="2"/>
  <c r="J304" i="2"/>
  <c r="I304" i="2"/>
  <c r="H304" i="2"/>
  <c r="G304" i="2"/>
  <c r="S304" i="2"/>
  <c r="R304" i="2"/>
  <c r="Q304" i="2"/>
  <c r="P304" i="2"/>
  <c r="S299" i="2"/>
  <c r="R299" i="2"/>
  <c r="Q299" i="2"/>
  <c r="P299" i="2"/>
  <c r="P315" i="2"/>
  <c r="S315" i="2"/>
  <c r="R315" i="2"/>
  <c r="Q315" i="2"/>
  <c r="R307" i="2"/>
  <c r="Q307" i="2"/>
  <c r="P307" i="2"/>
  <c r="S307" i="2"/>
  <c r="G302" i="2"/>
  <c r="I302" i="2"/>
  <c r="H302" i="2"/>
  <c r="J302" i="2"/>
  <c r="Q378" i="2"/>
  <c r="P378" i="2"/>
  <c r="S378" i="2"/>
  <c r="R378" i="2"/>
  <c r="J303" i="2"/>
  <c r="I303" i="2"/>
  <c r="G303" i="2"/>
  <c r="H303" i="2"/>
  <c r="I313" i="2"/>
  <c r="H313" i="2"/>
  <c r="G313" i="2"/>
  <c r="J313" i="2"/>
  <c r="T301" i="2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H378" i="2"/>
  <c r="G378" i="2"/>
  <c r="J378" i="2"/>
  <c r="I378" i="2"/>
  <c r="S298" i="2"/>
  <c r="Q298" i="2"/>
  <c r="P298" i="2"/>
  <c r="R298" i="2"/>
  <c r="S303" i="2"/>
  <c r="R303" i="2"/>
  <c r="Q303" i="2"/>
  <c r="P303" i="2"/>
  <c r="R316" i="2"/>
  <c r="Q316" i="2"/>
  <c r="S316" i="2"/>
  <c r="P316" i="2"/>
  <c r="S313" i="2"/>
  <c r="Q313" i="2"/>
  <c r="R313" i="2"/>
  <c r="P313" i="2"/>
  <c r="J383" i="2"/>
  <c r="I383" i="2"/>
  <c r="H383" i="2"/>
  <c r="G383" i="2"/>
  <c r="G298" i="2"/>
  <c r="I298" i="2"/>
  <c r="H298" i="2"/>
  <c r="J298" i="2"/>
  <c r="S302" i="2"/>
  <c r="Q302" i="2"/>
  <c r="P302" i="2"/>
  <c r="R302" i="2"/>
  <c r="O383" i="2"/>
  <c r="F383" i="2"/>
  <c r="R305" i="2"/>
  <c r="Q305" i="2"/>
  <c r="P305" i="2"/>
  <c r="S305" i="2"/>
  <c r="S366" i="2"/>
  <c r="R366" i="2"/>
  <c r="Q366" i="2"/>
  <c r="P366" i="2"/>
  <c r="L7" i="2"/>
  <c r="K8" i="2"/>
  <c r="G316" i="2"/>
  <c r="J316" i="2"/>
  <c r="I316" i="2"/>
  <c r="H316" i="2"/>
  <c r="P382" i="2"/>
  <c r="S382" i="2"/>
  <c r="R382" i="2"/>
  <c r="Q382" i="2"/>
  <c r="R383" i="2"/>
  <c r="S383" i="2"/>
  <c r="Q383" i="2"/>
  <c r="P383" i="2"/>
  <c r="J366" i="2"/>
  <c r="I366" i="2"/>
  <c r="H366" i="2"/>
  <c r="G366" i="2"/>
  <c r="J382" i="2"/>
  <c r="I382" i="2"/>
  <c r="H382" i="2"/>
  <c r="G382" i="2"/>
  <c r="J379" i="2"/>
  <c r="I379" i="2"/>
  <c r="H379" i="2"/>
  <c r="G379" i="2"/>
  <c r="O385" i="2"/>
  <c r="F385" i="2"/>
  <c r="S381" i="2"/>
  <c r="R381" i="2"/>
  <c r="Q381" i="2"/>
  <c r="P381" i="2"/>
  <c r="I300" i="2"/>
  <c r="H300" i="2"/>
  <c r="G300" i="2"/>
  <c r="J300" i="2"/>
  <c r="S300" i="2"/>
  <c r="Q300" i="2"/>
  <c r="P300" i="2"/>
  <c r="R300" i="2"/>
  <c r="I301" i="2"/>
  <c r="G301" i="2"/>
  <c r="J301" i="2"/>
  <c r="H301" i="2"/>
  <c r="Y7" i="2"/>
  <c r="Z7" i="2" s="1"/>
  <c r="M402" i="2" l="1"/>
  <c r="N402" i="2"/>
  <c r="T404" i="2"/>
  <c r="L403" i="2"/>
  <c r="U274" i="2"/>
  <c r="M274" i="2"/>
  <c r="W274" i="2" s="1"/>
  <c r="N274" i="2"/>
  <c r="K276" i="2"/>
  <c r="L275" i="2"/>
  <c r="L8" i="2"/>
  <c r="K9" i="2"/>
  <c r="N7" i="2"/>
  <c r="U7" i="2"/>
  <c r="AA7" i="2" s="1"/>
  <c r="M7" i="2"/>
  <c r="H384" i="2"/>
  <c r="G384" i="2"/>
  <c r="I384" i="2"/>
  <c r="J384" i="2"/>
  <c r="P384" i="2"/>
  <c r="Q384" i="2"/>
  <c r="S384" i="2"/>
  <c r="R384" i="2"/>
  <c r="S386" i="2"/>
  <c r="P386" i="2"/>
  <c r="R386" i="2"/>
  <c r="Q386" i="2"/>
  <c r="S385" i="2"/>
  <c r="R385" i="2"/>
  <c r="Q385" i="2"/>
  <c r="P385" i="2"/>
  <c r="L404" i="2" l="1"/>
  <c r="T405" i="2"/>
  <c r="N403" i="2"/>
  <c r="M403" i="2"/>
  <c r="U275" i="2"/>
  <c r="N275" i="2"/>
  <c r="M275" i="2"/>
  <c r="K277" i="2"/>
  <c r="L276" i="2"/>
  <c r="X8" i="2"/>
  <c r="W7" i="2"/>
  <c r="AB7" i="2"/>
  <c r="L9" i="2"/>
  <c r="K10" i="2"/>
  <c r="N8" i="2"/>
  <c r="U8" i="2"/>
  <c r="M8" i="2"/>
  <c r="T406" i="2" l="1"/>
  <c r="L405" i="2"/>
  <c r="N404" i="2"/>
  <c r="M404" i="2"/>
  <c r="U276" i="2"/>
  <c r="N276" i="2"/>
  <c r="M276" i="2"/>
  <c r="X276" i="2"/>
  <c r="Y276" i="2" s="1"/>
  <c r="W275" i="2"/>
  <c r="L277" i="2"/>
  <c r="K278" i="2"/>
  <c r="N9" i="2"/>
  <c r="U9" i="2"/>
  <c r="M9" i="2"/>
  <c r="X9" i="2"/>
  <c r="Y9" i="2" s="1"/>
  <c r="W8" i="2"/>
  <c r="L10" i="2"/>
  <c r="K11" i="2"/>
  <c r="Y8" i="2"/>
  <c r="Z8" i="2" s="1"/>
  <c r="AA8" i="2" s="1"/>
  <c r="N405" i="2" l="1"/>
  <c r="M405" i="2"/>
  <c r="T407" i="2"/>
  <c r="L406" i="2"/>
  <c r="L278" i="2"/>
  <c r="K279" i="2"/>
  <c r="M277" i="2"/>
  <c r="U277" i="2"/>
  <c r="N277" i="2"/>
  <c r="X277" i="2"/>
  <c r="Y277" i="2" s="1"/>
  <c r="W276" i="2"/>
  <c r="Z9" i="2"/>
  <c r="AA9" i="2" s="1"/>
  <c r="AB8" i="2"/>
  <c r="X10" i="2"/>
  <c r="W9" i="2"/>
  <c r="L11" i="2"/>
  <c r="K12" i="2"/>
  <c r="N10" i="2"/>
  <c r="U10" i="2"/>
  <c r="M10" i="2"/>
  <c r="N406" i="2" l="1"/>
  <c r="M406" i="2"/>
  <c r="T408" i="2"/>
  <c r="L407" i="2"/>
  <c r="K280" i="2"/>
  <c r="L279" i="2"/>
  <c r="W277" i="2"/>
  <c r="X278" i="2"/>
  <c r="Y278" i="2" s="1"/>
  <c r="M278" i="2"/>
  <c r="U278" i="2"/>
  <c r="N278" i="2"/>
  <c r="L12" i="2"/>
  <c r="K13" i="2"/>
  <c r="N11" i="2"/>
  <c r="U11" i="2"/>
  <c r="M11" i="2"/>
  <c r="AB9" i="2"/>
  <c r="X11" i="2"/>
  <c r="Y11" i="2" s="1"/>
  <c r="W10" i="2"/>
  <c r="Y10" i="2"/>
  <c r="Z10" i="2" s="1"/>
  <c r="AA10" i="2" s="1"/>
  <c r="N407" i="2" l="1"/>
  <c r="M407" i="2"/>
  <c r="T409" i="2"/>
  <c r="L408" i="2"/>
  <c r="X279" i="2"/>
  <c r="Y279" i="2" s="1"/>
  <c r="W278" i="2"/>
  <c r="M279" i="2"/>
  <c r="N279" i="2"/>
  <c r="U279" i="2"/>
  <c r="L280" i="2"/>
  <c r="K281" i="2"/>
  <c r="Z11" i="2"/>
  <c r="AB10" i="2"/>
  <c r="N12" i="2"/>
  <c r="U12" i="2"/>
  <c r="M12" i="2"/>
  <c r="AA11" i="2"/>
  <c r="X12" i="2"/>
  <c r="Y12" i="2" s="1"/>
  <c r="W11" i="2"/>
  <c r="L13" i="2"/>
  <c r="K14" i="2"/>
  <c r="M408" i="2" l="1"/>
  <c r="N408" i="2"/>
  <c r="T410" i="2"/>
  <c r="L409" i="2"/>
  <c r="K282" i="2"/>
  <c r="L281" i="2"/>
  <c r="N280" i="2"/>
  <c r="M280" i="2"/>
  <c r="U280" i="2"/>
  <c r="X280" i="2"/>
  <c r="Y280" i="2" s="1"/>
  <c r="W279" i="2"/>
  <c r="N13" i="2"/>
  <c r="U13" i="2"/>
  <c r="M13" i="2"/>
  <c r="X13" i="2"/>
  <c r="Y13" i="2" s="1"/>
  <c r="W12" i="2"/>
  <c r="AB11" i="2"/>
  <c r="L14" i="2"/>
  <c r="K15" i="2"/>
  <c r="Z12" i="2"/>
  <c r="AA12" i="2" s="1"/>
  <c r="N409" i="2" l="1"/>
  <c r="M409" i="2"/>
  <c r="T411" i="2"/>
  <c r="L410" i="2"/>
  <c r="W280" i="2"/>
  <c r="X281" i="2"/>
  <c r="Y281" i="2" s="1"/>
  <c r="M281" i="2"/>
  <c r="N281" i="2"/>
  <c r="U281" i="2"/>
  <c r="L282" i="2"/>
  <c r="K283" i="2"/>
  <c r="AB12" i="2"/>
  <c r="L15" i="2"/>
  <c r="K16" i="2"/>
  <c r="Z13" i="2"/>
  <c r="AA13" i="2" s="1"/>
  <c r="N14" i="2"/>
  <c r="U14" i="2"/>
  <c r="M14" i="2"/>
  <c r="X14" i="2"/>
  <c r="Y14" i="2" s="1"/>
  <c r="W13" i="2"/>
  <c r="T412" i="2" l="1"/>
  <c r="L411" i="2"/>
  <c r="M410" i="2"/>
  <c r="N410" i="2"/>
  <c r="L283" i="2"/>
  <c r="K284" i="2"/>
  <c r="M282" i="2"/>
  <c r="U282" i="2"/>
  <c r="N282" i="2"/>
  <c r="X282" i="2"/>
  <c r="Y282" i="2" s="1"/>
  <c r="W281" i="2"/>
  <c r="Z14" i="2"/>
  <c r="AA14" i="2" s="1"/>
  <c r="N15" i="2"/>
  <c r="U15" i="2"/>
  <c r="M15" i="2"/>
  <c r="X15" i="2"/>
  <c r="Y15" i="2" s="1"/>
  <c r="W14" i="2"/>
  <c r="L16" i="2"/>
  <c r="K17" i="2"/>
  <c r="AB13" i="2"/>
  <c r="N411" i="2" l="1"/>
  <c r="M411" i="2"/>
  <c r="T413" i="2"/>
  <c r="L412" i="2"/>
  <c r="W282" i="2"/>
  <c r="X283" i="2"/>
  <c r="Y283" i="2" s="1"/>
  <c r="L284" i="2"/>
  <c r="K285" i="2"/>
  <c r="AB14" i="2"/>
  <c r="N283" i="2"/>
  <c r="U283" i="2"/>
  <c r="M283" i="2"/>
  <c r="N16" i="2"/>
  <c r="U16" i="2"/>
  <c r="M16" i="2"/>
  <c r="X16" i="2"/>
  <c r="Y16" i="2" s="1"/>
  <c r="W15" i="2"/>
  <c r="L17" i="2"/>
  <c r="K18" i="2"/>
  <c r="Z15" i="2"/>
  <c r="AA15" i="2" s="1"/>
  <c r="N412" i="2" l="1"/>
  <c r="M412" i="2"/>
  <c r="T414" i="2"/>
  <c r="L413" i="2"/>
  <c r="W283" i="2"/>
  <c r="X284" i="2"/>
  <c r="Y284" i="2" s="1"/>
  <c r="K286" i="2"/>
  <c r="L285" i="2"/>
  <c r="M284" i="2"/>
  <c r="N284" i="2"/>
  <c r="U284" i="2"/>
  <c r="Z16" i="2"/>
  <c r="AA16" i="2" s="1"/>
  <c r="AB15" i="2"/>
  <c r="L18" i="2"/>
  <c r="K19" i="2"/>
  <c r="X17" i="2"/>
  <c r="Y17" i="2" s="1"/>
  <c r="W16" i="2"/>
  <c r="N17" i="2"/>
  <c r="U17" i="2"/>
  <c r="M17" i="2"/>
  <c r="M413" i="2" l="1"/>
  <c r="N413" i="2"/>
  <c r="T415" i="2"/>
  <c r="L414" i="2"/>
  <c r="N285" i="2"/>
  <c r="U285" i="2"/>
  <c r="M285" i="2"/>
  <c r="K287" i="2"/>
  <c r="L286" i="2"/>
  <c r="X285" i="2"/>
  <c r="Y285" i="2" s="1"/>
  <c r="W284" i="2"/>
  <c r="Z17" i="2"/>
  <c r="AA17" i="2" s="1"/>
  <c r="L19" i="2"/>
  <c r="K20" i="2"/>
  <c r="N18" i="2"/>
  <c r="U18" i="2"/>
  <c r="M18" i="2"/>
  <c r="X18" i="2"/>
  <c r="Y18" i="2" s="1"/>
  <c r="W17" i="2"/>
  <c r="AB16" i="2"/>
  <c r="N414" i="2" l="1"/>
  <c r="M414" i="2"/>
  <c r="L415" i="2"/>
  <c r="T416" i="2"/>
  <c r="K288" i="2"/>
  <c r="L287" i="2"/>
  <c r="W285" i="2"/>
  <c r="X286" i="2"/>
  <c r="Y286" i="2" s="1"/>
  <c r="AB17" i="2"/>
  <c r="U286" i="2"/>
  <c r="M286" i="2"/>
  <c r="N286" i="2"/>
  <c r="Z18" i="2"/>
  <c r="AA18" i="2" s="1"/>
  <c r="L20" i="2"/>
  <c r="K21" i="2"/>
  <c r="N19" i="2"/>
  <c r="U19" i="2"/>
  <c r="M19" i="2"/>
  <c r="X19" i="2"/>
  <c r="Y19" i="2" s="1"/>
  <c r="W18" i="2"/>
  <c r="T417" i="2" l="1"/>
  <c r="L416" i="2"/>
  <c r="N415" i="2"/>
  <c r="M415" i="2"/>
  <c r="W286" i="2"/>
  <c r="X287" i="2"/>
  <c r="Y287" i="2" s="1"/>
  <c r="N287" i="2"/>
  <c r="U287" i="2"/>
  <c r="M287" i="2"/>
  <c r="W287" i="2" s="1"/>
  <c r="K289" i="2"/>
  <c r="L288" i="2"/>
  <c r="Z19" i="2"/>
  <c r="AA19" i="2" s="1"/>
  <c r="AB18" i="2"/>
  <c r="L21" i="2"/>
  <c r="K22" i="2"/>
  <c r="N20" i="2"/>
  <c r="U20" i="2"/>
  <c r="M20" i="2"/>
  <c r="X20" i="2"/>
  <c r="Y20" i="2" s="1"/>
  <c r="W19" i="2"/>
  <c r="N416" i="2" l="1"/>
  <c r="M416" i="2"/>
  <c r="T418" i="2"/>
  <c r="L417" i="2"/>
  <c r="U288" i="2"/>
  <c r="N288" i="2"/>
  <c r="M288" i="2"/>
  <c r="K290" i="2"/>
  <c r="L289" i="2"/>
  <c r="L22" i="2"/>
  <c r="K23" i="2"/>
  <c r="N21" i="2"/>
  <c r="U21" i="2"/>
  <c r="M21" i="2"/>
  <c r="AB19" i="2"/>
  <c r="X21" i="2"/>
  <c r="Y21" i="2" s="1"/>
  <c r="W20" i="2"/>
  <c r="Z20" i="2"/>
  <c r="AA20" i="2" s="1"/>
  <c r="Z21" i="2" s="1"/>
  <c r="N417" i="2" l="1"/>
  <c r="M417" i="2"/>
  <c r="T419" i="2"/>
  <c r="L418" i="2"/>
  <c r="N289" i="2"/>
  <c r="M289" i="2"/>
  <c r="U289" i="2"/>
  <c r="K291" i="2"/>
  <c r="L290" i="2"/>
  <c r="X289" i="2"/>
  <c r="Y289" i="2" s="1"/>
  <c r="W288" i="2"/>
  <c r="L23" i="2"/>
  <c r="K24" i="2"/>
  <c r="N22" i="2"/>
  <c r="U22" i="2"/>
  <c r="M22" i="2"/>
  <c r="X22" i="2"/>
  <c r="Y22" i="2" s="1"/>
  <c r="W21" i="2"/>
  <c r="AA21" i="2"/>
  <c r="Z22" i="2" s="1"/>
  <c r="AB20" i="2"/>
  <c r="M418" i="2" l="1"/>
  <c r="N418" i="2"/>
  <c r="T420" i="2"/>
  <c r="L419" i="2"/>
  <c r="N290" i="2"/>
  <c r="U290" i="2"/>
  <c r="M290" i="2"/>
  <c r="L291" i="2"/>
  <c r="K292" i="2"/>
  <c r="X290" i="2"/>
  <c r="Y290" i="2" s="1"/>
  <c r="W289" i="2"/>
  <c r="X23" i="2"/>
  <c r="Y23" i="2" s="1"/>
  <c r="W22" i="2"/>
  <c r="L24" i="2"/>
  <c r="K25" i="2"/>
  <c r="N23" i="2"/>
  <c r="U23" i="2"/>
  <c r="M23" i="2"/>
  <c r="AA22" i="2"/>
  <c r="AB21" i="2"/>
  <c r="T421" i="2" l="1"/>
  <c r="L420" i="2"/>
  <c r="N419" i="2"/>
  <c r="M419" i="2"/>
  <c r="Z23" i="2"/>
  <c r="K293" i="2"/>
  <c r="L292" i="2"/>
  <c r="M291" i="2"/>
  <c r="N291" i="2"/>
  <c r="U291" i="2"/>
  <c r="W290" i="2"/>
  <c r="X291" i="2"/>
  <c r="Y291" i="2" s="1"/>
  <c r="AA23" i="2"/>
  <c r="U24" i="2"/>
  <c r="M24" i="2"/>
  <c r="N24" i="2"/>
  <c r="X24" i="2"/>
  <c r="Y24" i="2" s="1"/>
  <c r="W23" i="2"/>
  <c r="AB22" i="2"/>
  <c r="L25" i="2"/>
  <c r="K26" i="2"/>
  <c r="N420" i="2" l="1"/>
  <c r="M420" i="2"/>
  <c r="T422" i="2"/>
  <c r="L421" i="2"/>
  <c r="M292" i="2"/>
  <c r="N292" i="2"/>
  <c r="U292" i="2"/>
  <c r="W291" i="2"/>
  <c r="X292" i="2"/>
  <c r="Y292" i="2" s="1"/>
  <c r="L293" i="2"/>
  <c r="K294" i="2"/>
  <c r="X25" i="2"/>
  <c r="Y25" i="2" s="1"/>
  <c r="W24" i="2"/>
  <c r="Z24" i="2"/>
  <c r="AA24" i="2" s="1"/>
  <c r="U25" i="2"/>
  <c r="M25" i="2"/>
  <c r="N25" i="2"/>
  <c r="L26" i="2"/>
  <c r="K27" i="2"/>
  <c r="AB23" i="2"/>
  <c r="M421" i="2" l="1"/>
  <c r="N421" i="2"/>
  <c r="T423" i="2"/>
  <c r="L422" i="2"/>
  <c r="K295" i="2"/>
  <c r="L294" i="2"/>
  <c r="U293" i="2"/>
  <c r="M293" i="2"/>
  <c r="N293" i="2"/>
  <c r="Z25" i="2"/>
  <c r="AA25" i="2" s="1"/>
  <c r="X293" i="2"/>
  <c r="Y293" i="2" s="1"/>
  <c r="W292" i="2"/>
  <c r="AB24" i="2"/>
  <c r="X26" i="2"/>
  <c r="Y26" i="2" s="1"/>
  <c r="W25" i="2"/>
  <c r="U26" i="2"/>
  <c r="M26" i="2"/>
  <c r="N26" i="2"/>
  <c r="L27" i="2"/>
  <c r="K28" i="2"/>
  <c r="L423" i="2" l="1"/>
  <c r="T424" i="2"/>
  <c r="N422" i="2"/>
  <c r="M422" i="2"/>
  <c r="W293" i="2"/>
  <c r="X294" i="2"/>
  <c r="Y294" i="2" s="1"/>
  <c r="M294" i="2"/>
  <c r="U294" i="2"/>
  <c r="N294" i="2"/>
  <c r="K296" i="2"/>
  <c r="L295" i="2"/>
  <c r="X27" i="2"/>
  <c r="Y27" i="2" s="1"/>
  <c r="W26" i="2"/>
  <c r="L28" i="2"/>
  <c r="K29" i="2"/>
  <c r="U27" i="2"/>
  <c r="M27" i="2"/>
  <c r="N27" i="2"/>
  <c r="AB25" i="2"/>
  <c r="Z26" i="2"/>
  <c r="AA26" i="2" s="1"/>
  <c r="Z27" i="2" s="1"/>
  <c r="T425" i="2" l="1"/>
  <c r="L424" i="2"/>
  <c r="M423" i="2"/>
  <c r="N423" i="2"/>
  <c r="U295" i="2"/>
  <c r="M295" i="2"/>
  <c r="N295" i="2"/>
  <c r="W294" i="2"/>
  <c r="X295" i="2"/>
  <c r="Y295" i="2" s="1"/>
  <c r="L296" i="2"/>
  <c r="K297" i="2"/>
  <c r="AB26" i="2"/>
  <c r="AA27" i="2"/>
  <c r="X28" i="2"/>
  <c r="Y28" i="2" s="1"/>
  <c r="W27" i="2"/>
  <c r="L29" i="2"/>
  <c r="K30" i="2"/>
  <c r="U28" i="2"/>
  <c r="M28" i="2"/>
  <c r="N28" i="2"/>
  <c r="M424" i="2" l="1"/>
  <c r="N424" i="2"/>
  <c r="T426" i="2"/>
  <c r="L425" i="2"/>
  <c r="K298" i="2"/>
  <c r="L297" i="2"/>
  <c r="U296" i="2"/>
  <c r="N296" i="2"/>
  <c r="M296" i="2"/>
  <c r="Z28" i="2"/>
  <c r="W295" i="2"/>
  <c r="X296" i="2"/>
  <c r="Y296" i="2" s="1"/>
  <c r="AB27" i="2"/>
  <c r="L30" i="2"/>
  <c r="K31" i="2"/>
  <c r="X29" i="2"/>
  <c r="Y29" i="2" s="1"/>
  <c r="W28" i="2"/>
  <c r="U29" i="2"/>
  <c r="M29" i="2"/>
  <c r="N29" i="2"/>
  <c r="AA28" i="2"/>
  <c r="N425" i="2" l="1"/>
  <c r="M425" i="2"/>
  <c r="T427" i="2"/>
  <c r="L426" i="2"/>
  <c r="U297" i="2"/>
  <c r="M297" i="2"/>
  <c r="N297" i="2"/>
  <c r="W296" i="2"/>
  <c r="X297" i="2"/>
  <c r="Y297" i="2" s="1"/>
  <c r="K299" i="2"/>
  <c r="L298" i="2"/>
  <c r="L31" i="2"/>
  <c r="K32" i="2"/>
  <c r="U30" i="2"/>
  <c r="M30" i="2"/>
  <c r="N30" i="2"/>
  <c r="X30" i="2"/>
  <c r="Y30" i="2" s="1"/>
  <c r="W29" i="2"/>
  <c r="Z29" i="2"/>
  <c r="AA29" i="2" s="1"/>
  <c r="Z30" i="2" s="1"/>
  <c r="AB28" i="2"/>
  <c r="T428" i="2" l="1"/>
  <c r="L427" i="2"/>
  <c r="N426" i="2"/>
  <c r="M426" i="2"/>
  <c r="L299" i="2"/>
  <c r="K300" i="2"/>
  <c r="M298" i="2"/>
  <c r="U298" i="2"/>
  <c r="N298" i="2"/>
  <c r="X298" i="2"/>
  <c r="Y298" i="2" s="1"/>
  <c r="W297" i="2"/>
  <c r="X31" i="2"/>
  <c r="Y31" i="2" s="1"/>
  <c r="W30" i="2"/>
  <c r="AA30" i="2"/>
  <c r="AB29" i="2"/>
  <c r="L32" i="2"/>
  <c r="K33" i="2"/>
  <c r="U31" i="2"/>
  <c r="M31" i="2"/>
  <c r="N31" i="2"/>
  <c r="N427" i="2" l="1"/>
  <c r="M427" i="2"/>
  <c r="L428" i="2"/>
  <c r="T429" i="2"/>
  <c r="W298" i="2"/>
  <c r="X299" i="2"/>
  <c r="Y299" i="2" s="1"/>
  <c r="K301" i="2"/>
  <c r="L300" i="2"/>
  <c r="AB30" i="2"/>
  <c r="U299" i="2"/>
  <c r="M299" i="2"/>
  <c r="N299" i="2"/>
  <c r="N32" i="2"/>
  <c r="U32" i="2"/>
  <c r="M32" i="2"/>
  <c r="X32" i="2"/>
  <c r="Y32" i="2" s="1"/>
  <c r="W31" i="2"/>
  <c r="L33" i="2"/>
  <c r="K34" i="2"/>
  <c r="Z31" i="2"/>
  <c r="AA31" i="2" s="1"/>
  <c r="Z32" i="2" s="1"/>
  <c r="N428" i="2" l="1"/>
  <c r="M428" i="2"/>
  <c r="L429" i="2"/>
  <c r="T430" i="2"/>
  <c r="X300" i="2"/>
  <c r="Y300" i="2" s="1"/>
  <c r="W299" i="2"/>
  <c r="N300" i="2"/>
  <c r="U300" i="2"/>
  <c r="M300" i="2"/>
  <c r="L301" i="2"/>
  <c r="K302" i="2"/>
  <c r="N33" i="2"/>
  <c r="U33" i="2"/>
  <c r="M33" i="2"/>
  <c r="W32" i="2"/>
  <c r="X33" i="2"/>
  <c r="Y33" i="2" s="1"/>
  <c r="AA32" i="2"/>
  <c r="L34" i="2"/>
  <c r="K35" i="2"/>
  <c r="AB31" i="2"/>
  <c r="T431" i="2" l="1"/>
  <c r="L430" i="2"/>
  <c r="N429" i="2"/>
  <c r="M429" i="2"/>
  <c r="X301" i="2"/>
  <c r="Y301" i="2" s="1"/>
  <c r="W300" i="2"/>
  <c r="L302" i="2"/>
  <c r="K303" i="2"/>
  <c r="U301" i="2"/>
  <c r="M301" i="2"/>
  <c r="N301" i="2"/>
  <c r="W33" i="2"/>
  <c r="X34" i="2"/>
  <c r="Y34" i="2" s="1"/>
  <c r="L35" i="2"/>
  <c r="K36" i="2"/>
  <c r="N34" i="2"/>
  <c r="U34" i="2"/>
  <c r="M34" i="2"/>
  <c r="Z33" i="2"/>
  <c r="AA33" i="2" s="1"/>
  <c r="Z34" i="2" s="1"/>
  <c r="AB32" i="2"/>
  <c r="N430" i="2" l="1"/>
  <c r="M430" i="2"/>
  <c r="T432" i="2"/>
  <c r="L431" i="2"/>
  <c r="W301" i="2"/>
  <c r="X302" i="2"/>
  <c r="Y302" i="2" s="1"/>
  <c r="M302" i="2"/>
  <c r="N302" i="2"/>
  <c r="U302" i="2"/>
  <c r="L303" i="2"/>
  <c r="K304" i="2"/>
  <c r="W34" i="2"/>
  <c r="X35" i="2"/>
  <c r="Y35" i="2" s="1"/>
  <c r="AA34" i="2"/>
  <c r="Z35" i="2" s="1"/>
  <c r="N35" i="2"/>
  <c r="U35" i="2"/>
  <c r="M35" i="2"/>
  <c r="L36" i="2"/>
  <c r="K37" i="2"/>
  <c r="AB33" i="2"/>
  <c r="N431" i="2" l="1"/>
  <c r="M431" i="2"/>
  <c r="T433" i="2"/>
  <c r="L432" i="2"/>
  <c r="L304" i="2"/>
  <c r="K305" i="2"/>
  <c r="U303" i="2"/>
  <c r="M303" i="2"/>
  <c r="N303" i="2"/>
  <c r="AA35" i="2"/>
  <c r="X303" i="2"/>
  <c r="Y303" i="2" s="1"/>
  <c r="W302" i="2"/>
  <c r="L37" i="2"/>
  <c r="K38" i="2"/>
  <c r="N36" i="2"/>
  <c r="U36" i="2"/>
  <c r="M36" i="2"/>
  <c r="W35" i="2"/>
  <c r="X36" i="2"/>
  <c r="Y36" i="2" s="1"/>
  <c r="Z36" i="2" s="1"/>
  <c r="AB34" i="2"/>
  <c r="N432" i="2" l="1"/>
  <c r="M432" i="2"/>
  <c r="T434" i="2"/>
  <c r="L433" i="2"/>
  <c r="AB35" i="2"/>
  <c r="W303" i="2"/>
  <c r="X304" i="2"/>
  <c r="Y304" i="2" s="1"/>
  <c r="K306" i="2"/>
  <c r="L305" i="2"/>
  <c r="N304" i="2"/>
  <c r="U304" i="2"/>
  <c r="M304" i="2"/>
  <c r="W36" i="2"/>
  <c r="X37" i="2"/>
  <c r="Y37" i="2" s="1"/>
  <c r="AA36" i="2"/>
  <c r="Z37" i="2" s="1"/>
  <c r="L38" i="2"/>
  <c r="K39" i="2"/>
  <c r="AB36" i="2"/>
  <c r="N37" i="2"/>
  <c r="U37" i="2"/>
  <c r="AA37" i="2" s="1"/>
  <c r="M37" i="2"/>
  <c r="M433" i="2" l="1"/>
  <c r="N433" i="2"/>
  <c r="T435" i="2"/>
  <c r="L434" i="2"/>
  <c r="X305" i="2"/>
  <c r="Y305" i="2" s="1"/>
  <c r="W304" i="2"/>
  <c r="N305" i="2"/>
  <c r="U305" i="2"/>
  <c r="M305" i="2"/>
  <c r="L306" i="2"/>
  <c r="K307" i="2"/>
  <c r="AB37" i="2"/>
  <c r="L39" i="2"/>
  <c r="K40" i="2"/>
  <c r="N38" i="2"/>
  <c r="U38" i="2"/>
  <c r="M38" i="2"/>
  <c r="W37" i="2"/>
  <c r="X38" i="2"/>
  <c r="Y38" i="2" s="1"/>
  <c r="Z38" i="2" s="1"/>
  <c r="M434" i="2" l="1"/>
  <c r="N434" i="2"/>
  <c r="T436" i="2"/>
  <c r="L435" i="2"/>
  <c r="K308" i="2"/>
  <c r="L307" i="2"/>
  <c r="N306" i="2"/>
  <c r="U306" i="2"/>
  <c r="M306" i="2"/>
  <c r="X306" i="2"/>
  <c r="Y306" i="2" s="1"/>
  <c r="W305" i="2"/>
  <c r="W38" i="2"/>
  <c r="X39" i="2"/>
  <c r="Y39" i="2" s="1"/>
  <c r="AA38" i="2"/>
  <c r="L40" i="2"/>
  <c r="K41" i="2"/>
  <c r="N39" i="2"/>
  <c r="U39" i="2"/>
  <c r="M39" i="2"/>
  <c r="N435" i="2" l="1"/>
  <c r="M435" i="2"/>
  <c r="T437" i="2"/>
  <c r="L436" i="2"/>
  <c r="W306" i="2"/>
  <c r="X307" i="2"/>
  <c r="Y307" i="2" s="1"/>
  <c r="U307" i="2"/>
  <c r="M307" i="2"/>
  <c r="N307" i="2"/>
  <c r="L308" i="2"/>
  <c r="K309" i="2"/>
  <c r="Z39" i="2"/>
  <c r="AA39" i="2" s="1"/>
  <c r="L41" i="2"/>
  <c r="K42" i="2"/>
  <c r="N40" i="2"/>
  <c r="U40" i="2"/>
  <c r="M40" i="2"/>
  <c r="W39" i="2"/>
  <c r="X40" i="2"/>
  <c r="Y40" i="2" s="1"/>
  <c r="AB38" i="2"/>
  <c r="T438" i="2" l="1"/>
  <c r="L437" i="2"/>
  <c r="N436" i="2"/>
  <c r="M436" i="2"/>
  <c r="K310" i="2"/>
  <c r="L309" i="2"/>
  <c r="W307" i="2"/>
  <c r="X308" i="2"/>
  <c r="Y308" i="2" s="1"/>
  <c r="M308" i="2"/>
  <c r="U308" i="2"/>
  <c r="N308" i="2"/>
  <c r="N41" i="2"/>
  <c r="U41" i="2"/>
  <c r="M41" i="2"/>
  <c r="L42" i="2"/>
  <c r="K43" i="2"/>
  <c r="Z40" i="2"/>
  <c r="AA40" i="2" s="1"/>
  <c r="AB39" i="2"/>
  <c r="W40" i="2"/>
  <c r="X41" i="2"/>
  <c r="Y41" i="2" s="1"/>
  <c r="M437" i="2" l="1"/>
  <c r="N437" i="2"/>
  <c r="T439" i="2"/>
  <c r="L438" i="2"/>
  <c r="W308" i="2"/>
  <c r="X309" i="2"/>
  <c r="Y309" i="2" s="1"/>
  <c r="Z41" i="2"/>
  <c r="M309" i="2"/>
  <c r="N309" i="2"/>
  <c r="U309" i="2"/>
  <c r="K311" i="2"/>
  <c r="L310" i="2"/>
  <c r="AA41" i="2"/>
  <c r="AB40" i="2"/>
  <c r="L43" i="2"/>
  <c r="K44" i="2"/>
  <c r="N42" i="2"/>
  <c r="U42" i="2"/>
  <c r="M42" i="2"/>
  <c r="W41" i="2"/>
  <c r="X42" i="2"/>
  <c r="Y42" i="2" s="1"/>
  <c r="N438" i="2" l="1"/>
  <c r="M438" i="2"/>
  <c r="T440" i="2"/>
  <c r="L439" i="2"/>
  <c r="N310" i="2"/>
  <c r="M310" i="2"/>
  <c r="U310" i="2"/>
  <c r="K312" i="2"/>
  <c r="L311" i="2"/>
  <c r="AB41" i="2"/>
  <c r="X310" i="2"/>
  <c r="Y310" i="2" s="1"/>
  <c r="W309" i="2"/>
  <c r="N43" i="2"/>
  <c r="U43" i="2"/>
  <c r="M43" i="2"/>
  <c r="W42" i="2"/>
  <c r="X43" i="2"/>
  <c r="Y43" i="2" s="1"/>
  <c r="L44" i="2"/>
  <c r="K45" i="2"/>
  <c r="Z42" i="2"/>
  <c r="AA42" i="2" s="1"/>
  <c r="Z43" i="2" s="1"/>
  <c r="N439" i="2" l="1"/>
  <c r="M439" i="2"/>
  <c r="T441" i="2"/>
  <c r="L440" i="2"/>
  <c r="M311" i="2"/>
  <c r="W311" i="2" s="1"/>
  <c r="N311" i="2"/>
  <c r="U311" i="2"/>
  <c r="K313" i="2"/>
  <c r="L312" i="2"/>
  <c r="X311" i="2"/>
  <c r="Y311" i="2" s="1"/>
  <c r="W310" i="2"/>
  <c r="N44" i="2"/>
  <c r="U44" i="2"/>
  <c r="M44" i="2"/>
  <c r="W43" i="2"/>
  <c r="X44" i="2"/>
  <c r="Y44" i="2" s="1"/>
  <c r="AA43" i="2"/>
  <c r="AB42" i="2"/>
  <c r="AB43" i="2" s="1"/>
  <c r="L45" i="2"/>
  <c r="K46" i="2"/>
  <c r="N440" i="2" l="1"/>
  <c r="M440" i="2"/>
  <c r="T442" i="2"/>
  <c r="L441" i="2"/>
  <c r="K314" i="2"/>
  <c r="L313" i="2"/>
  <c r="U312" i="2"/>
  <c r="N312" i="2"/>
  <c r="M312" i="2"/>
  <c r="Z44" i="2"/>
  <c r="AA44" i="2" s="1"/>
  <c r="Z45" i="2" s="1"/>
  <c r="W44" i="2"/>
  <c r="X45" i="2"/>
  <c r="Y45" i="2" s="1"/>
  <c r="N45" i="2"/>
  <c r="U45" i="2"/>
  <c r="M45" i="2"/>
  <c r="L46" i="2"/>
  <c r="K47" i="2"/>
  <c r="N441" i="2" l="1"/>
  <c r="M441" i="2"/>
  <c r="T443" i="2"/>
  <c r="L442" i="2"/>
  <c r="X313" i="2"/>
  <c r="Y313" i="2" s="1"/>
  <c r="W312" i="2"/>
  <c r="N313" i="2"/>
  <c r="U313" i="2"/>
  <c r="M313" i="2"/>
  <c r="K315" i="2"/>
  <c r="L314" i="2"/>
  <c r="N46" i="2"/>
  <c r="U46" i="2"/>
  <c r="M46" i="2"/>
  <c r="L47" i="2"/>
  <c r="K48" i="2"/>
  <c r="W45" i="2"/>
  <c r="X46" i="2"/>
  <c r="Y46" i="2" s="1"/>
  <c r="AB44" i="2"/>
  <c r="AA45" i="2"/>
  <c r="M442" i="2" l="1"/>
  <c r="N442" i="2"/>
  <c r="T444" i="2"/>
  <c r="L443" i="2"/>
  <c r="U314" i="2"/>
  <c r="M314" i="2"/>
  <c r="N314" i="2"/>
  <c r="L315" i="2"/>
  <c r="K316" i="2"/>
  <c r="Z46" i="2"/>
  <c r="X314" i="2"/>
  <c r="Y314" i="2" s="1"/>
  <c r="W313" i="2"/>
  <c r="L48" i="2"/>
  <c r="K49" i="2"/>
  <c r="N47" i="2"/>
  <c r="U47" i="2"/>
  <c r="M47" i="2"/>
  <c r="W46" i="2"/>
  <c r="X47" i="2"/>
  <c r="Y47" i="2" s="1"/>
  <c r="AA46" i="2"/>
  <c r="AB45" i="2"/>
  <c r="N443" i="2" l="1"/>
  <c r="M443" i="2"/>
  <c r="T445" i="2"/>
  <c r="L444" i="2"/>
  <c r="Z47" i="2"/>
  <c r="N315" i="2"/>
  <c r="U315" i="2"/>
  <c r="M315" i="2"/>
  <c r="K317" i="2"/>
  <c r="L316" i="2"/>
  <c r="W314" i="2"/>
  <c r="X315" i="2"/>
  <c r="Y315" i="2" s="1"/>
  <c r="W47" i="2"/>
  <c r="X48" i="2"/>
  <c r="Y48" i="2" s="1"/>
  <c r="AA47" i="2"/>
  <c r="AB46" i="2"/>
  <c r="L49" i="2"/>
  <c r="K50" i="2"/>
  <c r="N48" i="2"/>
  <c r="U48" i="2"/>
  <c r="M48" i="2"/>
  <c r="N444" i="2" l="1"/>
  <c r="M444" i="2"/>
  <c r="T446" i="2"/>
  <c r="L445" i="2"/>
  <c r="N316" i="2"/>
  <c r="M316" i="2"/>
  <c r="U316" i="2"/>
  <c r="K318" i="2"/>
  <c r="L317" i="2"/>
  <c r="X316" i="2"/>
  <c r="Y316" i="2" s="1"/>
  <c r="W315" i="2"/>
  <c r="AB47" i="2"/>
  <c r="N49" i="2"/>
  <c r="U49" i="2"/>
  <c r="M49" i="2"/>
  <c r="Z48" i="2"/>
  <c r="AA48" i="2" s="1"/>
  <c r="L50" i="2"/>
  <c r="K51" i="2"/>
  <c r="W48" i="2"/>
  <c r="X49" i="2"/>
  <c r="Y49" i="2" s="1"/>
  <c r="N445" i="2" l="1"/>
  <c r="M445" i="2"/>
  <c r="T447" i="2"/>
  <c r="L446" i="2"/>
  <c r="N317" i="2"/>
  <c r="U317" i="2"/>
  <c r="M317" i="2"/>
  <c r="L318" i="2"/>
  <c r="K319" i="2"/>
  <c r="Z49" i="2"/>
  <c r="W316" i="2"/>
  <c r="X317" i="2"/>
  <c r="Y317" i="2" s="1"/>
  <c r="N50" i="2"/>
  <c r="U50" i="2"/>
  <c r="M50" i="2"/>
  <c r="L51" i="2"/>
  <c r="K52" i="2"/>
  <c r="AB48" i="2"/>
  <c r="W49" i="2"/>
  <c r="X50" i="2"/>
  <c r="Y50" i="2" s="1"/>
  <c r="AA49" i="2"/>
  <c r="N446" i="2" l="1"/>
  <c r="M446" i="2"/>
  <c r="T448" i="2"/>
  <c r="L447" i="2"/>
  <c r="U318" i="2"/>
  <c r="M318" i="2"/>
  <c r="N318" i="2"/>
  <c r="X318" i="2"/>
  <c r="Y318" i="2" s="1"/>
  <c r="W317" i="2"/>
  <c r="K320" i="2"/>
  <c r="L319" i="2"/>
  <c r="L52" i="2"/>
  <c r="K53" i="2"/>
  <c r="AB49" i="2"/>
  <c r="N51" i="2"/>
  <c r="U51" i="2"/>
  <c r="M51" i="2"/>
  <c r="W50" i="2"/>
  <c r="X51" i="2"/>
  <c r="Y51" i="2" s="1"/>
  <c r="Z50" i="2"/>
  <c r="AA50" i="2" s="1"/>
  <c r="Z51" i="2" s="1"/>
  <c r="M447" i="2" l="1"/>
  <c r="N447" i="2"/>
  <c r="T449" i="2"/>
  <c r="L448" i="2"/>
  <c r="U319" i="2"/>
  <c r="M319" i="2"/>
  <c r="N319" i="2"/>
  <c r="X319" i="2"/>
  <c r="Y319" i="2" s="1"/>
  <c r="W318" i="2"/>
  <c r="K321" i="2"/>
  <c r="L320" i="2"/>
  <c r="AA51" i="2"/>
  <c r="L53" i="2"/>
  <c r="K54" i="2"/>
  <c r="N52" i="2"/>
  <c r="U52" i="2"/>
  <c r="M52" i="2"/>
  <c r="AB50" i="2"/>
  <c r="W51" i="2"/>
  <c r="X52" i="2"/>
  <c r="Y52" i="2" s="1"/>
  <c r="T450" i="2" l="1"/>
  <c r="L449" i="2"/>
  <c r="M448" i="2"/>
  <c r="N448" i="2"/>
  <c r="N320" i="2"/>
  <c r="U320" i="2"/>
  <c r="M320" i="2"/>
  <c r="K322" i="2"/>
  <c r="L321" i="2"/>
  <c r="AB51" i="2"/>
  <c r="W319" i="2"/>
  <c r="X320" i="2"/>
  <c r="Y320" i="2" s="1"/>
  <c r="K55" i="2"/>
  <c r="L54" i="2"/>
  <c r="N53" i="2"/>
  <c r="M53" i="2"/>
  <c r="U53" i="2"/>
  <c r="W52" i="2"/>
  <c r="X53" i="2"/>
  <c r="Y53" i="2" s="1"/>
  <c r="Z52" i="2"/>
  <c r="AA52" i="2" s="1"/>
  <c r="M449" i="2" l="1"/>
  <c r="N449" i="2"/>
  <c r="T451" i="2"/>
  <c r="L450" i="2"/>
  <c r="M321" i="2"/>
  <c r="N321" i="2"/>
  <c r="U321" i="2"/>
  <c r="L322" i="2"/>
  <c r="K323" i="2"/>
  <c r="X321" i="2"/>
  <c r="Y321" i="2" s="1"/>
  <c r="W320" i="2"/>
  <c r="Z53" i="2"/>
  <c r="AA53" i="2" s="1"/>
  <c r="Z54" i="2" s="1"/>
  <c r="AB52" i="2"/>
  <c r="L55" i="2"/>
  <c r="K56" i="2"/>
  <c r="N54" i="2"/>
  <c r="M54" i="2"/>
  <c r="U54" i="2"/>
  <c r="W53" i="2"/>
  <c r="X54" i="2"/>
  <c r="Y54" i="2" s="1"/>
  <c r="T452" i="2" l="1"/>
  <c r="L451" i="2"/>
  <c r="M450" i="2"/>
  <c r="N450" i="2"/>
  <c r="M322" i="2"/>
  <c r="U322" i="2"/>
  <c r="N322" i="2"/>
  <c r="L323" i="2"/>
  <c r="K324" i="2"/>
  <c r="W321" i="2"/>
  <c r="X322" i="2"/>
  <c r="Y322" i="2" s="1"/>
  <c r="AA54" i="2"/>
  <c r="L56" i="2"/>
  <c r="K57" i="2"/>
  <c r="W54" i="2"/>
  <c r="X55" i="2"/>
  <c r="Y55" i="2" s="1"/>
  <c r="N55" i="2"/>
  <c r="U55" i="2"/>
  <c r="M55" i="2"/>
  <c r="AB53" i="2"/>
  <c r="N451" i="2" l="1"/>
  <c r="M451" i="2"/>
  <c r="T453" i="2"/>
  <c r="L452" i="2"/>
  <c r="AB54" i="2"/>
  <c r="N323" i="2"/>
  <c r="U323" i="2"/>
  <c r="M323" i="2"/>
  <c r="K325" i="2"/>
  <c r="L324" i="2"/>
  <c r="X323" i="2"/>
  <c r="Y323" i="2" s="1"/>
  <c r="W322" i="2"/>
  <c r="K58" i="2"/>
  <c r="L57" i="2"/>
  <c r="N56" i="2"/>
  <c r="M56" i="2"/>
  <c r="U56" i="2"/>
  <c r="W55" i="2"/>
  <c r="X56" i="2"/>
  <c r="Y56" i="2" s="1"/>
  <c r="AA55" i="2"/>
  <c r="AB55" i="2" s="1"/>
  <c r="Z55" i="2"/>
  <c r="N452" i="2" l="1"/>
  <c r="M452" i="2"/>
  <c r="L453" i="2"/>
  <c r="T454" i="2"/>
  <c r="X324" i="2"/>
  <c r="Y324" i="2" s="1"/>
  <c r="W323" i="2"/>
  <c r="L325" i="2"/>
  <c r="K326" i="2"/>
  <c r="U324" i="2"/>
  <c r="N324" i="2"/>
  <c r="M324" i="2"/>
  <c r="N57" i="2"/>
  <c r="M57" i="2"/>
  <c r="U57" i="2"/>
  <c r="L58" i="2"/>
  <c r="K59" i="2"/>
  <c r="W56" i="2"/>
  <c r="X57" i="2"/>
  <c r="Y57" i="2" s="1"/>
  <c r="Z56" i="2"/>
  <c r="AA56" i="2" s="1"/>
  <c r="N453" i="2" l="1"/>
  <c r="M453" i="2"/>
  <c r="L454" i="2"/>
  <c r="T455" i="2"/>
  <c r="W324" i="2"/>
  <c r="X325" i="2"/>
  <c r="Y325" i="2" s="1"/>
  <c r="K327" i="2"/>
  <c r="L326" i="2"/>
  <c r="M325" i="2"/>
  <c r="N325" i="2"/>
  <c r="U325" i="2"/>
  <c r="Z57" i="2"/>
  <c r="AB56" i="2"/>
  <c r="N58" i="2"/>
  <c r="M58" i="2"/>
  <c r="U58" i="2"/>
  <c r="AA57" i="2"/>
  <c r="W57" i="2"/>
  <c r="X58" i="2"/>
  <c r="Y58" i="2" s="1"/>
  <c r="K60" i="2"/>
  <c r="L59" i="2"/>
  <c r="T456" i="2" l="1"/>
  <c r="L455" i="2"/>
  <c r="N454" i="2"/>
  <c r="M454" i="2"/>
  <c r="X326" i="2"/>
  <c r="Y326" i="2" s="1"/>
  <c r="W325" i="2"/>
  <c r="U326" i="2"/>
  <c r="M326" i="2"/>
  <c r="N326" i="2"/>
  <c r="K328" i="2"/>
  <c r="L327" i="2"/>
  <c r="AB57" i="2"/>
  <c r="K61" i="2"/>
  <c r="L60" i="2"/>
  <c r="N59" i="2"/>
  <c r="M59" i="2"/>
  <c r="U59" i="2"/>
  <c r="W58" i="2"/>
  <c r="X59" i="2"/>
  <c r="Y59" i="2" s="1"/>
  <c r="Z58" i="2"/>
  <c r="AA58" i="2" s="1"/>
  <c r="N455" i="2" l="1"/>
  <c r="M455" i="2"/>
  <c r="T457" i="2"/>
  <c r="L456" i="2"/>
  <c r="N327" i="2"/>
  <c r="M327" i="2"/>
  <c r="U327" i="2"/>
  <c r="K329" i="2"/>
  <c r="L328" i="2"/>
  <c r="X327" i="2"/>
  <c r="Y327" i="2" s="1"/>
  <c r="W326" i="2"/>
  <c r="Z59" i="2"/>
  <c r="N60" i="2"/>
  <c r="M60" i="2"/>
  <c r="U60" i="2"/>
  <c r="AA59" i="2"/>
  <c r="W59" i="2"/>
  <c r="X60" i="2"/>
  <c r="Y60" i="2" s="1"/>
  <c r="AB58" i="2"/>
  <c r="L61" i="2"/>
  <c r="K62" i="2"/>
  <c r="N456" i="2" l="1"/>
  <c r="M456" i="2"/>
  <c r="T458" i="2"/>
  <c r="L457" i="2"/>
  <c r="U328" i="2"/>
  <c r="M328" i="2"/>
  <c r="W328" i="2" s="1"/>
  <c r="N328" i="2"/>
  <c r="K330" i="2"/>
  <c r="L329" i="2"/>
  <c r="AB59" i="2"/>
  <c r="W327" i="2"/>
  <c r="X328" i="2"/>
  <c r="Y328" i="2" s="1"/>
  <c r="W60" i="2"/>
  <c r="X61" i="2"/>
  <c r="Y61" i="2" s="1"/>
  <c r="K63" i="2"/>
  <c r="L62" i="2"/>
  <c r="N61" i="2"/>
  <c r="M61" i="2"/>
  <c r="U61" i="2"/>
  <c r="Z60" i="2"/>
  <c r="AA60" i="2" s="1"/>
  <c r="Z61" i="2" s="1"/>
  <c r="N457" i="2" l="1"/>
  <c r="M457" i="2"/>
  <c r="T459" i="2"/>
  <c r="L458" i="2"/>
  <c r="U329" i="2"/>
  <c r="N329" i="2"/>
  <c r="M329" i="2"/>
  <c r="K331" i="2"/>
  <c r="L330" i="2"/>
  <c r="W61" i="2"/>
  <c r="X62" i="2"/>
  <c r="Y62" i="2" s="1"/>
  <c r="AB60" i="2"/>
  <c r="N62" i="2"/>
  <c r="M62" i="2"/>
  <c r="U62" i="2"/>
  <c r="K64" i="2"/>
  <c r="L63" i="2"/>
  <c r="AA61" i="2"/>
  <c r="M458" i="2" l="1"/>
  <c r="N458" i="2"/>
  <c r="T460" i="2"/>
  <c r="L459" i="2"/>
  <c r="M330" i="2"/>
  <c r="U330" i="2"/>
  <c r="N330" i="2"/>
  <c r="Z62" i="2"/>
  <c r="AA62" i="2" s="1"/>
  <c r="L331" i="2"/>
  <c r="K332" i="2"/>
  <c r="X330" i="2"/>
  <c r="Y330" i="2" s="1"/>
  <c r="W329" i="2"/>
  <c r="W62" i="2"/>
  <c r="X63" i="2"/>
  <c r="Y63" i="2" s="1"/>
  <c r="AB61" i="2"/>
  <c r="K65" i="2"/>
  <c r="L64" i="2"/>
  <c r="N63" i="2"/>
  <c r="M63" i="2"/>
  <c r="U63" i="2"/>
  <c r="N459" i="2" l="1"/>
  <c r="M459" i="2"/>
  <c r="T461" i="2"/>
  <c r="L460" i="2"/>
  <c r="K333" i="2"/>
  <c r="L332" i="2"/>
  <c r="N331" i="2"/>
  <c r="M331" i="2"/>
  <c r="U331" i="2"/>
  <c r="X331" i="2"/>
  <c r="Y331" i="2" s="1"/>
  <c r="W330" i="2"/>
  <c r="Z63" i="2"/>
  <c r="AA63" i="2" s="1"/>
  <c r="Z64" i="2" s="1"/>
  <c r="N64" i="2"/>
  <c r="U64" i="2"/>
  <c r="M64" i="2"/>
  <c r="W63" i="2"/>
  <c r="X64" i="2"/>
  <c r="Y64" i="2" s="1"/>
  <c r="K66" i="2"/>
  <c r="L65" i="2"/>
  <c r="AB62" i="2"/>
  <c r="N460" i="2" l="1"/>
  <c r="M460" i="2"/>
  <c r="T462" i="2"/>
  <c r="L461" i="2"/>
  <c r="W331" i="2"/>
  <c r="X332" i="2"/>
  <c r="Y332" i="2" s="1"/>
  <c r="M332" i="2"/>
  <c r="U332" i="2"/>
  <c r="N332" i="2"/>
  <c r="K334" i="2"/>
  <c r="L333" i="2"/>
  <c r="AB63" i="2"/>
  <c r="AA64" i="2"/>
  <c r="W64" i="2"/>
  <c r="X65" i="2"/>
  <c r="Y65" i="2" s="1"/>
  <c r="N65" i="2"/>
  <c r="M65" i="2"/>
  <c r="U65" i="2"/>
  <c r="K67" i="2"/>
  <c r="L66" i="2"/>
  <c r="M461" i="2" l="1"/>
  <c r="N461" i="2"/>
  <c r="T463" i="2"/>
  <c r="L462" i="2"/>
  <c r="K335" i="2"/>
  <c r="L334" i="2"/>
  <c r="X333" i="2"/>
  <c r="Y333" i="2" s="1"/>
  <c r="W332" i="2"/>
  <c r="N333" i="2"/>
  <c r="U333" i="2"/>
  <c r="M333" i="2"/>
  <c r="N66" i="2"/>
  <c r="U66" i="2"/>
  <c r="M66" i="2"/>
  <c r="Z65" i="2"/>
  <c r="AA65" i="2" s="1"/>
  <c r="Z66" i="2" s="1"/>
  <c r="K68" i="2"/>
  <c r="L67" i="2"/>
  <c r="X66" i="2"/>
  <c r="Y66" i="2" s="1"/>
  <c r="W65" i="2"/>
  <c r="AB64" i="2"/>
  <c r="N462" i="2" l="1"/>
  <c r="M462" i="2"/>
  <c r="L463" i="2"/>
  <c r="T464" i="2"/>
  <c r="X334" i="2"/>
  <c r="Y334" i="2" s="1"/>
  <c r="W333" i="2"/>
  <c r="N334" i="2"/>
  <c r="M334" i="2"/>
  <c r="U334" i="2"/>
  <c r="K336" i="2"/>
  <c r="L335" i="2"/>
  <c r="X67" i="2"/>
  <c r="Y67" i="2" s="1"/>
  <c r="W66" i="2"/>
  <c r="AA66" i="2"/>
  <c r="Z67" i="2" s="1"/>
  <c r="AB65" i="2"/>
  <c r="N67" i="2"/>
  <c r="M67" i="2"/>
  <c r="U67" i="2"/>
  <c r="K69" i="2"/>
  <c r="L68" i="2"/>
  <c r="T465" i="2" l="1"/>
  <c r="L464" i="2"/>
  <c r="N463" i="2"/>
  <c r="M463" i="2"/>
  <c r="W334" i="2"/>
  <c r="X335" i="2"/>
  <c r="Y335" i="2" s="1"/>
  <c r="N335" i="2"/>
  <c r="U335" i="2"/>
  <c r="M335" i="2"/>
  <c r="W335" i="2" s="1"/>
  <c r="L336" i="2"/>
  <c r="K337" i="2"/>
  <c r="K70" i="2"/>
  <c r="L69" i="2"/>
  <c r="N68" i="2"/>
  <c r="U68" i="2"/>
  <c r="M68" i="2"/>
  <c r="AA67" i="2"/>
  <c r="AB66" i="2"/>
  <c r="X68" i="2"/>
  <c r="Y68" i="2" s="1"/>
  <c r="W67" i="2"/>
  <c r="N464" i="2" l="1"/>
  <c r="M464" i="2"/>
  <c r="T466" i="2"/>
  <c r="L465" i="2"/>
  <c r="U336" i="2"/>
  <c r="M336" i="2"/>
  <c r="N336" i="2"/>
  <c r="L337" i="2"/>
  <c r="K338" i="2"/>
  <c r="AB67" i="2"/>
  <c r="N69" i="2"/>
  <c r="M69" i="2"/>
  <c r="U69" i="2"/>
  <c r="Z68" i="2"/>
  <c r="AA68" i="2" s="1"/>
  <c r="Z69" i="2" s="1"/>
  <c r="K71" i="2"/>
  <c r="L70" i="2"/>
  <c r="X69" i="2"/>
  <c r="Y69" i="2" s="1"/>
  <c r="W68" i="2"/>
  <c r="N465" i="2" l="1"/>
  <c r="M465" i="2"/>
  <c r="T467" i="2"/>
  <c r="L466" i="2"/>
  <c r="K339" i="2"/>
  <c r="L338" i="2"/>
  <c r="M337" i="2"/>
  <c r="N337" i="2"/>
  <c r="U337" i="2"/>
  <c r="W336" i="2"/>
  <c r="X337" i="2"/>
  <c r="Y337" i="2" s="1"/>
  <c r="AA69" i="2"/>
  <c r="AB68" i="2"/>
  <c r="X70" i="2"/>
  <c r="Y70" i="2" s="1"/>
  <c r="W69" i="2"/>
  <c r="N70" i="2"/>
  <c r="U70" i="2"/>
  <c r="M70" i="2"/>
  <c r="K72" i="2"/>
  <c r="L71" i="2"/>
  <c r="M466" i="2" l="1"/>
  <c r="N466" i="2"/>
  <c r="T468" i="2"/>
  <c r="L467" i="2"/>
  <c r="X338" i="2"/>
  <c r="Y338" i="2" s="1"/>
  <c r="W337" i="2"/>
  <c r="M338" i="2"/>
  <c r="U338" i="2"/>
  <c r="N338" i="2"/>
  <c r="L339" i="2"/>
  <c r="K340" i="2"/>
  <c r="X71" i="2"/>
  <c r="Y71" i="2" s="1"/>
  <c r="W70" i="2"/>
  <c r="N71" i="2"/>
  <c r="M71" i="2"/>
  <c r="U71" i="2"/>
  <c r="AA70" i="2"/>
  <c r="AB69" i="2"/>
  <c r="K73" i="2"/>
  <c r="L72" i="2"/>
  <c r="Z70" i="2"/>
  <c r="N467" i="2" l="1"/>
  <c r="M467" i="2"/>
  <c r="T469" i="2"/>
  <c r="L468" i="2"/>
  <c r="L340" i="2"/>
  <c r="K341" i="2"/>
  <c r="M339" i="2"/>
  <c r="N339" i="2"/>
  <c r="U339" i="2"/>
  <c r="AA71" i="2"/>
  <c r="AB70" i="2"/>
  <c r="AB71" i="2" s="1"/>
  <c r="X339" i="2"/>
  <c r="Y339" i="2" s="1"/>
  <c r="W338" i="2"/>
  <c r="Z71" i="2"/>
  <c r="K74" i="2"/>
  <c r="L73" i="2"/>
  <c r="X72" i="2"/>
  <c r="Y72" i="2" s="1"/>
  <c r="W71" i="2"/>
  <c r="N72" i="2"/>
  <c r="U72" i="2"/>
  <c r="M72" i="2"/>
  <c r="T470" i="2" l="1"/>
  <c r="L469" i="2"/>
  <c r="N468" i="2"/>
  <c r="M468" i="2"/>
  <c r="X340" i="2"/>
  <c r="Y340" i="2" s="1"/>
  <c r="W339" i="2"/>
  <c r="Z72" i="2"/>
  <c r="K342" i="2"/>
  <c r="L341" i="2"/>
  <c r="N340" i="2"/>
  <c r="M340" i="2"/>
  <c r="U340" i="2"/>
  <c r="X73" i="2"/>
  <c r="Y73" i="2" s="1"/>
  <c r="W72" i="2"/>
  <c r="AA72" i="2"/>
  <c r="Z73" i="2" s="1"/>
  <c r="N73" i="2"/>
  <c r="M73" i="2"/>
  <c r="U73" i="2"/>
  <c r="AA73" i="2" s="1"/>
  <c r="K75" i="2"/>
  <c r="L74" i="2"/>
  <c r="N469" i="2" l="1"/>
  <c r="M469" i="2"/>
  <c r="T471" i="2"/>
  <c r="L470" i="2"/>
  <c r="X341" i="2"/>
  <c r="Y341" i="2" s="1"/>
  <c r="W340" i="2"/>
  <c r="U341" i="2"/>
  <c r="M341" i="2"/>
  <c r="N341" i="2"/>
  <c r="K343" i="2"/>
  <c r="L342" i="2"/>
  <c r="X74" i="2"/>
  <c r="Y74" i="2" s="1"/>
  <c r="Z74" i="2" s="1"/>
  <c r="W73" i="2"/>
  <c r="K76" i="2"/>
  <c r="L75" i="2"/>
  <c r="N74" i="2"/>
  <c r="U74" i="2"/>
  <c r="M74" i="2"/>
  <c r="AB72" i="2"/>
  <c r="AB73" i="2" s="1"/>
  <c r="T472" i="2" l="1"/>
  <c r="L471" i="2"/>
  <c r="N470" i="2"/>
  <c r="M470" i="2"/>
  <c r="AA74" i="2"/>
  <c r="X342" i="2"/>
  <c r="Y342" i="2" s="1"/>
  <c r="W341" i="2"/>
  <c r="U342" i="2"/>
  <c r="N342" i="2"/>
  <c r="M342" i="2"/>
  <c r="L343" i="2"/>
  <c r="K344" i="2"/>
  <c r="X75" i="2"/>
  <c r="Y75" i="2" s="1"/>
  <c r="Z75" i="2" s="1"/>
  <c r="W74" i="2"/>
  <c r="K77" i="2"/>
  <c r="L76" i="2"/>
  <c r="N75" i="2"/>
  <c r="M75" i="2"/>
  <c r="U75" i="2"/>
  <c r="AB74" i="2"/>
  <c r="N471" i="2" l="1"/>
  <c r="M471" i="2"/>
  <c r="T473" i="2"/>
  <c r="L472" i="2"/>
  <c r="K345" i="2"/>
  <c r="L344" i="2"/>
  <c r="N343" i="2"/>
  <c r="M343" i="2"/>
  <c r="U343" i="2"/>
  <c r="W342" i="2"/>
  <c r="X343" i="2"/>
  <c r="Y343" i="2" s="1"/>
  <c r="AA75" i="2"/>
  <c r="AB75" i="2" s="1"/>
  <c r="X76" i="2"/>
  <c r="Y76" i="2" s="1"/>
  <c r="W75" i="2"/>
  <c r="N76" i="2"/>
  <c r="U76" i="2"/>
  <c r="M76" i="2"/>
  <c r="K78" i="2"/>
  <c r="L77" i="2"/>
  <c r="M472" i="2" l="1"/>
  <c r="N472" i="2"/>
  <c r="T474" i="2"/>
  <c r="L473" i="2"/>
  <c r="X344" i="2"/>
  <c r="Y344" i="2" s="1"/>
  <c r="W343" i="2"/>
  <c r="M344" i="2"/>
  <c r="W344" i="2" s="1"/>
  <c r="N344" i="2"/>
  <c r="U344" i="2"/>
  <c r="K346" i="2"/>
  <c r="L345" i="2"/>
  <c r="K79" i="2"/>
  <c r="L78" i="2"/>
  <c r="X77" i="2"/>
  <c r="Y77" i="2" s="1"/>
  <c r="W76" i="2"/>
  <c r="N77" i="2"/>
  <c r="M77" i="2"/>
  <c r="U77" i="2"/>
  <c r="Z76" i="2"/>
  <c r="AA76" i="2" s="1"/>
  <c r="Z77" i="2" s="1"/>
  <c r="M473" i="2" l="1"/>
  <c r="N473" i="2"/>
  <c r="T475" i="2"/>
  <c r="L474" i="2"/>
  <c r="N345" i="2"/>
  <c r="U345" i="2"/>
  <c r="M345" i="2"/>
  <c r="AA77" i="2"/>
  <c r="K347" i="2"/>
  <c r="L346" i="2"/>
  <c r="AB76" i="2"/>
  <c r="X78" i="2"/>
  <c r="Y78" i="2" s="1"/>
  <c r="Z78" i="2" s="1"/>
  <c r="W77" i="2"/>
  <c r="N78" i="2"/>
  <c r="U78" i="2"/>
  <c r="M78" i="2"/>
  <c r="L79" i="2"/>
  <c r="K80" i="2"/>
  <c r="M474" i="2" l="1"/>
  <c r="N474" i="2"/>
  <c r="T476" i="2"/>
  <c r="L475" i="2"/>
  <c r="K348" i="2"/>
  <c r="L347" i="2"/>
  <c r="X346" i="2"/>
  <c r="Y346" i="2" s="1"/>
  <c r="W345" i="2"/>
  <c r="M346" i="2"/>
  <c r="N346" i="2"/>
  <c r="U346" i="2"/>
  <c r="AB77" i="2"/>
  <c r="N79" i="2"/>
  <c r="U79" i="2"/>
  <c r="M79" i="2"/>
  <c r="AA78" i="2"/>
  <c r="Z79" i="2" s="1"/>
  <c r="X79" i="2"/>
  <c r="Y79" i="2" s="1"/>
  <c r="W78" i="2"/>
  <c r="L80" i="2"/>
  <c r="K81" i="2"/>
  <c r="N475" i="2" l="1"/>
  <c r="M475" i="2"/>
  <c r="T477" i="2"/>
  <c r="L476" i="2"/>
  <c r="X347" i="2"/>
  <c r="Y347" i="2" s="1"/>
  <c r="W346" i="2"/>
  <c r="N347" i="2"/>
  <c r="U347" i="2"/>
  <c r="M347" i="2"/>
  <c r="L348" i="2"/>
  <c r="K349" i="2"/>
  <c r="L81" i="2"/>
  <c r="K82" i="2"/>
  <c r="AB78" i="2"/>
  <c r="N80" i="2"/>
  <c r="M80" i="2"/>
  <c r="U80" i="2"/>
  <c r="X80" i="2"/>
  <c r="Y80" i="2" s="1"/>
  <c r="W79" i="2"/>
  <c r="AA79" i="2"/>
  <c r="T478" i="2" l="1"/>
  <c r="L477" i="2"/>
  <c r="N476" i="2"/>
  <c r="M476" i="2"/>
  <c r="X348" i="2"/>
  <c r="Y348" i="2" s="1"/>
  <c r="W347" i="2"/>
  <c r="L349" i="2"/>
  <c r="K350" i="2"/>
  <c r="U348" i="2"/>
  <c r="N348" i="2"/>
  <c r="M348" i="2"/>
  <c r="Z80" i="2"/>
  <c r="AA80" i="2" s="1"/>
  <c r="Z81" i="2" s="1"/>
  <c r="AB79" i="2"/>
  <c r="X81" i="2"/>
  <c r="Y81" i="2" s="1"/>
  <c r="W80" i="2"/>
  <c r="L82" i="2"/>
  <c r="K83" i="2"/>
  <c r="N81" i="2"/>
  <c r="U81" i="2"/>
  <c r="M81" i="2"/>
  <c r="M477" i="2" l="1"/>
  <c r="N477" i="2"/>
  <c r="L478" i="2"/>
  <c r="T479" i="2"/>
  <c r="AA81" i="2"/>
  <c r="W348" i="2"/>
  <c r="X349" i="2"/>
  <c r="Y349" i="2" s="1"/>
  <c r="L350" i="2"/>
  <c r="K351" i="2"/>
  <c r="N349" i="2"/>
  <c r="U349" i="2"/>
  <c r="M349" i="2"/>
  <c r="L83" i="2"/>
  <c r="K84" i="2"/>
  <c r="N82" i="2"/>
  <c r="U82" i="2"/>
  <c r="M82" i="2"/>
  <c r="AB80" i="2"/>
  <c r="AB81" i="2" s="1"/>
  <c r="X82" i="2"/>
  <c r="Y82" i="2" s="1"/>
  <c r="Z82" i="2" s="1"/>
  <c r="W81" i="2"/>
  <c r="L479" i="2" l="1"/>
  <c r="T480" i="2"/>
  <c r="N478" i="2"/>
  <c r="M478" i="2"/>
  <c r="W349" i="2"/>
  <c r="X350" i="2"/>
  <c r="Y350" i="2" s="1"/>
  <c r="K352" i="2"/>
  <c r="L351" i="2"/>
  <c r="N350" i="2"/>
  <c r="M350" i="2"/>
  <c r="U350" i="2"/>
  <c r="L84" i="2"/>
  <c r="K85" i="2"/>
  <c r="U83" i="2"/>
  <c r="M83" i="2"/>
  <c r="N83" i="2"/>
  <c r="X83" i="2"/>
  <c r="Y83" i="2" s="1"/>
  <c r="W82" i="2"/>
  <c r="AA82" i="2"/>
  <c r="Z83" i="2" s="1"/>
  <c r="T481" i="2" l="1"/>
  <c r="L480" i="2"/>
  <c r="N479" i="2"/>
  <c r="M479" i="2"/>
  <c r="N351" i="2"/>
  <c r="M351" i="2"/>
  <c r="U351" i="2"/>
  <c r="L352" i="2"/>
  <c r="K353" i="2"/>
  <c r="W350" i="2"/>
  <c r="X351" i="2"/>
  <c r="Y351" i="2" s="1"/>
  <c r="X84" i="2"/>
  <c r="Y84" i="2" s="1"/>
  <c r="W83" i="2"/>
  <c r="AA83" i="2"/>
  <c r="Z84" i="2" s="1"/>
  <c r="AB82" i="2"/>
  <c r="L85" i="2"/>
  <c r="K86" i="2"/>
  <c r="U84" i="2"/>
  <c r="M84" i="2"/>
  <c r="N84" i="2"/>
  <c r="N480" i="2" l="1"/>
  <c r="M480" i="2"/>
  <c r="T482" i="2"/>
  <c r="L481" i="2"/>
  <c r="L353" i="2"/>
  <c r="K354" i="2"/>
  <c r="N352" i="2"/>
  <c r="U352" i="2"/>
  <c r="M352" i="2"/>
  <c r="X352" i="2"/>
  <c r="Y352" i="2" s="1"/>
  <c r="W351" i="2"/>
  <c r="X85" i="2"/>
  <c r="Y85" i="2" s="1"/>
  <c r="W84" i="2"/>
  <c r="U85" i="2"/>
  <c r="M85" i="2"/>
  <c r="N85" i="2"/>
  <c r="L86" i="2"/>
  <c r="K87" i="2"/>
  <c r="AA84" i="2"/>
  <c r="AB83" i="2"/>
  <c r="T483" i="2" l="1"/>
  <c r="L482" i="2"/>
  <c r="N481" i="2"/>
  <c r="M481" i="2"/>
  <c r="W352" i="2"/>
  <c r="X353" i="2"/>
  <c r="Y353" i="2" s="1"/>
  <c r="K355" i="2"/>
  <c r="L354" i="2"/>
  <c r="Z85" i="2"/>
  <c r="M353" i="2"/>
  <c r="N353" i="2"/>
  <c r="U353" i="2"/>
  <c r="AB84" i="2"/>
  <c r="X86" i="2"/>
  <c r="Y86" i="2" s="1"/>
  <c r="W85" i="2"/>
  <c r="AA85" i="2"/>
  <c r="L87" i="2"/>
  <c r="K88" i="2"/>
  <c r="U86" i="2"/>
  <c r="M86" i="2"/>
  <c r="N86" i="2"/>
  <c r="M482" i="2" l="1"/>
  <c r="N482" i="2"/>
  <c r="T484" i="2"/>
  <c r="L483" i="2"/>
  <c r="M354" i="2"/>
  <c r="N354" i="2"/>
  <c r="U354" i="2"/>
  <c r="W353" i="2"/>
  <c r="X354" i="2"/>
  <c r="Y354" i="2" s="1"/>
  <c r="K356" i="2"/>
  <c r="L355" i="2"/>
  <c r="Z86" i="2"/>
  <c r="AA86" i="2" s="1"/>
  <c r="Z87" i="2" s="1"/>
  <c r="AB85" i="2"/>
  <c r="U87" i="2"/>
  <c r="M87" i="2"/>
  <c r="N87" i="2"/>
  <c r="X87" i="2"/>
  <c r="Y87" i="2" s="1"/>
  <c r="W86" i="2"/>
  <c r="L88" i="2"/>
  <c r="K89" i="2"/>
  <c r="N483" i="2" l="1"/>
  <c r="M483" i="2"/>
  <c r="T485" i="2"/>
  <c r="L484" i="2"/>
  <c r="M355" i="2"/>
  <c r="U355" i="2"/>
  <c r="N355" i="2"/>
  <c r="L356" i="2"/>
  <c r="K357" i="2"/>
  <c r="W354" i="2"/>
  <c r="X355" i="2"/>
  <c r="Y355" i="2" s="1"/>
  <c r="AB86" i="2"/>
  <c r="L89" i="2"/>
  <c r="K90" i="2"/>
  <c r="X88" i="2"/>
  <c r="Y88" i="2" s="1"/>
  <c r="W87" i="2"/>
  <c r="U88" i="2"/>
  <c r="M88" i="2"/>
  <c r="N88" i="2"/>
  <c r="AA87" i="2"/>
  <c r="N484" i="2" l="1"/>
  <c r="M484" i="2"/>
  <c r="T486" i="2"/>
  <c r="L485" i="2"/>
  <c r="L357" i="2"/>
  <c r="K358" i="2"/>
  <c r="M356" i="2"/>
  <c r="U356" i="2"/>
  <c r="N356" i="2"/>
  <c r="X356" i="2"/>
  <c r="Y356" i="2" s="1"/>
  <c r="W355" i="2"/>
  <c r="U89" i="2"/>
  <c r="M89" i="2"/>
  <c r="N89" i="2"/>
  <c r="L90" i="2"/>
  <c r="K91" i="2"/>
  <c r="AA88" i="2"/>
  <c r="Z89" i="2" s="1"/>
  <c r="Z88" i="2"/>
  <c r="X89" i="2"/>
  <c r="Y89" i="2" s="1"/>
  <c r="W88" i="2"/>
  <c r="AB87" i="2"/>
  <c r="T487" i="2" l="1"/>
  <c r="L486" i="2"/>
  <c r="M485" i="2"/>
  <c r="N485" i="2"/>
  <c r="W356" i="2"/>
  <c r="X357" i="2"/>
  <c r="Y357" i="2" s="1"/>
  <c r="K359" i="2"/>
  <c r="L358" i="2"/>
  <c r="N357" i="2"/>
  <c r="M357" i="2"/>
  <c r="U357" i="2"/>
  <c r="L91" i="2"/>
  <c r="K92" i="2"/>
  <c r="U90" i="2"/>
  <c r="M90" i="2"/>
  <c r="N90" i="2"/>
  <c r="AB88" i="2"/>
  <c r="X90" i="2"/>
  <c r="Y90" i="2" s="1"/>
  <c r="W89" i="2"/>
  <c r="AA89" i="2"/>
  <c r="N486" i="2" l="1"/>
  <c r="M486" i="2"/>
  <c r="L487" i="2"/>
  <c r="T488" i="2"/>
  <c r="X358" i="2"/>
  <c r="Y358" i="2" s="1"/>
  <c r="W357" i="2"/>
  <c r="N358" i="2"/>
  <c r="M358" i="2"/>
  <c r="U358" i="2"/>
  <c r="K360" i="2"/>
  <c r="L359" i="2"/>
  <c r="AB89" i="2"/>
  <c r="X91" i="2"/>
  <c r="Y91" i="2" s="1"/>
  <c r="W90" i="2"/>
  <c r="AA90" i="2"/>
  <c r="Z91" i="2" s="1"/>
  <c r="L92" i="2"/>
  <c r="K93" i="2"/>
  <c r="Z90" i="2"/>
  <c r="U91" i="2"/>
  <c r="M91" i="2"/>
  <c r="N91" i="2"/>
  <c r="N487" i="2" l="1"/>
  <c r="M487" i="2"/>
  <c r="T489" i="2"/>
  <c r="L488" i="2"/>
  <c r="K361" i="2"/>
  <c r="L360" i="2"/>
  <c r="X359" i="2"/>
  <c r="Y359" i="2" s="1"/>
  <c r="W358" i="2"/>
  <c r="M359" i="2"/>
  <c r="U359" i="2"/>
  <c r="N359" i="2"/>
  <c r="AB90" i="2"/>
  <c r="AA91" i="2"/>
  <c r="L93" i="2"/>
  <c r="K94" i="2"/>
  <c r="U92" i="2"/>
  <c r="M92" i="2"/>
  <c r="N92" i="2"/>
  <c r="X92" i="2"/>
  <c r="Y92" i="2" s="1"/>
  <c r="W91" i="2"/>
  <c r="N488" i="2" l="1"/>
  <c r="M488" i="2"/>
  <c r="T490" i="2"/>
  <c r="L489" i="2"/>
  <c r="X360" i="2"/>
  <c r="Y360" i="2" s="1"/>
  <c r="W359" i="2"/>
  <c r="N360" i="2"/>
  <c r="M360" i="2"/>
  <c r="W360" i="2" s="1"/>
  <c r="U360" i="2"/>
  <c r="L361" i="2"/>
  <c r="K362" i="2"/>
  <c r="X93" i="2"/>
  <c r="Y93" i="2" s="1"/>
  <c r="W92" i="2"/>
  <c r="L94" i="2"/>
  <c r="K95" i="2"/>
  <c r="U93" i="2"/>
  <c r="M93" i="2"/>
  <c r="N93" i="2"/>
  <c r="Z92" i="2"/>
  <c r="AA92" i="2" s="1"/>
  <c r="Z93" i="2" s="1"/>
  <c r="AB91" i="2"/>
  <c r="N489" i="2" l="1"/>
  <c r="M489" i="2"/>
  <c r="L490" i="2"/>
  <c r="T491" i="2"/>
  <c r="L362" i="2"/>
  <c r="K363" i="2"/>
  <c r="M361" i="2"/>
  <c r="N361" i="2"/>
  <c r="U361" i="2"/>
  <c r="U94" i="2"/>
  <c r="M94" i="2"/>
  <c r="N94" i="2"/>
  <c r="AA93" i="2"/>
  <c r="AB92" i="2"/>
  <c r="X94" i="2"/>
  <c r="Y94" i="2" s="1"/>
  <c r="W93" i="2"/>
  <c r="K96" i="2"/>
  <c r="L95" i="2"/>
  <c r="T492" i="2" l="1"/>
  <c r="L491" i="2"/>
  <c r="N490" i="2"/>
  <c r="M490" i="2"/>
  <c r="W361" i="2"/>
  <c r="X362" i="2"/>
  <c r="Y362" i="2" s="1"/>
  <c r="L363" i="2"/>
  <c r="K364" i="2"/>
  <c r="Z94" i="2"/>
  <c r="U362" i="2"/>
  <c r="M362" i="2"/>
  <c r="N362" i="2"/>
  <c r="AB93" i="2"/>
  <c r="K97" i="2"/>
  <c r="L96" i="2"/>
  <c r="U95" i="2"/>
  <c r="M95" i="2"/>
  <c r="N95" i="2"/>
  <c r="X95" i="2"/>
  <c r="Y95" i="2" s="1"/>
  <c r="W94" i="2"/>
  <c r="AA94" i="2"/>
  <c r="N491" i="2" l="1"/>
  <c r="M491" i="2"/>
  <c r="T493" i="2"/>
  <c r="L492" i="2"/>
  <c r="W362" i="2"/>
  <c r="X363" i="2"/>
  <c r="Y363" i="2" s="1"/>
  <c r="L364" i="2"/>
  <c r="K365" i="2"/>
  <c r="N363" i="2"/>
  <c r="M363" i="2"/>
  <c r="U363" i="2"/>
  <c r="AA95" i="2"/>
  <c r="Z96" i="2" s="1"/>
  <c r="U96" i="2"/>
  <c r="M96" i="2"/>
  <c r="N96" i="2"/>
  <c r="K98" i="2"/>
  <c r="L97" i="2"/>
  <c r="Z95" i="2"/>
  <c r="X96" i="2"/>
  <c r="Y96" i="2" s="1"/>
  <c r="W95" i="2"/>
  <c r="AB94" i="2"/>
  <c r="T494" i="2" l="1"/>
  <c r="L493" i="2"/>
  <c r="N492" i="2"/>
  <c r="M492" i="2"/>
  <c r="L365" i="2"/>
  <c r="K366" i="2"/>
  <c r="N364" i="2"/>
  <c r="M364" i="2"/>
  <c r="U364" i="2"/>
  <c r="W363" i="2"/>
  <c r="X364" i="2"/>
  <c r="Y364" i="2" s="1"/>
  <c r="AA96" i="2"/>
  <c r="U97" i="2"/>
  <c r="N97" i="2"/>
  <c r="M97" i="2"/>
  <c r="K99" i="2"/>
  <c r="L98" i="2"/>
  <c r="AB95" i="2"/>
  <c r="X97" i="2"/>
  <c r="Y97" i="2" s="1"/>
  <c r="W96" i="2"/>
  <c r="N493" i="2" l="1"/>
  <c r="M493" i="2"/>
  <c r="T495" i="2"/>
  <c r="L494" i="2"/>
  <c r="AB96" i="2"/>
  <c r="X365" i="2"/>
  <c r="Y365" i="2" s="1"/>
  <c r="W364" i="2"/>
  <c r="L366" i="2"/>
  <c r="K367" i="2"/>
  <c r="M365" i="2"/>
  <c r="U365" i="2"/>
  <c r="N365" i="2"/>
  <c r="K100" i="2"/>
  <c r="L99" i="2"/>
  <c r="M98" i="2"/>
  <c r="U98" i="2"/>
  <c r="N98" i="2"/>
  <c r="X98" i="2"/>
  <c r="Y98" i="2" s="1"/>
  <c r="W97" i="2"/>
  <c r="Z97" i="2"/>
  <c r="AA97" i="2" s="1"/>
  <c r="N494" i="2" l="1"/>
  <c r="M494" i="2"/>
  <c r="T496" i="2"/>
  <c r="L495" i="2"/>
  <c r="K368" i="2"/>
  <c r="L367" i="2"/>
  <c r="U366" i="2"/>
  <c r="M366" i="2"/>
  <c r="N366" i="2"/>
  <c r="X366" i="2"/>
  <c r="Y366" i="2" s="1"/>
  <c r="W365" i="2"/>
  <c r="Z98" i="2"/>
  <c r="AA98" i="2" s="1"/>
  <c r="Z99" i="2" s="1"/>
  <c r="X99" i="2"/>
  <c r="Y99" i="2" s="1"/>
  <c r="W98" i="2"/>
  <c r="AB97" i="2"/>
  <c r="N99" i="2"/>
  <c r="M99" i="2"/>
  <c r="U99" i="2"/>
  <c r="K101" i="2"/>
  <c r="L100" i="2"/>
  <c r="T497" i="2" l="1"/>
  <c r="L496" i="2"/>
  <c r="N495" i="2"/>
  <c r="M495" i="2"/>
  <c r="X367" i="2"/>
  <c r="Y367" i="2" s="1"/>
  <c r="W366" i="2"/>
  <c r="M367" i="2"/>
  <c r="W367" i="2" s="1"/>
  <c r="U367" i="2"/>
  <c r="N367" i="2"/>
  <c r="K369" i="2"/>
  <c r="L368" i="2"/>
  <c r="X100" i="2"/>
  <c r="Y100" i="2" s="1"/>
  <c r="W99" i="2"/>
  <c r="AB98" i="2"/>
  <c r="AA99" i="2"/>
  <c r="Z100" i="2" s="1"/>
  <c r="N100" i="2"/>
  <c r="M100" i="2"/>
  <c r="U100" i="2"/>
  <c r="L101" i="2"/>
  <c r="K102" i="2"/>
  <c r="N496" i="2" l="1"/>
  <c r="M496" i="2"/>
  <c r="T498" i="2"/>
  <c r="L497" i="2"/>
  <c r="M368" i="2"/>
  <c r="U368" i="2"/>
  <c r="N368" i="2"/>
  <c r="L369" i="2"/>
  <c r="K370" i="2"/>
  <c r="AA100" i="2"/>
  <c r="Z101" i="2" s="1"/>
  <c r="W100" i="2"/>
  <c r="X101" i="2"/>
  <c r="Y101" i="2" s="1"/>
  <c r="L102" i="2"/>
  <c r="K103" i="2"/>
  <c r="U101" i="2"/>
  <c r="N101" i="2"/>
  <c r="M101" i="2"/>
  <c r="AB99" i="2"/>
  <c r="N497" i="2" l="1"/>
  <c r="M497" i="2"/>
  <c r="T499" i="2"/>
  <c r="L498" i="2"/>
  <c r="L370" i="2"/>
  <c r="K371" i="2"/>
  <c r="AB100" i="2"/>
  <c r="N369" i="2"/>
  <c r="M369" i="2"/>
  <c r="U369" i="2"/>
  <c r="AA101" i="2"/>
  <c r="AB101" i="2" s="1"/>
  <c r="X369" i="2"/>
  <c r="Y369" i="2" s="1"/>
  <c r="W368" i="2"/>
  <c r="L103" i="2"/>
  <c r="K104" i="2"/>
  <c r="W101" i="2"/>
  <c r="X102" i="2"/>
  <c r="Y102" i="2" s="1"/>
  <c r="N102" i="2"/>
  <c r="M102" i="2"/>
  <c r="U102" i="2"/>
  <c r="N498" i="2" l="1"/>
  <c r="M498" i="2"/>
  <c r="T500" i="2"/>
  <c r="L499" i="2"/>
  <c r="W369" i="2"/>
  <c r="X370" i="2"/>
  <c r="Y370" i="2" s="1"/>
  <c r="K372" i="2"/>
  <c r="L371" i="2"/>
  <c r="Z102" i="2"/>
  <c r="AA102" i="2" s="1"/>
  <c r="AB102" i="2" s="1"/>
  <c r="N370" i="2"/>
  <c r="M370" i="2"/>
  <c r="U370" i="2"/>
  <c r="M103" i="2"/>
  <c r="N103" i="2"/>
  <c r="U103" i="2"/>
  <c r="X103" i="2"/>
  <c r="Y103" i="2" s="1"/>
  <c r="W102" i="2"/>
  <c r="L104" i="2"/>
  <c r="K105" i="2"/>
  <c r="N499" i="2" l="1"/>
  <c r="M499" i="2"/>
  <c r="T501" i="2"/>
  <c r="L500" i="2"/>
  <c r="N371" i="2"/>
  <c r="M371" i="2"/>
  <c r="U371" i="2"/>
  <c r="W370" i="2"/>
  <c r="X371" i="2"/>
  <c r="Y371" i="2" s="1"/>
  <c r="K373" i="2"/>
  <c r="L372" i="2"/>
  <c r="L105" i="2"/>
  <c r="K106" i="2"/>
  <c r="X104" i="2"/>
  <c r="Y104" i="2" s="1"/>
  <c r="W103" i="2"/>
  <c r="U104" i="2"/>
  <c r="M104" i="2"/>
  <c r="N104" i="2"/>
  <c r="Z103" i="2"/>
  <c r="AA103" i="2" s="1"/>
  <c r="T502" i="2" l="1"/>
  <c r="L501" i="2"/>
  <c r="N500" i="2"/>
  <c r="M500" i="2"/>
  <c r="M372" i="2"/>
  <c r="U372" i="2"/>
  <c r="N372" i="2"/>
  <c r="K374" i="2"/>
  <c r="L373" i="2"/>
  <c r="X372" i="2"/>
  <c r="Y372" i="2" s="1"/>
  <c r="W371" i="2"/>
  <c r="Z104" i="2"/>
  <c r="AB103" i="2"/>
  <c r="U105" i="2"/>
  <c r="N105" i="2"/>
  <c r="M105" i="2"/>
  <c r="L106" i="2"/>
  <c r="K107" i="2"/>
  <c r="W104" i="2"/>
  <c r="X105" i="2"/>
  <c r="Y105" i="2" s="1"/>
  <c r="AA104" i="2"/>
  <c r="M501" i="2" l="1"/>
  <c r="N501" i="2"/>
  <c r="T503" i="2"/>
  <c r="L502" i="2"/>
  <c r="N373" i="2"/>
  <c r="M373" i="2"/>
  <c r="U373" i="2"/>
  <c r="K375" i="2"/>
  <c r="L374" i="2"/>
  <c r="X373" i="2"/>
  <c r="Y373" i="2" s="1"/>
  <c r="W372" i="2"/>
  <c r="W105" i="2"/>
  <c r="X106" i="2"/>
  <c r="Y106" i="2" s="1"/>
  <c r="L107" i="2"/>
  <c r="K108" i="2"/>
  <c r="N106" i="2"/>
  <c r="M106" i="2"/>
  <c r="U106" i="2"/>
  <c r="AB104" i="2"/>
  <c r="Z105" i="2"/>
  <c r="AA105" i="2" s="1"/>
  <c r="Z106" i="2" s="1"/>
  <c r="N502" i="2" l="1"/>
  <c r="M502" i="2"/>
  <c r="L503" i="2"/>
  <c r="T504" i="2"/>
  <c r="N374" i="2"/>
  <c r="M374" i="2"/>
  <c r="U374" i="2"/>
  <c r="K376" i="2"/>
  <c r="L375" i="2"/>
  <c r="W373" i="2"/>
  <c r="X374" i="2"/>
  <c r="Y374" i="2" s="1"/>
  <c r="L108" i="2"/>
  <c r="K109" i="2"/>
  <c r="M107" i="2"/>
  <c r="N107" i="2"/>
  <c r="U107" i="2"/>
  <c r="AA106" i="2"/>
  <c r="X107" i="2"/>
  <c r="Y107" i="2" s="1"/>
  <c r="W106" i="2"/>
  <c r="AB105" i="2"/>
  <c r="T505" i="2" l="1"/>
  <c r="L504" i="2"/>
  <c r="M503" i="2"/>
  <c r="N503" i="2"/>
  <c r="AB106" i="2"/>
  <c r="M375" i="2"/>
  <c r="U375" i="2"/>
  <c r="N375" i="2"/>
  <c r="L376" i="2"/>
  <c r="K377" i="2"/>
  <c r="X375" i="2"/>
  <c r="Y375" i="2" s="1"/>
  <c r="W374" i="2"/>
  <c r="X108" i="2"/>
  <c r="Y108" i="2" s="1"/>
  <c r="W107" i="2"/>
  <c r="L109" i="2"/>
  <c r="K110" i="2"/>
  <c r="Z107" i="2"/>
  <c r="AA107" i="2" s="1"/>
  <c r="U108" i="2"/>
  <c r="M108" i="2"/>
  <c r="N108" i="2"/>
  <c r="N504" i="2" l="1"/>
  <c r="M504" i="2"/>
  <c r="T506" i="2"/>
  <c r="L505" i="2"/>
  <c r="K378" i="2"/>
  <c r="L377" i="2"/>
  <c r="N376" i="2"/>
  <c r="M376" i="2"/>
  <c r="U376" i="2"/>
  <c r="X376" i="2"/>
  <c r="Y376" i="2" s="1"/>
  <c r="W375" i="2"/>
  <c r="Z108" i="2"/>
  <c r="AB107" i="2"/>
  <c r="L110" i="2"/>
  <c r="K111" i="2"/>
  <c r="AA108" i="2"/>
  <c r="Z109" i="2" s="1"/>
  <c r="U109" i="2"/>
  <c r="M109" i="2"/>
  <c r="N109" i="2"/>
  <c r="X109" i="2"/>
  <c r="Y109" i="2" s="1"/>
  <c r="W108" i="2"/>
  <c r="N505" i="2" l="1"/>
  <c r="M505" i="2"/>
  <c r="L506" i="2"/>
  <c r="T507" i="2"/>
  <c r="M377" i="2"/>
  <c r="U377" i="2"/>
  <c r="N377" i="2"/>
  <c r="W376" i="2"/>
  <c r="X377" i="2"/>
  <c r="Y377" i="2" s="1"/>
  <c r="K379" i="2"/>
  <c r="L378" i="2"/>
  <c r="L111" i="2"/>
  <c r="K112" i="2"/>
  <c r="U110" i="2"/>
  <c r="M110" i="2"/>
  <c r="N110" i="2"/>
  <c r="X110" i="2"/>
  <c r="Y110" i="2" s="1"/>
  <c r="W109" i="2"/>
  <c r="AB108" i="2"/>
  <c r="AA109" i="2"/>
  <c r="Z110" i="2" s="1"/>
  <c r="N506" i="2" l="1"/>
  <c r="M506" i="2"/>
  <c r="T508" i="2"/>
  <c r="L507" i="2"/>
  <c r="U378" i="2"/>
  <c r="N378" i="2"/>
  <c r="M378" i="2"/>
  <c r="AA110" i="2"/>
  <c r="AB110" i="2" s="1"/>
  <c r="AB109" i="2"/>
  <c r="K380" i="2"/>
  <c r="L379" i="2"/>
  <c r="W377" i="2"/>
  <c r="X378" i="2"/>
  <c r="Y378" i="2" s="1"/>
  <c r="X111" i="2"/>
  <c r="Y111" i="2" s="1"/>
  <c r="W110" i="2"/>
  <c r="L112" i="2"/>
  <c r="K113" i="2"/>
  <c r="U111" i="2"/>
  <c r="M111" i="2"/>
  <c r="N111" i="2"/>
  <c r="N507" i="2" l="1"/>
  <c r="M507" i="2"/>
  <c r="T509" i="2"/>
  <c r="L508" i="2"/>
  <c r="U379" i="2"/>
  <c r="N379" i="2"/>
  <c r="M379" i="2"/>
  <c r="W378" i="2"/>
  <c r="X379" i="2"/>
  <c r="Y379" i="2" s="1"/>
  <c r="L380" i="2"/>
  <c r="K381" i="2"/>
  <c r="Z111" i="2"/>
  <c r="AA111" i="2" s="1"/>
  <c r="X112" i="2"/>
  <c r="Y112" i="2" s="1"/>
  <c r="W111" i="2"/>
  <c r="L113" i="2"/>
  <c r="K114" i="2"/>
  <c r="U112" i="2"/>
  <c r="M112" i="2"/>
  <c r="N112" i="2"/>
  <c r="N508" i="2" l="1"/>
  <c r="M508" i="2"/>
  <c r="T510" i="2"/>
  <c r="L509" i="2"/>
  <c r="Z112" i="2"/>
  <c r="AB111" i="2"/>
  <c r="U380" i="2"/>
  <c r="M380" i="2"/>
  <c r="N380" i="2"/>
  <c r="X380" i="2"/>
  <c r="Y380" i="2" s="1"/>
  <c r="W379" i="2"/>
  <c r="L381" i="2"/>
  <c r="K382" i="2"/>
  <c r="U113" i="2"/>
  <c r="M113" i="2"/>
  <c r="N113" i="2"/>
  <c r="X113" i="2"/>
  <c r="Y113" i="2" s="1"/>
  <c r="W112" i="2"/>
  <c r="AA112" i="2"/>
  <c r="AB112" i="2" s="1"/>
  <c r="L114" i="2"/>
  <c r="K115" i="2"/>
  <c r="T511" i="2" l="1"/>
  <c r="L510" i="2"/>
  <c r="N509" i="2"/>
  <c r="M509" i="2"/>
  <c r="M381" i="2"/>
  <c r="N381" i="2"/>
  <c r="U381" i="2"/>
  <c r="X381" i="2"/>
  <c r="Y381" i="2" s="1"/>
  <c r="W380" i="2"/>
  <c r="K383" i="2"/>
  <c r="L382" i="2"/>
  <c r="U114" i="2"/>
  <c r="M114" i="2"/>
  <c r="N114" i="2"/>
  <c r="Z113" i="2"/>
  <c r="X114" i="2"/>
  <c r="Y114" i="2" s="1"/>
  <c r="W113" i="2"/>
  <c r="L115" i="2"/>
  <c r="K116" i="2"/>
  <c r="AA113" i="2"/>
  <c r="Z114" i="2" s="1"/>
  <c r="N510" i="2" l="1"/>
  <c r="M510" i="2"/>
  <c r="T512" i="2"/>
  <c r="L511" i="2"/>
  <c r="M382" i="2"/>
  <c r="U382" i="2"/>
  <c r="N382" i="2"/>
  <c r="K384" i="2"/>
  <c r="L383" i="2"/>
  <c r="W381" i="2"/>
  <c r="X382" i="2"/>
  <c r="Y382" i="2" s="1"/>
  <c r="U115" i="2"/>
  <c r="M115" i="2"/>
  <c r="N115" i="2"/>
  <c r="X115" i="2"/>
  <c r="Y115" i="2" s="1"/>
  <c r="W114" i="2"/>
  <c r="AA114" i="2"/>
  <c r="L116" i="2"/>
  <c r="K117" i="2"/>
  <c r="AB113" i="2"/>
  <c r="M511" i="2" l="1"/>
  <c r="N511" i="2"/>
  <c r="T513" i="2"/>
  <c r="L512" i="2"/>
  <c r="N383" i="2"/>
  <c r="M383" i="2"/>
  <c r="U383" i="2"/>
  <c r="K385" i="2"/>
  <c r="L384" i="2"/>
  <c r="X383" i="2"/>
  <c r="Y383" i="2" s="1"/>
  <c r="W382" i="2"/>
  <c r="U116" i="2"/>
  <c r="M116" i="2"/>
  <c r="N116" i="2"/>
  <c r="Z115" i="2"/>
  <c r="AA115" i="2" s="1"/>
  <c r="AB114" i="2"/>
  <c r="X116" i="2"/>
  <c r="Y116" i="2" s="1"/>
  <c r="W115" i="2"/>
  <c r="L117" i="2"/>
  <c r="K118" i="2"/>
  <c r="N512" i="2" l="1"/>
  <c r="M512" i="2"/>
  <c r="T514" i="2"/>
  <c r="L513" i="2"/>
  <c r="N384" i="2"/>
  <c r="U384" i="2"/>
  <c r="M384" i="2"/>
  <c r="L385" i="2"/>
  <c r="K386" i="2"/>
  <c r="Z116" i="2"/>
  <c r="W383" i="2"/>
  <c r="X384" i="2"/>
  <c r="Y384" i="2" s="1"/>
  <c r="U117" i="2"/>
  <c r="M117" i="2"/>
  <c r="N117" i="2"/>
  <c r="AB115" i="2"/>
  <c r="X117" i="2"/>
  <c r="Y117" i="2" s="1"/>
  <c r="W116" i="2"/>
  <c r="L118" i="2"/>
  <c r="K119" i="2"/>
  <c r="AA116" i="2"/>
  <c r="N513" i="2" l="1"/>
  <c r="M513" i="2"/>
  <c r="L514" i="2"/>
  <c r="T515" i="2"/>
  <c r="L386" i="2"/>
  <c r="K387" i="2"/>
  <c r="X385" i="2"/>
  <c r="Y385" i="2" s="1"/>
  <c r="W384" i="2"/>
  <c r="M385" i="2"/>
  <c r="U385" i="2"/>
  <c r="N385" i="2"/>
  <c r="X118" i="2"/>
  <c r="Y118" i="2" s="1"/>
  <c r="W117" i="2"/>
  <c r="L119" i="2"/>
  <c r="K120" i="2"/>
  <c r="U118" i="2"/>
  <c r="M118" i="2"/>
  <c r="N118" i="2"/>
  <c r="AB116" i="2"/>
  <c r="Z117" i="2"/>
  <c r="AA117" i="2" s="1"/>
  <c r="Z118" i="2" s="1"/>
  <c r="T516" i="2" l="1"/>
  <c r="L515" i="2"/>
  <c r="N514" i="2"/>
  <c r="M514" i="2"/>
  <c r="X386" i="2"/>
  <c r="Y386" i="2" s="1"/>
  <c r="W385" i="2"/>
  <c r="L387" i="2"/>
  <c r="K388" i="2"/>
  <c r="N386" i="2"/>
  <c r="U386" i="2"/>
  <c r="M386" i="2"/>
  <c r="X119" i="2"/>
  <c r="Y119" i="2" s="1"/>
  <c r="W118" i="2"/>
  <c r="AA118" i="2"/>
  <c r="L120" i="2"/>
  <c r="K121" i="2"/>
  <c r="AB117" i="2"/>
  <c r="AB118" i="2" s="1"/>
  <c r="U119" i="2"/>
  <c r="M119" i="2"/>
  <c r="N119" i="2"/>
  <c r="N515" i="2" l="1"/>
  <c r="M515" i="2"/>
  <c r="T517" i="2"/>
  <c r="L516" i="2"/>
  <c r="W386" i="2"/>
  <c r="X387" i="2"/>
  <c r="Y387" i="2" s="1"/>
  <c r="AA119" i="2"/>
  <c r="AB119" i="2" s="1"/>
  <c r="K389" i="2"/>
  <c r="L388" i="2"/>
  <c r="N387" i="2"/>
  <c r="U387" i="2"/>
  <c r="M387" i="2"/>
  <c r="Z119" i="2"/>
  <c r="U120" i="2"/>
  <c r="M120" i="2"/>
  <c r="N120" i="2"/>
  <c r="L121" i="2"/>
  <c r="K122" i="2"/>
  <c r="X120" i="2"/>
  <c r="Y120" i="2" s="1"/>
  <c r="Z120" i="2" s="1"/>
  <c r="W119" i="2"/>
  <c r="T518" i="2" l="1"/>
  <c r="L517" i="2"/>
  <c r="N516" i="2"/>
  <c r="M516" i="2"/>
  <c r="X388" i="2"/>
  <c r="Y388" i="2" s="1"/>
  <c r="W387" i="2"/>
  <c r="N388" i="2"/>
  <c r="M388" i="2"/>
  <c r="U388" i="2"/>
  <c r="K390" i="2"/>
  <c r="L389" i="2"/>
  <c r="L122" i="2"/>
  <c r="K123" i="2"/>
  <c r="X121" i="2"/>
  <c r="Y121" i="2" s="1"/>
  <c r="W120" i="2"/>
  <c r="AA120" i="2"/>
  <c r="Z121" i="2" s="1"/>
  <c r="U121" i="2"/>
  <c r="M121" i="2"/>
  <c r="N121" i="2"/>
  <c r="N517" i="2" l="1"/>
  <c r="M517" i="2"/>
  <c r="T519" i="2"/>
  <c r="L518" i="2"/>
  <c r="M389" i="2"/>
  <c r="N389" i="2"/>
  <c r="U389" i="2"/>
  <c r="K391" i="2"/>
  <c r="L390" i="2"/>
  <c r="W388" i="2"/>
  <c r="X389" i="2"/>
  <c r="Y389" i="2" s="1"/>
  <c r="X122" i="2"/>
  <c r="Y122" i="2" s="1"/>
  <c r="W121" i="2"/>
  <c r="L123" i="2"/>
  <c r="K124" i="2"/>
  <c r="U122" i="2"/>
  <c r="M122" i="2"/>
  <c r="N122" i="2"/>
  <c r="AA121" i="2"/>
  <c r="AB120" i="2"/>
  <c r="N518" i="2" l="1"/>
  <c r="M518" i="2"/>
  <c r="T520" i="2"/>
  <c r="L519" i="2"/>
  <c r="N390" i="2"/>
  <c r="M390" i="2"/>
  <c r="U390" i="2"/>
  <c r="K392" i="2"/>
  <c r="L392" i="2" s="1"/>
  <c r="L391" i="2"/>
  <c r="AA122" i="2"/>
  <c r="Z122" i="2"/>
  <c r="W389" i="2"/>
  <c r="X390" i="2"/>
  <c r="Y390" i="2" s="1"/>
  <c r="L124" i="2"/>
  <c r="K125" i="2"/>
  <c r="AB121" i="2"/>
  <c r="U123" i="2"/>
  <c r="M123" i="2"/>
  <c r="N123" i="2"/>
  <c r="X123" i="2"/>
  <c r="Y123" i="2" s="1"/>
  <c r="Z123" i="2" s="1"/>
  <c r="W122" i="2"/>
  <c r="T521" i="2" l="1"/>
  <c r="L520" i="2"/>
  <c r="N519" i="2"/>
  <c r="M519" i="2"/>
  <c r="U392" i="2"/>
  <c r="N392" i="2"/>
  <c r="M392" i="2"/>
  <c r="W392" i="2" s="1"/>
  <c r="U391" i="2"/>
  <c r="N391" i="2"/>
  <c r="M391" i="2"/>
  <c r="AB122" i="2"/>
  <c r="W390" i="2"/>
  <c r="X391" i="2"/>
  <c r="Y391" i="2" s="1"/>
  <c r="X124" i="2"/>
  <c r="Y124" i="2" s="1"/>
  <c r="W123" i="2"/>
  <c r="AA123" i="2"/>
  <c r="L125" i="2"/>
  <c r="K126" i="2"/>
  <c r="U124" i="2"/>
  <c r="M124" i="2"/>
  <c r="N124" i="2"/>
  <c r="N520" i="2" l="1"/>
  <c r="M520" i="2"/>
  <c r="T522" i="2"/>
  <c r="L521" i="2"/>
  <c r="W391" i="2"/>
  <c r="X392" i="2"/>
  <c r="Y392" i="2" s="1"/>
  <c r="N125" i="2"/>
  <c r="U125" i="2"/>
  <c r="M125" i="2"/>
  <c r="W124" i="2"/>
  <c r="X125" i="2"/>
  <c r="Y125" i="2" s="1"/>
  <c r="Z124" i="2"/>
  <c r="AA124" i="2" s="1"/>
  <c r="Z125" i="2" s="1"/>
  <c r="AB123" i="2"/>
  <c r="L126" i="2"/>
  <c r="K127" i="2"/>
  <c r="T523" i="2" l="1"/>
  <c r="L522" i="2"/>
  <c r="N521" i="2"/>
  <c r="M521" i="2"/>
  <c r="W125" i="2"/>
  <c r="X126" i="2"/>
  <c r="Y126" i="2" s="1"/>
  <c r="AA125" i="2"/>
  <c r="AB124" i="2"/>
  <c r="L127" i="2"/>
  <c r="K128" i="2"/>
  <c r="N126" i="2"/>
  <c r="U126" i="2"/>
  <c r="M126" i="2"/>
  <c r="N522" i="2" l="1"/>
  <c r="M522" i="2"/>
  <c r="T524" i="2"/>
  <c r="L523" i="2"/>
  <c r="AB125" i="2"/>
  <c r="N127" i="2"/>
  <c r="U127" i="2"/>
  <c r="M127" i="2"/>
  <c r="L128" i="2"/>
  <c r="K129" i="2"/>
  <c r="Z126" i="2"/>
  <c r="AA126" i="2" s="1"/>
  <c r="W126" i="2"/>
  <c r="X127" i="2"/>
  <c r="Y127" i="2" s="1"/>
  <c r="N523" i="2" l="1"/>
  <c r="M523" i="2"/>
  <c r="T525" i="2"/>
  <c r="L524" i="2"/>
  <c r="Z127" i="2"/>
  <c r="AB126" i="2"/>
  <c r="L129" i="2"/>
  <c r="K130" i="2"/>
  <c r="W127" i="2"/>
  <c r="X128" i="2"/>
  <c r="Y128" i="2" s="1"/>
  <c r="AA127" i="2"/>
  <c r="Z128" i="2" s="1"/>
  <c r="N128" i="2"/>
  <c r="U128" i="2"/>
  <c r="M128" i="2"/>
  <c r="T526" i="2" l="1"/>
  <c r="L525" i="2"/>
  <c r="N524" i="2"/>
  <c r="M524" i="2"/>
  <c r="N129" i="2"/>
  <c r="U129" i="2"/>
  <c r="M129" i="2"/>
  <c r="W128" i="2"/>
  <c r="X129" i="2"/>
  <c r="Y129" i="2" s="1"/>
  <c r="AB127" i="2"/>
  <c r="AB128" i="2" s="1"/>
  <c r="L130" i="2"/>
  <c r="K131" i="2"/>
  <c r="AA128" i="2"/>
  <c r="M525" i="2" l="1"/>
  <c r="N525" i="2"/>
  <c r="T527" i="2"/>
  <c r="L526" i="2"/>
  <c r="N130" i="2"/>
  <c r="U130" i="2"/>
  <c r="M130" i="2"/>
  <c r="W129" i="2"/>
  <c r="X130" i="2"/>
  <c r="Y130" i="2" s="1"/>
  <c r="L131" i="2"/>
  <c r="K132" i="2"/>
  <c r="Z129" i="2"/>
  <c r="AA129" i="2" s="1"/>
  <c r="L527" i="2" l="1"/>
  <c r="T528" i="2"/>
  <c r="N526" i="2"/>
  <c r="M526" i="2"/>
  <c r="Z130" i="2"/>
  <c r="AB129" i="2"/>
  <c r="L132" i="2"/>
  <c r="K133" i="2"/>
  <c r="N131" i="2"/>
  <c r="U131" i="2"/>
  <c r="AA131" i="2" s="1"/>
  <c r="M131" i="2"/>
  <c r="W130" i="2"/>
  <c r="X131" i="2"/>
  <c r="Y131" i="2" s="1"/>
  <c r="AA130" i="2"/>
  <c r="Z131" i="2" s="1"/>
  <c r="T529" i="2" l="1"/>
  <c r="L528" i="2"/>
  <c r="M527" i="2"/>
  <c r="N527" i="2"/>
  <c r="W131" i="2"/>
  <c r="X132" i="2"/>
  <c r="Y132" i="2" s="1"/>
  <c r="Z132" i="2" s="1"/>
  <c r="L133" i="2"/>
  <c r="K134" i="2"/>
  <c r="N132" i="2"/>
  <c r="U132" i="2"/>
  <c r="M132" i="2"/>
  <c r="AB130" i="2"/>
  <c r="AB131" i="2" s="1"/>
  <c r="N528" i="2" l="1"/>
  <c r="M528" i="2"/>
  <c r="T530" i="2"/>
  <c r="L529" i="2"/>
  <c r="L134" i="2"/>
  <c r="K135" i="2"/>
  <c r="N133" i="2"/>
  <c r="U133" i="2"/>
  <c r="M133" i="2"/>
  <c r="W132" i="2"/>
  <c r="X133" i="2"/>
  <c r="Y133" i="2" s="1"/>
  <c r="AA132" i="2"/>
  <c r="N529" i="2" l="1"/>
  <c r="M529" i="2"/>
  <c r="L530" i="2"/>
  <c r="T531" i="2"/>
  <c r="W133" i="2"/>
  <c r="X134" i="2"/>
  <c r="Y134" i="2" s="1"/>
  <c r="AA133" i="2"/>
  <c r="Z134" i="2" s="1"/>
  <c r="L135" i="2"/>
  <c r="K136" i="2"/>
  <c r="N134" i="2"/>
  <c r="U134" i="2"/>
  <c r="AA134" i="2" s="1"/>
  <c r="M134" i="2"/>
  <c r="Z133" i="2"/>
  <c r="AB132" i="2"/>
  <c r="T532" i="2" l="1"/>
  <c r="L531" i="2"/>
  <c r="N530" i="2"/>
  <c r="M530" i="2"/>
  <c r="L136" i="2"/>
  <c r="K137" i="2"/>
  <c r="W134" i="2"/>
  <c r="X135" i="2"/>
  <c r="Y135" i="2" s="1"/>
  <c r="Z135" i="2" s="1"/>
  <c r="N135" i="2"/>
  <c r="U135" i="2"/>
  <c r="M135" i="2"/>
  <c r="AB133" i="2"/>
  <c r="AB134" i="2" s="1"/>
  <c r="N531" i="2" l="1"/>
  <c r="M531" i="2"/>
  <c r="L532" i="2"/>
  <c r="T533" i="2"/>
  <c r="W135" i="2"/>
  <c r="X136" i="2"/>
  <c r="Y136" i="2" s="1"/>
  <c r="L137" i="2"/>
  <c r="K138" i="2"/>
  <c r="N136" i="2"/>
  <c r="U136" i="2"/>
  <c r="M136" i="2"/>
  <c r="AA135" i="2"/>
  <c r="Z136" i="2" s="1"/>
  <c r="T534" i="2" l="1"/>
  <c r="L533" i="2"/>
  <c r="N532" i="2"/>
  <c r="M532" i="2"/>
  <c r="L138" i="2"/>
  <c r="K139" i="2"/>
  <c r="AA136" i="2"/>
  <c r="N137" i="2"/>
  <c r="U137" i="2"/>
  <c r="M137" i="2"/>
  <c r="W136" i="2"/>
  <c r="X137" i="2"/>
  <c r="Y137" i="2" s="1"/>
  <c r="AB135" i="2"/>
  <c r="N533" i="2" l="1"/>
  <c r="M533" i="2"/>
  <c r="T535" i="2"/>
  <c r="L534" i="2"/>
  <c r="Z137" i="2"/>
  <c r="AA137" i="2" s="1"/>
  <c r="L139" i="2"/>
  <c r="K140" i="2"/>
  <c r="W137" i="2"/>
  <c r="X138" i="2"/>
  <c r="Y138" i="2" s="1"/>
  <c r="AB136" i="2"/>
  <c r="N138" i="2"/>
  <c r="U138" i="2"/>
  <c r="M138" i="2"/>
  <c r="N534" i="2" l="1"/>
  <c r="M534" i="2"/>
  <c r="T536" i="2"/>
  <c r="L535" i="2"/>
  <c r="Z138" i="2"/>
  <c r="L140" i="2"/>
  <c r="K141" i="2"/>
  <c r="N139" i="2"/>
  <c r="U139" i="2"/>
  <c r="M139" i="2"/>
  <c r="AB137" i="2"/>
  <c r="AB138" i="2" s="1"/>
  <c r="W138" i="2"/>
  <c r="AA138" i="2"/>
  <c r="X139" i="2" s="1"/>
  <c r="Y139" i="2" s="1"/>
  <c r="T537" i="2" l="1"/>
  <c r="L536" i="2"/>
  <c r="N535" i="2"/>
  <c r="M535" i="2"/>
  <c r="W139" i="2"/>
  <c r="X140" i="2"/>
  <c r="Y140" i="2" s="1"/>
  <c r="K142" i="2"/>
  <c r="L141" i="2"/>
  <c r="Z139" i="2"/>
  <c r="AA139" i="2" s="1"/>
  <c r="N140" i="2"/>
  <c r="U140" i="2"/>
  <c r="M140" i="2"/>
  <c r="M536" i="2" l="1"/>
  <c r="N536" i="2"/>
  <c r="T538" i="2"/>
  <c r="L537" i="2"/>
  <c r="Z140" i="2"/>
  <c r="AB139" i="2"/>
  <c r="N141" i="2"/>
  <c r="M141" i="2"/>
  <c r="U141" i="2"/>
  <c r="X141" i="2"/>
  <c r="Y141" i="2" s="1"/>
  <c r="W140" i="2"/>
  <c r="L142" i="2"/>
  <c r="K143" i="2"/>
  <c r="AA140" i="2"/>
  <c r="T539" i="2" l="1"/>
  <c r="L538" i="2"/>
  <c r="N537" i="2"/>
  <c r="M537" i="2"/>
  <c r="W141" i="2"/>
  <c r="X142" i="2"/>
  <c r="Y142" i="2" s="1"/>
  <c r="U142" i="2"/>
  <c r="N142" i="2"/>
  <c r="M142" i="2"/>
  <c r="Z141" i="2"/>
  <c r="AA141" i="2" s="1"/>
  <c r="Z142" i="2" s="1"/>
  <c r="AB140" i="2"/>
  <c r="L143" i="2"/>
  <c r="K144" i="2"/>
  <c r="N538" i="2" l="1"/>
  <c r="M538" i="2"/>
  <c r="T540" i="2"/>
  <c r="L539" i="2"/>
  <c r="AA142" i="2"/>
  <c r="AB141" i="2"/>
  <c r="W142" i="2"/>
  <c r="X143" i="2"/>
  <c r="Y143" i="2" s="1"/>
  <c r="K145" i="2"/>
  <c r="L144" i="2"/>
  <c r="N143" i="2"/>
  <c r="U143" i="2"/>
  <c r="M143" i="2"/>
  <c r="N539" i="2" l="1"/>
  <c r="M539" i="2"/>
  <c r="T541" i="2"/>
  <c r="L540" i="2"/>
  <c r="N144" i="2"/>
  <c r="M144" i="2"/>
  <c r="U144" i="2"/>
  <c r="K146" i="2"/>
  <c r="L145" i="2"/>
  <c r="AB142" i="2"/>
  <c r="AA143" i="2"/>
  <c r="X144" i="2"/>
  <c r="Y144" i="2" s="1"/>
  <c r="W143" i="2"/>
  <c r="Z143" i="2"/>
  <c r="T542" i="2" l="1"/>
  <c r="L541" i="2"/>
  <c r="N540" i="2"/>
  <c r="M540" i="2"/>
  <c r="AB143" i="2"/>
  <c r="N145" i="2"/>
  <c r="M145" i="2"/>
  <c r="U145" i="2"/>
  <c r="Z144" i="2"/>
  <c r="AA144" i="2" s="1"/>
  <c r="Z145" i="2" s="1"/>
  <c r="L146" i="2"/>
  <c r="K147" i="2"/>
  <c r="X145" i="2"/>
  <c r="Y145" i="2" s="1"/>
  <c r="W144" i="2"/>
  <c r="M541" i="2" l="1"/>
  <c r="N541" i="2"/>
  <c r="T543" i="2"/>
  <c r="L542" i="2"/>
  <c r="L147" i="2"/>
  <c r="K148" i="2"/>
  <c r="AA145" i="2"/>
  <c r="Z146" i="2" s="1"/>
  <c r="W145" i="2"/>
  <c r="X146" i="2"/>
  <c r="Y146" i="2" s="1"/>
  <c r="U146" i="2"/>
  <c r="AA146" i="2" s="1"/>
  <c r="N146" i="2"/>
  <c r="M146" i="2"/>
  <c r="AB144" i="2"/>
  <c r="N542" i="2" l="1"/>
  <c r="M542" i="2"/>
  <c r="L543" i="2"/>
  <c r="T544" i="2"/>
  <c r="W146" i="2"/>
  <c r="X147" i="2"/>
  <c r="Y147" i="2" s="1"/>
  <c r="Z147" i="2" s="1"/>
  <c r="K149" i="2"/>
  <c r="L148" i="2"/>
  <c r="AB145" i="2"/>
  <c r="AB146" i="2" s="1"/>
  <c r="N147" i="2"/>
  <c r="U147" i="2"/>
  <c r="M147" i="2"/>
  <c r="T545" i="2" l="1"/>
  <c r="L544" i="2"/>
  <c r="N543" i="2"/>
  <c r="M543" i="2"/>
  <c r="AA147" i="2"/>
  <c r="K150" i="2"/>
  <c r="L149" i="2"/>
  <c r="AB147" i="2"/>
  <c r="N148" i="2"/>
  <c r="M148" i="2"/>
  <c r="U148" i="2"/>
  <c r="X148" i="2"/>
  <c r="Y148" i="2" s="1"/>
  <c r="Z148" i="2" s="1"/>
  <c r="W147" i="2"/>
  <c r="N544" i="2" l="1"/>
  <c r="M544" i="2"/>
  <c r="T546" i="2"/>
  <c r="L545" i="2"/>
  <c r="AA148" i="2"/>
  <c r="Z149" i="2" s="1"/>
  <c r="X149" i="2"/>
  <c r="Y149" i="2" s="1"/>
  <c r="W148" i="2"/>
  <c r="N149" i="2"/>
  <c r="M149" i="2"/>
  <c r="U149" i="2"/>
  <c r="AA149" i="2" s="1"/>
  <c r="L150" i="2"/>
  <c r="K151" i="2"/>
  <c r="N545" i="2" l="1"/>
  <c r="M545" i="2"/>
  <c r="T547" i="2"/>
  <c r="L546" i="2"/>
  <c r="K152" i="2"/>
  <c r="L151" i="2"/>
  <c r="W149" i="2"/>
  <c r="X150" i="2"/>
  <c r="Y150" i="2" s="1"/>
  <c r="Z150" i="2" s="1"/>
  <c r="U150" i="2"/>
  <c r="N150" i="2"/>
  <c r="M150" i="2"/>
  <c r="AB148" i="2"/>
  <c r="AB149" i="2" s="1"/>
  <c r="N546" i="2" l="1"/>
  <c r="M546" i="2"/>
  <c r="T548" i="2"/>
  <c r="L547" i="2"/>
  <c r="AA150" i="2"/>
  <c r="X151" i="2"/>
  <c r="Y151" i="2" s="1"/>
  <c r="W150" i="2"/>
  <c r="N151" i="2"/>
  <c r="U151" i="2"/>
  <c r="M151" i="2"/>
  <c r="L152" i="2"/>
  <c r="K153" i="2"/>
  <c r="AB150" i="2"/>
  <c r="N547" i="2" l="1"/>
  <c r="M547" i="2"/>
  <c r="T549" i="2"/>
  <c r="L548" i="2"/>
  <c r="X152" i="2"/>
  <c r="Y152" i="2" s="1"/>
  <c r="W151" i="2"/>
  <c r="K154" i="2"/>
  <c r="L153" i="2"/>
  <c r="U152" i="2"/>
  <c r="N152" i="2"/>
  <c r="M152" i="2"/>
  <c r="Z151" i="2"/>
  <c r="AA151" i="2" s="1"/>
  <c r="N548" i="2" l="1"/>
  <c r="M548" i="2"/>
  <c r="T550" i="2"/>
  <c r="L549" i="2"/>
  <c r="Z152" i="2"/>
  <c r="AB151" i="2"/>
  <c r="X153" i="2"/>
  <c r="Y153" i="2" s="1"/>
  <c r="W152" i="2"/>
  <c r="L154" i="2"/>
  <c r="K155" i="2"/>
  <c r="AA152" i="2"/>
  <c r="Z153" i="2" s="1"/>
  <c r="N153" i="2"/>
  <c r="M153" i="2"/>
  <c r="U153" i="2"/>
  <c r="M549" i="2" l="1"/>
  <c r="N549" i="2"/>
  <c r="T551" i="2"/>
  <c r="L550" i="2"/>
  <c r="U154" i="2"/>
  <c r="N154" i="2"/>
  <c r="M154" i="2"/>
  <c r="AA153" i="2"/>
  <c r="AB152" i="2"/>
  <c r="K156" i="2"/>
  <c r="L155" i="2"/>
  <c r="X154" i="2"/>
  <c r="Y154" i="2" s="1"/>
  <c r="W153" i="2"/>
  <c r="N550" i="2" l="1"/>
  <c r="M550" i="2"/>
  <c r="L551" i="2"/>
  <c r="T552" i="2"/>
  <c r="Z154" i="2"/>
  <c r="L156" i="2"/>
  <c r="K157" i="2"/>
  <c r="X155" i="2"/>
  <c r="Y155" i="2" s="1"/>
  <c r="W154" i="2"/>
  <c r="N155" i="2"/>
  <c r="M155" i="2"/>
  <c r="U155" i="2"/>
  <c r="AB153" i="2"/>
  <c r="AA154" i="2"/>
  <c r="M551" i="2" l="1"/>
  <c r="N551" i="2"/>
  <c r="T553" i="2"/>
  <c r="L552" i="2"/>
  <c r="AB154" i="2"/>
  <c r="X156" i="2"/>
  <c r="Y156" i="2" s="1"/>
  <c r="W155" i="2"/>
  <c r="K158" i="2"/>
  <c r="L157" i="2"/>
  <c r="AA155" i="2"/>
  <c r="Z156" i="2" s="1"/>
  <c r="Z155" i="2"/>
  <c r="U156" i="2"/>
  <c r="N156" i="2"/>
  <c r="M156" i="2"/>
  <c r="T554" i="2" l="1"/>
  <c r="L553" i="2"/>
  <c r="M552" i="2"/>
  <c r="N552" i="2"/>
  <c r="N157" i="2"/>
  <c r="M157" i="2"/>
  <c r="U157" i="2"/>
  <c r="AA156" i="2"/>
  <c r="L158" i="2"/>
  <c r="K159" i="2"/>
  <c r="X157" i="2"/>
  <c r="Y157" i="2" s="1"/>
  <c r="W156" i="2"/>
  <c r="AB155" i="2"/>
  <c r="M553" i="2" l="1"/>
  <c r="N553" i="2"/>
  <c r="T555" i="2"/>
  <c r="L554" i="2"/>
  <c r="K160" i="2"/>
  <c r="L159" i="2"/>
  <c r="U158" i="2"/>
  <c r="N158" i="2"/>
  <c r="M158" i="2"/>
  <c r="Z157" i="2"/>
  <c r="AA157" i="2" s="1"/>
  <c r="Z158" i="2" s="1"/>
  <c r="X158" i="2"/>
  <c r="Y158" i="2" s="1"/>
  <c r="W157" i="2"/>
  <c r="AB156" i="2"/>
  <c r="N554" i="2" l="1"/>
  <c r="M554" i="2"/>
  <c r="T556" i="2"/>
  <c r="L555" i="2"/>
  <c r="X159" i="2"/>
  <c r="Y159" i="2" s="1"/>
  <c r="W158" i="2"/>
  <c r="AA158" i="2"/>
  <c r="Z159" i="2" s="1"/>
  <c r="AB157" i="2"/>
  <c r="N159" i="2"/>
  <c r="M159" i="2"/>
  <c r="U159" i="2"/>
  <c r="L160" i="2"/>
  <c r="K161" i="2"/>
  <c r="N555" i="2" l="1"/>
  <c r="M555" i="2"/>
  <c r="L556" i="2"/>
  <c r="T557" i="2"/>
  <c r="AB158" i="2"/>
  <c r="U160" i="2"/>
  <c r="N160" i="2"/>
  <c r="M160" i="2"/>
  <c r="AA159" i="2"/>
  <c r="X160" i="2"/>
  <c r="Y160" i="2" s="1"/>
  <c r="W159" i="2"/>
  <c r="K162" i="2"/>
  <c r="L161" i="2"/>
  <c r="L557" i="2" l="1"/>
  <c r="T558" i="2"/>
  <c r="N556" i="2"/>
  <c r="M556" i="2"/>
  <c r="L162" i="2"/>
  <c r="K163" i="2"/>
  <c r="Z160" i="2"/>
  <c r="AA160" i="2" s="1"/>
  <c r="Z161" i="2" s="1"/>
  <c r="X161" i="2"/>
  <c r="Y161" i="2" s="1"/>
  <c r="W160" i="2"/>
  <c r="N161" i="2"/>
  <c r="M161" i="2"/>
  <c r="U161" i="2"/>
  <c r="AB159" i="2"/>
  <c r="T559" i="2" l="1"/>
  <c r="L558" i="2"/>
  <c r="N557" i="2"/>
  <c r="M557" i="2"/>
  <c r="X162" i="2"/>
  <c r="Y162" i="2" s="1"/>
  <c r="W161" i="2"/>
  <c r="AA161" i="2"/>
  <c r="Z162" i="2" s="1"/>
  <c r="L163" i="2"/>
  <c r="K164" i="2"/>
  <c r="AB160" i="2"/>
  <c r="U162" i="2"/>
  <c r="N162" i="2"/>
  <c r="M162" i="2"/>
  <c r="N558" i="2" l="1"/>
  <c r="M558" i="2"/>
  <c r="T560" i="2"/>
  <c r="L559" i="2"/>
  <c r="AA162" i="2"/>
  <c r="AB161" i="2"/>
  <c r="U163" i="2"/>
  <c r="N163" i="2"/>
  <c r="M163" i="2"/>
  <c r="K165" i="2"/>
  <c r="L164" i="2"/>
  <c r="X163" i="2"/>
  <c r="Y163" i="2" s="1"/>
  <c r="Z163" i="2" s="1"/>
  <c r="W162" i="2"/>
  <c r="T561" i="2" l="1"/>
  <c r="L560" i="2"/>
  <c r="N559" i="2"/>
  <c r="M559" i="2"/>
  <c r="AB162" i="2"/>
  <c r="AA163" i="2"/>
  <c r="AB163" i="2" s="1"/>
  <c r="U164" i="2"/>
  <c r="N164" i="2"/>
  <c r="M164" i="2"/>
  <c r="W163" i="2"/>
  <c r="X164" i="2"/>
  <c r="Y164" i="2" s="1"/>
  <c r="L165" i="2"/>
  <c r="K166" i="2"/>
  <c r="N560" i="2" l="1"/>
  <c r="M560" i="2"/>
  <c r="T562" i="2"/>
  <c r="L561" i="2"/>
  <c r="N165" i="2"/>
  <c r="U165" i="2"/>
  <c r="M165" i="2"/>
  <c r="L166" i="2"/>
  <c r="K167" i="2"/>
  <c r="W164" i="2"/>
  <c r="X165" i="2"/>
  <c r="Y165" i="2" s="1"/>
  <c r="AA164" i="2"/>
  <c r="Z164" i="2"/>
  <c r="N561" i="2" l="1"/>
  <c r="M561" i="2"/>
  <c r="T563" i="2"/>
  <c r="L562" i="2"/>
  <c r="K168" i="2"/>
  <c r="L167" i="2"/>
  <c r="W165" i="2"/>
  <c r="X166" i="2"/>
  <c r="Y166" i="2" s="1"/>
  <c r="N166" i="2"/>
  <c r="M166" i="2"/>
  <c r="U166" i="2"/>
  <c r="AA165" i="2"/>
  <c r="Z166" i="2" s="1"/>
  <c r="Z165" i="2"/>
  <c r="AB164" i="2"/>
  <c r="N562" i="2" l="1"/>
  <c r="M562" i="2"/>
  <c r="T564" i="2"/>
  <c r="L563" i="2"/>
  <c r="W166" i="2"/>
  <c r="X167" i="2"/>
  <c r="Y167" i="2" s="1"/>
  <c r="AB165" i="2"/>
  <c r="N167" i="2"/>
  <c r="U167" i="2"/>
  <c r="M167" i="2"/>
  <c r="AA166" i="2"/>
  <c r="L168" i="2"/>
  <c r="K169" i="2"/>
  <c r="N563" i="2" l="1"/>
  <c r="M563" i="2"/>
  <c r="T565" i="2"/>
  <c r="L564" i="2"/>
  <c r="N168" i="2"/>
  <c r="M168" i="2"/>
  <c r="U168" i="2"/>
  <c r="W167" i="2"/>
  <c r="X168" i="2"/>
  <c r="Y168" i="2" s="1"/>
  <c r="AB166" i="2"/>
  <c r="Z167" i="2"/>
  <c r="AA167" i="2" s="1"/>
  <c r="K170" i="2"/>
  <c r="L169" i="2"/>
  <c r="N564" i="2" l="1"/>
  <c r="M564" i="2"/>
  <c r="T566" i="2"/>
  <c r="L565" i="2"/>
  <c r="Z168" i="2"/>
  <c r="AA168" i="2" s="1"/>
  <c r="AB167" i="2"/>
  <c r="W168" i="2"/>
  <c r="X169" i="2"/>
  <c r="Y169" i="2" s="1"/>
  <c r="N169" i="2"/>
  <c r="M169" i="2"/>
  <c r="U169" i="2"/>
  <c r="K171" i="2"/>
  <c r="L170" i="2"/>
  <c r="N565" i="2" l="1"/>
  <c r="M565" i="2"/>
  <c r="T567" i="2"/>
  <c r="L566" i="2"/>
  <c r="N170" i="2"/>
  <c r="M170" i="2"/>
  <c r="U170" i="2"/>
  <c r="W169" i="2"/>
  <c r="X170" i="2"/>
  <c r="Y170" i="2" s="1"/>
  <c r="L171" i="2"/>
  <c r="K172" i="2"/>
  <c r="AA169" i="2"/>
  <c r="Z170" i="2" s="1"/>
  <c r="AB168" i="2"/>
  <c r="Z169" i="2"/>
  <c r="N566" i="2" l="1"/>
  <c r="M566" i="2"/>
  <c r="T568" i="2"/>
  <c r="L567" i="2"/>
  <c r="AA170" i="2"/>
  <c r="W170" i="2"/>
  <c r="X171" i="2"/>
  <c r="Y171" i="2" s="1"/>
  <c r="K173" i="2"/>
  <c r="L172" i="2"/>
  <c r="N171" i="2"/>
  <c r="M171" i="2"/>
  <c r="U171" i="2"/>
  <c r="AB169" i="2"/>
  <c r="AB170" i="2" s="1"/>
  <c r="N567" i="2" l="1"/>
  <c r="M567" i="2"/>
  <c r="T569" i="2"/>
  <c r="L568" i="2"/>
  <c r="AA171" i="2"/>
  <c r="L173" i="2"/>
  <c r="K174" i="2"/>
  <c r="W171" i="2"/>
  <c r="X172" i="2"/>
  <c r="Y172" i="2" s="1"/>
  <c r="N172" i="2"/>
  <c r="U172" i="2"/>
  <c r="M172" i="2"/>
  <c r="AB171" i="2"/>
  <c r="Z171" i="2"/>
  <c r="T570" i="2" l="1"/>
  <c r="L569" i="2"/>
  <c r="N568" i="2"/>
  <c r="M568" i="2"/>
  <c r="W172" i="2"/>
  <c r="X173" i="2"/>
  <c r="Y173" i="2" s="1"/>
  <c r="AA172" i="2"/>
  <c r="Z173" i="2" s="1"/>
  <c r="L174" i="2"/>
  <c r="K175" i="2"/>
  <c r="N173" i="2"/>
  <c r="U173" i="2"/>
  <c r="AA173" i="2" s="1"/>
  <c r="M173" i="2"/>
  <c r="Z172" i="2"/>
  <c r="N569" i="2" l="1"/>
  <c r="M569" i="2"/>
  <c r="T571" i="2"/>
  <c r="L570" i="2"/>
  <c r="W173" i="2"/>
  <c r="X174" i="2"/>
  <c r="Y174" i="2" s="1"/>
  <c r="Z174" i="2" s="1"/>
  <c r="N174" i="2"/>
  <c r="M174" i="2"/>
  <c r="U174" i="2"/>
  <c r="K176" i="2"/>
  <c r="L175" i="2"/>
  <c r="AB172" i="2"/>
  <c r="AB173" i="2" s="1"/>
  <c r="N570" i="2" l="1"/>
  <c r="M570" i="2"/>
  <c r="T572" i="2"/>
  <c r="L571" i="2"/>
  <c r="N175" i="2"/>
  <c r="U175" i="2"/>
  <c r="M175" i="2"/>
  <c r="L176" i="2"/>
  <c r="K177" i="2"/>
  <c r="W174" i="2"/>
  <c r="X175" i="2"/>
  <c r="Y175" i="2" s="1"/>
  <c r="AA174" i="2"/>
  <c r="N571" i="2" l="1"/>
  <c r="M571" i="2"/>
  <c r="T573" i="2"/>
  <c r="L572" i="2"/>
  <c r="Z175" i="2"/>
  <c r="W175" i="2"/>
  <c r="X176" i="2"/>
  <c r="Y176" i="2" s="1"/>
  <c r="AA175" i="2"/>
  <c r="Z176" i="2" s="1"/>
  <c r="K178" i="2"/>
  <c r="L177" i="2"/>
  <c r="N176" i="2"/>
  <c r="M176" i="2"/>
  <c r="U176" i="2"/>
  <c r="AB174" i="2"/>
  <c r="T574" i="2" l="1"/>
  <c r="L573" i="2"/>
  <c r="N572" i="2"/>
  <c r="M572" i="2"/>
  <c r="K179" i="2"/>
  <c r="L178" i="2"/>
  <c r="AB175" i="2"/>
  <c r="W176" i="2"/>
  <c r="X177" i="2"/>
  <c r="Y177" i="2" s="1"/>
  <c r="N177" i="2"/>
  <c r="M177" i="2"/>
  <c r="U177" i="2"/>
  <c r="AA177" i="2" s="1"/>
  <c r="AA176" i="2"/>
  <c r="Z177" i="2" s="1"/>
  <c r="N573" i="2" l="1"/>
  <c r="M573" i="2"/>
  <c r="T575" i="2"/>
  <c r="L574" i="2"/>
  <c r="W177" i="2"/>
  <c r="X178" i="2"/>
  <c r="Y178" i="2" s="1"/>
  <c r="Z178" i="2" s="1"/>
  <c r="AB176" i="2"/>
  <c r="AB177" i="2" s="1"/>
  <c r="N178" i="2"/>
  <c r="M178" i="2"/>
  <c r="U178" i="2"/>
  <c r="L179" i="2"/>
  <c r="K180" i="2"/>
  <c r="N574" i="2" l="1"/>
  <c r="M574" i="2"/>
  <c r="T576" i="2"/>
  <c r="L575" i="2"/>
  <c r="N179" i="2"/>
  <c r="M179" i="2"/>
  <c r="U179" i="2"/>
  <c r="W178" i="2"/>
  <c r="X179" i="2"/>
  <c r="Y179" i="2" s="1"/>
  <c r="AA178" i="2"/>
  <c r="Z179" i="2" s="1"/>
  <c r="K181" i="2"/>
  <c r="L180" i="2"/>
  <c r="N575" i="2" l="1"/>
  <c r="M575" i="2"/>
  <c r="T577" i="2"/>
  <c r="L576" i="2"/>
  <c r="L181" i="2"/>
  <c r="K182" i="2"/>
  <c r="AB178" i="2"/>
  <c r="W179" i="2"/>
  <c r="X180" i="2"/>
  <c r="Y180" i="2" s="1"/>
  <c r="AA179" i="2"/>
  <c r="N180" i="2"/>
  <c r="U180" i="2"/>
  <c r="M180" i="2"/>
  <c r="N576" i="2" l="1"/>
  <c r="M576" i="2"/>
  <c r="T578" i="2"/>
  <c r="L577" i="2"/>
  <c r="L182" i="2"/>
  <c r="K183" i="2"/>
  <c r="Z180" i="2"/>
  <c r="AA180" i="2" s="1"/>
  <c r="AB179" i="2"/>
  <c r="W180" i="2"/>
  <c r="X181" i="2"/>
  <c r="Y181" i="2" s="1"/>
  <c r="N181" i="2"/>
  <c r="U181" i="2"/>
  <c r="M181" i="2"/>
  <c r="N577" i="2" l="1"/>
  <c r="M577" i="2"/>
  <c r="T579" i="2"/>
  <c r="L578" i="2"/>
  <c r="Z181" i="2"/>
  <c r="K184" i="2"/>
  <c r="L183" i="2"/>
  <c r="AB180" i="2"/>
  <c r="W181" i="2"/>
  <c r="X182" i="2"/>
  <c r="Y182" i="2" s="1"/>
  <c r="N182" i="2"/>
  <c r="M182" i="2"/>
  <c r="U182" i="2"/>
  <c r="AA181" i="2"/>
  <c r="Z182" i="2" s="1"/>
  <c r="N578" i="2" l="1"/>
  <c r="M578" i="2"/>
  <c r="T580" i="2"/>
  <c r="L579" i="2"/>
  <c r="W182" i="2"/>
  <c r="X183" i="2"/>
  <c r="Y183" i="2" s="1"/>
  <c r="AA182" i="2"/>
  <c r="AB181" i="2"/>
  <c r="AB182" i="2" s="1"/>
  <c r="N183" i="2"/>
  <c r="U183" i="2"/>
  <c r="M183" i="2"/>
  <c r="L184" i="2"/>
  <c r="K185" i="2"/>
  <c r="N579" i="2" l="1"/>
  <c r="M579" i="2"/>
  <c r="T581" i="2"/>
  <c r="L580" i="2"/>
  <c r="N184" i="2"/>
  <c r="M184" i="2"/>
  <c r="U184" i="2"/>
  <c r="W183" i="2"/>
  <c r="X184" i="2"/>
  <c r="Y184" i="2" s="1"/>
  <c r="Z183" i="2"/>
  <c r="AA183" i="2" s="1"/>
  <c r="Z184" i="2" s="1"/>
  <c r="K186" i="2"/>
  <c r="L185" i="2"/>
  <c r="N580" i="2" l="1"/>
  <c r="M580" i="2"/>
  <c r="T582" i="2"/>
  <c r="L581" i="2"/>
  <c r="AA184" i="2"/>
  <c r="AB183" i="2"/>
  <c r="N185" i="2"/>
  <c r="M185" i="2"/>
  <c r="U185" i="2"/>
  <c r="W184" i="2"/>
  <c r="X185" i="2"/>
  <c r="Y185" i="2" s="1"/>
  <c r="K187" i="2"/>
  <c r="L186" i="2"/>
  <c r="M581" i="2" l="1"/>
  <c r="N581" i="2"/>
  <c r="T583" i="2"/>
  <c r="L582" i="2"/>
  <c r="N186" i="2"/>
  <c r="M186" i="2"/>
  <c r="U186" i="2"/>
  <c r="W185" i="2"/>
  <c r="X186" i="2"/>
  <c r="Y186" i="2" s="1"/>
  <c r="L187" i="2"/>
  <c r="K188" i="2"/>
  <c r="AA185" i="2"/>
  <c r="AB184" i="2"/>
  <c r="Z185" i="2"/>
  <c r="N582" i="2" l="1"/>
  <c r="M582" i="2"/>
  <c r="T584" i="2"/>
  <c r="L583" i="2"/>
  <c r="Z186" i="2"/>
  <c r="L188" i="2"/>
  <c r="K189" i="2"/>
  <c r="N187" i="2"/>
  <c r="M187" i="2"/>
  <c r="U187" i="2"/>
  <c r="W186" i="2"/>
  <c r="X187" i="2"/>
  <c r="Y187" i="2" s="1"/>
  <c r="AA186" i="2"/>
  <c r="AB185" i="2"/>
  <c r="N583" i="2" l="1"/>
  <c r="M583" i="2"/>
  <c r="T585" i="2"/>
  <c r="L584" i="2"/>
  <c r="K190" i="2"/>
  <c r="L189" i="2"/>
  <c r="AA187" i="2"/>
  <c r="W187" i="2"/>
  <c r="X188" i="2"/>
  <c r="Y188" i="2" s="1"/>
  <c r="AB186" i="2"/>
  <c r="N188" i="2"/>
  <c r="U188" i="2"/>
  <c r="M188" i="2"/>
  <c r="Z187" i="2"/>
  <c r="N584" i="2" l="1"/>
  <c r="M584" i="2"/>
  <c r="T586" i="2"/>
  <c r="L585" i="2"/>
  <c r="AA188" i="2"/>
  <c r="Z188" i="2"/>
  <c r="AB187" i="2"/>
  <c r="N189" i="2"/>
  <c r="M189" i="2"/>
  <c r="U189" i="2"/>
  <c r="W188" i="2"/>
  <c r="X189" i="2"/>
  <c r="Y189" i="2" s="1"/>
  <c r="K191" i="2"/>
  <c r="L190" i="2"/>
  <c r="T587" i="2" l="1"/>
  <c r="L586" i="2"/>
  <c r="N585" i="2"/>
  <c r="M585" i="2"/>
  <c r="AB188" i="2"/>
  <c r="L191" i="2"/>
  <c r="K192" i="2"/>
  <c r="W189" i="2"/>
  <c r="X190" i="2"/>
  <c r="Y190" i="2" s="1"/>
  <c r="N190" i="2"/>
  <c r="M190" i="2"/>
  <c r="U190" i="2"/>
  <c r="Z189" i="2"/>
  <c r="AA189" i="2" s="1"/>
  <c r="N586" i="2" l="1"/>
  <c r="M586" i="2"/>
  <c r="T588" i="2"/>
  <c r="L587" i="2"/>
  <c r="Z190" i="2"/>
  <c r="K193" i="2"/>
  <c r="L192" i="2"/>
  <c r="W190" i="2"/>
  <c r="X191" i="2"/>
  <c r="Y191" i="2" s="1"/>
  <c r="N191" i="2"/>
  <c r="U191" i="2"/>
  <c r="M191" i="2"/>
  <c r="AB189" i="2"/>
  <c r="AA190" i="2"/>
  <c r="N587" i="2" l="1"/>
  <c r="M587" i="2"/>
  <c r="T589" i="2"/>
  <c r="L588" i="2"/>
  <c r="Z191" i="2"/>
  <c r="AB190" i="2"/>
  <c r="AA191" i="2"/>
  <c r="W191" i="2"/>
  <c r="X192" i="2"/>
  <c r="Y192" i="2" s="1"/>
  <c r="N192" i="2"/>
  <c r="U192" i="2"/>
  <c r="M192" i="2"/>
  <c r="K194" i="2"/>
  <c r="L193" i="2"/>
  <c r="N588" i="2" l="1"/>
  <c r="M588" i="2"/>
  <c r="T590" i="2"/>
  <c r="L589" i="2"/>
  <c r="Z192" i="2"/>
  <c r="X193" i="2"/>
  <c r="Y193" i="2" s="1"/>
  <c r="W192" i="2"/>
  <c r="K195" i="2"/>
  <c r="L194" i="2"/>
  <c r="AA192" i="2"/>
  <c r="Z193" i="2" s="1"/>
  <c r="N193" i="2"/>
  <c r="M193" i="2"/>
  <c r="U193" i="2"/>
  <c r="AB191" i="2"/>
  <c r="M589" i="2" l="1"/>
  <c r="N589" i="2"/>
  <c r="T591" i="2"/>
  <c r="L590" i="2"/>
  <c r="AA193" i="2"/>
  <c r="N194" i="2"/>
  <c r="U194" i="2"/>
  <c r="M194" i="2"/>
  <c r="X194" i="2"/>
  <c r="Y194" i="2" s="1"/>
  <c r="Z194" i="2" s="1"/>
  <c r="W193" i="2"/>
  <c r="K196" i="2"/>
  <c r="L195" i="2"/>
  <c r="AB192" i="2"/>
  <c r="AB193" i="2" s="1"/>
  <c r="N590" i="2" l="1"/>
  <c r="M590" i="2"/>
  <c r="L591" i="2"/>
  <c r="T592" i="2"/>
  <c r="L196" i="2"/>
  <c r="K197" i="2"/>
  <c r="N195" i="2"/>
  <c r="U195" i="2"/>
  <c r="M195" i="2"/>
  <c r="AA194" i="2"/>
  <c r="Z195" i="2" s="1"/>
  <c r="X195" i="2"/>
  <c r="Y195" i="2" s="1"/>
  <c r="W194" i="2"/>
  <c r="T593" i="2" l="1"/>
  <c r="L592" i="2"/>
  <c r="N591" i="2"/>
  <c r="M591" i="2"/>
  <c r="X196" i="2"/>
  <c r="Y196" i="2" s="1"/>
  <c r="W195" i="2"/>
  <c r="K198" i="2"/>
  <c r="L197" i="2"/>
  <c r="N196" i="2"/>
  <c r="U196" i="2"/>
  <c r="M196" i="2"/>
  <c r="AA195" i="2"/>
  <c r="AB194" i="2"/>
  <c r="N592" i="2" l="1"/>
  <c r="M592" i="2"/>
  <c r="T594" i="2"/>
  <c r="L593" i="2"/>
  <c r="AB195" i="2"/>
  <c r="X197" i="2"/>
  <c r="Y197" i="2" s="1"/>
  <c r="W196" i="2"/>
  <c r="L198" i="2"/>
  <c r="K199" i="2"/>
  <c r="AA196" i="2"/>
  <c r="Z197" i="2" s="1"/>
  <c r="N197" i="2"/>
  <c r="M197" i="2"/>
  <c r="U197" i="2"/>
  <c r="Z196" i="2"/>
  <c r="N593" i="2" l="1"/>
  <c r="M593" i="2"/>
  <c r="T595" i="2"/>
  <c r="L594" i="2"/>
  <c r="AA197" i="2"/>
  <c r="K200" i="2"/>
  <c r="L199" i="2"/>
  <c r="M198" i="2"/>
  <c r="U198" i="2"/>
  <c r="N198" i="2"/>
  <c r="X198" i="2"/>
  <c r="Y198" i="2" s="1"/>
  <c r="Z198" i="2" s="1"/>
  <c r="W197" i="2"/>
  <c r="AB196" i="2"/>
  <c r="AB197" i="2" s="1"/>
  <c r="N594" i="2" l="1"/>
  <c r="M594" i="2"/>
  <c r="T596" i="2"/>
  <c r="L595" i="2"/>
  <c r="X199" i="2"/>
  <c r="Y199" i="2" s="1"/>
  <c r="W198" i="2"/>
  <c r="K201" i="2"/>
  <c r="L200" i="2"/>
  <c r="AA198" i="2"/>
  <c r="Z199" i="2" s="1"/>
  <c r="N199" i="2"/>
  <c r="U199" i="2"/>
  <c r="AA199" i="2" s="1"/>
  <c r="M199" i="2"/>
  <c r="M595" i="2" l="1"/>
  <c r="N595" i="2"/>
  <c r="T597" i="2"/>
  <c r="L596" i="2"/>
  <c r="AB198" i="2"/>
  <c r="X200" i="2"/>
  <c r="Y200" i="2" s="1"/>
  <c r="Z200" i="2" s="1"/>
  <c r="W199" i="2"/>
  <c r="L201" i="2"/>
  <c r="K202" i="2"/>
  <c r="M200" i="2"/>
  <c r="U200" i="2"/>
  <c r="N200" i="2"/>
  <c r="AB199" i="2"/>
  <c r="N596" i="2" l="1"/>
  <c r="M596" i="2"/>
  <c r="T598" i="2"/>
  <c r="L597" i="2"/>
  <c r="K203" i="2"/>
  <c r="L202" i="2"/>
  <c r="N201" i="2"/>
  <c r="M201" i="2"/>
  <c r="U201" i="2"/>
  <c r="X201" i="2"/>
  <c r="Y201" i="2" s="1"/>
  <c r="W200" i="2"/>
  <c r="AA200" i="2"/>
  <c r="Z201" i="2" s="1"/>
  <c r="M597" i="2" l="1"/>
  <c r="N597" i="2"/>
  <c r="T599" i="2"/>
  <c r="L598" i="2"/>
  <c r="AA201" i="2"/>
  <c r="X202" i="2"/>
  <c r="Y202" i="2" s="1"/>
  <c r="W201" i="2"/>
  <c r="N202" i="2"/>
  <c r="U202" i="2"/>
  <c r="M202" i="2"/>
  <c r="AB200" i="2"/>
  <c r="AB201" i="2" s="1"/>
  <c r="L203" i="2"/>
  <c r="K204" i="2"/>
  <c r="N598" i="2" l="1"/>
  <c r="M598" i="2"/>
  <c r="T600" i="2"/>
  <c r="L599" i="2"/>
  <c r="U203" i="2"/>
  <c r="N203" i="2"/>
  <c r="M203" i="2"/>
  <c r="X203" i="2"/>
  <c r="Y203" i="2" s="1"/>
  <c r="W202" i="2"/>
  <c r="L204" i="2"/>
  <c r="K205" i="2"/>
  <c r="Z202" i="2"/>
  <c r="AA202" i="2" s="1"/>
  <c r="M599" i="2" l="1"/>
  <c r="N599" i="2"/>
  <c r="T601" i="2"/>
  <c r="L600" i="2"/>
  <c r="Z203" i="2"/>
  <c r="AB202" i="2"/>
  <c r="X204" i="2"/>
  <c r="Y204" i="2" s="1"/>
  <c r="W203" i="2"/>
  <c r="N204" i="2"/>
  <c r="M204" i="2"/>
  <c r="U204" i="2"/>
  <c r="AA203" i="2"/>
  <c r="Z204" i="2" s="1"/>
  <c r="K206" i="2"/>
  <c r="L205" i="2"/>
  <c r="T602" i="2" l="1"/>
  <c r="L601" i="2"/>
  <c r="N600" i="2"/>
  <c r="M600" i="2"/>
  <c r="AA204" i="2"/>
  <c r="N205" i="2"/>
  <c r="M205" i="2"/>
  <c r="U205" i="2"/>
  <c r="AB203" i="2"/>
  <c r="X205" i="2"/>
  <c r="Y205" i="2" s="1"/>
  <c r="W204" i="2"/>
  <c r="L206" i="2"/>
  <c r="K207" i="2"/>
  <c r="N601" i="2" l="1"/>
  <c r="M601" i="2"/>
  <c r="T603" i="2"/>
  <c r="L602" i="2"/>
  <c r="AB204" i="2"/>
  <c r="M206" i="2"/>
  <c r="U206" i="2"/>
  <c r="N206" i="2"/>
  <c r="AA205" i="2"/>
  <c r="AB205" i="2" s="1"/>
  <c r="X206" i="2"/>
  <c r="Y206" i="2" s="1"/>
  <c r="W205" i="2"/>
  <c r="K208" i="2"/>
  <c r="L207" i="2"/>
  <c r="Z205" i="2"/>
  <c r="N602" i="2" l="1"/>
  <c r="M602" i="2"/>
  <c r="T604" i="2"/>
  <c r="L603" i="2"/>
  <c r="K209" i="2"/>
  <c r="L208" i="2"/>
  <c r="Z206" i="2"/>
  <c r="AA206" i="2" s="1"/>
  <c r="Z207" i="2" s="1"/>
  <c r="N207" i="2"/>
  <c r="M207" i="2"/>
  <c r="U207" i="2"/>
  <c r="X207" i="2"/>
  <c r="Y207" i="2" s="1"/>
  <c r="W206" i="2"/>
  <c r="T605" i="2" l="1"/>
  <c r="L604" i="2"/>
  <c r="N603" i="2"/>
  <c r="M603" i="2"/>
  <c r="AA207" i="2"/>
  <c r="U208" i="2"/>
  <c r="M208" i="2"/>
  <c r="N208" i="2"/>
  <c r="L209" i="2"/>
  <c r="K210" i="2"/>
  <c r="X208" i="2"/>
  <c r="Y208" i="2" s="1"/>
  <c r="W207" i="2"/>
  <c r="AB206" i="2"/>
  <c r="AB207" i="2" s="1"/>
  <c r="N604" i="2" l="1"/>
  <c r="M604" i="2"/>
  <c r="T606" i="2"/>
  <c r="L605" i="2"/>
  <c r="N209" i="2"/>
  <c r="M209" i="2"/>
  <c r="U209" i="2"/>
  <c r="X209" i="2"/>
  <c r="Y209" i="2" s="1"/>
  <c r="W208" i="2"/>
  <c r="AA208" i="2"/>
  <c r="Z209" i="2" s="1"/>
  <c r="K211" i="2"/>
  <c r="L210" i="2"/>
  <c r="Z208" i="2"/>
  <c r="T607" i="2" l="1"/>
  <c r="L606" i="2"/>
  <c r="N605" i="2"/>
  <c r="M605" i="2"/>
  <c r="L211" i="2"/>
  <c r="K212" i="2"/>
  <c r="N210" i="2"/>
  <c r="U210" i="2"/>
  <c r="M210" i="2"/>
  <c r="X210" i="2"/>
  <c r="Y210" i="2" s="1"/>
  <c r="W209" i="2"/>
  <c r="AA209" i="2"/>
  <c r="Z210" i="2" s="1"/>
  <c r="AB208" i="2"/>
  <c r="N606" i="2" l="1"/>
  <c r="M606" i="2"/>
  <c r="L607" i="2"/>
  <c r="T608" i="2"/>
  <c r="AA210" i="2"/>
  <c r="X211" i="2"/>
  <c r="Y211" i="2" s="1"/>
  <c r="W210" i="2"/>
  <c r="L212" i="2"/>
  <c r="K213" i="2"/>
  <c r="AB209" i="2"/>
  <c r="U211" i="2"/>
  <c r="N211" i="2"/>
  <c r="M211" i="2"/>
  <c r="T609" i="2" l="1"/>
  <c r="L608" i="2"/>
  <c r="N607" i="2"/>
  <c r="M607" i="2"/>
  <c r="AB210" i="2"/>
  <c r="K214" i="2"/>
  <c r="L213" i="2"/>
  <c r="N212" i="2"/>
  <c r="M212" i="2"/>
  <c r="U212" i="2"/>
  <c r="X212" i="2"/>
  <c r="Y212" i="2" s="1"/>
  <c r="W211" i="2"/>
  <c r="Z211" i="2"/>
  <c r="AA211" i="2" s="1"/>
  <c r="N608" i="2" l="1"/>
  <c r="M608" i="2"/>
  <c r="T610" i="2"/>
  <c r="L609" i="2"/>
  <c r="Z212" i="2"/>
  <c r="AB211" i="2"/>
  <c r="AA212" i="2"/>
  <c r="Z213" i="2" s="1"/>
  <c r="X213" i="2"/>
  <c r="Y213" i="2" s="1"/>
  <c r="W212" i="2"/>
  <c r="N213" i="2"/>
  <c r="M213" i="2"/>
  <c r="U213" i="2"/>
  <c r="L214" i="2"/>
  <c r="K215" i="2"/>
  <c r="N609" i="2" l="1"/>
  <c r="M609" i="2"/>
  <c r="T611" i="2"/>
  <c r="L610" i="2"/>
  <c r="AB212" i="2"/>
  <c r="AA213" i="2"/>
  <c r="X214" i="2"/>
  <c r="Y214" i="2" s="1"/>
  <c r="W213" i="2"/>
  <c r="L215" i="2"/>
  <c r="K216" i="2"/>
  <c r="U214" i="2"/>
  <c r="M214" i="2"/>
  <c r="N214" i="2"/>
  <c r="N610" i="2" l="1"/>
  <c r="M610" i="2"/>
  <c r="T612" i="2"/>
  <c r="L611" i="2"/>
  <c r="AB213" i="2"/>
  <c r="X215" i="2"/>
  <c r="Y215" i="2" s="1"/>
  <c r="W214" i="2"/>
  <c r="L216" i="2"/>
  <c r="K217" i="2"/>
  <c r="AA214" i="2"/>
  <c r="Z215" i="2" s="1"/>
  <c r="U215" i="2"/>
  <c r="M215" i="2"/>
  <c r="N215" i="2"/>
  <c r="Z214" i="2"/>
  <c r="N611" i="2" l="1"/>
  <c r="M611" i="2"/>
  <c r="T613" i="2"/>
  <c r="L612" i="2"/>
  <c r="X216" i="2"/>
  <c r="Y216" i="2" s="1"/>
  <c r="W215" i="2"/>
  <c r="U216" i="2"/>
  <c r="M216" i="2"/>
  <c r="N216" i="2"/>
  <c r="L217" i="2"/>
  <c r="K218" i="2"/>
  <c r="AB214" i="2"/>
  <c r="AB215" i="2" s="1"/>
  <c r="AA215" i="2"/>
  <c r="Z216" i="2" s="1"/>
  <c r="N612" i="2" l="1"/>
  <c r="M612" i="2"/>
  <c r="T614" i="2"/>
  <c r="L613" i="2"/>
  <c r="AA216" i="2"/>
  <c r="L218" i="2"/>
  <c r="K219" i="2"/>
  <c r="U217" i="2"/>
  <c r="M217" i="2"/>
  <c r="N217" i="2"/>
  <c r="X217" i="2"/>
  <c r="Y217" i="2" s="1"/>
  <c r="Z217" i="2" s="1"/>
  <c r="W216" i="2"/>
  <c r="AB216" i="2"/>
  <c r="M613" i="2" l="1"/>
  <c r="N613" i="2"/>
  <c r="T615" i="2"/>
  <c r="L614" i="2"/>
  <c r="AA217" i="2"/>
  <c r="AB217" i="2" s="1"/>
  <c r="X218" i="2"/>
  <c r="Y218" i="2" s="1"/>
  <c r="W217" i="2"/>
  <c r="L219" i="2"/>
  <c r="K220" i="2"/>
  <c r="U218" i="2"/>
  <c r="M218" i="2"/>
  <c r="N218" i="2"/>
  <c r="N614" i="2" l="1"/>
  <c r="M614" i="2"/>
  <c r="L615" i="2"/>
  <c r="T616" i="2"/>
  <c r="L220" i="2"/>
  <c r="K221" i="2"/>
  <c r="AA218" i="2"/>
  <c r="X219" i="2"/>
  <c r="Y219" i="2" s="1"/>
  <c r="W218" i="2"/>
  <c r="U219" i="2"/>
  <c r="M219" i="2"/>
  <c r="N219" i="2"/>
  <c r="Z218" i="2"/>
  <c r="T617" i="2" l="1"/>
  <c r="L616" i="2"/>
  <c r="N615" i="2"/>
  <c r="M615" i="2"/>
  <c r="X220" i="2"/>
  <c r="Y220" i="2" s="1"/>
  <c r="W219" i="2"/>
  <c r="Z219" i="2"/>
  <c r="AB218" i="2"/>
  <c r="AA219" i="2"/>
  <c r="Z220" i="2" s="1"/>
  <c r="L221" i="2"/>
  <c r="K222" i="2"/>
  <c r="U220" i="2"/>
  <c r="M220" i="2"/>
  <c r="N220" i="2"/>
  <c r="N616" i="2" l="1"/>
  <c r="M616" i="2"/>
  <c r="T618" i="2"/>
  <c r="L617" i="2"/>
  <c r="AA220" i="2"/>
  <c r="L222" i="2"/>
  <c r="K223" i="2"/>
  <c r="U221" i="2"/>
  <c r="M221" i="2"/>
  <c r="N221" i="2"/>
  <c r="AB219" i="2"/>
  <c r="X221" i="2"/>
  <c r="Y221" i="2" s="1"/>
  <c r="Z221" i="2" s="1"/>
  <c r="W220" i="2"/>
  <c r="T619" i="2" l="1"/>
  <c r="L618" i="2"/>
  <c r="M617" i="2"/>
  <c r="N617" i="2"/>
  <c r="AB220" i="2"/>
  <c r="X222" i="2"/>
  <c r="Y222" i="2" s="1"/>
  <c r="W221" i="2"/>
  <c r="L223" i="2"/>
  <c r="K224" i="2"/>
  <c r="AA221" i="2"/>
  <c r="Z222" i="2" s="1"/>
  <c r="U222" i="2"/>
  <c r="M222" i="2"/>
  <c r="N222" i="2"/>
  <c r="N618" i="2" l="1"/>
  <c r="M618" i="2"/>
  <c r="T620" i="2"/>
  <c r="L619" i="2"/>
  <c r="X223" i="2"/>
  <c r="Y223" i="2" s="1"/>
  <c r="W222" i="2"/>
  <c r="AA222" i="2"/>
  <c r="Z223" i="2" s="1"/>
  <c r="AB221" i="2"/>
  <c r="U223" i="2"/>
  <c r="M223" i="2"/>
  <c r="N223" i="2"/>
  <c r="L224" i="2"/>
  <c r="K225" i="2"/>
  <c r="N619" i="2" l="1"/>
  <c r="M619" i="2"/>
  <c r="T621" i="2"/>
  <c r="L620" i="2"/>
  <c r="X224" i="2"/>
  <c r="Y224" i="2" s="1"/>
  <c r="W223" i="2"/>
  <c r="AA223" i="2"/>
  <c r="Z224" i="2" s="1"/>
  <c r="AB222" i="2"/>
  <c r="U224" i="2"/>
  <c r="M224" i="2"/>
  <c r="N224" i="2"/>
  <c r="L225" i="2"/>
  <c r="K226" i="2"/>
  <c r="N620" i="2" l="1"/>
  <c r="M620" i="2"/>
  <c r="T622" i="2"/>
  <c r="L621" i="2"/>
  <c r="AA224" i="2"/>
  <c r="AB223" i="2"/>
  <c r="U225" i="2"/>
  <c r="M225" i="2"/>
  <c r="N225" i="2"/>
  <c r="X225" i="2"/>
  <c r="Y225" i="2" s="1"/>
  <c r="W224" i="2"/>
  <c r="L226" i="2"/>
  <c r="K227" i="2"/>
  <c r="M621" i="2" l="1"/>
  <c r="N621" i="2"/>
  <c r="T623" i="2"/>
  <c r="L622" i="2"/>
  <c r="X226" i="2"/>
  <c r="Y226" i="2" s="1"/>
  <c r="W225" i="2"/>
  <c r="U226" i="2"/>
  <c r="M226" i="2"/>
  <c r="N226" i="2"/>
  <c r="AA225" i="2"/>
  <c r="Z226" i="2" s="1"/>
  <c r="AB224" i="2"/>
  <c r="L227" i="2"/>
  <c r="K228" i="2"/>
  <c r="Z225" i="2"/>
  <c r="N622" i="2" l="1"/>
  <c r="M622" i="2"/>
  <c r="T624" i="2"/>
  <c r="L623" i="2"/>
  <c r="U227" i="2"/>
  <c r="M227" i="2"/>
  <c r="N227" i="2"/>
  <c r="X227" i="2"/>
  <c r="Y227" i="2" s="1"/>
  <c r="W226" i="2"/>
  <c r="AA226" i="2"/>
  <c r="Z227" i="2" s="1"/>
  <c r="AB225" i="2"/>
  <c r="K229" i="2"/>
  <c r="L228" i="2"/>
  <c r="N623" i="2" l="1"/>
  <c r="M623" i="2"/>
  <c r="T625" i="2"/>
  <c r="L624" i="2"/>
  <c r="K230" i="2"/>
  <c r="L229" i="2"/>
  <c r="X228" i="2"/>
  <c r="Y228" i="2" s="1"/>
  <c r="W227" i="2"/>
  <c r="AB226" i="2"/>
  <c r="U228" i="2"/>
  <c r="M228" i="2"/>
  <c r="N228" i="2"/>
  <c r="AA227" i="2"/>
  <c r="Z228" i="2" s="1"/>
  <c r="T626" i="2" l="1"/>
  <c r="L625" i="2"/>
  <c r="N624" i="2"/>
  <c r="M624" i="2"/>
  <c r="AA228" i="2"/>
  <c r="AB227" i="2"/>
  <c r="X229" i="2"/>
  <c r="Y229" i="2" s="1"/>
  <c r="Z229" i="2" s="1"/>
  <c r="W228" i="2"/>
  <c r="N229" i="2"/>
  <c r="M229" i="2"/>
  <c r="U229" i="2"/>
  <c r="K231" i="2"/>
  <c r="L230" i="2"/>
  <c r="N625" i="2" l="1"/>
  <c r="M625" i="2"/>
  <c r="T627" i="2"/>
  <c r="L626" i="2"/>
  <c r="AB228" i="2"/>
  <c r="AA229" i="2"/>
  <c r="AB229" i="2" s="1"/>
  <c r="K232" i="2"/>
  <c r="L231" i="2"/>
  <c r="W229" i="2"/>
  <c r="X230" i="2"/>
  <c r="Y230" i="2" s="1"/>
  <c r="U230" i="2"/>
  <c r="N230" i="2"/>
  <c r="M230" i="2"/>
  <c r="N626" i="2" l="1"/>
  <c r="M626" i="2"/>
  <c r="T628" i="2"/>
  <c r="L627" i="2"/>
  <c r="N231" i="2"/>
  <c r="U231" i="2"/>
  <c r="M231" i="2"/>
  <c r="K233" i="2"/>
  <c r="L232" i="2"/>
  <c r="W230" i="2"/>
  <c r="X231" i="2"/>
  <c r="Y231" i="2" s="1"/>
  <c r="Z230" i="2"/>
  <c r="AA230" i="2" s="1"/>
  <c r="N627" i="2" l="1"/>
  <c r="M627" i="2"/>
  <c r="T629" i="2"/>
  <c r="L628" i="2"/>
  <c r="Z231" i="2"/>
  <c r="N232" i="2"/>
  <c r="U232" i="2"/>
  <c r="M232" i="2"/>
  <c r="AB230" i="2"/>
  <c r="W231" i="2"/>
  <c r="X232" i="2"/>
  <c r="Y232" i="2" s="1"/>
  <c r="K234" i="2"/>
  <c r="L233" i="2"/>
  <c r="AA231" i="2"/>
  <c r="N628" i="2" l="1"/>
  <c r="M628" i="2"/>
  <c r="T630" i="2"/>
  <c r="L629" i="2"/>
  <c r="AB231" i="2"/>
  <c r="N233" i="2"/>
  <c r="M233" i="2"/>
  <c r="U233" i="2"/>
  <c r="K235" i="2"/>
  <c r="L234" i="2"/>
  <c r="X233" i="2"/>
  <c r="Y233" i="2" s="1"/>
  <c r="W232" i="2"/>
  <c r="Z232" i="2"/>
  <c r="AA232" i="2" s="1"/>
  <c r="AB232" i="2" s="1"/>
  <c r="M629" i="2" l="1"/>
  <c r="N629" i="2"/>
  <c r="T631" i="2"/>
  <c r="L630" i="2"/>
  <c r="K236" i="2"/>
  <c r="L235" i="2"/>
  <c r="Z233" i="2"/>
  <c r="AA233" i="2" s="1"/>
  <c r="W233" i="2"/>
  <c r="X234" i="2"/>
  <c r="Y234" i="2" s="1"/>
  <c r="U234" i="2"/>
  <c r="N234" i="2"/>
  <c r="M234" i="2"/>
  <c r="N630" i="2" l="1"/>
  <c r="M630" i="2"/>
  <c r="L631" i="2"/>
  <c r="T632" i="2"/>
  <c r="Z234" i="2"/>
  <c r="AA234" i="2" s="1"/>
  <c r="Z235" i="2" s="1"/>
  <c r="AB233" i="2"/>
  <c r="N235" i="2"/>
  <c r="U235" i="2"/>
  <c r="M235" i="2"/>
  <c r="K237" i="2"/>
  <c r="L236" i="2"/>
  <c r="W234" i="2"/>
  <c r="X235" i="2"/>
  <c r="Y235" i="2" s="1"/>
  <c r="T633" i="2" l="1"/>
  <c r="L632" i="2"/>
  <c r="M631" i="2"/>
  <c r="N631" i="2"/>
  <c r="X236" i="2"/>
  <c r="Y236" i="2" s="1"/>
  <c r="W235" i="2"/>
  <c r="K238" i="2"/>
  <c r="L237" i="2"/>
  <c r="AA235" i="2"/>
  <c r="N236" i="2"/>
  <c r="M236" i="2"/>
  <c r="U236" i="2"/>
  <c r="AB234" i="2"/>
  <c r="Z236" i="2" l="1"/>
  <c r="M632" i="2"/>
  <c r="N632" i="2"/>
  <c r="T634" i="2"/>
  <c r="L633" i="2"/>
  <c r="AA236" i="2"/>
  <c r="N237" i="2"/>
  <c r="M237" i="2"/>
  <c r="U237" i="2"/>
  <c r="K239" i="2"/>
  <c r="L238" i="2"/>
  <c r="X237" i="2"/>
  <c r="Y237" i="2" s="1"/>
  <c r="W236" i="2"/>
  <c r="AB235" i="2"/>
  <c r="AB236" i="2" l="1"/>
  <c r="N633" i="2"/>
  <c r="M633" i="2"/>
  <c r="L634" i="2"/>
  <c r="T635" i="2"/>
  <c r="U238" i="2"/>
  <c r="N238" i="2"/>
  <c r="M238" i="2"/>
  <c r="K240" i="2"/>
  <c r="L239" i="2"/>
  <c r="W237" i="2"/>
  <c r="X238" i="2"/>
  <c r="Y238" i="2" s="1"/>
  <c r="Z237" i="2"/>
  <c r="AA237" i="2" s="1"/>
  <c r="T636" i="2" l="1"/>
  <c r="L635" i="2"/>
  <c r="N634" i="2"/>
  <c r="M634" i="2"/>
  <c r="U239" i="2"/>
  <c r="N239" i="2"/>
  <c r="M239" i="2"/>
  <c r="X239" i="2"/>
  <c r="Y239" i="2" s="1"/>
  <c r="W238" i="2"/>
  <c r="K241" i="2"/>
  <c r="L240" i="2"/>
  <c r="Z238" i="2"/>
  <c r="AA238" i="2" s="1"/>
  <c r="Z239" i="2" s="1"/>
  <c r="AB237" i="2"/>
  <c r="N635" i="2" l="1"/>
  <c r="M635" i="2"/>
  <c r="T637" i="2"/>
  <c r="L636" i="2"/>
  <c r="M240" i="2"/>
  <c r="U240" i="2"/>
  <c r="N240" i="2"/>
  <c r="X240" i="2"/>
  <c r="Y240" i="2" s="1"/>
  <c r="W239" i="2"/>
  <c r="K242" i="2"/>
  <c r="L241" i="2"/>
  <c r="AB238" i="2"/>
  <c r="AA239" i="2"/>
  <c r="AB239" i="2" l="1"/>
  <c r="T638" i="2"/>
  <c r="L637" i="2"/>
  <c r="N636" i="2"/>
  <c r="M636" i="2"/>
  <c r="N241" i="2"/>
  <c r="M241" i="2"/>
  <c r="U241" i="2"/>
  <c r="K243" i="2"/>
  <c r="L242" i="2"/>
  <c r="Z240" i="2"/>
  <c r="AA240" i="2" s="1"/>
  <c r="X241" i="2"/>
  <c r="Y241" i="2" s="1"/>
  <c r="W240" i="2"/>
  <c r="N637" i="2" l="1"/>
  <c r="M637" i="2"/>
  <c r="T639" i="2"/>
  <c r="L638" i="2"/>
  <c r="Z241" i="2"/>
  <c r="AA241" i="2" s="1"/>
  <c r="Z242" i="2" s="1"/>
  <c r="AB240" i="2"/>
  <c r="N242" i="2"/>
  <c r="M242" i="2"/>
  <c r="U242" i="2"/>
  <c r="K244" i="2"/>
  <c r="L243" i="2"/>
  <c r="X242" i="2"/>
  <c r="Y242" i="2" s="1"/>
  <c r="W241" i="2"/>
  <c r="T640" i="2" l="1"/>
  <c r="L639" i="2"/>
  <c r="N638" i="2"/>
  <c r="M638" i="2"/>
  <c r="K245" i="2"/>
  <c r="L244" i="2"/>
  <c r="AA242" i="2"/>
  <c r="X243" i="2"/>
  <c r="Y243" i="2" s="1"/>
  <c r="W242" i="2"/>
  <c r="AB241" i="2"/>
  <c r="N243" i="2"/>
  <c r="M243" i="2"/>
  <c r="U243" i="2"/>
  <c r="N639" i="2" l="1"/>
  <c r="M639" i="2"/>
  <c r="T641" i="2"/>
  <c r="L640" i="2"/>
  <c r="Z243" i="2"/>
  <c r="W243" i="2"/>
  <c r="X244" i="2"/>
  <c r="Y244" i="2" s="1"/>
  <c r="AB242" i="2"/>
  <c r="N244" i="2"/>
  <c r="M244" i="2"/>
  <c r="U244" i="2"/>
  <c r="AA243" i="2"/>
  <c r="K246" i="2"/>
  <c r="L245" i="2"/>
  <c r="Z244" i="2" l="1"/>
  <c r="N640" i="2"/>
  <c r="M640" i="2"/>
  <c r="T642" i="2"/>
  <c r="L641" i="2"/>
  <c r="K247" i="2"/>
  <c r="L246" i="2"/>
  <c r="AA244" i="2"/>
  <c r="AB243" i="2"/>
  <c r="X245" i="2"/>
  <c r="Y245" i="2" s="1"/>
  <c r="W244" i="2"/>
  <c r="U245" i="2"/>
  <c r="N245" i="2"/>
  <c r="M245" i="2"/>
  <c r="N641" i="2" l="1"/>
  <c r="M641" i="2"/>
  <c r="T643" i="2"/>
  <c r="L642" i="2"/>
  <c r="AB244" i="2"/>
  <c r="Z245" i="2"/>
  <c r="AA245" i="2" s="1"/>
  <c r="U246" i="2"/>
  <c r="M246" i="2"/>
  <c r="N246" i="2"/>
  <c r="X246" i="2"/>
  <c r="Y246" i="2" s="1"/>
  <c r="W245" i="2"/>
  <c r="K248" i="2"/>
  <c r="L247" i="2"/>
  <c r="N642" i="2" l="1"/>
  <c r="M642" i="2"/>
  <c r="T644" i="2"/>
  <c r="L643" i="2"/>
  <c r="Z246" i="2"/>
  <c r="AA246" i="2" s="1"/>
  <c r="Z247" i="2" s="1"/>
  <c r="X247" i="2"/>
  <c r="Y247" i="2" s="1"/>
  <c r="W246" i="2"/>
  <c r="U247" i="2"/>
  <c r="N247" i="2"/>
  <c r="M247" i="2"/>
  <c r="K249" i="2"/>
  <c r="L248" i="2"/>
  <c r="AB245" i="2"/>
  <c r="N643" i="2" l="1"/>
  <c r="M643" i="2"/>
  <c r="T645" i="2"/>
  <c r="L644" i="2"/>
  <c r="AB246" i="2"/>
  <c r="K250" i="2"/>
  <c r="L249" i="2"/>
  <c r="X248" i="2"/>
  <c r="Y248" i="2" s="1"/>
  <c r="W247" i="2"/>
  <c r="AA247" i="2"/>
  <c r="M248" i="2"/>
  <c r="U248" i="2"/>
  <c r="N248" i="2"/>
  <c r="Z248" i="2" l="1"/>
  <c r="N644" i="2"/>
  <c r="M644" i="2"/>
  <c r="T646" i="2"/>
  <c r="L645" i="2"/>
  <c r="W248" i="2"/>
  <c r="AA248" i="2"/>
  <c r="K251" i="2"/>
  <c r="L250" i="2"/>
  <c r="N249" i="2"/>
  <c r="M249" i="2"/>
  <c r="U249" i="2"/>
  <c r="AB247" i="2"/>
  <c r="M645" i="2" l="1"/>
  <c r="N645" i="2"/>
  <c r="T647" i="2"/>
  <c r="L646" i="2"/>
  <c r="K252" i="2"/>
  <c r="L251" i="2"/>
  <c r="X250" i="2"/>
  <c r="Y250" i="2" s="1"/>
  <c r="W249" i="2"/>
  <c r="N250" i="2"/>
  <c r="M250" i="2"/>
  <c r="U250" i="2"/>
  <c r="AB248" i="2"/>
  <c r="X249" i="2"/>
  <c r="Y249" i="2" s="1"/>
  <c r="Z249" i="2" s="1"/>
  <c r="AA249" i="2" s="1"/>
  <c r="Z250" i="2" s="1"/>
  <c r="N646" i="2" l="1"/>
  <c r="M646" i="2"/>
  <c r="T648" i="2"/>
  <c r="L647" i="2"/>
  <c r="X251" i="2"/>
  <c r="Y251" i="2" s="1"/>
  <c r="W250" i="2"/>
  <c r="N251" i="2"/>
  <c r="M251" i="2"/>
  <c r="U251" i="2"/>
  <c r="AA250" i="2"/>
  <c r="Z251" i="2" s="1"/>
  <c r="AB249" i="2"/>
  <c r="K253" i="2"/>
  <c r="L252" i="2"/>
  <c r="N647" i="2" l="1"/>
  <c r="M647" i="2"/>
  <c r="T649" i="2"/>
  <c r="L648" i="2"/>
  <c r="K254" i="2"/>
  <c r="L253" i="2"/>
  <c r="AB250" i="2"/>
  <c r="AA251" i="2"/>
  <c r="W251" i="2"/>
  <c r="X252" i="2"/>
  <c r="Y252" i="2" s="1"/>
  <c r="N252" i="2"/>
  <c r="M252" i="2"/>
  <c r="U252" i="2"/>
  <c r="T650" i="2" l="1"/>
  <c r="L649" i="2"/>
  <c r="N648" i="2"/>
  <c r="M648" i="2"/>
  <c r="X253" i="2"/>
  <c r="Y253" i="2" s="1"/>
  <c r="W252" i="2"/>
  <c r="Z252" i="2"/>
  <c r="AA252" i="2" s="1"/>
  <c r="AB251" i="2"/>
  <c r="U253" i="2"/>
  <c r="N253" i="2"/>
  <c r="M253" i="2"/>
  <c r="K255" i="2"/>
  <c r="L254" i="2"/>
  <c r="M649" i="2" l="1"/>
  <c r="N649" i="2"/>
  <c r="T651" i="2"/>
  <c r="L650" i="2"/>
  <c r="Z253" i="2"/>
  <c r="AA253" i="2" s="1"/>
  <c r="Z254" i="2" s="1"/>
  <c r="AB252" i="2"/>
  <c r="X254" i="2"/>
  <c r="Y254" i="2" s="1"/>
  <c r="W253" i="2"/>
  <c r="U254" i="2"/>
  <c r="M254" i="2"/>
  <c r="N254" i="2"/>
  <c r="K256" i="2"/>
  <c r="L255" i="2"/>
  <c r="M650" i="2" l="1"/>
  <c r="N650" i="2"/>
  <c r="T652" i="2"/>
  <c r="L651" i="2"/>
  <c r="K257" i="2"/>
  <c r="L256" i="2"/>
  <c r="X255" i="2"/>
  <c r="Y255" i="2" s="1"/>
  <c r="W254" i="2"/>
  <c r="AA254" i="2"/>
  <c r="U255" i="2"/>
  <c r="N255" i="2"/>
  <c r="M255" i="2"/>
  <c r="AB253" i="2"/>
  <c r="N651" i="2" l="1"/>
  <c r="M651" i="2"/>
  <c r="T653" i="2"/>
  <c r="L652" i="2"/>
  <c r="Z255" i="2"/>
  <c r="AA255" i="2"/>
  <c r="X256" i="2"/>
  <c r="Y256" i="2" s="1"/>
  <c r="W255" i="2"/>
  <c r="M256" i="2"/>
  <c r="U256" i="2"/>
  <c r="N256" i="2"/>
  <c r="AB254" i="2"/>
  <c r="K258" i="2"/>
  <c r="L257" i="2"/>
  <c r="N652" i="2" l="1"/>
  <c r="M652" i="2"/>
  <c r="T654" i="2"/>
  <c r="L653" i="2"/>
  <c r="AB255" i="2"/>
  <c r="X257" i="2"/>
  <c r="Y257" i="2" s="1"/>
  <c r="W256" i="2"/>
  <c r="K259" i="2"/>
  <c r="L258" i="2"/>
  <c r="N257" i="2"/>
  <c r="M257" i="2"/>
  <c r="U257" i="2"/>
  <c r="Z256" i="2"/>
  <c r="AA256" i="2" s="1"/>
  <c r="Z257" i="2" s="1"/>
  <c r="N653" i="2" l="1"/>
  <c r="M653" i="2"/>
  <c r="T655" i="2"/>
  <c r="L654" i="2"/>
  <c r="AB256" i="2"/>
  <c r="AA257" i="2"/>
  <c r="AB257" i="2" s="1"/>
  <c r="X258" i="2"/>
  <c r="Y258" i="2" s="1"/>
  <c r="W257" i="2"/>
  <c r="N258" i="2"/>
  <c r="M258" i="2"/>
  <c r="U258" i="2"/>
  <c r="K260" i="2"/>
  <c r="L259" i="2"/>
  <c r="N654" i="2" l="1"/>
  <c r="M654" i="2"/>
  <c r="L655" i="2"/>
  <c r="T656" i="2"/>
  <c r="Z258" i="2"/>
  <c r="AA258" i="2" s="1"/>
  <c r="AB258" i="2" s="1"/>
  <c r="N259" i="2"/>
  <c r="M259" i="2"/>
  <c r="U259" i="2"/>
  <c r="K261" i="2"/>
  <c r="L260" i="2"/>
  <c r="X259" i="2"/>
  <c r="Y259" i="2" s="1"/>
  <c r="W258" i="2"/>
  <c r="N655" i="2" l="1"/>
  <c r="M655" i="2"/>
  <c r="T657" i="2"/>
  <c r="L656" i="2"/>
  <c r="Z259" i="2"/>
  <c r="K262" i="2"/>
  <c r="L261" i="2"/>
  <c r="N260" i="2"/>
  <c r="M260" i="2"/>
  <c r="U260" i="2"/>
  <c r="W259" i="2"/>
  <c r="X260" i="2"/>
  <c r="Y260" i="2" s="1"/>
  <c r="AA259" i="2"/>
  <c r="N656" i="2" l="1"/>
  <c r="M656" i="2"/>
  <c r="T658" i="2"/>
  <c r="L657" i="2"/>
  <c r="Z260" i="2"/>
  <c r="AA260" i="2"/>
  <c r="X261" i="2"/>
  <c r="Y261" i="2" s="1"/>
  <c r="W260" i="2"/>
  <c r="U261" i="2"/>
  <c r="M261" i="2"/>
  <c r="N261" i="2"/>
  <c r="AB259" i="2"/>
  <c r="K263" i="2"/>
  <c r="L262" i="2"/>
  <c r="AB260" i="2" l="1"/>
  <c r="N657" i="2"/>
  <c r="M657" i="2"/>
  <c r="T659" i="2"/>
  <c r="L658" i="2"/>
  <c r="W261" i="2"/>
  <c r="X262" i="2"/>
  <c r="Y262" i="2" s="1"/>
  <c r="K264" i="2"/>
  <c r="L263" i="2"/>
  <c r="N262" i="2"/>
  <c r="M262" i="2"/>
  <c r="U262" i="2"/>
  <c r="Z261" i="2"/>
  <c r="AA261" i="2" s="1"/>
  <c r="Z262" i="2" s="1"/>
  <c r="N658" i="2" l="1"/>
  <c r="M658" i="2"/>
  <c r="T660" i="2"/>
  <c r="L659" i="2"/>
  <c r="K265" i="2"/>
  <c r="L264" i="2"/>
  <c r="X263" i="2"/>
  <c r="Y263" i="2" s="1"/>
  <c r="W262" i="2"/>
  <c r="AB261" i="2"/>
  <c r="U263" i="2"/>
  <c r="M263" i="2"/>
  <c r="N263" i="2"/>
  <c r="AA262" i="2"/>
  <c r="AB262" i="2" l="1"/>
  <c r="N659" i="2"/>
  <c r="M659" i="2"/>
  <c r="T661" i="2"/>
  <c r="L660" i="2"/>
  <c r="N264" i="2"/>
  <c r="M264" i="2"/>
  <c r="U264" i="2"/>
  <c r="W263" i="2"/>
  <c r="X264" i="2"/>
  <c r="Y264" i="2" s="1"/>
  <c r="Z263" i="2"/>
  <c r="AA263" i="2" s="1"/>
  <c r="K266" i="2"/>
  <c r="L265" i="2"/>
  <c r="M660" i="2" l="1"/>
  <c r="N660" i="2"/>
  <c r="T662" i="2"/>
  <c r="L661" i="2"/>
  <c r="Z264" i="2"/>
  <c r="AB263" i="2"/>
  <c r="AA264" i="2"/>
  <c r="X265" i="2"/>
  <c r="Y265" i="2" s="1"/>
  <c r="W264" i="2"/>
  <c r="U265" i="2"/>
  <c r="M265" i="2"/>
  <c r="N265" i="2"/>
  <c r="K267" i="2"/>
  <c r="L266" i="2"/>
  <c r="T663" i="2" l="1"/>
  <c r="L662" i="2"/>
  <c r="M661" i="2"/>
  <c r="N661" i="2"/>
  <c r="Z265" i="2"/>
  <c r="AA265" i="2" s="1"/>
  <c r="Z266" i="2" s="1"/>
  <c r="N266" i="2"/>
  <c r="M266" i="2"/>
  <c r="U266" i="2"/>
  <c r="AB264" i="2"/>
  <c r="W265" i="2"/>
  <c r="X266" i="2"/>
  <c r="Y266" i="2" s="1"/>
  <c r="K268" i="2"/>
  <c r="L267" i="2"/>
  <c r="M662" i="2" l="1"/>
  <c r="N662" i="2"/>
  <c r="T664" i="2"/>
  <c r="L663" i="2"/>
  <c r="AB265" i="2"/>
  <c r="AA266" i="2"/>
  <c r="X267" i="2"/>
  <c r="Y267" i="2" s="1"/>
  <c r="W266" i="2"/>
  <c r="U267" i="2"/>
  <c r="M267" i="2"/>
  <c r="N267" i="2"/>
  <c r="K269" i="2"/>
  <c r="L268" i="2"/>
  <c r="N663" i="2" l="1"/>
  <c r="M663" i="2"/>
  <c r="T665" i="2"/>
  <c r="L664" i="2"/>
  <c r="Z267" i="2"/>
  <c r="AA267" i="2" s="1"/>
  <c r="W267" i="2"/>
  <c r="X268" i="2"/>
  <c r="Y268" i="2" s="1"/>
  <c r="L269" i="2"/>
  <c r="K270" i="2"/>
  <c r="N268" i="2"/>
  <c r="M268" i="2"/>
  <c r="U268" i="2"/>
  <c r="AB266" i="2"/>
  <c r="Z268" i="2" l="1"/>
  <c r="M664" i="2"/>
  <c r="N664" i="2"/>
  <c r="T666" i="2"/>
  <c r="L665" i="2"/>
  <c r="AA268" i="2"/>
  <c r="Z269" i="2" s="1"/>
  <c r="X269" i="2"/>
  <c r="Y269" i="2" s="1"/>
  <c r="W268" i="2"/>
  <c r="K271" i="2"/>
  <c r="L270" i="2"/>
  <c r="M269" i="2"/>
  <c r="U269" i="2"/>
  <c r="N269" i="2"/>
  <c r="AB267" i="2"/>
  <c r="AA269" i="2" l="1"/>
  <c r="N665" i="2"/>
  <c r="M665" i="2"/>
  <c r="T667" i="2"/>
  <c r="L666" i="2"/>
  <c r="AB268" i="2"/>
  <c r="K272" i="2"/>
  <c r="L271" i="2"/>
  <c r="W269" i="2"/>
  <c r="X270" i="2"/>
  <c r="Y270" i="2" s="1"/>
  <c r="Z270" i="2" s="1"/>
  <c r="N270" i="2"/>
  <c r="M270" i="2"/>
  <c r="U270" i="2"/>
  <c r="AB269" i="2"/>
  <c r="N666" i="2" l="1"/>
  <c r="M666" i="2"/>
  <c r="T668" i="2"/>
  <c r="L667" i="2"/>
  <c r="AA270" i="2"/>
  <c r="AB270" i="2" s="1"/>
  <c r="W270" i="2"/>
  <c r="X271" i="2"/>
  <c r="Y271" i="2" s="1"/>
  <c r="M272" i="2"/>
  <c r="W272" i="2" s="1"/>
  <c r="U271" i="2"/>
  <c r="N271" i="2"/>
  <c r="M271" i="2"/>
  <c r="N667" i="2" l="1"/>
  <c r="M667" i="2"/>
  <c r="T669" i="2"/>
  <c r="L668" i="2"/>
  <c r="W271" i="2"/>
  <c r="X272" i="2"/>
  <c r="Z271" i="2"/>
  <c r="AA271" i="2" s="1"/>
  <c r="M668" i="2" l="1"/>
  <c r="N668" i="2"/>
  <c r="T670" i="2"/>
  <c r="L669" i="2"/>
  <c r="AB271" i="2"/>
  <c r="Y272" i="2"/>
  <c r="Z272" i="2" s="1"/>
  <c r="X1" i="2"/>
  <c r="M669" i="2" l="1"/>
  <c r="N669" i="2"/>
  <c r="T671" i="2"/>
  <c r="L670" i="2"/>
  <c r="AA272" i="2"/>
  <c r="AB272" i="2" s="1"/>
  <c r="AA273" i="2"/>
  <c r="M670" i="2" l="1"/>
  <c r="N670" i="2"/>
  <c r="T672" i="2"/>
  <c r="L671" i="2"/>
  <c r="Z274" i="2"/>
  <c r="Z1" i="2"/>
  <c r="AA1" i="2" s="1"/>
  <c r="AC1" i="2" s="1"/>
  <c r="N671" i="2" l="1"/>
  <c r="M671" i="2"/>
  <c r="T673" i="2"/>
  <c r="L672" i="2"/>
  <c r="AA274" i="2"/>
  <c r="N672" i="2" l="1"/>
  <c r="M672" i="2"/>
  <c r="T674" i="2"/>
  <c r="L673" i="2"/>
  <c r="AB274" i="2"/>
  <c r="Z275" i="2"/>
  <c r="N673" i="2" l="1"/>
  <c r="M673" i="2"/>
  <c r="T675" i="2"/>
  <c r="L674" i="2"/>
  <c r="AA275" i="2"/>
  <c r="AB275" i="2" s="1"/>
  <c r="N674" i="2" l="1"/>
  <c r="M674" i="2"/>
  <c r="T676" i="2"/>
  <c r="L675" i="2"/>
  <c r="Z276" i="2"/>
  <c r="N675" i="2" l="1"/>
  <c r="M675" i="2"/>
  <c r="T677" i="2"/>
  <c r="L676" i="2"/>
  <c r="AA276" i="2"/>
  <c r="M676" i="2" l="1"/>
  <c r="N676" i="2"/>
  <c r="T678" i="2"/>
  <c r="L677" i="2"/>
  <c r="Z277" i="2"/>
  <c r="AA277" i="2" s="1"/>
  <c r="Z278" i="2" s="1"/>
  <c r="AA278" i="2" s="1"/>
  <c r="Z279" i="2" s="1"/>
  <c r="AA279" i="2" s="1"/>
  <c r="Z280" i="2" s="1"/>
  <c r="AA280" i="2" s="1"/>
  <c r="Z281" i="2" s="1"/>
  <c r="AA281" i="2" s="1"/>
  <c r="Z282" i="2" s="1"/>
  <c r="AA282" i="2" s="1"/>
  <c r="Z283" i="2" s="1"/>
  <c r="AA283" i="2" s="1"/>
  <c r="Z284" i="2" s="1"/>
  <c r="AA284" i="2" s="1"/>
  <c r="Z285" i="2" s="1"/>
  <c r="AA285" i="2" s="1"/>
  <c r="Z286" i="2" s="1"/>
  <c r="AA286" i="2" s="1"/>
  <c r="Z287" i="2" s="1"/>
  <c r="AA287" i="2" s="1"/>
  <c r="AB276" i="2"/>
  <c r="M677" i="2" l="1"/>
  <c r="N677" i="2"/>
  <c r="T679" i="2"/>
  <c r="L678" i="2"/>
  <c r="AB277" i="2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H1" i="2"/>
  <c r="X288" i="2"/>
  <c r="N678" i="2" l="1"/>
  <c r="M678" i="2"/>
  <c r="T680" i="2"/>
  <c r="L679" i="2"/>
  <c r="Y288" i="2"/>
  <c r="Z288" i="2" s="1"/>
  <c r="T681" i="2" l="1"/>
  <c r="L680" i="2"/>
  <c r="N679" i="2"/>
  <c r="M679" i="2"/>
  <c r="AA288" i="2"/>
  <c r="N680" i="2" l="1"/>
  <c r="M680" i="2"/>
  <c r="T682" i="2"/>
  <c r="L681" i="2"/>
  <c r="Z289" i="2"/>
  <c r="AB288" i="2"/>
  <c r="N681" i="2" l="1"/>
  <c r="M681" i="2"/>
  <c r="T683" i="2"/>
  <c r="L682" i="2"/>
  <c r="AA289" i="2"/>
  <c r="Z290" i="2" s="1"/>
  <c r="AA290" i="2" s="1"/>
  <c r="Z291" i="2" s="1"/>
  <c r="N682" i="2" l="1"/>
  <c r="M682" i="2"/>
  <c r="T684" i="2"/>
  <c r="L683" i="2"/>
  <c r="AA291" i="2"/>
  <c r="Z292" i="2" s="1"/>
  <c r="AA292" i="2" s="1"/>
  <c r="Z293" i="2" s="1"/>
  <c r="AA293" i="2" s="1"/>
  <c r="Z294" i="2" s="1"/>
  <c r="AA294" i="2" s="1"/>
  <c r="Z295" i="2" s="1"/>
  <c r="AA295" i="2" s="1"/>
  <c r="Z296" i="2" s="1"/>
  <c r="AA296" i="2" s="1"/>
  <c r="Z297" i="2" s="1"/>
  <c r="AA297" i="2" s="1"/>
  <c r="AB289" i="2"/>
  <c r="AB290" i="2" s="1"/>
  <c r="N683" i="2" l="1"/>
  <c r="M683" i="2"/>
  <c r="L684" i="2"/>
  <c r="T685" i="2"/>
  <c r="AB291" i="2"/>
  <c r="AB292" i="2" s="1"/>
  <c r="AB293" i="2" s="1"/>
  <c r="AB294" i="2" s="1"/>
  <c r="AB295" i="2" s="1"/>
  <c r="AB296" i="2" s="1"/>
  <c r="AB297" i="2" s="1"/>
  <c r="Z298" i="2"/>
  <c r="X312" i="2"/>
  <c r="L685" i="2" l="1"/>
  <c r="T686" i="2"/>
  <c r="M684" i="2"/>
  <c r="N684" i="2"/>
  <c r="Y312" i="2"/>
  <c r="AA298" i="2"/>
  <c r="Z299" i="2" s="1"/>
  <c r="T687" i="2" l="1"/>
  <c r="L686" i="2"/>
  <c r="M685" i="2"/>
  <c r="N685" i="2"/>
  <c r="AB298" i="2"/>
  <c r="AA299" i="2"/>
  <c r="Z300" i="2" s="1"/>
  <c r="M686" i="2" l="1"/>
  <c r="N686" i="2"/>
  <c r="T688" i="2"/>
  <c r="L687" i="2"/>
  <c r="AA300" i="2"/>
  <c r="Z301" i="2" s="1"/>
  <c r="AA301" i="2" s="1"/>
  <c r="Z302" i="2" s="1"/>
  <c r="AA302" i="2" s="1"/>
  <c r="Z303" i="2" s="1"/>
  <c r="AA303" i="2" s="1"/>
  <c r="Z304" i="2" s="1"/>
  <c r="AA304" i="2" s="1"/>
  <c r="Z305" i="2" s="1"/>
  <c r="AA305" i="2" s="1"/>
  <c r="Z306" i="2" s="1"/>
  <c r="AA306" i="2" s="1"/>
  <c r="Z307" i="2" s="1"/>
  <c r="AA307" i="2" s="1"/>
  <c r="Z308" i="2" s="1"/>
  <c r="AA308" i="2" s="1"/>
  <c r="Z309" i="2" s="1"/>
  <c r="AA309" i="2" s="1"/>
  <c r="Z310" i="2" s="1"/>
  <c r="AA310" i="2" s="1"/>
  <c r="Z311" i="2" s="1"/>
  <c r="AA311" i="2" s="1"/>
  <c r="Z312" i="2" s="1"/>
  <c r="AA312" i="2" s="1"/>
  <c r="Z313" i="2" s="1"/>
  <c r="AA313" i="2" s="1"/>
  <c r="Z314" i="2" s="1"/>
  <c r="AA314" i="2" s="1"/>
  <c r="Z315" i="2" s="1"/>
  <c r="AA315" i="2" s="1"/>
  <c r="Z316" i="2" s="1"/>
  <c r="AA316" i="2" s="1"/>
  <c r="Z317" i="2" s="1"/>
  <c r="AA317" i="2" s="1"/>
  <c r="Z318" i="2" s="1"/>
  <c r="AA318" i="2" s="1"/>
  <c r="Z319" i="2" s="1"/>
  <c r="AA319" i="2" s="1"/>
  <c r="Z320" i="2" s="1"/>
  <c r="AA320" i="2" s="1"/>
  <c r="Z321" i="2" s="1"/>
  <c r="AA321" i="2" s="1"/>
  <c r="Z322" i="2" s="1"/>
  <c r="AA322" i="2" s="1"/>
  <c r="AB299" i="2"/>
  <c r="N687" i="2" l="1"/>
  <c r="M687" i="2"/>
  <c r="T689" i="2"/>
  <c r="L688" i="2"/>
  <c r="AB300" i="2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Z323" i="2"/>
  <c r="X329" i="2"/>
  <c r="T690" i="2" l="1"/>
  <c r="L689" i="2"/>
  <c r="M688" i="2"/>
  <c r="N688" i="2"/>
  <c r="Y329" i="2"/>
  <c r="AA323" i="2"/>
  <c r="Z324" i="2" s="1"/>
  <c r="N689" i="2" l="1"/>
  <c r="M689" i="2"/>
  <c r="T691" i="2"/>
  <c r="L690" i="2"/>
  <c r="AA324" i="2"/>
  <c r="Z325" i="2" s="1"/>
  <c r="AB323" i="2"/>
  <c r="N690" i="2" l="1"/>
  <c r="M690" i="2"/>
  <c r="T692" i="2"/>
  <c r="L691" i="2"/>
  <c r="AB324" i="2"/>
  <c r="AA325" i="2"/>
  <c r="Z326" i="2" s="1"/>
  <c r="N691" i="2" l="1"/>
  <c r="M691" i="2"/>
  <c r="T693" i="2"/>
  <c r="L692" i="2"/>
  <c r="AA326" i="2"/>
  <c r="Z327" i="2" s="1"/>
  <c r="AA327" i="2" s="1"/>
  <c r="Z328" i="2" s="1"/>
  <c r="AA328" i="2" s="1"/>
  <c r="Z329" i="2" s="1"/>
  <c r="AA329" i="2" s="1"/>
  <c r="Z330" i="2" s="1"/>
  <c r="AA330" i="2" s="1"/>
  <c r="Z331" i="2" s="1"/>
  <c r="AA331" i="2" s="1"/>
  <c r="Z332" i="2" s="1"/>
  <c r="AA332" i="2" s="1"/>
  <c r="Z333" i="2" s="1"/>
  <c r="AA333" i="2" s="1"/>
  <c r="Z334" i="2" s="1"/>
  <c r="AA334" i="2" s="1"/>
  <c r="AB325" i="2"/>
  <c r="T694" i="2" l="1"/>
  <c r="L693" i="2"/>
  <c r="N692" i="2"/>
  <c r="M692" i="2"/>
  <c r="Z335" i="2"/>
  <c r="X336" i="2"/>
  <c r="AB326" i="2"/>
  <c r="AB327" i="2" s="1"/>
  <c r="AB328" i="2" s="1"/>
  <c r="AB329" i="2" s="1"/>
  <c r="AB330" i="2" s="1"/>
  <c r="AB331" i="2" s="1"/>
  <c r="AB332" i="2" s="1"/>
  <c r="AB333" i="2" s="1"/>
  <c r="AB334" i="2" s="1"/>
  <c r="N693" i="2" l="1"/>
  <c r="M693" i="2"/>
  <c r="L694" i="2"/>
  <c r="T695" i="2"/>
  <c r="Y336" i="2"/>
  <c r="AA335" i="2"/>
  <c r="Z336" i="2" s="1"/>
  <c r="AA336" i="2" s="1"/>
  <c r="Z337" i="2" s="1"/>
  <c r="AA337" i="2" s="1"/>
  <c r="Z338" i="2" s="1"/>
  <c r="T696" i="2" l="1"/>
  <c r="L695" i="2"/>
  <c r="N694" i="2"/>
  <c r="M694" i="2"/>
  <c r="AA338" i="2"/>
  <c r="AB335" i="2"/>
  <c r="AB336" i="2" s="1"/>
  <c r="AB337" i="2" s="1"/>
  <c r="AB338" i="2" s="1"/>
  <c r="N695" i="2" l="1"/>
  <c r="M695" i="2"/>
  <c r="T697" i="2"/>
  <c r="L696" i="2"/>
  <c r="Z339" i="2"/>
  <c r="X345" i="2"/>
  <c r="Y345" i="2" s="1"/>
  <c r="T698" i="2" l="1"/>
  <c r="L697" i="2"/>
  <c r="N696" i="2"/>
  <c r="M696" i="2"/>
  <c r="AA339" i="2"/>
  <c r="N697" i="2" l="1"/>
  <c r="M697" i="2"/>
  <c r="T699" i="2"/>
  <c r="L698" i="2"/>
  <c r="Z340" i="2"/>
  <c r="AB339" i="2"/>
  <c r="N698" i="2" l="1"/>
  <c r="M698" i="2"/>
  <c r="T700" i="2"/>
  <c r="L699" i="2"/>
  <c r="AA340" i="2"/>
  <c r="Z341" i="2" s="1"/>
  <c r="AA341" i="2" s="1"/>
  <c r="Z342" i="2" s="1"/>
  <c r="N699" i="2" l="1"/>
  <c r="M699" i="2"/>
  <c r="T701" i="2"/>
  <c r="L700" i="2"/>
  <c r="AA342" i="2"/>
  <c r="Z343" i="2" s="1"/>
  <c r="AA343" i="2" s="1"/>
  <c r="Z344" i="2" s="1"/>
  <c r="AA344" i="2" s="1"/>
  <c r="Z345" i="2" s="1"/>
  <c r="AA345" i="2" s="1"/>
  <c r="Z346" i="2" s="1"/>
  <c r="AA346" i="2" s="1"/>
  <c r="Z347" i="2" s="1"/>
  <c r="AA347" i="2" s="1"/>
  <c r="Z348" i="2" s="1"/>
  <c r="AA348" i="2" s="1"/>
  <c r="Z349" i="2" s="1"/>
  <c r="AA349" i="2" s="1"/>
  <c r="Z350" i="2" s="1"/>
  <c r="AA350" i="2" s="1"/>
  <c r="Z351" i="2" s="1"/>
  <c r="AA351" i="2" s="1"/>
  <c r="Z352" i="2" s="1"/>
  <c r="AA352" i="2" s="1"/>
  <c r="AB340" i="2"/>
  <c r="AB341" i="2" s="1"/>
  <c r="AB342" i="2" l="1"/>
  <c r="M700" i="2"/>
  <c r="N700" i="2"/>
  <c r="T702" i="2"/>
  <c r="L701" i="2"/>
  <c r="Z353" i="2"/>
  <c r="X361" i="2"/>
  <c r="Y361" i="2" s="1"/>
  <c r="AB343" i="2"/>
  <c r="AB344" i="2" s="1"/>
  <c r="AB345" i="2" s="1"/>
  <c r="AB346" i="2" s="1"/>
  <c r="AB347" i="2" s="1"/>
  <c r="AB348" i="2" s="1"/>
  <c r="AB349" i="2" s="1"/>
  <c r="AB350" i="2" s="1"/>
  <c r="AB351" i="2" s="1"/>
  <c r="AB352" i="2" s="1"/>
  <c r="M701" i="2" l="1"/>
  <c r="N701" i="2"/>
  <c r="T703" i="2"/>
  <c r="L702" i="2"/>
  <c r="AA353" i="2"/>
  <c r="Z354" i="2" s="1"/>
  <c r="M702" i="2" l="1"/>
  <c r="N702" i="2"/>
  <c r="T704" i="2"/>
  <c r="L703" i="2"/>
  <c r="AA354" i="2"/>
  <c r="Z355" i="2" s="1"/>
  <c r="AB353" i="2"/>
  <c r="N703" i="2" l="1"/>
  <c r="M703" i="2"/>
  <c r="T705" i="2"/>
  <c r="L704" i="2"/>
  <c r="AA355" i="2"/>
  <c r="Z356" i="2" s="1"/>
  <c r="AB354" i="2"/>
  <c r="N704" i="2" l="1"/>
  <c r="M704" i="2"/>
  <c r="T706" i="2"/>
  <c r="L705" i="2"/>
  <c r="AB355" i="2"/>
  <c r="AA356" i="2"/>
  <c r="Z357" i="2" s="1"/>
  <c r="AA357" i="2" l="1"/>
  <c r="Z358" i="2" s="1"/>
  <c r="N705" i="2"/>
  <c r="M705" i="2"/>
  <c r="T707" i="2"/>
  <c r="L706" i="2"/>
  <c r="AB356" i="2"/>
  <c r="AB357" i="2" s="1"/>
  <c r="AA358" i="2" l="1"/>
  <c r="Z359" i="2" s="1"/>
  <c r="N706" i="2"/>
  <c r="M706" i="2"/>
  <c r="T708" i="2"/>
  <c r="L707" i="2"/>
  <c r="AB358" i="2" l="1"/>
  <c r="AA359" i="2"/>
  <c r="Z360" i="2" s="1"/>
  <c r="AB359" i="2"/>
  <c r="N707" i="2"/>
  <c r="M707" i="2"/>
  <c r="T709" i="2"/>
  <c r="L708" i="2"/>
  <c r="AA360" i="2" l="1"/>
  <c r="Z361" i="2" s="1"/>
  <c r="AB360" i="2"/>
  <c r="M708" i="2"/>
  <c r="N708" i="2"/>
  <c r="T710" i="2"/>
  <c r="L709" i="2"/>
  <c r="AA361" i="2" l="1"/>
  <c r="Z362" i="2" s="1"/>
  <c r="M709" i="2"/>
  <c r="N709" i="2"/>
  <c r="T711" i="2"/>
  <c r="L710" i="2"/>
  <c r="AA362" i="2" l="1"/>
  <c r="Z363" i="2" s="1"/>
  <c r="AB361" i="2"/>
  <c r="M710" i="2"/>
  <c r="N710" i="2"/>
  <c r="T712" i="2"/>
  <c r="L711" i="2"/>
  <c r="AB362" i="2" l="1"/>
  <c r="AA363" i="2"/>
  <c r="Z364" i="2" s="1"/>
  <c r="AA364" i="2" s="1"/>
  <c r="N711" i="2"/>
  <c r="M711" i="2"/>
  <c r="T713" i="2"/>
  <c r="L712" i="2"/>
  <c r="Z365" i="2" l="1"/>
  <c r="AA365" i="2" s="1"/>
  <c r="Z366" i="2" s="1"/>
  <c r="AA366" i="2" s="1"/>
  <c r="Z367" i="2" s="1"/>
  <c r="AA367" i="2" s="1"/>
  <c r="X368" i="2"/>
  <c r="AB363" i="2"/>
  <c r="AB364" i="2" s="1"/>
  <c r="AB365" i="2" s="1"/>
  <c r="M712" i="2"/>
  <c r="N712" i="2"/>
  <c r="T714" i="2"/>
  <c r="L713" i="2"/>
  <c r="AB366" i="2" l="1"/>
  <c r="AB367" i="2" s="1"/>
  <c r="X3" i="2"/>
  <c r="AF1" i="2"/>
  <c r="AI1" i="2" s="1"/>
  <c r="AK1" i="2" s="1"/>
  <c r="Y368" i="2"/>
  <c r="Z368" i="2"/>
  <c r="N713" i="2"/>
  <c r="M713" i="2"/>
  <c r="T715" i="2"/>
  <c r="L714" i="2"/>
  <c r="AA368" i="2" l="1"/>
  <c r="N714" i="2"/>
  <c r="M714" i="2"/>
  <c r="T716" i="2"/>
  <c r="L715" i="2"/>
  <c r="Z369" i="2" l="1"/>
  <c r="AB368" i="2"/>
  <c r="M715" i="2"/>
  <c r="N715" i="2"/>
  <c r="T717" i="2"/>
  <c r="L716" i="2"/>
  <c r="AA369" i="2" l="1"/>
  <c r="Z370" i="2" s="1"/>
  <c r="M716" i="2"/>
  <c r="N716" i="2"/>
  <c r="T718" i="2"/>
  <c r="L717" i="2"/>
  <c r="AA370" i="2" l="1"/>
  <c r="Z371" i="2" s="1"/>
  <c r="AA371" i="2" s="1"/>
  <c r="Z372" i="2" s="1"/>
  <c r="AA372" i="2" s="1"/>
  <c r="Z373" i="2" s="1"/>
  <c r="AA373" i="2" s="1"/>
  <c r="Z374" i="2" s="1"/>
  <c r="AA374" i="2" s="1"/>
  <c r="Z375" i="2" s="1"/>
  <c r="AA375" i="2" s="1"/>
  <c r="Z376" i="2" s="1"/>
  <c r="AA376" i="2" s="1"/>
  <c r="Z377" i="2" s="1"/>
  <c r="AA377" i="2" s="1"/>
  <c r="Z378" i="2" s="1"/>
  <c r="AA378" i="2" s="1"/>
  <c r="Z379" i="2" s="1"/>
  <c r="AA379" i="2" s="1"/>
  <c r="Z380" i="2" s="1"/>
  <c r="AA380" i="2" s="1"/>
  <c r="Z381" i="2" s="1"/>
  <c r="AA381" i="2" s="1"/>
  <c r="Z382" i="2" s="1"/>
  <c r="AA382" i="2" s="1"/>
  <c r="Z383" i="2" s="1"/>
  <c r="AA383" i="2" s="1"/>
  <c r="Z384" i="2" s="1"/>
  <c r="AA384" i="2" s="1"/>
  <c r="Z385" i="2" s="1"/>
  <c r="AA385" i="2" s="1"/>
  <c r="Z386" i="2" s="1"/>
  <c r="AA386" i="2" s="1"/>
  <c r="Z387" i="2" s="1"/>
  <c r="AA387" i="2" s="1"/>
  <c r="Z388" i="2" s="1"/>
  <c r="AA388" i="2" s="1"/>
  <c r="Z389" i="2" s="1"/>
  <c r="AA389" i="2" s="1"/>
  <c r="Z390" i="2" s="1"/>
  <c r="AA390" i="2" s="1"/>
  <c r="Z391" i="2" s="1"/>
  <c r="AA391" i="2" s="1"/>
  <c r="Z392" i="2" s="1"/>
  <c r="AA392" i="2" s="1"/>
  <c r="AB369" i="2"/>
  <c r="AB370" i="2" s="1"/>
  <c r="AB371" i="2" s="1"/>
  <c r="T719" i="2"/>
  <c r="L718" i="2"/>
  <c r="N717" i="2"/>
  <c r="M717" i="2"/>
  <c r="AB372" i="2" l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Z393" i="2"/>
  <c r="N718" i="2"/>
  <c r="M718" i="2"/>
  <c r="L719" i="2"/>
  <c r="T720" i="2"/>
  <c r="AA393" i="2" l="1"/>
  <c r="T721" i="2"/>
  <c r="L720" i="2"/>
  <c r="N719" i="2"/>
  <c r="M719" i="2"/>
  <c r="Z394" i="2" l="1"/>
  <c r="AB393" i="2"/>
  <c r="N720" i="2"/>
  <c r="M720" i="2"/>
  <c r="T722" i="2"/>
  <c r="L721" i="2"/>
  <c r="AA394" i="2" l="1"/>
  <c r="N721" i="2"/>
  <c r="M721" i="2"/>
  <c r="T723" i="2"/>
  <c r="L722" i="2"/>
  <c r="Z395" i="2" l="1"/>
  <c r="AB394" i="2"/>
  <c r="N722" i="2"/>
  <c r="M722" i="2"/>
  <c r="T724" i="2"/>
  <c r="L723" i="2"/>
  <c r="AA395" i="2" l="1"/>
  <c r="T725" i="2"/>
  <c r="L724" i="2"/>
  <c r="N723" i="2"/>
  <c r="M723" i="2"/>
  <c r="Z396" i="2" l="1"/>
  <c r="AB395" i="2"/>
  <c r="M724" i="2"/>
  <c r="N724" i="2"/>
  <c r="T726" i="2"/>
  <c r="L725" i="2"/>
  <c r="AA396" i="2" l="1"/>
  <c r="M725" i="2"/>
  <c r="N725" i="2"/>
  <c r="T727" i="2"/>
  <c r="L726" i="2"/>
  <c r="Z397" i="2" l="1"/>
  <c r="AB396" i="2"/>
  <c r="M726" i="2"/>
  <c r="N726" i="2"/>
  <c r="T728" i="2"/>
  <c r="L727" i="2"/>
  <c r="AA397" i="2" l="1"/>
  <c r="Z398" i="2" s="1"/>
  <c r="N727" i="2"/>
  <c r="M727" i="2"/>
  <c r="T729" i="2"/>
  <c r="L728" i="2"/>
  <c r="AA398" i="2" l="1"/>
  <c r="Z399" i="2" s="1"/>
  <c r="AB397" i="2"/>
  <c r="AB398" i="2" s="1"/>
  <c r="M728" i="2"/>
  <c r="N728" i="2"/>
  <c r="T730" i="2"/>
  <c r="L729" i="2"/>
  <c r="AA399" i="2" l="1"/>
  <c r="Z400" i="2" s="1"/>
  <c r="N729" i="2"/>
  <c r="M729" i="2"/>
  <c r="T731" i="2"/>
  <c r="L730" i="2"/>
  <c r="AA400" i="2" l="1"/>
  <c r="Z401" i="2" s="1"/>
  <c r="AB399" i="2"/>
  <c r="AB400" i="2" s="1"/>
  <c r="T732" i="2"/>
  <c r="L731" i="2"/>
  <c r="N730" i="2"/>
  <c r="M730" i="2"/>
  <c r="AA401" i="2" l="1"/>
  <c r="Z402" i="2" s="1"/>
  <c r="N731" i="2"/>
  <c r="M731" i="2"/>
  <c r="T733" i="2"/>
  <c r="L732" i="2"/>
  <c r="AA402" i="2" l="1"/>
  <c r="Z403" i="2" s="1"/>
  <c r="AB401" i="2"/>
  <c r="AB402" i="2" s="1"/>
  <c r="M732" i="2"/>
  <c r="N732" i="2"/>
  <c r="T734" i="2"/>
  <c r="L733" i="2"/>
  <c r="AA403" i="2" l="1"/>
  <c r="Z404" i="2" s="1"/>
  <c r="M733" i="2"/>
  <c r="N733" i="2"/>
  <c r="T735" i="2"/>
  <c r="L734" i="2"/>
  <c r="AA404" i="2" l="1"/>
  <c r="Z405" i="2" s="1"/>
  <c r="AB403" i="2"/>
  <c r="AB404" i="2" s="1"/>
  <c r="T736" i="2"/>
  <c r="L735" i="2"/>
  <c r="M734" i="2"/>
  <c r="N734" i="2"/>
  <c r="AA405" i="2" l="1"/>
  <c r="Z406" i="2" s="1"/>
  <c r="T737" i="2"/>
  <c r="L736" i="2"/>
  <c r="N735" i="2"/>
  <c r="M735" i="2"/>
  <c r="AA406" i="2" l="1"/>
  <c r="Z407" i="2" s="1"/>
  <c r="AB405" i="2"/>
  <c r="N736" i="2"/>
  <c r="M736" i="2"/>
  <c r="T738" i="2"/>
  <c r="L737" i="2"/>
  <c r="AB406" i="2" l="1"/>
  <c r="AA407" i="2"/>
  <c r="Z408" i="2" s="1"/>
  <c r="AB407" i="2"/>
  <c r="N737" i="2"/>
  <c r="M737" i="2"/>
  <c r="T739" i="2"/>
  <c r="L738" i="2"/>
  <c r="AA408" i="2" l="1"/>
  <c r="Z409" i="2" s="1"/>
  <c r="N738" i="2"/>
  <c r="M738" i="2"/>
  <c r="T740" i="2"/>
  <c r="L739" i="2"/>
  <c r="AA409" i="2" l="1"/>
  <c r="Z410" i="2" s="1"/>
  <c r="AB408" i="2"/>
  <c r="AB409" i="2" s="1"/>
  <c r="N739" i="2"/>
  <c r="M739" i="2"/>
  <c r="T741" i="2"/>
  <c r="L740" i="2"/>
  <c r="AA410" i="2" l="1"/>
  <c r="Z411" i="2" s="1"/>
  <c r="T742" i="2"/>
  <c r="L741" i="2"/>
  <c r="M740" i="2"/>
  <c r="N740" i="2"/>
  <c r="AA411" i="2" l="1"/>
  <c r="Z412" i="2" s="1"/>
  <c r="AB410" i="2"/>
  <c r="M741" i="2"/>
  <c r="N741" i="2"/>
  <c r="T743" i="2"/>
  <c r="L742" i="2"/>
  <c r="AA412" i="2" l="1"/>
  <c r="Z413" i="2" s="1"/>
  <c r="AA413" i="2" s="1"/>
  <c r="Z414" i="2" s="1"/>
  <c r="AA414" i="2" s="1"/>
  <c r="Z415" i="2" s="1"/>
  <c r="AA415" i="2" s="1"/>
  <c r="Z416" i="2" s="1"/>
  <c r="AA416" i="2" s="1"/>
  <c r="Z417" i="2" s="1"/>
  <c r="AA417" i="2" s="1"/>
  <c r="Z418" i="2" s="1"/>
  <c r="AA418" i="2" s="1"/>
  <c r="Z419" i="2" s="1"/>
  <c r="AA419" i="2" s="1"/>
  <c r="Z420" i="2" s="1"/>
  <c r="AA420" i="2" s="1"/>
  <c r="Z421" i="2" s="1"/>
  <c r="AA421" i="2" s="1"/>
  <c r="Z422" i="2" s="1"/>
  <c r="AA422" i="2" s="1"/>
  <c r="Z423" i="2" s="1"/>
  <c r="AA423" i="2" s="1"/>
  <c r="Z424" i="2" s="1"/>
  <c r="AA424" i="2" s="1"/>
  <c r="Z425" i="2" s="1"/>
  <c r="AA425" i="2" s="1"/>
  <c r="Z426" i="2" s="1"/>
  <c r="AA426" i="2" s="1"/>
  <c r="Z427" i="2" s="1"/>
  <c r="AA427" i="2" s="1"/>
  <c r="Z428" i="2" s="1"/>
  <c r="AA428" i="2" s="1"/>
  <c r="Z429" i="2" s="1"/>
  <c r="AA429" i="2" s="1"/>
  <c r="Z430" i="2" s="1"/>
  <c r="AA430" i="2" s="1"/>
  <c r="Z431" i="2" s="1"/>
  <c r="AA431" i="2" s="1"/>
  <c r="Z432" i="2" s="1"/>
  <c r="AA432" i="2" s="1"/>
  <c r="Z433" i="2" s="1"/>
  <c r="AA433" i="2" s="1"/>
  <c r="Z434" i="2" s="1"/>
  <c r="AA434" i="2" s="1"/>
  <c r="Z435" i="2" s="1"/>
  <c r="AA435" i="2" s="1"/>
  <c r="Z436" i="2" s="1"/>
  <c r="AA436" i="2" s="1"/>
  <c r="Z437" i="2" s="1"/>
  <c r="AA437" i="2" s="1"/>
  <c r="Z438" i="2" s="1"/>
  <c r="AA438" i="2" s="1"/>
  <c r="Z439" i="2" s="1"/>
  <c r="AA439" i="2" s="1"/>
  <c r="Z440" i="2" s="1"/>
  <c r="AA440" i="2" s="1"/>
  <c r="Z441" i="2" s="1"/>
  <c r="AA441" i="2" s="1"/>
  <c r="Z442" i="2" s="1"/>
  <c r="AA442" i="2" s="1"/>
  <c r="Z443" i="2" s="1"/>
  <c r="AA443" i="2" s="1"/>
  <c r="Z444" i="2" s="1"/>
  <c r="AA444" i="2" s="1"/>
  <c r="Z445" i="2" s="1"/>
  <c r="AA445" i="2" s="1"/>
  <c r="Z446" i="2" s="1"/>
  <c r="AA446" i="2" s="1"/>
  <c r="Z447" i="2" s="1"/>
  <c r="AA447" i="2" s="1"/>
  <c r="Z448" i="2" s="1"/>
  <c r="AA448" i="2" s="1"/>
  <c r="Z449" i="2" s="1"/>
  <c r="AA449" i="2" s="1"/>
  <c r="Z450" i="2" s="1"/>
  <c r="AA450" i="2" s="1"/>
  <c r="Z451" i="2" s="1"/>
  <c r="AA451" i="2" s="1"/>
  <c r="Z452" i="2" s="1"/>
  <c r="AA452" i="2" s="1"/>
  <c r="Z453" i="2" s="1"/>
  <c r="AA453" i="2" s="1"/>
  <c r="Z454" i="2" s="1"/>
  <c r="AA454" i="2" s="1"/>
  <c r="Z455" i="2" s="1"/>
  <c r="AA455" i="2" s="1"/>
  <c r="Z456" i="2" s="1"/>
  <c r="AA456" i="2" s="1"/>
  <c r="Z457" i="2" s="1"/>
  <c r="AA457" i="2" s="1"/>
  <c r="Z458" i="2" s="1"/>
  <c r="AA458" i="2" s="1"/>
  <c r="Z459" i="2" s="1"/>
  <c r="AA459" i="2" s="1"/>
  <c r="Z460" i="2" s="1"/>
  <c r="AA460" i="2" s="1"/>
  <c r="Z461" i="2" s="1"/>
  <c r="AA461" i="2" s="1"/>
  <c r="Z462" i="2" s="1"/>
  <c r="AA462" i="2" s="1"/>
  <c r="Z463" i="2" s="1"/>
  <c r="AA463" i="2" s="1"/>
  <c r="Z464" i="2" s="1"/>
  <c r="AA464" i="2" s="1"/>
  <c r="Z465" i="2" s="1"/>
  <c r="AA465" i="2" s="1"/>
  <c r="Z466" i="2" s="1"/>
  <c r="AA466" i="2" s="1"/>
  <c r="Z467" i="2" s="1"/>
  <c r="AA467" i="2" s="1"/>
  <c r="Z468" i="2" s="1"/>
  <c r="AA468" i="2" s="1"/>
  <c r="Z469" i="2" s="1"/>
  <c r="AA469" i="2" s="1"/>
  <c r="Z470" i="2" s="1"/>
  <c r="AA470" i="2" s="1"/>
  <c r="Z471" i="2" s="1"/>
  <c r="AA471" i="2" s="1"/>
  <c r="Z472" i="2" s="1"/>
  <c r="AA472" i="2" s="1"/>
  <c r="Z473" i="2" s="1"/>
  <c r="AA473" i="2" s="1"/>
  <c r="Z474" i="2" s="1"/>
  <c r="AA474" i="2" s="1"/>
  <c r="Z475" i="2" s="1"/>
  <c r="AA475" i="2" s="1"/>
  <c r="Z476" i="2" s="1"/>
  <c r="AA476" i="2" s="1"/>
  <c r="Z477" i="2" s="1"/>
  <c r="AA477" i="2" s="1"/>
  <c r="Z478" i="2" s="1"/>
  <c r="AA478" i="2" s="1"/>
  <c r="Z479" i="2" s="1"/>
  <c r="AA479" i="2" s="1"/>
  <c r="Z480" i="2" s="1"/>
  <c r="AA480" i="2" s="1"/>
  <c r="Z481" i="2" s="1"/>
  <c r="AA481" i="2" s="1"/>
  <c r="Z482" i="2" s="1"/>
  <c r="AA482" i="2" s="1"/>
  <c r="Z483" i="2" s="1"/>
  <c r="AA483" i="2" s="1"/>
  <c r="Z484" i="2" s="1"/>
  <c r="AA484" i="2" s="1"/>
  <c r="Z485" i="2" s="1"/>
  <c r="AA485" i="2" s="1"/>
  <c r="Z486" i="2" s="1"/>
  <c r="AA486" i="2" s="1"/>
  <c r="Z487" i="2" s="1"/>
  <c r="AA487" i="2" s="1"/>
  <c r="Z488" i="2" s="1"/>
  <c r="AA488" i="2" s="1"/>
  <c r="Z489" i="2" s="1"/>
  <c r="AA489" i="2" s="1"/>
  <c r="Z490" i="2" s="1"/>
  <c r="AA490" i="2" s="1"/>
  <c r="Z491" i="2" s="1"/>
  <c r="AA491" i="2" s="1"/>
  <c r="Z492" i="2" s="1"/>
  <c r="AA492" i="2" s="1"/>
  <c r="Z493" i="2" s="1"/>
  <c r="AA493" i="2" s="1"/>
  <c r="Z494" i="2" s="1"/>
  <c r="AA494" i="2" s="1"/>
  <c r="Z495" i="2" s="1"/>
  <c r="AA495" i="2" s="1"/>
  <c r="Z496" i="2" s="1"/>
  <c r="AA496" i="2" s="1"/>
  <c r="Z497" i="2" s="1"/>
  <c r="AA497" i="2" s="1"/>
  <c r="Z498" i="2" s="1"/>
  <c r="AA498" i="2" s="1"/>
  <c r="Z499" i="2" s="1"/>
  <c r="AA499" i="2" s="1"/>
  <c r="Z500" i="2" s="1"/>
  <c r="AA500" i="2" s="1"/>
  <c r="Z501" i="2" s="1"/>
  <c r="AA501" i="2" s="1"/>
  <c r="Z502" i="2" s="1"/>
  <c r="AA502" i="2" s="1"/>
  <c r="Z503" i="2" s="1"/>
  <c r="AA503" i="2" s="1"/>
  <c r="Z504" i="2" s="1"/>
  <c r="AA504" i="2" s="1"/>
  <c r="Z505" i="2" s="1"/>
  <c r="AA505" i="2" s="1"/>
  <c r="Z506" i="2" s="1"/>
  <c r="AA506" i="2" s="1"/>
  <c r="Z507" i="2" s="1"/>
  <c r="AA507" i="2" s="1"/>
  <c r="AB411" i="2"/>
  <c r="N742" i="2"/>
  <c r="M742" i="2"/>
  <c r="T744" i="2"/>
  <c r="L743" i="2"/>
  <c r="Z508" i="2" l="1"/>
  <c r="AA508" i="2" s="1"/>
  <c r="Z509" i="2" s="1"/>
  <c r="AA509" i="2" s="1"/>
  <c r="Z510" i="2" s="1"/>
  <c r="AA510" i="2" s="1"/>
  <c r="Z511" i="2" s="1"/>
  <c r="AA511" i="2" s="1"/>
  <c r="Z512" i="2" s="1"/>
  <c r="AA512" i="2" s="1"/>
  <c r="Z513" i="2" s="1"/>
  <c r="AA513" i="2" s="1"/>
  <c r="Z514" i="2" s="1"/>
  <c r="AA514" i="2" s="1"/>
  <c r="Z515" i="2" s="1"/>
  <c r="AA515" i="2" s="1"/>
  <c r="Z516" i="2" s="1"/>
  <c r="AA516" i="2" s="1"/>
  <c r="Z517" i="2" s="1"/>
  <c r="AA517" i="2" s="1"/>
  <c r="Z518" i="2" s="1"/>
  <c r="AA518" i="2" s="1"/>
  <c r="Z519" i="2" s="1"/>
  <c r="AA519" i="2" s="1"/>
  <c r="Z520" i="2" s="1"/>
  <c r="AA520" i="2" s="1"/>
  <c r="Z521" i="2" s="1"/>
  <c r="AA521" i="2" s="1"/>
  <c r="Z522" i="2" s="1"/>
  <c r="AA522" i="2" s="1"/>
  <c r="Z523" i="2" s="1"/>
  <c r="AA523" i="2" s="1"/>
  <c r="Z524" i="2" s="1"/>
  <c r="AA524" i="2" s="1"/>
  <c r="Z525" i="2" s="1"/>
  <c r="AA525" i="2" s="1"/>
  <c r="Z526" i="2" s="1"/>
  <c r="AA526" i="2" s="1"/>
  <c r="Z527" i="2" s="1"/>
  <c r="AA527" i="2" s="1"/>
  <c r="Z528" i="2" s="1"/>
  <c r="AA528" i="2" s="1"/>
  <c r="Z529" i="2" s="1"/>
  <c r="AA529" i="2" s="1"/>
  <c r="Z530" i="2" s="1"/>
  <c r="AA530" i="2" s="1"/>
  <c r="Z531" i="2" s="1"/>
  <c r="AA531" i="2" s="1"/>
  <c r="Z532" i="2" s="1"/>
  <c r="AA532" i="2" s="1"/>
  <c r="Z533" i="2" s="1"/>
  <c r="AA533" i="2" s="1"/>
  <c r="Z534" i="2" s="1"/>
  <c r="AA534" i="2" s="1"/>
  <c r="Z535" i="2" s="1"/>
  <c r="AA535" i="2" s="1"/>
  <c r="Z536" i="2" s="1"/>
  <c r="AA536" i="2" s="1"/>
  <c r="Z537" i="2" s="1"/>
  <c r="AA537" i="2" s="1"/>
  <c r="Z538" i="2" s="1"/>
  <c r="AA538" i="2" s="1"/>
  <c r="Z539" i="2" s="1"/>
  <c r="AA539" i="2" s="1"/>
  <c r="Z540" i="2" s="1"/>
  <c r="AA540" i="2" s="1"/>
  <c r="Z541" i="2" s="1"/>
  <c r="AA541" i="2" s="1"/>
  <c r="Z542" i="2" s="1"/>
  <c r="AA542" i="2" s="1"/>
  <c r="Z543" i="2" s="1"/>
  <c r="AA543" i="2" s="1"/>
  <c r="Z544" i="2" s="1"/>
  <c r="AA544" i="2" s="1"/>
  <c r="Z545" i="2" s="1"/>
  <c r="AA545" i="2" s="1"/>
  <c r="Z546" i="2" s="1"/>
  <c r="AA546" i="2" s="1"/>
  <c r="Z547" i="2" s="1"/>
  <c r="AA547" i="2" s="1"/>
  <c r="Z548" i="2" s="1"/>
  <c r="AA548" i="2" s="1"/>
  <c r="Z549" i="2" s="1"/>
  <c r="AA549" i="2" s="1"/>
  <c r="Z550" i="2" s="1"/>
  <c r="AA550" i="2" s="1"/>
  <c r="Z551" i="2" s="1"/>
  <c r="AA551" i="2" s="1"/>
  <c r="Z552" i="2" s="1"/>
  <c r="AA552" i="2" s="1"/>
  <c r="Z553" i="2" s="1"/>
  <c r="AA553" i="2" s="1"/>
  <c r="Z554" i="2" s="1"/>
  <c r="AA554" i="2" s="1"/>
  <c r="Z555" i="2" s="1"/>
  <c r="AA555" i="2" s="1"/>
  <c r="Z556" i="2" s="1"/>
  <c r="AA556" i="2" s="1"/>
  <c r="Z557" i="2" s="1"/>
  <c r="AA557" i="2" s="1"/>
  <c r="Z558" i="2" s="1"/>
  <c r="AA558" i="2" s="1"/>
  <c r="Z559" i="2" s="1"/>
  <c r="AA559" i="2" s="1"/>
  <c r="Z560" i="2" s="1"/>
  <c r="AA560" i="2" s="1"/>
  <c r="Z561" i="2" s="1"/>
  <c r="AA561" i="2" s="1"/>
  <c r="Z562" i="2" s="1"/>
  <c r="AA562" i="2" s="1"/>
  <c r="Z563" i="2" s="1"/>
  <c r="AA563" i="2" s="1"/>
  <c r="Z564" i="2" s="1"/>
  <c r="AA564" i="2" s="1"/>
  <c r="Z565" i="2" s="1"/>
  <c r="AA565" i="2" s="1"/>
  <c r="Z566" i="2" s="1"/>
  <c r="AA566" i="2" s="1"/>
  <c r="Z567" i="2" s="1"/>
  <c r="AA567" i="2" s="1"/>
  <c r="Z568" i="2" s="1"/>
  <c r="AA568" i="2" s="1"/>
  <c r="Z569" i="2" s="1"/>
  <c r="AA569" i="2" s="1"/>
  <c r="Z570" i="2" s="1"/>
  <c r="AA570" i="2" s="1"/>
  <c r="Z571" i="2" s="1"/>
  <c r="AA571" i="2" s="1"/>
  <c r="Z572" i="2" s="1"/>
  <c r="AA572" i="2" s="1"/>
  <c r="Z573" i="2" s="1"/>
  <c r="AA573" i="2" s="1"/>
  <c r="Z574" i="2" s="1"/>
  <c r="AA574" i="2" s="1"/>
  <c r="Z575" i="2" s="1"/>
  <c r="AA575" i="2" s="1"/>
  <c r="Z576" i="2" s="1"/>
  <c r="AA576" i="2" s="1"/>
  <c r="Z577" i="2" s="1"/>
  <c r="AA577" i="2" s="1"/>
  <c r="Z578" i="2" s="1"/>
  <c r="AA578" i="2" s="1"/>
  <c r="Z579" i="2" s="1"/>
  <c r="AA579" i="2" s="1"/>
  <c r="Z580" i="2" s="1"/>
  <c r="AA580" i="2" s="1"/>
  <c r="Z581" i="2" s="1"/>
  <c r="AA581" i="2" s="1"/>
  <c r="Z582" i="2" s="1"/>
  <c r="AA582" i="2" s="1"/>
  <c r="Z583" i="2" s="1"/>
  <c r="AA583" i="2" s="1"/>
  <c r="Z584" i="2" s="1"/>
  <c r="AA584" i="2" s="1"/>
  <c r="Z585" i="2" s="1"/>
  <c r="AA585" i="2" s="1"/>
  <c r="Z586" i="2" s="1"/>
  <c r="AA586" i="2" s="1"/>
  <c r="Z587" i="2" s="1"/>
  <c r="AA587" i="2" s="1"/>
  <c r="Z588" i="2" s="1"/>
  <c r="AA588" i="2" s="1"/>
  <c r="Z589" i="2" s="1"/>
  <c r="AA589" i="2" s="1"/>
  <c r="Z590" i="2" s="1"/>
  <c r="AA590" i="2" s="1"/>
  <c r="Z591" i="2" s="1"/>
  <c r="AA591" i="2" s="1"/>
  <c r="Z592" i="2" s="1"/>
  <c r="AA592" i="2" s="1"/>
  <c r="Z593" i="2" s="1"/>
  <c r="AA593" i="2" s="1"/>
  <c r="Z594" i="2" s="1"/>
  <c r="AA594" i="2" s="1"/>
  <c r="Z595" i="2" s="1"/>
  <c r="AA595" i="2" s="1"/>
  <c r="Z596" i="2" s="1"/>
  <c r="AA596" i="2" s="1"/>
  <c r="Z597" i="2" s="1"/>
  <c r="AA597" i="2" s="1"/>
  <c r="Z598" i="2" s="1"/>
  <c r="AA598" i="2" s="1"/>
  <c r="Z599" i="2" s="1"/>
  <c r="AA599" i="2" s="1"/>
  <c r="Z600" i="2" s="1"/>
  <c r="AA600" i="2" s="1"/>
  <c r="Z601" i="2" s="1"/>
  <c r="AA601" i="2" s="1"/>
  <c r="Z602" i="2" s="1"/>
  <c r="AA602" i="2" s="1"/>
  <c r="Z603" i="2" s="1"/>
  <c r="AA603" i="2" s="1"/>
  <c r="Z604" i="2" s="1"/>
  <c r="AA604" i="2" s="1"/>
  <c r="Z605" i="2" s="1"/>
  <c r="AA605" i="2" s="1"/>
  <c r="Z606" i="2" s="1"/>
  <c r="AA606" i="2" s="1"/>
  <c r="Z607" i="2" s="1"/>
  <c r="AA607" i="2" s="1"/>
  <c r="Z608" i="2" s="1"/>
  <c r="AA608" i="2" s="1"/>
  <c r="Z609" i="2" s="1"/>
  <c r="AA609" i="2" s="1"/>
  <c r="Z610" i="2" s="1"/>
  <c r="AA610" i="2" s="1"/>
  <c r="Z611" i="2" s="1"/>
  <c r="AA611" i="2" s="1"/>
  <c r="Z612" i="2" s="1"/>
  <c r="AA612" i="2" s="1"/>
  <c r="Z613" i="2" s="1"/>
  <c r="AA613" i="2" s="1"/>
  <c r="Z614" i="2" s="1"/>
  <c r="AA614" i="2" s="1"/>
  <c r="Z615" i="2" s="1"/>
  <c r="AA615" i="2" s="1"/>
  <c r="Z616" i="2" s="1"/>
  <c r="AA616" i="2" s="1"/>
  <c r="Z617" i="2" s="1"/>
  <c r="AA617" i="2" s="1"/>
  <c r="Z618" i="2" s="1"/>
  <c r="AA618" i="2" s="1"/>
  <c r="Z619" i="2" s="1"/>
  <c r="AA619" i="2" s="1"/>
  <c r="Z620" i="2" s="1"/>
  <c r="AA620" i="2" s="1"/>
  <c r="Z621" i="2" s="1"/>
  <c r="AA621" i="2" s="1"/>
  <c r="Z622" i="2" s="1"/>
  <c r="AA622" i="2" s="1"/>
  <c r="Z623" i="2" s="1"/>
  <c r="AA623" i="2" s="1"/>
  <c r="Z624" i="2" s="1"/>
  <c r="AA624" i="2" s="1"/>
  <c r="Z625" i="2" s="1"/>
  <c r="AA625" i="2" s="1"/>
  <c r="Z626" i="2" s="1"/>
  <c r="AA626" i="2" s="1"/>
  <c r="Z627" i="2" s="1"/>
  <c r="AA627" i="2" s="1"/>
  <c r="Z628" i="2" s="1"/>
  <c r="AA628" i="2" s="1"/>
  <c r="Z629" i="2" s="1"/>
  <c r="AA629" i="2" s="1"/>
  <c r="Z630" i="2" s="1"/>
  <c r="AA630" i="2" s="1"/>
  <c r="Z631" i="2" s="1"/>
  <c r="AA631" i="2" s="1"/>
  <c r="Z632" i="2" s="1"/>
  <c r="AA632" i="2" s="1"/>
  <c r="Z633" i="2" s="1"/>
  <c r="AA633" i="2" s="1"/>
  <c r="Z634" i="2" s="1"/>
  <c r="AA634" i="2" s="1"/>
  <c r="Z635" i="2" s="1"/>
  <c r="AA635" i="2" s="1"/>
  <c r="Z636" i="2" s="1"/>
  <c r="AA636" i="2" s="1"/>
  <c r="Z637" i="2" s="1"/>
  <c r="AA637" i="2" s="1"/>
  <c r="Z638" i="2" s="1"/>
  <c r="AA638" i="2" s="1"/>
  <c r="Z639" i="2" s="1"/>
  <c r="AA639" i="2" s="1"/>
  <c r="Z640" i="2" s="1"/>
  <c r="AA640" i="2" s="1"/>
  <c r="Z641" i="2" s="1"/>
  <c r="AA641" i="2" s="1"/>
  <c r="Z642" i="2" s="1"/>
  <c r="AA642" i="2" s="1"/>
  <c r="Z643" i="2" s="1"/>
  <c r="AA643" i="2" s="1"/>
  <c r="Z644" i="2" s="1"/>
  <c r="AA644" i="2" s="1"/>
  <c r="Z645" i="2" s="1"/>
  <c r="AA645" i="2" s="1"/>
  <c r="Z646" i="2" s="1"/>
  <c r="AA646" i="2" s="1"/>
  <c r="Z647" i="2" s="1"/>
  <c r="AA647" i="2" s="1"/>
  <c r="Z648" i="2" s="1"/>
  <c r="AA648" i="2" s="1"/>
  <c r="Z649" i="2" s="1"/>
  <c r="AA649" i="2" s="1"/>
  <c r="Z650" i="2" s="1"/>
  <c r="AA650" i="2" s="1"/>
  <c r="Z651" i="2" s="1"/>
  <c r="AA651" i="2" s="1"/>
  <c r="Z652" i="2" s="1"/>
  <c r="AA652" i="2" s="1"/>
  <c r="Z653" i="2" s="1"/>
  <c r="AA653" i="2" s="1"/>
  <c r="Z654" i="2" s="1"/>
  <c r="AA654" i="2" s="1"/>
  <c r="Z655" i="2" s="1"/>
  <c r="AA655" i="2" s="1"/>
  <c r="Z656" i="2" s="1"/>
  <c r="AA656" i="2" s="1"/>
  <c r="Z657" i="2" s="1"/>
  <c r="AA657" i="2" s="1"/>
  <c r="Z658" i="2" s="1"/>
  <c r="AA658" i="2" s="1"/>
  <c r="Z659" i="2" s="1"/>
  <c r="AA659" i="2" s="1"/>
  <c r="Z660" i="2" s="1"/>
  <c r="AA660" i="2" s="1"/>
  <c r="Z661" i="2" s="1"/>
  <c r="AA661" i="2" s="1"/>
  <c r="Z662" i="2" s="1"/>
  <c r="AA662" i="2" s="1"/>
  <c r="Z663" i="2" s="1"/>
  <c r="AA663" i="2" s="1"/>
  <c r="Z664" i="2" s="1"/>
  <c r="AA664" i="2" s="1"/>
  <c r="Z665" i="2" s="1"/>
  <c r="AA665" i="2" s="1"/>
  <c r="Z666" i="2" s="1"/>
  <c r="AA666" i="2" s="1"/>
  <c r="Z667" i="2" s="1"/>
  <c r="AA667" i="2" s="1"/>
  <c r="Z668" i="2" s="1"/>
  <c r="AA668" i="2" s="1"/>
  <c r="Z669" i="2" s="1"/>
  <c r="AA669" i="2" s="1"/>
  <c r="Z670" i="2" s="1"/>
  <c r="AA670" i="2" s="1"/>
  <c r="Z671" i="2" s="1"/>
  <c r="AA671" i="2" s="1"/>
  <c r="Z672" i="2" s="1"/>
  <c r="AA672" i="2" s="1"/>
  <c r="Z673" i="2" s="1"/>
  <c r="AA673" i="2" s="1"/>
  <c r="Z674" i="2" s="1"/>
  <c r="AA674" i="2" s="1"/>
  <c r="Z675" i="2" s="1"/>
  <c r="AA675" i="2" s="1"/>
  <c r="Z676" i="2" s="1"/>
  <c r="AA676" i="2" s="1"/>
  <c r="Z677" i="2" s="1"/>
  <c r="AA677" i="2" s="1"/>
  <c r="Z678" i="2" s="1"/>
  <c r="AA678" i="2" s="1"/>
  <c r="Z679" i="2" s="1"/>
  <c r="AA679" i="2" s="1"/>
  <c r="Z680" i="2" s="1"/>
  <c r="AA680" i="2" s="1"/>
  <c r="Z681" i="2" s="1"/>
  <c r="AA681" i="2" s="1"/>
  <c r="Z682" i="2" s="1"/>
  <c r="AA682" i="2" s="1"/>
  <c r="Z683" i="2" s="1"/>
  <c r="AA683" i="2" s="1"/>
  <c r="Z684" i="2" s="1"/>
  <c r="AA684" i="2" s="1"/>
  <c r="Z685" i="2" s="1"/>
  <c r="AA685" i="2" s="1"/>
  <c r="Z686" i="2" s="1"/>
  <c r="AA686" i="2" s="1"/>
  <c r="Z687" i="2" s="1"/>
  <c r="AA687" i="2" s="1"/>
  <c r="Z688" i="2" s="1"/>
  <c r="AA688" i="2" s="1"/>
  <c r="Z689" i="2" s="1"/>
  <c r="AA689" i="2" s="1"/>
  <c r="Z690" i="2" s="1"/>
  <c r="AA690" i="2" s="1"/>
  <c r="Z691" i="2" s="1"/>
  <c r="AA691" i="2" s="1"/>
  <c r="Z692" i="2" s="1"/>
  <c r="AA692" i="2" s="1"/>
  <c r="Z693" i="2" s="1"/>
  <c r="AA693" i="2" s="1"/>
  <c r="Z694" i="2" s="1"/>
  <c r="AA694" i="2" s="1"/>
  <c r="Z695" i="2" s="1"/>
  <c r="AA695" i="2" s="1"/>
  <c r="Z696" i="2" s="1"/>
  <c r="AA696" i="2" s="1"/>
  <c r="Z697" i="2" s="1"/>
  <c r="AA697" i="2" s="1"/>
  <c r="Z698" i="2" s="1"/>
  <c r="AA698" i="2" s="1"/>
  <c r="Z699" i="2" s="1"/>
  <c r="AA699" i="2" s="1"/>
  <c r="Z700" i="2" s="1"/>
  <c r="AA700" i="2" s="1"/>
  <c r="Z701" i="2" s="1"/>
  <c r="AA701" i="2" s="1"/>
  <c r="Z702" i="2" s="1"/>
  <c r="AA702" i="2" s="1"/>
  <c r="Z703" i="2" s="1"/>
  <c r="AA703" i="2" s="1"/>
  <c r="Z704" i="2" s="1"/>
  <c r="AA704" i="2" s="1"/>
  <c r="Z705" i="2" s="1"/>
  <c r="AA705" i="2" s="1"/>
  <c r="Z706" i="2" s="1"/>
  <c r="AA706" i="2" s="1"/>
  <c r="Z707" i="2" s="1"/>
  <c r="AA707" i="2" s="1"/>
  <c r="Z708" i="2" s="1"/>
  <c r="AA708" i="2" s="1"/>
  <c r="Z709" i="2" s="1"/>
  <c r="AA709" i="2" s="1"/>
  <c r="Z710" i="2" s="1"/>
  <c r="AA710" i="2" s="1"/>
  <c r="Z711" i="2" s="1"/>
  <c r="AA711" i="2" s="1"/>
  <c r="Z712" i="2" s="1"/>
  <c r="AA712" i="2" s="1"/>
  <c r="Z713" i="2" s="1"/>
  <c r="AA713" i="2" s="1"/>
  <c r="Z714" i="2" s="1"/>
  <c r="AA714" i="2" s="1"/>
  <c r="Z715" i="2" s="1"/>
  <c r="AA715" i="2" s="1"/>
  <c r="Z716" i="2" s="1"/>
  <c r="AA716" i="2" s="1"/>
  <c r="Z717" i="2" s="1"/>
  <c r="AA717" i="2" s="1"/>
  <c r="Z718" i="2" s="1"/>
  <c r="AA718" i="2" s="1"/>
  <c r="Z719" i="2" s="1"/>
  <c r="AA719" i="2" s="1"/>
  <c r="Z720" i="2" s="1"/>
  <c r="AA720" i="2" s="1"/>
  <c r="Z721" i="2" s="1"/>
  <c r="AA721" i="2" s="1"/>
  <c r="Z722" i="2" s="1"/>
  <c r="AA722" i="2" s="1"/>
  <c r="Z723" i="2" s="1"/>
  <c r="AA723" i="2" s="1"/>
  <c r="Z724" i="2" s="1"/>
  <c r="AA724" i="2" s="1"/>
  <c r="Z725" i="2" s="1"/>
  <c r="AA725" i="2" s="1"/>
  <c r="Z726" i="2" s="1"/>
  <c r="AA726" i="2" s="1"/>
  <c r="Z727" i="2" s="1"/>
  <c r="AA727" i="2" s="1"/>
  <c r="Z728" i="2" s="1"/>
  <c r="AA728" i="2" s="1"/>
  <c r="Z729" i="2" s="1"/>
  <c r="AA729" i="2" s="1"/>
  <c r="Z730" i="2" s="1"/>
  <c r="AA730" i="2" s="1"/>
  <c r="Z731" i="2" s="1"/>
  <c r="AA731" i="2" s="1"/>
  <c r="Z732" i="2" s="1"/>
  <c r="Z3" i="2"/>
  <c r="AA3" i="2" s="1"/>
  <c r="AC3" i="2" s="1"/>
  <c r="AB412" i="2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B502" i="2" s="1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N743" i="2"/>
  <c r="M743" i="2"/>
  <c r="T745" i="2"/>
  <c r="L744" i="2"/>
  <c r="AA732" i="2" l="1"/>
  <c r="Z733" i="2" s="1"/>
  <c r="AA733" i="2" s="1"/>
  <c r="Z734" i="2" s="1"/>
  <c r="AB513" i="2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B527" i="2" s="1"/>
  <c r="AB528" i="2" s="1"/>
  <c r="AB529" i="2" s="1"/>
  <c r="AB530" i="2" s="1"/>
  <c r="AB531" i="2" s="1"/>
  <c r="AB532" i="2" s="1"/>
  <c r="AB533" i="2" s="1"/>
  <c r="AB534" i="2" s="1"/>
  <c r="AB535" i="2" s="1"/>
  <c r="AB536" i="2" s="1"/>
  <c r="AB537" i="2" s="1"/>
  <c r="AB538" i="2" s="1"/>
  <c r="AB539" i="2" s="1"/>
  <c r="AB540" i="2" s="1"/>
  <c r="AB541" i="2" s="1"/>
  <c r="AB542" i="2" s="1"/>
  <c r="AB543" i="2" s="1"/>
  <c r="AB544" i="2" s="1"/>
  <c r="AB545" i="2" s="1"/>
  <c r="AB546" i="2" s="1"/>
  <c r="AB547" i="2" s="1"/>
  <c r="AB548" i="2" s="1"/>
  <c r="AB549" i="2" s="1"/>
  <c r="AB550" i="2" s="1"/>
  <c r="AB551" i="2" s="1"/>
  <c r="AB552" i="2" s="1"/>
  <c r="AB553" i="2" s="1"/>
  <c r="AB554" i="2" s="1"/>
  <c r="AB555" i="2" s="1"/>
  <c r="AB556" i="2" s="1"/>
  <c r="AB557" i="2" s="1"/>
  <c r="AB558" i="2" s="1"/>
  <c r="AB559" i="2" s="1"/>
  <c r="AB560" i="2" s="1"/>
  <c r="AB561" i="2" s="1"/>
  <c r="AB562" i="2" s="1"/>
  <c r="AB563" i="2" s="1"/>
  <c r="AB564" i="2" s="1"/>
  <c r="AB565" i="2" s="1"/>
  <c r="AB566" i="2" s="1"/>
  <c r="AB567" i="2" s="1"/>
  <c r="AB568" i="2" s="1"/>
  <c r="AB569" i="2" s="1"/>
  <c r="AB570" i="2" s="1"/>
  <c r="AB571" i="2" s="1"/>
  <c r="AB572" i="2" s="1"/>
  <c r="AB573" i="2" s="1"/>
  <c r="AB574" i="2" s="1"/>
  <c r="AB575" i="2" s="1"/>
  <c r="AB576" i="2" s="1"/>
  <c r="AB577" i="2" s="1"/>
  <c r="AB578" i="2" s="1"/>
  <c r="AB579" i="2" s="1"/>
  <c r="AB580" i="2" s="1"/>
  <c r="AB581" i="2" s="1"/>
  <c r="AB582" i="2" s="1"/>
  <c r="AB583" i="2" s="1"/>
  <c r="AB584" i="2" s="1"/>
  <c r="AB585" i="2" s="1"/>
  <c r="AB586" i="2" s="1"/>
  <c r="AB587" i="2" s="1"/>
  <c r="AB588" i="2" s="1"/>
  <c r="AB589" i="2" s="1"/>
  <c r="AB590" i="2" s="1"/>
  <c r="AB591" i="2" s="1"/>
  <c r="AB592" i="2" s="1"/>
  <c r="AB593" i="2" s="1"/>
  <c r="AB594" i="2" s="1"/>
  <c r="AB595" i="2" s="1"/>
  <c r="AB596" i="2" s="1"/>
  <c r="AB597" i="2" s="1"/>
  <c r="AB598" i="2" s="1"/>
  <c r="AB599" i="2" s="1"/>
  <c r="AB600" i="2" s="1"/>
  <c r="AB601" i="2" s="1"/>
  <c r="AB602" i="2" s="1"/>
  <c r="AB603" i="2" s="1"/>
  <c r="AB604" i="2" s="1"/>
  <c r="AB605" i="2" s="1"/>
  <c r="AB606" i="2" s="1"/>
  <c r="AB607" i="2" s="1"/>
  <c r="AB608" i="2" s="1"/>
  <c r="AB609" i="2" s="1"/>
  <c r="AB610" i="2" s="1"/>
  <c r="AB611" i="2" s="1"/>
  <c r="AB612" i="2" s="1"/>
  <c r="AB613" i="2" s="1"/>
  <c r="AB614" i="2" s="1"/>
  <c r="AB615" i="2" s="1"/>
  <c r="AB616" i="2" s="1"/>
  <c r="AB617" i="2" s="1"/>
  <c r="AB618" i="2" s="1"/>
  <c r="AB619" i="2" s="1"/>
  <c r="AB620" i="2" s="1"/>
  <c r="AB621" i="2" s="1"/>
  <c r="AB622" i="2" s="1"/>
  <c r="AB623" i="2" s="1"/>
  <c r="AB624" i="2" s="1"/>
  <c r="AB625" i="2" s="1"/>
  <c r="AB626" i="2" s="1"/>
  <c r="AB627" i="2" s="1"/>
  <c r="AB628" i="2" s="1"/>
  <c r="AB629" i="2" s="1"/>
  <c r="AB630" i="2" s="1"/>
  <c r="AB631" i="2" s="1"/>
  <c r="AB632" i="2" s="1"/>
  <c r="AB633" i="2" s="1"/>
  <c r="AB634" i="2" s="1"/>
  <c r="AB635" i="2" s="1"/>
  <c r="AB636" i="2" s="1"/>
  <c r="AB637" i="2" s="1"/>
  <c r="AB638" i="2" s="1"/>
  <c r="AB639" i="2" s="1"/>
  <c r="AB640" i="2" s="1"/>
  <c r="AB641" i="2" s="1"/>
  <c r="AB642" i="2" s="1"/>
  <c r="AB643" i="2" s="1"/>
  <c r="AB644" i="2" s="1"/>
  <c r="AB645" i="2" s="1"/>
  <c r="AB646" i="2" s="1"/>
  <c r="AB647" i="2" s="1"/>
  <c r="AB648" i="2" s="1"/>
  <c r="AB649" i="2" s="1"/>
  <c r="AB650" i="2" s="1"/>
  <c r="AB651" i="2" s="1"/>
  <c r="AB652" i="2" s="1"/>
  <c r="AB653" i="2" s="1"/>
  <c r="AB654" i="2" s="1"/>
  <c r="AB655" i="2" s="1"/>
  <c r="AB656" i="2" s="1"/>
  <c r="AB657" i="2" s="1"/>
  <c r="AB658" i="2" s="1"/>
  <c r="AB659" i="2" s="1"/>
  <c r="AB660" i="2" s="1"/>
  <c r="AB661" i="2" s="1"/>
  <c r="AB662" i="2" s="1"/>
  <c r="AB663" i="2" s="1"/>
  <c r="AB664" i="2" s="1"/>
  <c r="AB665" i="2" s="1"/>
  <c r="AB666" i="2" s="1"/>
  <c r="AB667" i="2" s="1"/>
  <c r="AB668" i="2" s="1"/>
  <c r="AB669" i="2" s="1"/>
  <c r="AB670" i="2" s="1"/>
  <c r="AB671" i="2" s="1"/>
  <c r="AB672" i="2" s="1"/>
  <c r="AB673" i="2" s="1"/>
  <c r="AB674" i="2" s="1"/>
  <c r="AB675" i="2" s="1"/>
  <c r="AB676" i="2" s="1"/>
  <c r="AB677" i="2" s="1"/>
  <c r="AB678" i="2" s="1"/>
  <c r="AB679" i="2" s="1"/>
  <c r="AB680" i="2" s="1"/>
  <c r="AB681" i="2" s="1"/>
  <c r="AB682" i="2" s="1"/>
  <c r="AB683" i="2" s="1"/>
  <c r="AB684" i="2" s="1"/>
  <c r="AB685" i="2" s="1"/>
  <c r="AB686" i="2" s="1"/>
  <c r="AB687" i="2" s="1"/>
  <c r="AB688" i="2" s="1"/>
  <c r="AB689" i="2" s="1"/>
  <c r="AB690" i="2" s="1"/>
  <c r="AB691" i="2" s="1"/>
  <c r="AB692" i="2" s="1"/>
  <c r="AB693" i="2" s="1"/>
  <c r="AB694" i="2" s="1"/>
  <c r="AB695" i="2" s="1"/>
  <c r="AB696" i="2" s="1"/>
  <c r="AB697" i="2" s="1"/>
  <c r="AB698" i="2" s="1"/>
  <c r="AB699" i="2" s="1"/>
  <c r="AB700" i="2" s="1"/>
  <c r="AB701" i="2" s="1"/>
  <c r="AB702" i="2" s="1"/>
  <c r="AB703" i="2" s="1"/>
  <c r="AB704" i="2" s="1"/>
  <c r="AB705" i="2" s="1"/>
  <c r="AB706" i="2" s="1"/>
  <c r="AB707" i="2" s="1"/>
  <c r="AB708" i="2" s="1"/>
  <c r="AB709" i="2" s="1"/>
  <c r="AB710" i="2" s="1"/>
  <c r="AB711" i="2" s="1"/>
  <c r="AB712" i="2" s="1"/>
  <c r="AB713" i="2" s="1"/>
  <c r="AB714" i="2" s="1"/>
  <c r="AB715" i="2" s="1"/>
  <c r="AB716" i="2" s="1"/>
  <c r="AB717" i="2" s="1"/>
  <c r="AB718" i="2" s="1"/>
  <c r="AB719" i="2" s="1"/>
  <c r="AB720" i="2" s="1"/>
  <c r="AB721" i="2" s="1"/>
  <c r="AB722" i="2" s="1"/>
  <c r="AB723" i="2" s="1"/>
  <c r="AB724" i="2" s="1"/>
  <c r="AB725" i="2" s="1"/>
  <c r="AB726" i="2" s="1"/>
  <c r="AB727" i="2" s="1"/>
  <c r="AB728" i="2" s="1"/>
  <c r="AB729" i="2" s="1"/>
  <c r="AB730" i="2" s="1"/>
  <c r="AB731" i="2" s="1"/>
  <c r="AB732" i="2" s="1"/>
  <c r="AB733" i="2" s="1"/>
  <c r="N744" i="2"/>
  <c r="M744" i="2"/>
  <c r="T746" i="2"/>
  <c r="L745" i="2"/>
  <c r="AA734" i="2" l="1"/>
  <c r="Z735" i="2" s="1"/>
  <c r="N745" i="2"/>
  <c r="M745" i="2"/>
  <c r="T747" i="2"/>
  <c r="L746" i="2"/>
  <c r="AA735" i="2" l="1"/>
  <c r="Z736" i="2" s="1"/>
  <c r="AB734" i="2"/>
  <c r="N746" i="2"/>
  <c r="M746" i="2"/>
  <c r="T748" i="2"/>
  <c r="L747" i="2"/>
  <c r="AB735" i="2" l="1"/>
  <c r="AA736" i="2"/>
  <c r="Z737" i="2" s="1"/>
  <c r="AA737" i="2"/>
  <c r="Z738" i="2" s="1"/>
  <c r="N747" i="2"/>
  <c r="M747" i="2"/>
  <c r="T749" i="2"/>
  <c r="L748" i="2"/>
  <c r="AA738" i="2" l="1"/>
  <c r="Z739" i="2" s="1"/>
  <c r="AA739" i="2" s="1"/>
  <c r="Z740" i="2" s="1"/>
  <c r="AA740" i="2" s="1"/>
  <c r="Z741" i="2" s="1"/>
  <c r="AB736" i="2"/>
  <c r="AB737" i="2" s="1"/>
  <c r="M748" i="2"/>
  <c r="N748" i="2"/>
  <c r="T750" i="2"/>
  <c r="L749" i="2"/>
  <c r="AA741" i="2" l="1"/>
  <c r="Z742" i="2" s="1"/>
  <c r="AB738" i="2"/>
  <c r="AB739" i="2" s="1"/>
  <c r="AB740" i="2" s="1"/>
  <c r="AA742" i="2"/>
  <c r="Z743" i="2" s="1"/>
  <c r="T751" i="2"/>
  <c r="L750" i="2"/>
  <c r="M749" i="2"/>
  <c r="N749" i="2"/>
  <c r="AA743" i="2" l="1"/>
  <c r="Z744" i="2" s="1"/>
  <c r="AA744" i="2" s="1"/>
  <c r="Z745" i="2" s="1"/>
  <c r="AA745" i="2" s="1"/>
  <c r="Z746" i="2" s="1"/>
  <c r="AB741" i="2"/>
  <c r="AB742" i="2" s="1"/>
  <c r="M750" i="2"/>
  <c r="N750" i="2"/>
  <c r="T752" i="2"/>
  <c r="L751" i="2"/>
  <c r="AB743" i="2" l="1"/>
  <c r="AB744" i="2" s="1"/>
  <c r="AB745" i="2"/>
  <c r="AA746" i="2"/>
  <c r="Z747" i="2" s="1"/>
  <c r="N751" i="2"/>
  <c r="M751" i="2"/>
  <c r="T753" i="2"/>
  <c r="L752" i="2"/>
  <c r="AB746" i="2" l="1"/>
  <c r="AA747" i="2"/>
  <c r="Z748" i="2" s="1"/>
  <c r="N752" i="2"/>
  <c r="M752" i="2"/>
  <c r="T754" i="2"/>
  <c r="L753" i="2"/>
  <c r="AB747" i="2" l="1"/>
  <c r="AA748" i="2"/>
  <c r="Z749" i="2" s="1"/>
  <c r="N753" i="2"/>
  <c r="M753" i="2"/>
  <c r="T755" i="2"/>
  <c r="L754" i="2"/>
  <c r="AB748" i="2" l="1"/>
  <c r="AA749" i="2"/>
  <c r="Z750" i="2" s="1"/>
  <c r="T756" i="2"/>
  <c r="L755" i="2"/>
  <c r="N754" i="2"/>
  <c r="M754" i="2"/>
  <c r="AB749" i="2" l="1"/>
  <c r="AA750" i="2"/>
  <c r="Z751" i="2" s="1"/>
  <c r="N755" i="2"/>
  <c r="M755" i="2"/>
  <c r="T757" i="2"/>
  <c r="L756" i="2"/>
  <c r="AB750" i="2" l="1"/>
  <c r="AA751" i="2"/>
  <c r="Z752" i="2" s="1"/>
  <c r="N756" i="2"/>
  <c r="M756" i="2"/>
  <c r="T758" i="2"/>
  <c r="L757" i="2"/>
  <c r="AB751" i="2" l="1"/>
  <c r="AA752" i="2"/>
  <c r="Z753" i="2" s="1"/>
  <c r="N757" i="2"/>
  <c r="M757" i="2"/>
  <c r="T759" i="2"/>
  <c r="L758" i="2"/>
  <c r="AB752" i="2" l="1"/>
  <c r="AA753" i="2"/>
  <c r="Z754" i="2" s="1"/>
  <c r="N758" i="2"/>
  <c r="M758" i="2"/>
  <c r="L759" i="2"/>
  <c r="T760" i="2"/>
  <c r="AB753" i="2" l="1"/>
  <c r="AA754" i="2"/>
  <c r="Z755" i="2" s="1"/>
  <c r="T761" i="2"/>
  <c r="L760" i="2"/>
  <c r="N759" i="2"/>
  <c r="M759" i="2"/>
  <c r="AB754" i="2" l="1"/>
  <c r="AA755" i="2"/>
  <c r="Z756" i="2" s="1"/>
  <c r="N760" i="2"/>
  <c r="M760" i="2"/>
  <c r="T762" i="2"/>
  <c r="L761" i="2"/>
  <c r="AB755" i="2" l="1"/>
  <c r="AA756" i="2"/>
  <c r="Z757" i="2" s="1"/>
  <c r="N761" i="2"/>
  <c r="M761" i="2"/>
  <c r="T763" i="2"/>
  <c r="L762" i="2"/>
  <c r="AB756" i="2" l="1"/>
  <c r="AA757" i="2"/>
  <c r="Z758" i="2" s="1"/>
  <c r="N762" i="2"/>
  <c r="M762" i="2"/>
  <c r="T764" i="2"/>
  <c r="L763" i="2"/>
  <c r="AB757" i="2" l="1"/>
  <c r="AA758" i="2"/>
  <c r="Z759" i="2" s="1"/>
  <c r="T765" i="2"/>
  <c r="L764" i="2"/>
  <c r="M763" i="2"/>
  <c r="N763" i="2"/>
  <c r="AB758" i="2" l="1"/>
  <c r="AA759" i="2"/>
  <c r="Z760" i="2" s="1"/>
  <c r="M764" i="2"/>
  <c r="N764" i="2"/>
  <c r="T766" i="2"/>
  <c r="L765" i="2"/>
  <c r="AB759" i="2" l="1"/>
  <c r="AA760" i="2"/>
  <c r="Z761" i="2" s="1"/>
  <c r="T767" i="2"/>
  <c r="L766" i="2"/>
  <c r="M765" i="2"/>
  <c r="N765" i="2"/>
  <c r="AB760" i="2" l="1"/>
  <c r="AA761" i="2"/>
  <c r="Z762" i="2" s="1"/>
  <c r="M766" i="2"/>
  <c r="N766" i="2"/>
  <c r="T768" i="2"/>
  <c r="L767" i="2"/>
  <c r="AB761" i="2" l="1"/>
  <c r="AA762" i="2"/>
  <c r="Z763" i="2" s="1"/>
  <c r="N767" i="2"/>
  <c r="M767" i="2"/>
  <c r="T769" i="2"/>
  <c r="L768" i="2"/>
  <c r="AB762" i="2" l="1"/>
  <c r="AA763" i="2"/>
  <c r="Z764" i="2" s="1"/>
  <c r="N768" i="2"/>
  <c r="M768" i="2"/>
  <c r="T770" i="2"/>
  <c r="L769" i="2"/>
  <c r="AB763" i="2" l="1"/>
  <c r="AA764" i="2"/>
  <c r="Z765" i="2" s="1"/>
  <c r="N769" i="2"/>
  <c r="M769" i="2"/>
  <c r="T771" i="2"/>
  <c r="L770" i="2"/>
  <c r="AB764" i="2" l="1"/>
  <c r="AA765" i="2"/>
  <c r="Z766" i="2" s="1"/>
  <c r="N770" i="2"/>
  <c r="M770" i="2"/>
  <c r="T772" i="2"/>
  <c r="L771" i="2"/>
  <c r="AB765" i="2" l="1"/>
  <c r="AA766" i="2"/>
  <c r="Z767" i="2" s="1"/>
  <c r="N771" i="2"/>
  <c r="M771" i="2"/>
  <c r="L772" i="2"/>
  <c r="T773" i="2"/>
  <c r="AB766" i="2" l="1"/>
  <c r="AA767" i="2"/>
  <c r="Z768" i="2" s="1"/>
  <c r="T774" i="2"/>
  <c r="L773" i="2"/>
  <c r="M772" i="2"/>
  <c r="N772" i="2"/>
  <c r="AB767" i="2" l="1"/>
  <c r="AA768" i="2"/>
  <c r="Z769" i="2" s="1"/>
  <c r="M773" i="2"/>
  <c r="N773" i="2"/>
  <c r="T775" i="2"/>
  <c r="L774" i="2"/>
  <c r="AB768" i="2" l="1"/>
  <c r="AA769" i="2"/>
  <c r="Z770" i="2" s="1"/>
  <c r="M774" i="2"/>
  <c r="N774" i="2"/>
  <c r="T776" i="2"/>
  <c r="L775" i="2"/>
  <c r="AB769" i="2" l="1"/>
  <c r="AA770" i="2"/>
  <c r="Z771" i="2" s="1"/>
  <c r="N775" i="2"/>
  <c r="M775" i="2"/>
  <c r="T777" i="2"/>
  <c r="L776" i="2"/>
  <c r="AB770" i="2" l="1"/>
  <c r="AA771" i="2"/>
  <c r="Z772" i="2" s="1"/>
  <c r="M776" i="2"/>
  <c r="N776" i="2"/>
  <c r="T778" i="2"/>
  <c r="L777" i="2"/>
  <c r="AB771" i="2" l="1"/>
  <c r="AA772" i="2"/>
  <c r="Z773" i="2" s="1"/>
  <c r="N777" i="2"/>
  <c r="M777" i="2"/>
  <c r="T779" i="2"/>
  <c r="L778" i="2"/>
  <c r="AB772" i="2" l="1"/>
  <c r="AA773" i="2"/>
  <c r="Z774" i="2" s="1"/>
  <c r="N778" i="2"/>
  <c r="M778" i="2"/>
  <c r="T780" i="2"/>
  <c r="L779" i="2"/>
  <c r="AB773" i="2" l="1"/>
  <c r="AA774" i="2"/>
  <c r="Z775" i="2" s="1"/>
  <c r="N779" i="2"/>
  <c r="M779" i="2"/>
  <c r="T781" i="2"/>
  <c r="L780" i="2"/>
  <c r="AB774" i="2" l="1"/>
  <c r="AA775" i="2"/>
  <c r="Z776" i="2" s="1"/>
  <c r="M780" i="2"/>
  <c r="N780" i="2"/>
  <c r="T782" i="2"/>
  <c r="L781" i="2"/>
  <c r="AB775" i="2" l="1"/>
  <c r="AA776" i="2"/>
  <c r="Z777" i="2" s="1"/>
  <c r="N781" i="2"/>
  <c r="M781" i="2"/>
  <c r="T783" i="2"/>
  <c r="L782" i="2"/>
  <c r="AB776" i="2" l="1"/>
  <c r="AA777" i="2"/>
  <c r="Z778" i="2" s="1"/>
  <c r="N782" i="2"/>
  <c r="M782" i="2"/>
  <c r="T784" i="2"/>
  <c r="L783" i="2"/>
  <c r="AB777" i="2" l="1"/>
  <c r="AA778" i="2"/>
  <c r="Z779" i="2" s="1"/>
  <c r="N783" i="2"/>
  <c r="M783" i="2"/>
  <c r="T785" i="2"/>
  <c r="L784" i="2"/>
  <c r="AB778" i="2" l="1"/>
  <c r="AA779" i="2"/>
  <c r="Z780" i="2" s="1"/>
  <c r="N784" i="2"/>
  <c r="M784" i="2"/>
  <c r="T786" i="2"/>
  <c r="L785" i="2"/>
  <c r="AB779" i="2" l="1"/>
  <c r="AA780" i="2"/>
  <c r="Z781" i="2" s="1"/>
  <c r="N785" i="2"/>
  <c r="M785" i="2"/>
  <c r="T787" i="2"/>
  <c r="L786" i="2"/>
  <c r="AB780" i="2" l="1"/>
  <c r="AA781" i="2"/>
  <c r="Z782" i="2" s="1"/>
  <c r="N786" i="2"/>
  <c r="M786" i="2"/>
  <c r="T788" i="2"/>
  <c r="L787" i="2"/>
  <c r="AB781" i="2" l="1"/>
  <c r="AA782" i="2"/>
  <c r="Z783" i="2" s="1"/>
  <c r="N787" i="2"/>
  <c r="M787" i="2"/>
  <c r="T789" i="2"/>
  <c r="L788" i="2"/>
  <c r="AB782" i="2" l="1"/>
  <c r="AA783" i="2"/>
  <c r="Z784" i="2" s="1"/>
  <c r="M788" i="2"/>
  <c r="N788" i="2"/>
  <c r="T790" i="2"/>
  <c r="L789" i="2"/>
  <c r="AB783" i="2" l="1"/>
  <c r="AA784" i="2"/>
  <c r="Z785" i="2" s="1"/>
  <c r="M789" i="2"/>
  <c r="N789" i="2"/>
  <c r="T791" i="2"/>
  <c r="L790" i="2"/>
  <c r="AB784" i="2" l="1"/>
  <c r="AA785" i="2"/>
  <c r="Z786" i="2" s="1"/>
  <c r="T792" i="2"/>
  <c r="L791" i="2"/>
  <c r="M790" i="2"/>
  <c r="N790" i="2"/>
  <c r="AB785" i="2" l="1"/>
  <c r="AA786" i="2"/>
  <c r="Z787" i="2" s="1"/>
  <c r="N791" i="2"/>
  <c r="M791" i="2"/>
  <c r="T793" i="2"/>
  <c r="L792" i="2"/>
  <c r="AB786" i="2" l="1"/>
  <c r="AA787" i="2"/>
  <c r="Z788" i="2" s="1"/>
  <c r="T794" i="2"/>
  <c r="L793" i="2"/>
  <c r="M792" i="2"/>
  <c r="N792" i="2"/>
  <c r="AB787" i="2" l="1"/>
  <c r="AA788" i="2"/>
  <c r="Z789" i="2" s="1"/>
  <c r="N793" i="2"/>
  <c r="M793" i="2"/>
  <c r="T795" i="2"/>
  <c r="L794" i="2"/>
  <c r="AB788" i="2" l="1"/>
  <c r="AA789" i="2"/>
  <c r="Z790" i="2" s="1"/>
  <c r="N794" i="2"/>
  <c r="M794" i="2"/>
  <c r="T796" i="2"/>
  <c r="L795" i="2"/>
  <c r="AB789" i="2" l="1"/>
  <c r="AA790" i="2"/>
  <c r="Z791" i="2" s="1"/>
  <c r="N795" i="2"/>
  <c r="M795" i="2"/>
  <c r="T797" i="2"/>
  <c r="L796" i="2"/>
  <c r="AB790" i="2" l="1"/>
  <c r="AA791" i="2"/>
  <c r="Z792" i="2" s="1"/>
  <c r="T798" i="2"/>
  <c r="L797" i="2"/>
  <c r="M796" i="2"/>
  <c r="N796" i="2"/>
  <c r="AB791" i="2" l="1"/>
  <c r="AA792" i="2"/>
  <c r="Z793" i="2" s="1"/>
  <c r="M797" i="2"/>
  <c r="N797" i="2"/>
  <c r="T799" i="2"/>
  <c r="L798" i="2"/>
  <c r="AB792" i="2" l="1"/>
  <c r="AA793" i="2"/>
  <c r="Z794" i="2" s="1"/>
  <c r="M798" i="2"/>
  <c r="N798" i="2"/>
  <c r="T800" i="2"/>
  <c r="L799" i="2"/>
  <c r="AB793" i="2" l="1"/>
  <c r="AA794" i="2"/>
  <c r="Z795" i="2" s="1"/>
  <c r="N799" i="2"/>
  <c r="M799" i="2"/>
  <c r="T801" i="2"/>
  <c r="L800" i="2"/>
  <c r="AB794" i="2" l="1"/>
  <c r="AA795" i="2"/>
  <c r="Z796" i="2" s="1"/>
  <c r="N800" i="2"/>
  <c r="M800" i="2"/>
  <c r="T802" i="2"/>
  <c r="L801" i="2"/>
  <c r="AB795" i="2" l="1"/>
  <c r="AA796" i="2"/>
  <c r="Z797" i="2" s="1"/>
  <c r="N801" i="2"/>
  <c r="M801" i="2"/>
  <c r="T803" i="2"/>
  <c r="L802" i="2"/>
  <c r="AB796" i="2" l="1"/>
  <c r="AA797" i="2"/>
  <c r="Z798" i="2" s="1"/>
  <c r="N802" i="2"/>
  <c r="M802" i="2"/>
  <c r="T804" i="2"/>
  <c r="L803" i="2"/>
  <c r="AB797" i="2" l="1"/>
  <c r="AA798" i="2"/>
  <c r="Z799" i="2" s="1"/>
  <c r="N803" i="2"/>
  <c r="M803" i="2"/>
  <c r="T805" i="2"/>
  <c r="L805" i="2" s="1"/>
  <c r="L804" i="2"/>
  <c r="AB798" i="2" l="1"/>
  <c r="AA799" i="2"/>
  <c r="Z800" i="2" s="1"/>
  <c r="M804" i="2"/>
  <c r="N804" i="2"/>
  <c r="M805" i="2"/>
  <c r="N805" i="2"/>
  <c r="AB799" i="2" l="1"/>
  <c r="AA800" i="2"/>
  <c r="Z801" i="2" s="1"/>
  <c r="AB800" i="2" l="1"/>
  <c r="AA801" i="2"/>
  <c r="Z802" i="2" s="1"/>
  <c r="AB801" i="2" l="1"/>
  <c r="AA802" i="2"/>
  <c r="Z803" i="2" s="1"/>
  <c r="AB802" i="2" l="1"/>
  <c r="AA803" i="2"/>
  <c r="Z804" i="2" s="1"/>
  <c r="AB803" i="2" l="1"/>
  <c r="AA804" i="2"/>
  <c r="Z805" i="2" s="1"/>
  <c r="AA805" i="2" s="1"/>
  <c r="AB804" i="2" l="1"/>
  <c r="AB805" i="2" s="1"/>
</calcChain>
</file>

<file path=xl/sharedStrings.xml><?xml version="1.0" encoding="utf-8"?>
<sst xmlns="http://schemas.openxmlformats.org/spreadsheetml/2006/main" count="47" uniqueCount="32">
  <si>
    <t>Date</t>
  </si>
  <si>
    <t>XRP USD</t>
  </si>
  <si>
    <t>isPartial</t>
  </si>
  <si>
    <t>High</t>
  </si>
  <si>
    <t>Low</t>
  </si>
  <si>
    <t>Close</t>
  </si>
  <si>
    <t>Adj Close</t>
  </si>
  <si>
    <t>Volume</t>
  </si>
  <si>
    <t>past</t>
  </si>
  <si>
    <t>future</t>
  </si>
  <si>
    <t>BUY SIGNAL</t>
  </si>
  <si>
    <t>SELL SIGNAL</t>
  </si>
  <si>
    <t>TOTAL</t>
  </si>
  <si>
    <t>years</t>
  </si>
  <si>
    <t>Equiv ANNUAL</t>
  </si>
  <si>
    <t>% change [Price]</t>
  </si>
  <si>
    <t>Interest</t>
  </si>
  <si>
    <t>% change [Interest]</t>
  </si>
  <si>
    <t xml:space="preserve">↑ Int
[1 = ↑ Price, X = ↓ Price] </t>
  </si>
  <si>
    <t>Price</t>
  </si>
  <si>
    <t>COUNTER
[Times]</t>
  </si>
  <si>
    <t>BUY - SALES</t>
  </si>
  <si>
    <t>Reseted COUNTER</t>
  </si>
  <si>
    <t>BUY - SALEs (no Neg)</t>
  </si>
  <si>
    <t xml:space="preserve">↑ Int
[1 = ↓ Price, X = Same Price] </t>
  </si>
  <si>
    <t>Long / Out</t>
  </si>
  <si>
    <t>Investment
[USD]</t>
  </si>
  <si>
    <t>Value [XPR]</t>
  </si>
  <si>
    <t>Cumm [XPR]</t>
  </si>
  <si>
    <t>De-vestment
[USD]</t>
  </si>
  <si>
    <t>Cumm De-vestment
[USD]</t>
  </si>
  <si>
    <t>REAL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</si>
</sst>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"/>
    <numFmt numFmtId="165" formatCode="0.0000"/>
    <numFmt numFmtId="166" formatCode="_(* #,##0_);_(* \(#,##0\);_(* &quot;-&quot;??_);_(@_)"/>
    <numFmt numFmtId="167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</font>
    <font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95959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/>
  </cellStyleXfs>
  <cellXfs count="92">
    <xf numFmtId="0" fontId="0" fillId="0" borderId="0" xfId="0"/>
    <xf numFmtId="164" fontId="3" fillId="2" borderId="0" xfId="1" applyNumberFormat="1" applyFont="1" applyFill="1"/>
    <xf numFmtId="165" fontId="4" fillId="3" borderId="0" xfId="1" applyNumberFormat="1" applyFont="1" applyFill="1"/>
    <xf numFmtId="0" fontId="5" fillId="3" borderId="0" xfId="1" applyFont="1" applyFill="1"/>
    <xf numFmtId="0" fontId="4" fillId="4" borderId="0" xfId="1" applyFont="1" applyFill="1"/>
    <xf numFmtId="0" fontId="6" fillId="4" borderId="0" xfId="1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9" fontId="4" fillId="0" borderId="0" xfId="1" applyNumberFormat="1" applyFont="1"/>
    <xf numFmtId="0" fontId="4" fillId="0" borderId="0" xfId="1" applyFont="1" applyAlignment="1">
      <alignment horizontal="center" vertical="center"/>
    </xf>
    <xf numFmtId="3" fontId="4" fillId="5" borderId="1" xfId="1" applyNumberFormat="1" applyFont="1" applyFill="1" applyBorder="1"/>
    <xf numFmtId="166" fontId="4" fillId="5" borderId="2" xfId="1" applyNumberFormat="1" applyFont="1" applyFill="1" applyBorder="1"/>
    <xf numFmtId="9" fontId="7" fillId="5" borderId="2" xfId="1" applyNumberFormat="1" applyFont="1" applyFill="1" applyBorder="1"/>
    <xf numFmtId="2" fontId="1" fillId="5" borderId="2" xfId="1" applyNumberFormat="1" applyFill="1" applyBorder="1"/>
    <xf numFmtId="9" fontId="0" fillId="5" borderId="3" xfId="2" applyFont="1" applyFill="1" applyBorder="1"/>
    <xf numFmtId="3" fontId="4" fillId="6" borderId="4" xfId="1" applyNumberFormat="1" applyFont="1" applyFill="1" applyBorder="1"/>
    <xf numFmtId="166" fontId="4" fillId="6" borderId="5" xfId="1" applyNumberFormat="1" applyFont="1" applyFill="1" applyBorder="1"/>
    <xf numFmtId="9" fontId="7" fillId="6" borderId="5" xfId="1" applyNumberFormat="1" applyFont="1" applyFill="1" applyBorder="1"/>
    <xf numFmtId="2" fontId="1" fillId="6" borderId="5" xfId="1" applyNumberFormat="1" applyFill="1" applyBorder="1"/>
    <xf numFmtId="9" fontId="0" fillId="6" borderId="6" xfId="2" applyFont="1" applyFill="1" applyBorder="1"/>
    <xf numFmtId="164" fontId="8" fillId="2" borderId="0" xfId="1" applyNumberFormat="1" applyFont="1" applyFill="1"/>
    <xf numFmtId="165" fontId="7" fillId="3" borderId="0" xfId="1" applyNumberFormat="1" applyFont="1" applyFill="1"/>
    <xf numFmtId="9" fontId="6" fillId="3" borderId="0" xfId="1" applyNumberFormat="1" applyFont="1" applyFill="1"/>
    <xf numFmtId="0" fontId="7" fillId="4" borderId="0" xfId="1" applyFont="1" applyFill="1"/>
    <xf numFmtId="3" fontId="7" fillId="5" borderId="7" xfId="1" applyNumberFormat="1" applyFont="1" applyFill="1" applyBorder="1"/>
    <xf numFmtId="0" fontId="7" fillId="5" borderId="8" xfId="1" applyFont="1" applyFill="1" applyBorder="1"/>
    <xf numFmtId="166" fontId="7" fillId="5" borderId="8" xfId="1" applyNumberFormat="1" applyFont="1" applyFill="1" applyBorder="1" applyAlignment="1">
      <alignment horizontal="right"/>
    </xf>
    <xf numFmtId="0" fontId="2" fillId="5" borderId="8" xfId="1" applyFont="1" applyFill="1" applyBorder="1" applyAlignment="1">
      <alignment horizontal="center"/>
    </xf>
    <xf numFmtId="0" fontId="7" fillId="5" borderId="9" xfId="1" applyFont="1" applyFill="1" applyBorder="1" applyAlignment="1">
      <alignment horizontal="right"/>
    </xf>
    <xf numFmtId="0" fontId="7" fillId="0" borderId="0" xfId="1" applyFont="1"/>
    <xf numFmtId="3" fontId="7" fillId="6" borderId="10" xfId="1" applyNumberFormat="1" applyFont="1" applyFill="1" applyBorder="1"/>
    <xf numFmtId="0" fontId="7" fillId="6" borderId="11" xfId="1" applyFont="1" applyFill="1" applyBorder="1"/>
    <xf numFmtId="166" fontId="7" fillId="6" borderId="11" xfId="1" applyNumberFormat="1" applyFont="1" applyFill="1" applyBorder="1" applyAlignment="1">
      <alignment horizontal="right"/>
    </xf>
    <xf numFmtId="0" fontId="2" fillId="6" borderId="11" xfId="1" applyFont="1" applyFill="1" applyBorder="1" applyAlignment="1">
      <alignment horizontal="center"/>
    </xf>
    <xf numFmtId="0" fontId="7" fillId="6" borderId="12" xfId="1" applyFont="1" applyFill="1" applyBorder="1" applyAlignment="1">
      <alignment horizontal="right"/>
    </xf>
    <xf numFmtId="3" fontId="7" fillId="6" borderId="0" xfId="1" applyNumberFormat="1" applyFont="1" applyFill="1"/>
    <xf numFmtId="0" fontId="7" fillId="6" borderId="0" xfId="1" applyFont="1" applyFill="1"/>
    <xf numFmtId="166" fontId="7" fillId="6" borderId="0" xfId="1" applyNumberFormat="1" applyFont="1" applyFill="1" applyAlignment="1">
      <alignment horizontal="right"/>
    </xf>
    <xf numFmtId="0" fontId="2" fillId="6" borderId="0" xfId="1" applyFont="1" applyFill="1" applyAlignment="1">
      <alignment horizontal="center"/>
    </xf>
    <xf numFmtId="0" fontId="7" fillId="6" borderId="0" xfId="1" applyFont="1" applyFill="1" applyAlignment="1">
      <alignment horizontal="right"/>
    </xf>
    <xf numFmtId="164" fontId="8" fillId="2" borderId="0" xfId="1" applyNumberFormat="1" applyFont="1" applyFill="1" applyAlignment="1">
      <alignment wrapText="1"/>
    </xf>
    <xf numFmtId="165" fontId="7" fillId="3" borderId="0" xfId="1" applyNumberFormat="1" applyFont="1" applyFill="1" applyAlignment="1">
      <alignment wrapText="1"/>
    </xf>
    <xf numFmtId="0" fontId="11" fillId="3" borderId="0" xfId="1" applyFont="1" applyFill="1" applyAlignment="1">
      <alignment wrapText="1"/>
    </xf>
    <xf numFmtId="0" fontId="7" fillId="4" borderId="0" xfId="1" applyFont="1" applyFill="1" applyAlignment="1">
      <alignment wrapText="1"/>
    </xf>
    <xf numFmtId="0" fontId="11" fillId="4" borderId="0" xfId="1" applyFont="1" applyFill="1" applyAlignment="1">
      <alignment wrapText="1"/>
    </xf>
    <xf numFmtId="0" fontId="7" fillId="0" borderId="0" xfId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9" fontId="4" fillId="0" borderId="0" xfId="1" applyNumberFormat="1" applyFont="1" applyAlignment="1">
      <alignment horizontal="center" wrapText="1"/>
    </xf>
    <xf numFmtId="0" fontId="4" fillId="0" borderId="0" xfId="1" applyFont="1" applyAlignment="1">
      <alignment wrapText="1"/>
    </xf>
    <xf numFmtId="9" fontId="4" fillId="0" borderId="0" xfId="1" applyNumberFormat="1" applyFont="1" applyAlignment="1">
      <alignment wrapText="1"/>
    </xf>
    <xf numFmtId="0" fontId="7" fillId="0" borderId="0" xfId="1" applyFont="1" applyAlignment="1">
      <alignment wrapText="1"/>
    </xf>
    <xf numFmtId="0" fontId="7" fillId="0" borderId="0" xfId="1" applyFont="1" applyAlignment="1">
      <alignment horizontal="left" wrapText="1"/>
    </xf>
    <xf numFmtId="3" fontId="7" fillId="0" borderId="0" xfId="1" applyNumberFormat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166" fontId="7" fillId="0" borderId="0" xfId="1" applyNumberFormat="1" applyFont="1" applyAlignment="1">
      <alignment horizontal="center" vertical="center" wrapText="1"/>
    </xf>
    <xf numFmtId="9" fontId="5" fillId="3" borderId="0" xfId="1" applyNumberFormat="1" applyFont="1" applyFill="1"/>
    <xf numFmtId="9" fontId="5" fillId="4" borderId="0" xfId="1" applyNumberFormat="1" applyFont="1" applyFill="1"/>
    <xf numFmtId="0" fontId="4" fillId="0" borderId="0" xfId="1" applyFont="1"/>
    <xf numFmtId="0" fontId="4" fillId="0" borderId="0" xfId="1" applyFont="1" applyAlignment="1">
      <alignment horizontal="center"/>
    </xf>
    <xf numFmtId="3" fontId="4" fillId="0" borderId="0" xfId="1" applyNumberFormat="1" applyFont="1"/>
    <xf numFmtId="166" fontId="4" fillId="0" borderId="0" xfId="1" applyNumberFormat="1" applyFont="1"/>
    <xf numFmtId="3" fontId="4" fillId="9" borderId="0" xfId="1" applyNumberFormat="1" applyFont="1" applyFill="1"/>
    <xf numFmtId="2" fontId="4" fillId="0" borderId="0" xfId="1" applyNumberFormat="1" applyFont="1"/>
    <xf numFmtId="2" fontId="7" fillId="0" borderId="0" xfId="1" applyNumberFormat="1" applyFont="1"/>
    <xf numFmtId="164" fontId="3" fillId="2" borderId="13" xfId="1" applyNumberFormat="1" applyFont="1" applyFill="1" applyBorder="1"/>
    <xf numFmtId="165" fontId="4" fillId="3" borderId="13" xfId="1" applyNumberFormat="1" applyFont="1" applyFill="1" applyBorder="1"/>
    <xf numFmtId="9" fontId="5" fillId="3" borderId="13" xfId="1" applyNumberFormat="1" applyFont="1" applyFill="1" applyBorder="1"/>
    <xf numFmtId="0" fontId="4" fillId="4" borderId="13" xfId="1" applyFont="1" applyFill="1" applyBorder="1"/>
    <xf numFmtId="9" fontId="5" fillId="4" borderId="13" xfId="1" applyNumberFormat="1" applyFont="1" applyFill="1" applyBorder="1"/>
    <xf numFmtId="0" fontId="4" fillId="0" borderId="13" xfId="1" applyFont="1" applyBorder="1" applyAlignment="1">
      <alignment horizontal="center" vertical="center"/>
    </xf>
    <xf numFmtId="0" fontId="4" fillId="0" borderId="13" xfId="1" applyFont="1" applyBorder="1"/>
    <xf numFmtId="9" fontId="4" fillId="0" borderId="13" xfId="1" applyNumberFormat="1" applyFont="1" applyBorder="1"/>
    <xf numFmtId="0" fontId="4" fillId="0" borderId="13" xfId="1" applyFont="1" applyBorder="1" applyAlignment="1">
      <alignment horizontal="center"/>
    </xf>
    <xf numFmtId="3" fontId="4" fillId="0" borderId="13" xfId="1" applyNumberFormat="1" applyFont="1" applyBorder="1"/>
    <xf numFmtId="166" fontId="4" fillId="0" borderId="13" xfId="1" applyNumberFormat="1" applyFont="1" applyBorder="1"/>
    <xf numFmtId="1" fontId="4" fillId="0" borderId="13" xfId="1" applyNumberFormat="1" applyFont="1" applyBorder="1"/>
    <xf numFmtId="0" fontId="1" fillId="0" borderId="13" xfId="1" applyBorder="1"/>
    <xf numFmtId="165" fontId="4" fillId="0" borderId="0" xfId="1" applyNumberFormat="1" applyFont="1"/>
    <xf numFmtId="1" fontId="4" fillId="0" borderId="0" xfId="1" applyNumberFormat="1" applyFont="1"/>
    <xf numFmtId="164" fontId="12" fillId="2" borderId="0" xfId="1" applyNumberFormat="1" applyFont="1" applyFill="1"/>
    <xf numFmtId="1" fontId="4" fillId="4" borderId="0" xfId="1" applyNumberFormat="1" applyFont="1" applyFill="1"/>
    <xf numFmtId="0" fontId="5" fillId="4" borderId="0" xfId="1" applyFont="1" applyFill="1"/>
    <xf numFmtId="3" fontId="1" fillId="0" borderId="0" xfId="1" applyNumberFormat="1"/>
    <xf numFmtId="165" fontId="1" fillId="0" borderId="0" xfId="1" applyNumberFormat="1"/>
    <xf numFmtId="0" fontId="10" fillId="0" borderId="0" xfId="1" applyFont="1"/>
    <xf numFmtId="167" fontId="0" fillId="0" borderId="0" xfId="0" applyNumberFormat="1"/>
    <xf numFmtId="0" fontId="9" fillId="8" borderId="0" xfId="1" applyFont="1" applyFill="1" applyAlignment="1">
      <alignment horizontal="center" vertical="center"/>
    </xf>
    <xf numFmtId="0" fontId="1" fillId="0" borderId="0" xfId="1"/>
    <xf numFmtId="0" fontId="9" fillId="7" borderId="0" xfId="1" applyFont="1" applyFill="1" applyAlignment="1">
      <alignment horizontal="center" vertical="center"/>
    </xf>
    <xf numFmtId="164" fontId="10" fillId="10" borderId="0" xfId="1" applyNumberFormat="1" applyFont="1" applyFill="1"/>
    <xf numFmtId="0" fontId="9" fillId="8" borderId="0" xfId="1" applyFont="1" applyFill="1" applyAlignment="1">
      <alignment horizontal="center" vertical="center"/>
    </xf>
    <xf numFmtId="0" fontId="1" fillId="0" borderId="0" xfId="1"/>
    <xf numFmtId="0" fontId="9" fillId="7" borderId="0" xfId="1" applyFont="1" applyFill="1" applyAlignment="1">
      <alignment horizontal="center" vertical="center"/>
    </xf>
  </cellXfs>
  <cellStyles count="3">
    <cellStyle name="Normal" xfId="0" builtinId="0"/>
    <cellStyle name="Normal 11" xfId="1" xr:uid="{00000000-0005-0000-0000-000001000000}"/>
    <cellStyle name="Percent 5" xfId="2" xr:uid="{00000000-0005-0000-0000-000002000000}"/>
  </cellStyles>
  <dxfs count="4">
    <dxf>
      <fill>
        <patternFill patternType="solid">
          <fgColor theme="8"/>
          <bgColor theme="8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'multiTimeline price Last (XRP)'!$B$5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4472C4"/>
              </a:solidFill>
              <a:prstDash val="solid"/>
            </a:ln>
          </c:spPr>
          <c:cat>
            <c:numRef>
              <c:f>'multiTimeline price Last (XRP)'!$A$6:$A$1103</c:f>
              <c:numCache>
                <c:formatCode>[$-409]dd\-mmm\-yy</c:formatCode>
                <c:ptCount val="1098"/>
                <c:pt idx="0">
                  <c:v>43303</c:v>
                </c:pt>
                <c:pt idx="1">
                  <c:v>43310</c:v>
                </c:pt>
                <c:pt idx="2">
                  <c:v>43317</c:v>
                </c:pt>
                <c:pt idx="3">
                  <c:v>43324</c:v>
                </c:pt>
                <c:pt idx="4">
                  <c:v>43331</c:v>
                </c:pt>
                <c:pt idx="5">
                  <c:v>43338</c:v>
                </c:pt>
                <c:pt idx="6">
                  <c:v>43345</c:v>
                </c:pt>
                <c:pt idx="7">
                  <c:v>43352</c:v>
                </c:pt>
                <c:pt idx="8">
                  <c:v>43359</c:v>
                </c:pt>
                <c:pt idx="9">
                  <c:v>43366</c:v>
                </c:pt>
                <c:pt idx="10">
                  <c:v>43373</c:v>
                </c:pt>
                <c:pt idx="11">
                  <c:v>43380</c:v>
                </c:pt>
                <c:pt idx="12">
                  <c:v>43387</c:v>
                </c:pt>
                <c:pt idx="13">
                  <c:v>43394</c:v>
                </c:pt>
                <c:pt idx="14">
                  <c:v>43401</c:v>
                </c:pt>
                <c:pt idx="15">
                  <c:v>43408</c:v>
                </c:pt>
                <c:pt idx="16">
                  <c:v>43415</c:v>
                </c:pt>
                <c:pt idx="17">
                  <c:v>43422</c:v>
                </c:pt>
                <c:pt idx="18">
                  <c:v>43429</c:v>
                </c:pt>
                <c:pt idx="19">
                  <c:v>43436</c:v>
                </c:pt>
                <c:pt idx="20">
                  <c:v>43443</c:v>
                </c:pt>
                <c:pt idx="21">
                  <c:v>43450</c:v>
                </c:pt>
                <c:pt idx="22">
                  <c:v>43457</c:v>
                </c:pt>
                <c:pt idx="23">
                  <c:v>43464</c:v>
                </c:pt>
                <c:pt idx="24">
                  <c:v>43471</c:v>
                </c:pt>
                <c:pt idx="25">
                  <c:v>43478</c:v>
                </c:pt>
                <c:pt idx="26">
                  <c:v>43485</c:v>
                </c:pt>
                <c:pt idx="27">
                  <c:v>43492</c:v>
                </c:pt>
                <c:pt idx="28">
                  <c:v>43499</c:v>
                </c:pt>
                <c:pt idx="29">
                  <c:v>43506</c:v>
                </c:pt>
                <c:pt idx="30">
                  <c:v>43513</c:v>
                </c:pt>
                <c:pt idx="31">
                  <c:v>43520</c:v>
                </c:pt>
                <c:pt idx="32">
                  <c:v>43527</c:v>
                </c:pt>
                <c:pt idx="33">
                  <c:v>43534</c:v>
                </c:pt>
                <c:pt idx="34">
                  <c:v>43541</c:v>
                </c:pt>
                <c:pt idx="35">
                  <c:v>43548</c:v>
                </c:pt>
                <c:pt idx="36">
                  <c:v>43555</c:v>
                </c:pt>
                <c:pt idx="37">
                  <c:v>43562</c:v>
                </c:pt>
                <c:pt idx="38">
                  <c:v>43569</c:v>
                </c:pt>
                <c:pt idx="39">
                  <c:v>43576</c:v>
                </c:pt>
                <c:pt idx="40">
                  <c:v>43583</c:v>
                </c:pt>
                <c:pt idx="41">
                  <c:v>43590</c:v>
                </c:pt>
                <c:pt idx="42">
                  <c:v>43597</c:v>
                </c:pt>
                <c:pt idx="43">
                  <c:v>43604</c:v>
                </c:pt>
                <c:pt idx="44">
                  <c:v>43611</c:v>
                </c:pt>
                <c:pt idx="45">
                  <c:v>43618</c:v>
                </c:pt>
                <c:pt idx="46">
                  <c:v>43625</c:v>
                </c:pt>
                <c:pt idx="47">
                  <c:v>43632</c:v>
                </c:pt>
                <c:pt idx="48">
                  <c:v>43639</c:v>
                </c:pt>
                <c:pt idx="49">
                  <c:v>43646</c:v>
                </c:pt>
                <c:pt idx="50">
                  <c:v>43653</c:v>
                </c:pt>
                <c:pt idx="51">
                  <c:v>43660</c:v>
                </c:pt>
                <c:pt idx="52">
                  <c:v>43667</c:v>
                </c:pt>
                <c:pt idx="53">
                  <c:v>43674</c:v>
                </c:pt>
                <c:pt idx="54">
                  <c:v>43681</c:v>
                </c:pt>
                <c:pt idx="55">
                  <c:v>43688</c:v>
                </c:pt>
                <c:pt idx="56">
                  <c:v>43695</c:v>
                </c:pt>
                <c:pt idx="57">
                  <c:v>43702</c:v>
                </c:pt>
                <c:pt idx="58">
                  <c:v>43709</c:v>
                </c:pt>
                <c:pt idx="59">
                  <c:v>43716</c:v>
                </c:pt>
                <c:pt idx="60">
                  <c:v>43723</c:v>
                </c:pt>
                <c:pt idx="61">
                  <c:v>43730</c:v>
                </c:pt>
                <c:pt idx="62">
                  <c:v>43737</c:v>
                </c:pt>
                <c:pt idx="63">
                  <c:v>43744</c:v>
                </c:pt>
                <c:pt idx="64">
                  <c:v>43751</c:v>
                </c:pt>
                <c:pt idx="65">
                  <c:v>43758</c:v>
                </c:pt>
                <c:pt idx="66">
                  <c:v>43765</c:v>
                </c:pt>
                <c:pt idx="67">
                  <c:v>43772</c:v>
                </c:pt>
                <c:pt idx="68">
                  <c:v>43779</c:v>
                </c:pt>
                <c:pt idx="69">
                  <c:v>43786</c:v>
                </c:pt>
                <c:pt idx="70">
                  <c:v>43793</c:v>
                </c:pt>
                <c:pt idx="71">
                  <c:v>43800</c:v>
                </c:pt>
                <c:pt idx="72">
                  <c:v>43807</c:v>
                </c:pt>
                <c:pt idx="73">
                  <c:v>43814</c:v>
                </c:pt>
                <c:pt idx="74">
                  <c:v>43821</c:v>
                </c:pt>
                <c:pt idx="75">
                  <c:v>43828</c:v>
                </c:pt>
                <c:pt idx="76">
                  <c:v>43835</c:v>
                </c:pt>
                <c:pt idx="77">
                  <c:v>43842</c:v>
                </c:pt>
                <c:pt idx="78">
                  <c:v>43849</c:v>
                </c:pt>
                <c:pt idx="79">
                  <c:v>43856</c:v>
                </c:pt>
                <c:pt idx="80">
                  <c:v>43863</c:v>
                </c:pt>
                <c:pt idx="81">
                  <c:v>43870</c:v>
                </c:pt>
                <c:pt idx="82">
                  <c:v>43877</c:v>
                </c:pt>
                <c:pt idx="83">
                  <c:v>43884</c:v>
                </c:pt>
                <c:pt idx="84">
                  <c:v>43891</c:v>
                </c:pt>
                <c:pt idx="85">
                  <c:v>43898</c:v>
                </c:pt>
                <c:pt idx="86">
                  <c:v>43905</c:v>
                </c:pt>
                <c:pt idx="87">
                  <c:v>43912</c:v>
                </c:pt>
                <c:pt idx="88">
                  <c:v>43919</c:v>
                </c:pt>
                <c:pt idx="89">
                  <c:v>43926</c:v>
                </c:pt>
                <c:pt idx="90">
                  <c:v>43933</c:v>
                </c:pt>
                <c:pt idx="91">
                  <c:v>43940</c:v>
                </c:pt>
                <c:pt idx="92">
                  <c:v>43947</c:v>
                </c:pt>
                <c:pt idx="93">
                  <c:v>43954</c:v>
                </c:pt>
                <c:pt idx="94">
                  <c:v>43961</c:v>
                </c:pt>
                <c:pt idx="95">
                  <c:v>43968</c:v>
                </c:pt>
                <c:pt idx="96">
                  <c:v>43975</c:v>
                </c:pt>
                <c:pt idx="97">
                  <c:v>43982</c:v>
                </c:pt>
                <c:pt idx="98">
                  <c:v>43989</c:v>
                </c:pt>
                <c:pt idx="99">
                  <c:v>43996</c:v>
                </c:pt>
                <c:pt idx="100">
                  <c:v>44003</c:v>
                </c:pt>
                <c:pt idx="101">
                  <c:v>44010</c:v>
                </c:pt>
                <c:pt idx="102">
                  <c:v>44017</c:v>
                </c:pt>
                <c:pt idx="103">
                  <c:v>44024</c:v>
                </c:pt>
                <c:pt idx="104">
                  <c:v>44031</c:v>
                </c:pt>
                <c:pt idx="105">
                  <c:v>44038</c:v>
                </c:pt>
                <c:pt idx="106">
                  <c:v>44045</c:v>
                </c:pt>
                <c:pt idx="107">
                  <c:v>44052</c:v>
                </c:pt>
                <c:pt idx="108">
                  <c:v>44059</c:v>
                </c:pt>
                <c:pt idx="109">
                  <c:v>44066</c:v>
                </c:pt>
                <c:pt idx="110">
                  <c:v>44073</c:v>
                </c:pt>
                <c:pt idx="111">
                  <c:v>44080</c:v>
                </c:pt>
                <c:pt idx="112">
                  <c:v>44087</c:v>
                </c:pt>
                <c:pt idx="113">
                  <c:v>44094</c:v>
                </c:pt>
                <c:pt idx="114">
                  <c:v>44101</c:v>
                </c:pt>
                <c:pt idx="115">
                  <c:v>44108</c:v>
                </c:pt>
                <c:pt idx="116">
                  <c:v>44115</c:v>
                </c:pt>
                <c:pt idx="117">
                  <c:v>44122</c:v>
                </c:pt>
                <c:pt idx="118">
                  <c:v>44129</c:v>
                </c:pt>
                <c:pt idx="119">
                  <c:v>44136</c:v>
                </c:pt>
                <c:pt idx="120">
                  <c:v>44143</c:v>
                </c:pt>
                <c:pt idx="121">
                  <c:v>44150</c:v>
                </c:pt>
                <c:pt idx="122">
                  <c:v>44157</c:v>
                </c:pt>
                <c:pt idx="123">
                  <c:v>44164</c:v>
                </c:pt>
                <c:pt idx="124">
                  <c:v>44171</c:v>
                </c:pt>
                <c:pt idx="125">
                  <c:v>44178</c:v>
                </c:pt>
                <c:pt idx="126">
                  <c:v>44185</c:v>
                </c:pt>
                <c:pt idx="127">
                  <c:v>44192</c:v>
                </c:pt>
                <c:pt idx="128">
                  <c:v>44199</c:v>
                </c:pt>
                <c:pt idx="129">
                  <c:v>44206</c:v>
                </c:pt>
                <c:pt idx="130">
                  <c:v>44213</c:v>
                </c:pt>
                <c:pt idx="131">
                  <c:v>44220</c:v>
                </c:pt>
                <c:pt idx="132">
                  <c:v>44227</c:v>
                </c:pt>
                <c:pt idx="133">
                  <c:v>44234</c:v>
                </c:pt>
                <c:pt idx="134">
                  <c:v>44241</c:v>
                </c:pt>
                <c:pt idx="135">
                  <c:v>44248</c:v>
                </c:pt>
                <c:pt idx="136">
                  <c:v>44255</c:v>
                </c:pt>
                <c:pt idx="137">
                  <c:v>44262</c:v>
                </c:pt>
                <c:pt idx="138">
                  <c:v>44269</c:v>
                </c:pt>
                <c:pt idx="139">
                  <c:v>44276</c:v>
                </c:pt>
                <c:pt idx="140">
                  <c:v>44283</c:v>
                </c:pt>
                <c:pt idx="141">
                  <c:v>44290</c:v>
                </c:pt>
                <c:pt idx="142">
                  <c:v>44297</c:v>
                </c:pt>
                <c:pt idx="143">
                  <c:v>44304</c:v>
                </c:pt>
                <c:pt idx="144">
                  <c:v>44311</c:v>
                </c:pt>
                <c:pt idx="145">
                  <c:v>44318</c:v>
                </c:pt>
                <c:pt idx="146">
                  <c:v>44325</c:v>
                </c:pt>
                <c:pt idx="147">
                  <c:v>44332</c:v>
                </c:pt>
                <c:pt idx="148">
                  <c:v>44339</c:v>
                </c:pt>
                <c:pt idx="149">
                  <c:v>44346</c:v>
                </c:pt>
                <c:pt idx="150">
                  <c:v>44353</c:v>
                </c:pt>
                <c:pt idx="151">
                  <c:v>44360</c:v>
                </c:pt>
                <c:pt idx="152">
                  <c:v>44367</c:v>
                </c:pt>
                <c:pt idx="153">
                  <c:v>44374</c:v>
                </c:pt>
                <c:pt idx="154">
                  <c:v>44381</c:v>
                </c:pt>
                <c:pt idx="155">
                  <c:v>44388</c:v>
                </c:pt>
                <c:pt idx="156">
                  <c:v>44395</c:v>
                </c:pt>
                <c:pt idx="157">
                  <c:v>44402</c:v>
                </c:pt>
                <c:pt idx="158">
                  <c:v>44409</c:v>
                </c:pt>
                <c:pt idx="159">
                  <c:v>44416</c:v>
                </c:pt>
                <c:pt idx="160">
                  <c:v>44423</c:v>
                </c:pt>
                <c:pt idx="161">
                  <c:v>44430</c:v>
                </c:pt>
                <c:pt idx="162">
                  <c:v>44437</c:v>
                </c:pt>
                <c:pt idx="163">
                  <c:v>44444</c:v>
                </c:pt>
                <c:pt idx="164">
                  <c:v>44451</c:v>
                </c:pt>
                <c:pt idx="165">
                  <c:v>44458</c:v>
                </c:pt>
                <c:pt idx="166">
                  <c:v>44465</c:v>
                </c:pt>
                <c:pt idx="167">
                  <c:v>44472</c:v>
                </c:pt>
                <c:pt idx="168">
                  <c:v>44479</c:v>
                </c:pt>
                <c:pt idx="169">
                  <c:v>44486</c:v>
                </c:pt>
                <c:pt idx="170">
                  <c:v>44493</c:v>
                </c:pt>
                <c:pt idx="171">
                  <c:v>44500</c:v>
                </c:pt>
                <c:pt idx="172">
                  <c:v>44507</c:v>
                </c:pt>
                <c:pt idx="173">
                  <c:v>44514</c:v>
                </c:pt>
                <c:pt idx="174">
                  <c:v>44521</c:v>
                </c:pt>
                <c:pt idx="175">
                  <c:v>44528</c:v>
                </c:pt>
                <c:pt idx="176">
                  <c:v>44535</c:v>
                </c:pt>
                <c:pt idx="177">
                  <c:v>44542</c:v>
                </c:pt>
                <c:pt idx="178">
                  <c:v>44549</c:v>
                </c:pt>
                <c:pt idx="179">
                  <c:v>44556</c:v>
                </c:pt>
                <c:pt idx="180">
                  <c:v>44563</c:v>
                </c:pt>
                <c:pt idx="181">
                  <c:v>44570</c:v>
                </c:pt>
                <c:pt idx="182">
                  <c:v>44577</c:v>
                </c:pt>
                <c:pt idx="183">
                  <c:v>44584</c:v>
                </c:pt>
                <c:pt idx="184">
                  <c:v>44591</c:v>
                </c:pt>
                <c:pt idx="185">
                  <c:v>44598</c:v>
                </c:pt>
                <c:pt idx="186">
                  <c:v>44605</c:v>
                </c:pt>
                <c:pt idx="187">
                  <c:v>44612</c:v>
                </c:pt>
                <c:pt idx="188">
                  <c:v>44619</c:v>
                </c:pt>
                <c:pt idx="189">
                  <c:v>44626</c:v>
                </c:pt>
                <c:pt idx="190">
                  <c:v>44633</c:v>
                </c:pt>
                <c:pt idx="191">
                  <c:v>44640</c:v>
                </c:pt>
                <c:pt idx="192">
                  <c:v>44647</c:v>
                </c:pt>
                <c:pt idx="193">
                  <c:v>44654</c:v>
                </c:pt>
                <c:pt idx="194">
                  <c:v>44661</c:v>
                </c:pt>
                <c:pt idx="195">
                  <c:v>44668</c:v>
                </c:pt>
                <c:pt idx="196">
                  <c:v>44675</c:v>
                </c:pt>
                <c:pt idx="197">
                  <c:v>44682</c:v>
                </c:pt>
                <c:pt idx="198">
                  <c:v>44689</c:v>
                </c:pt>
                <c:pt idx="199">
                  <c:v>44696</c:v>
                </c:pt>
                <c:pt idx="200">
                  <c:v>44703</c:v>
                </c:pt>
                <c:pt idx="201">
                  <c:v>44710</c:v>
                </c:pt>
                <c:pt idx="202">
                  <c:v>44717</c:v>
                </c:pt>
                <c:pt idx="203">
                  <c:v>44724</c:v>
                </c:pt>
                <c:pt idx="204">
                  <c:v>44731</c:v>
                </c:pt>
                <c:pt idx="205">
                  <c:v>44738</c:v>
                </c:pt>
                <c:pt idx="206">
                  <c:v>44745</c:v>
                </c:pt>
                <c:pt idx="207">
                  <c:v>44752</c:v>
                </c:pt>
                <c:pt idx="208">
                  <c:v>44759</c:v>
                </c:pt>
                <c:pt idx="209">
                  <c:v>44766</c:v>
                </c:pt>
                <c:pt idx="210">
                  <c:v>44773</c:v>
                </c:pt>
                <c:pt idx="211">
                  <c:v>44780</c:v>
                </c:pt>
                <c:pt idx="212">
                  <c:v>44787</c:v>
                </c:pt>
                <c:pt idx="213">
                  <c:v>44794</c:v>
                </c:pt>
                <c:pt idx="214">
                  <c:v>44801</c:v>
                </c:pt>
                <c:pt idx="215">
                  <c:v>44808</c:v>
                </c:pt>
                <c:pt idx="216">
                  <c:v>44815</c:v>
                </c:pt>
                <c:pt idx="217">
                  <c:v>44822</c:v>
                </c:pt>
                <c:pt idx="218">
                  <c:v>44829</c:v>
                </c:pt>
                <c:pt idx="219">
                  <c:v>44836</c:v>
                </c:pt>
                <c:pt idx="220">
                  <c:v>44843</c:v>
                </c:pt>
                <c:pt idx="221">
                  <c:v>44850</c:v>
                </c:pt>
                <c:pt idx="222">
                  <c:v>44857</c:v>
                </c:pt>
                <c:pt idx="223">
                  <c:v>44864</c:v>
                </c:pt>
                <c:pt idx="224">
                  <c:v>44871</c:v>
                </c:pt>
                <c:pt idx="225">
                  <c:v>44878</c:v>
                </c:pt>
                <c:pt idx="226">
                  <c:v>44885</c:v>
                </c:pt>
                <c:pt idx="227">
                  <c:v>44892</c:v>
                </c:pt>
                <c:pt idx="228">
                  <c:v>44899</c:v>
                </c:pt>
                <c:pt idx="229">
                  <c:v>44906</c:v>
                </c:pt>
                <c:pt idx="230">
                  <c:v>44913</c:v>
                </c:pt>
                <c:pt idx="231">
                  <c:v>44920</c:v>
                </c:pt>
                <c:pt idx="232">
                  <c:v>44927</c:v>
                </c:pt>
                <c:pt idx="233">
                  <c:v>44934</c:v>
                </c:pt>
                <c:pt idx="234">
                  <c:v>44941</c:v>
                </c:pt>
                <c:pt idx="235">
                  <c:v>44948</c:v>
                </c:pt>
                <c:pt idx="236">
                  <c:v>44955</c:v>
                </c:pt>
                <c:pt idx="237">
                  <c:v>44962</c:v>
                </c:pt>
                <c:pt idx="238">
                  <c:v>44969</c:v>
                </c:pt>
                <c:pt idx="239">
                  <c:v>44976</c:v>
                </c:pt>
                <c:pt idx="240">
                  <c:v>44983</c:v>
                </c:pt>
                <c:pt idx="241">
                  <c:v>44990</c:v>
                </c:pt>
                <c:pt idx="242">
                  <c:v>44997</c:v>
                </c:pt>
                <c:pt idx="243">
                  <c:v>45004</c:v>
                </c:pt>
                <c:pt idx="244">
                  <c:v>45011</c:v>
                </c:pt>
                <c:pt idx="245">
                  <c:v>45018</c:v>
                </c:pt>
                <c:pt idx="246">
                  <c:v>45025</c:v>
                </c:pt>
                <c:pt idx="247">
                  <c:v>45032</c:v>
                </c:pt>
                <c:pt idx="248">
                  <c:v>45039</c:v>
                </c:pt>
                <c:pt idx="249">
                  <c:v>45046</c:v>
                </c:pt>
                <c:pt idx="250">
                  <c:v>45053</c:v>
                </c:pt>
                <c:pt idx="251">
                  <c:v>45060</c:v>
                </c:pt>
                <c:pt idx="252">
                  <c:v>45067</c:v>
                </c:pt>
                <c:pt idx="253">
                  <c:v>45074</c:v>
                </c:pt>
                <c:pt idx="254">
                  <c:v>45081</c:v>
                </c:pt>
                <c:pt idx="255">
                  <c:v>45088</c:v>
                </c:pt>
                <c:pt idx="256">
                  <c:v>45095</c:v>
                </c:pt>
                <c:pt idx="257">
                  <c:v>45102</c:v>
                </c:pt>
                <c:pt idx="258">
                  <c:v>45109</c:v>
                </c:pt>
                <c:pt idx="259">
                  <c:v>45116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45122</c:v>
                </c:pt>
                <c:pt idx="265">
                  <c:v>45123</c:v>
                </c:pt>
                <c:pt idx="266">
                  <c:v>45124</c:v>
                </c:pt>
                <c:pt idx="267">
                  <c:v>45125</c:v>
                </c:pt>
                <c:pt idx="268">
                  <c:v>45126</c:v>
                </c:pt>
                <c:pt idx="269">
                  <c:v>45127</c:v>
                </c:pt>
                <c:pt idx="270">
                  <c:v>45128</c:v>
                </c:pt>
                <c:pt idx="271">
                  <c:v>45129</c:v>
                </c:pt>
                <c:pt idx="272">
                  <c:v>45130</c:v>
                </c:pt>
                <c:pt idx="273">
                  <c:v>45131</c:v>
                </c:pt>
                <c:pt idx="274">
                  <c:v>45132</c:v>
                </c:pt>
                <c:pt idx="275">
                  <c:v>45133</c:v>
                </c:pt>
                <c:pt idx="276">
                  <c:v>45134</c:v>
                </c:pt>
                <c:pt idx="277">
                  <c:v>45135</c:v>
                </c:pt>
                <c:pt idx="278">
                  <c:v>45136</c:v>
                </c:pt>
                <c:pt idx="279">
                  <c:v>45137</c:v>
                </c:pt>
                <c:pt idx="280">
                  <c:v>45138</c:v>
                </c:pt>
                <c:pt idx="281">
                  <c:v>45139</c:v>
                </c:pt>
                <c:pt idx="282">
                  <c:v>45140</c:v>
                </c:pt>
                <c:pt idx="283">
                  <c:v>45141</c:v>
                </c:pt>
                <c:pt idx="284">
                  <c:v>45142</c:v>
                </c:pt>
                <c:pt idx="285">
                  <c:v>45143</c:v>
                </c:pt>
                <c:pt idx="286">
                  <c:v>45144</c:v>
                </c:pt>
                <c:pt idx="287">
                  <c:v>45145</c:v>
                </c:pt>
                <c:pt idx="288">
                  <c:v>45146</c:v>
                </c:pt>
                <c:pt idx="289">
                  <c:v>45147</c:v>
                </c:pt>
                <c:pt idx="290">
                  <c:v>45148</c:v>
                </c:pt>
                <c:pt idx="291">
                  <c:v>45149</c:v>
                </c:pt>
                <c:pt idx="292">
                  <c:v>45150</c:v>
                </c:pt>
                <c:pt idx="293">
                  <c:v>45151</c:v>
                </c:pt>
                <c:pt idx="294">
                  <c:v>45152</c:v>
                </c:pt>
                <c:pt idx="295">
                  <c:v>45153</c:v>
                </c:pt>
                <c:pt idx="296">
                  <c:v>45154</c:v>
                </c:pt>
                <c:pt idx="297">
                  <c:v>45155</c:v>
                </c:pt>
                <c:pt idx="298">
                  <c:v>45156</c:v>
                </c:pt>
                <c:pt idx="299">
                  <c:v>45157</c:v>
                </c:pt>
                <c:pt idx="300">
                  <c:v>45158</c:v>
                </c:pt>
                <c:pt idx="301">
                  <c:v>45159</c:v>
                </c:pt>
                <c:pt idx="302">
                  <c:v>45160</c:v>
                </c:pt>
                <c:pt idx="303">
                  <c:v>45161</c:v>
                </c:pt>
                <c:pt idx="304">
                  <c:v>45162</c:v>
                </c:pt>
                <c:pt idx="305">
                  <c:v>45163</c:v>
                </c:pt>
                <c:pt idx="306">
                  <c:v>45164</c:v>
                </c:pt>
                <c:pt idx="307">
                  <c:v>45165</c:v>
                </c:pt>
                <c:pt idx="308">
                  <c:v>45166</c:v>
                </c:pt>
                <c:pt idx="309">
                  <c:v>45167</c:v>
                </c:pt>
                <c:pt idx="310">
                  <c:v>45168</c:v>
                </c:pt>
                <c:pt idx="311">
                  <c:v>45169</c:v>
                </c:pt>
                <c:pt idx="312">
                  <c:v>45170</c:v>
                </c:pt>
                <c:pt idx="313">
                  <c:v>45171</c:v>
                </c:pt>
                <c:pt idx="314">
                  <c:v>45172</c:v>
                </c:pt>
                <c:pt idx="315">
                  <c:v>45173</c:v>
                </c:pt>
                <c:pt idx="316">
                  <c:v>45174</c:v>
                </c:pt>
                <c:pt idx="317">
                  <c:v>45175</c:v>
                </c:pt>
                <c:pt idx="318">
                  <c:v>45176</c:v>
                </c:pt>
                <c:pt idx="319">
                  <c:v>45177</c:v>
                </c:pt>
                <c:pt idx="320">
                  <c:v>45178</c:v>
                </c:pt>
                <c:pt idx="321">
                  <c:v>45179</c:v>
                </c:pt>
                <c:pt idx="322">
                  <c:v>45180</c:v>
                </c:pt>
                <c:pt idx="323">
                  <c:v>45181</c:v>
                </c:pt>
                <c:pt idx="324">
                  <c:v>45182</c:v>
                </c:pt>
                <c:pt idx="325">
                  <c:v>45183</c:v>
                </c:pt>
                <c:pt idx="326">
                  <c:v>45184</c:v>
                </c:pt>
                <c:pt idx="327">
                  <c:v>45185</c:v>
                </c:pt>
                <c:pt idx="328">
                  <c:v>45186</c:v>
                </c:pt>
                <c:pt idx="329">
                  <c:v>45187</c:v>
                </c:pt>
                <c:pt idx="330">
                  <c:v>45188</c:v>
                </c:pt>
                <c:pt idx="331">
                  <c:v>45189</c:v>
                </c:pt>
                <c:pt idx="332">
                  <c:v>45190</c:v>
                </c:pt>
                <c:pt idx="333">
                  <c:v>45191</c:v>
                </c:pt>
                <c:pt idx="334">
                  <c:v>45192</c:v>
                </c:pt>
                <c:pt idx="335">
                  <c:v>45193</c:v>
                </c:pt>
                <c:pt idx="336">
                  <c:v>45194</c:v>
                </c:pt>
                <c:pt idx="337">
                  <c:v>45195</c:v>
                </c:pt>
                <c:pt idx="338">
                  <c:v>45196</c:v>
                </c:pt>
                <c:pt idx="339">
                  <c:v>45197</c:v>
                </c:pt>
                <c:pt idx="340">
                  <c:v>45198</c:v>
                </c:pt>
                <c:pt idx="341">
                  <c:v>45199</c:v>
                </c:pt>
                <c:pt idx="342">
                  <c:v>45200</c:v>
                </c:pt>
                <c:pt idx="343">
                  <c:v>45201</c:v>
                </c:pt>
                <c:pt idx="344">
                  <c:v>45202</c:v>
                </c:pt>
                <c:pt idx="345">
                  <c:v>45203</c:v>
                </c:pt>
                <c:pt idx="346">
                  <c:v>45204</c:v>
                </c:pt>
                <c:pt idx="347">
                  <c:v>45205</c:v>
                </c:pt>
                <c:pt idx="348">
                  <c:v>45206</c:v>
                </c:pt>
                <c:pt idx="349">
                  <c:v>45207</c:v>
                </c:pt>
                <c:pt idx="350">
                  <c:v>45208</c:v>
                </c:pt>
                <c:pt idx="351">
                  <c:v>45209</c:v>
                </c:pt>
                <c:pt idx="352">
                  <c:v>45210</c:v>
                </c:pt>
                <c:pt idx="353">
                  <c:v>45211</c:v>
                </c:pt>
                <c:pt idx="354">
                  <c:v>45212</c:v>
                </c:pt>
                <c:pt idx="355">
                  <c:v>45213</c:v>
                </c:pt>
                <c:pt idx="356">
                  <c:v>45214</c:v>
                </c:pt>
                <c:pt idx="357">
                  <c:v>45215</c:v>
                </c:pt>
                <c:pt idx="358">
                  <c:v>45216</c:v>
                </c:pt>
                <c:pt idx="359">
                  <c:v>45217</c:v>
                </c:pt>
                <c:pt idx="360">
                  <c:v>45218</c:v>
                </c:pt>
                <c:pt idx="361">
                  <c:v>45219</c:v>
                </c:pt>
                <c:pt idx="362">
                  <c:v>45220</c:v>
                </c:pt>
                <c:pt idx="363">
                  <c:v>45221</c:v>
                </c:pt>
                <c:pt idx="364">
                  <c:v>45222</c:v>
                </c:pt>
                <c:pt idx="365">
                  <c:v>45223</c:v>
                </c:pt>
                <c:pt idx="366">
                  <c:v>45224</c:v>
                </c:pt>
                <c:pt idx="367">
                  <c:v>45225</c:v>
                </c:pt>
                <c:pt idx="368">
                  <c:v>45226</c:v>
                </c:pt>
                <c:pt idx="369">
                  <c:v>45227</c:v>
                </c:pt>
                <c:pt idx="370">
                  <c:v>45228</c:v>
                </c:pt>
                <c:pt idx="371">
                  <c:v>45229</c:v>
                </c:pt>
                <c:pt idx="372">
                  <c:v>45230</c:v>
                </c:pt>
                <c:pt idx="373">
                  <c:v>45231</c:v>
                </c:pt>
                <c:pt idx="374">
                  <c:v>45232</c:v>
                </c:pt>
                <c:pt idx="375">
                  <c:v>45233</c:v>
                </c:pt>
                <c:pt idx="376">
                  <c:v>45234</c:v>
                </c:pt>
                <c:pt idx="377">
                  <c:v>45235</c:v>
                </c:pt>
                <c:pt idx="378">
                  <c:v>45236</c:v>
                </c:pt>
                <c:pt idx="379">
                  <c:v>45237</c:v>
                </c:pt>
                <c:pt idx="380">
                  <c:v>45238</c:v>
                </c:pt>
                <c:pt idx="381">
                  <c:v>45239</c:v>
                </c:pt>
                <c:pt idx="382">
                  <c:v>45240</c:v>
                </c:pt>
                <c:pt idx="383">
                  <c:v>45241</c:v>
                </c:pt>
                <c:pt idx="384">
                  <c:v>45242</c:v>
                </c:pt>
                <c:pt idx="385">
                  <c:v>45243</c:v>
                </c:pt>
                <c:pt idx="386">
                  <c:v>45244</c:v>
                </c:pt>
                <c:pt idx="387">
                  <c:v>45245</c:v>
                </c:pt>
                <c:pt idx="388">
                  <c:v>45246</c:v>
                </c:pt>
                <c:pt idx="389">
                  <c:v>45247</c:v>
                </c:pt>
                <c:pt idx="390">
                  <c:v>45248</c:v>
                </c:pt>
                <c:pt idx="391">
                  <c:v>45249</c:v>
                </c:pt>
                <c:pt idx="392">
                  <c:v>45250</c:v>
                </c:pt>
                <c:pt idx="393">
                  <c:v>45251</c:v>
                </c:pt>
                <c:pt idx="394">
                  <c:v>45252</c:v>
                </c:pt>
                <c:pt idx="395">
                  <c:v>45253</c:v>
                </c:pt>
                <c:pt idx="396">
                  <c:v>45254</c:v>
                </c:pt>
                <c:pt idx="397">
                  <c:v>45255</c:v>
                </c:pt>
                <c:pt idx="398">
                  <c:v>45256</c:v>
                </c:pt>
                <c:pt idx="399">
                  <c:v>45257</c:v>
                </c:pt>
                <c:pt idx="400">
                  <c:v>45258</c:v>
                </c:pt>
                <c:pt idx="401">
                  <c:v>45259</c:v>
                </c:pt>
                <c:pt idx="402">
                  <c:v>45260</c:v>
                </c:pt>
                <c:pt idx="403">
                  <c:v>45261</c:v>
                </c:pt>
                <c:pt idx="404">
                  <c:v>45262</c:v>
                </c:pt>
                <c:pt idx="405">
                  <c:v>45263</c:v>
                </c:pt>
                <c:pt idx="406">
                  <c:v>45264</c:v>
                </c:pt>
                <c:pt idx="407">
                  <c:v>45265</c:v>
                </c:pt>
                <c:pt idx="408">
                  <c:v>45266</c:v>
                </c:pt>
                <c:pt idx="409">
                  <c:v>45267</c:v>
                </c:pt>
                <c:pt idx="410">
                  <c:v>45268</c:v>
                </c:pt>
                <c:pt idx="411">
                  <c:v>45269</c:v>
                </c:pt>
                <c:pt idx="412">
                  <c:v>45270</c:v>
                </c:pt>
                <c:pt idx="413">
                  <c:v>45271</c:v>
                </c:pt>
                <c:pt idx="414">
                  <c:v>45272</c:v>
                </c:pt>
                <c:pt idx="415">
                  <c:v>45273</c:v>
                </c:pt>
                <c:pt idx="416">
                  <c:v>45274</c:v>
                </c:pt>
                <c:pt idx="417">
                  <c:v>45275</c:v>
                </c:pt>
                <c:pt idx="418">
                  <c:v>45276</c:v>
                </c:pt>
                <c:pt idx="419">
                  <c:v>45277</c:v>
                </c:pt>
                <c:pt idx="420">
                  <c:v>45278</c:v>
                </c:pt>
                <c:pt idx="421">
                  <c:v>45279</c:v>
                </c:pt>
                <c:pt idx="422">
                  <c:v>45280</c:v>
                </c:pt>
                <c:pt idx="423">
                  <c:v>45281</c:v>
                </c:pt>
                <c:pt idx="424">
                  <c:v>45282</c:v>
                </c:pt>
                <c:pt idx="425">
                  <c:v>45283</c:v>
                </c:pt>
                <c:pt idx="426">
                  <c:v>45284</c:v>
                </c:pt>
                <c:pt idx="427">
                  <c:v>45285</c:v>
                </c:pt>
                <c:pt idx="428">
                  <c:v>45286</c:v>
                </c:pt>
                <c:pt idx="429">
                  <c:v>45287</c:v>
                </c:pt>
                <c:pt idx="430">
                  <c:v>45288</c:v>
                </c:pt>
                <c:pt idx="431">
                  <c:v>45289</c:v>
                </c:pt>
                <c:pt idx="432">
                  <c:v>45290</c:v>
                </c:pt>
                <c:pt idx="433">
                  <c:v>45291</c:v>
                </c:pt>
                <c:pt idx="434">
                  <c:v>45292</c:v>
                </c:pt>
                <c:pt idx="435">
                  <c:v>45293</c:v>
                </c:pt>
                <c:pt idx="436">
                  <c:v>45294</c:v>
                </c:pt>
                <c:pt idx="437">
                  <c:v>45295</c:v>
                </c:pt>
                <c:pt idx="438">
                  <c:v>45296</c:v>
                </c:pt>
                <c:pt idx="439">
                  <c:v>45297</c:v>
                </c:pt>
                <c:pt idx="440">
                  <c:v>45298</c:v>
                </c:pt>
                <c:pt idx="441">
                  <c:v>45299</c:v>
                </c:pt>
                <c:pt idx="442">
                  <c:v>45300</c:v>
                </c:pt>
                <c:pt idx="443">
                  <c:v>45301</c:v>
                </c:pt>
                <c:pt idx="444">
                  <c:v>45302</c:v>
                </c:pt>
                <c:pt idx="445">
                  <c:v>45303</c:v>
                </c:pt>
                <c:pt idx="446">
                  <c:v>45304</c:v>
                </c:pt>
                <c:pt idx="447">
                  <c:v>45305</c:v>
                </c:pt>
                <c:pt idx="448">
                  <c:v>45306</c:v>
                </c:pt>
                <c:pt idx="449">
                  <c:v>45307</c:v>
                </c:pt>
                <c:pt idx="450">
                  <c:v>45308</c:v>
                </c:pt>
                <c:pt idx="451">
                  <c:v>45309</c:v>
                </c:pt>
                <c:pt idx="452">
                  <c:v>45310</c:v>
                </c:pt>
                <c:pt idx="453">
                  <c:v>45311</c:v>
                </c:pt>
                <c:pt idx="454">
                  <c:v>45312</c:v>
                </c:pt>
                <c:pt idx="455">
                  <c:v>45313</c:v>
                </c:pt>
                <c:pt idx="456">
                  <c:v>45314</c:v>
                </c:pt>
                <c:pt idx="457">
                  <c:v>45315</c:v>
                </c:pt>
                <c:pt idx="458">
                  <c:v>45316</c:v>
                </c:pt>
                <c:pt idx="459">
                  <c:v>45317</c:v>
                </c:pt>
                <c:pt idx="460">
                  <c:v>45318</c:v>
                </c:pt>
                <c:pt idx="461">
                  <c:v>45319</c:v>
                </c:pt>
                <c:pt idx="462">
                  <c:v>45320</c:v>
                </c:pt>
                <c:pt idx="463">
                  <c:v>45321</c:v>
                </c:pt>
                <c:pt idx="464">
                  <c:v>45322</c:v>
                </c:pt>
                <c:pt idx="465">
                  <c:v>45323</c:v>
                </c:pt>
                <c:pt idx="466">
                  <c:v>45324</c:v>
                </c:pt>
                <c:pt idx="467">
                  <c:v>45325</c:v>
                </c:pt>
                <c:pt idx="468">
                  <c:v>45326</c:v>
                </c:pt>
                <c:pt idx="469">
                  <c:v>45327</c:v>
                </c:pt>
                <c:pt idx="470">
                  <c:v>45328</c:v>
                </c:pt>
                <c:pt idx="471">
                  <c:v>45329</c:v>
                </c:pt>
                <c:pt idx="472">
                  <c:v>45330</c:v>
                </c:pt>
                <c:pt idx="473">
                  <c:v>45331</c:v>
                </c:pt>
                <c:pt idx="474">
                  <c:v>45332</c:v>
                </c:pt>
                <c:pt idx="475">
                  <c:v>45333</c:v>
                </c:pt>
                <c:pt idx="476">
                  <c:v>45334</c:v>
                </c:pt>
                <c:pt idx="477">
                  <c:v>45335</c:v>
                </c:pt>
                <c:pt idx="478">
                  <c:v>45336</c:v>
                </c:pt>
                <c:pt idx="479">
                  <c:v>45337</c:v>
                </c:pt>
                <c:pt idx="480">
                  <c:v>45338</c:v>
                </c:pt>
                <c:pt idx="481">
                  <c:v>45339</c:v>
                </c:pt>
                <c:pt idx="482">
                  <c:v>45340</c:v>
                </c:pt>
                <c:pt idx="483">
                  <c:v>45341</c:v>
                </c:pt>
                <c:pt idx="484">
                  <c:v>45342</c:v>
                </c:pt>
                <c:pt idx="485">
                  <c:v>45343</c:v>
                </c:pt>
                <c:pt idx="486">
                  <c:v>45344</c:v>
                </c:pt>
                <c:pt idx="487">
                  <c:v>45345</c:v>
                </c:pt>
                <c:pt idx="488">
                  <c:v>45346</c:v>
                </c:pt>
                <c:pt idx="489">
                  <c:v>45347</c:v>
                </c:pt>
                <c:pt idx="490">
                  <c:v>45348</c:v>
                </c:pt>
                <c:pt idx="491">
                  <c:v>45349</c:v>
                </c:pt>
                <c:pt idx="492">
                  <c:v>45350</c:v>
                </c:pt>
                <c:pt idx="493">
                  <c:v>45351</c:v>
                </c:pt>
                <c:pt idx="494">
                  <c:v>45352</c:v>
                </c:pt>
                <c:pt idx="495">
                  <c:v>45353</c:v>
                </c:pt>
                <c:pt idx="496">
                  <c:v>45354</c:v>
                </c:pt>
                <c:pt idx="497">
                  <c:v>45355</c:v>
                </c:pt>
                <c:pt idx="498">
                  <c:v>45356</c:v>
                </c:pt>
                <c:pt idx="499">
                  <c:v>45357</c:v>
                </c:pt>
                <c:pt idx="500">
                  <c:v>45358</c:v>
                </c:pt>
                <c:pt idx="501">
                  <c:v>45359</c:v>
                </c:pt>
                <c:pt idx="502">
                  <c:v>45360</c:v>
                </c:pt>
                <c:pt idx="503">
                  <c:v>45361</c:v>
                </c:pt>
                <c:pt idx="504">
                  <c:v>45362</c:v>
                </c:pt>
                <c:pt idx="505">
                  <c:v>45363</c:v>
                </c:pt>
                <c:pt idx="506">
                  <c:v>45364</c:v>
                </c:pt>
                <c:pt idx="507">
                  <c:v>45365</c:v>
                </c:pt>
                <c:pt idx="508">
                  <c:v>45366</c:v>
                </c:pt>
                <c:pt idx="509">
                  <c:v>45367</c:v>
                </c:pt>
                <c:pt idx="510">
                  <c:v>45368</c:v>
                </c:pt>
                <c:pt idx="511">
                  <c:v>45369</c:v>
                </c:pt>
                <c:pt idx="512">
                  <c:v>45370</c:v>
                </c:pt>
                <c:pt idx="513">
                  <c:v>45371</c:v>
                </c:pt>
                <c:pt idx="514">
                  <c:v>45372</c:v>
                </c:pt>
                <c:pt idx="515">
                  <c:v>45373</c:v>
                </c:pt>
                <c:pt idx="516">
                  <c:v>45374</c:v>
                </c:pt>
                <c:pt idx="517">
                  <c:v>45375</c:v>
                </c:pt>
                <c:pt idx="518">
                  <c:v>45376</c:v>
                </c:pt>
                <c:pt idx="519">
                  <c:v>45377</c:v>
                </c:pt>
                <c:pt idx="520">
                  <c:v>45378</c:v>
                </c:pt>
                <c:pt idx="521">
                  <c:v>45379</c:v>
                </c:pt>
                <c:pt idx="522">
                  <c:v>45380</c:v>
                </c:pt>
                <c:pt idx="523">
                  <c:v>45381</c:v>
                </c:pt>
                <c:pt idx="524">
                  <c:v>45382</c:v>
                </c:pt>
                <c:pt idx="525">
                  <c:v>45383</c:v>
                </c:pt>
                <c:pt idx="526">
                  <c:v>45384</c:v>
                </c:pt>
                <c:pt idx="527">
                  <c:v>45385</c:v>
                </c:pt>
                <c:pt idx="528">
                  <c:v>45386</c:v>
                </c:pt>
                <c:pt idx="529">
                  <c:v>45387</c:v>
                </c:pt>
                <c:pt idx="530">
                  <c:v>45388</c:v>
                </c:pt>
                <c:pt idx="531">
                  <c:v>45389</c:v>
                </c:pt>
                <c:pt idx="532">
                  <c:v>45390</c:v>
                </c:pt>
                <c:pt idx="533">
                  <c:v>45391</c:v>
                </c:pt>
                <c:pt idx="534">
                  <c:v>45392</c:v>
                </c:pt>
                <c:pt idx="535">
                  <c:v>45393</c:v>
                </c:pt>
                <c:pt idx="536">
                  <c:v>45394</c:v>
                </c:pt>
                <c:pt idx="537">
                  <c:v>45395</c:v>
                </c:pt>
                <c:pt idx="538">
                  <c:v>45396</c:v>
                </c:pt>
                <c:pt idx="539">
                  <c:v>45397</c:v>
                </c:pt>
                <c:pt idx="540">
                  <c:v>45398</c:v>
                </c:pt>
                <c:pt idx="541">
                  <c:v>45399</c:v>
                </c:pt>
                <c:pt idx="542">
                  <c:v>45400</c:v>
                </c:pt>
                <c:pt idx="543">
                  <c:v>45401</c:v>
                </c:pt>
                <c:pt idx="544">
                  <c:v>45402</c:v>
                </c:pt>
                <c:pt idx="545">
                  <c:v>45403</c:v>
                </c:pt>
                <c:pt idx="546">
                  <c:v>45404</c:v>
                </c:pt>
                <c:pt idx="547">
                  <c:v>45405</c:v>
                </c:pt>
                <c:pt idx="548">
                  <c:v>45406</c:v>
                </c:pt>
                <c:pt idx="549">
                  <c:v>45407</c:v>
                </c:pt>
                <c:pt idx="550">
                  <c:v>45408</c:v>
                </c:pt>
                <c:pt idx="551">
                  <c:v>45409</c:v>
                </c:pt>
                <c:pt idx="552">
                  <c:v>45410</c:v>
                </c:pt>
                <c:pt idx="553">
                  <c:v>45411</c:v>
                </c:pt>
                <c:pt idx="554">
                  <c:v>45412</c:v>
                </c:pt>
                <c:pt idx="555">
                  <c:v>45413</c:v>
                </c:pt>
                <c:pt idx="556">
                  <c:v>45414</c:v>
                </c:pt>
                <c:pt idx="557">
                  <c:v>45415</c:v>
                </c:pt>
                <c:pt idx="558">
                  <c:v>45416</c:v>
                </c:pt>
                <c:pt idx="559">
                  <c:v>45417</c:v>
                </c:pt>
                <c:pt idx="560">
                  <c:v>45418</c:v>
                </c:pt>
                <c:pt idx="561">
                  <c:v>45419</c:v>
                </c:pt>
                <c:pt idx="562">
                  <c:v>45420</c:v>
                </c:pt>
                <c:pt idx="563">
                  <c:v>45421</c:v>
                </c:pt>
                <c:pt idx="564">
                  <c:v>45422</c:v>
                </c:pt>
                <c:pt idx="565">
                  <c:v>45423</c:v>
                </c:pt>
                <c:pt idx="566">
                  <c:v>45424</c:v>
                </c:pt>
                <c:pt idx="567">
                  <c:v>45425</c:v>
                </c:pt>
                <c:pt idx="568">
                  <c:v>45426</c:v>
                </c:pt>
                <c:pt idx="569">
                  <c:v>45427</c:v>
                </c:pt>
                <c:pt idx="570">
                  <c:v>45428</c:v>
                </c:pt>
                <c:pt idx="571">
                  <c:v>45429</c:v>
                </c:pt>
                <c:pt idx="572">
                  <c:v>45430</c:v>
                </c:pt>
                <c:pt idx="573">
                  <c:v>45431</c:v>
                </c:pt>
                <c:pt idx="574">
                  <c:v>45432</c:v>
                </c:pt>
                <c:pt idx="575">
                  <c:v>45433</c:v>
                </c:pt>
                <c:pt idx="576">
                  <c:v>45434</c:v>
                </c:pt>
                <c:pt idx="577">
                  <c:v>45435</c:v>
                </c:pt>
                <c:pt idx="578">
                  <c:v>45436</c:v>
                </c:pt>
                <c:pt idx="579">
                  <c:v>45437</c:v>
                </c:pt>
                <c:pt idx="580">
                  <c:v>45438</c:v>
                </c:pt>
                <c:pt idx="581">
                  <c:v>45439</c:v>
                </c:pt>
                <c:pt idx="582">
                  <c:v>45440</c:v>
                </c:pt>
                <c:pt idx="583">
                  <c:v>45441</c:v>
                </c:pt>
                <c:pt idx="584">
                  <c:v>45442</c:v>
                </c:pt>
                <c:pt idx="585">
                  <c:v>45443</c:v>
                </c:pt>
                <c:pt idx="586">
                  <c:v>45444</c:v>
                </c:pt>
                <c:pt idx="587">
                  <c:v>45445</c:v>
                </c:pt>
                <c:pt idx="588">
                  <c:v>45446</c:v>
                </c:pt>
                <c:pt idx="589">
                  <c:v>45447</c:v>
                </c:pt>
                <c:pt idx="590">
                  <c:v>45448</c:v>
                </c:pt>
                <c:pt idx="591">
                  <c:v>45449</c:v>
                </c:pt>
                <c:pt idx="592">
                  <c:v>45450</c:v>
                </c:pt>
                <c:pt idx="593">
                  <c:v>45451</c:v>
                </c:pt>
                <c:pt idx="594">
                  <c:v>45452</c:v>
                </c:pt>
                <c:pt idx="595">
                  <c:v>45453</c:v>
                </c:pt>
                <c:pt idx="596">
                  <c:v>45454</c:v>
                </c:pt>
                <c:pt idx="597">
                  <c:v>45455</c:v>
                </c:pt>
                <c:pt idx="598">
                  <c:v>45456</c:v>
                </c:pt>
                <c:pt idx="599">
                  <c:v>45457</c:v>
                </c:pt>
                <c:pt idx="600">
                  <c:v>45458</c:v>
                </c:pt>
                <c:pt idx="601">
                  <c:v>45459</c:v>
                </c:pt>
                <c:pt idx="602">
                  <c:v>45460</c:v>
                </c:pt>
                <c:pt idx="603">
                  <c:v>45461</c:v>
                </c:pt>
                <c:pt idx="604">
                  <c:v>45462</c:v>
                </c:pt>
                <c:pt idx="605">
                  <c:v>45463</c:v>
                </c:pt>
                <c:pt idx="606">
                  <c:v>45464</c:v>
                </c:pt>
                <c:pt idx="607">
                  <c:v>45465</c:v>
                </c:pt>
                <c:pt idx="608">
                  <c:v>45466</c:v>
                </c:pt>
                <c:pt idx="609">
                  <c:v>45467</c:v>
                </c:pt>
                <c:pt idx="610">
                  <c:v>45468</c:v>
                </c:pt>
                <c:pt idx="611">
                  <c:v>45469</c:v>
                </c:pt>
                <c:pt idx="612">
                  <c:v>45470</c:v>
                </c:pt>
                <c:pt idx="613">
                  <c:v>45471</c:v>
                </c:pt>
                <c:pt idx="614">
                  <c:v>45472</c:v>
                </c:pt>
                <c:pt idx="615">
                  <c:v>45473</c:v>
                </c:pt>
                <c:pt idx="616">
                  <c:v>45474</c:v>
                </c:pt>
                <c:pt idx="617">
                  <c:v>45475</c:v>
                </c:pt>
                <c:pt idx="618">
                  <c:v>45476</c:v>
                </c:pt>
                <c:pt idx="619">
                  <c:v>45477</c:v>
                </c:pt>
                <c:pt idx="620">
                  <c:v>45478</c:v>
                </c:pt>
                <c:pt idx="621">
                  <c:v>45479</c:v>
                </c:pt>
                <c:pt idx="622">
                  <c:v>45480</c:v>
                </c:pt>
                <c:pt idx="623">
                  <c:v>45481</c:v>
                </c:pt>
                <c:pt idx="624">
                  <c:v>45482</c:v>
                </c:pt>
                <c:pt idx="625">
                  <c:v>45483</c:v>
                </c:pt>
                <c:pt idx="626">
                  <c:v>45484</c:v>
                </c:pt>
                <c:pt idx="627">
                  <c:v>45485</c:v>
                </c:pt>
                <c:pt idx="628">
                  <c:v>45486</c:v>
                </c:pt>
                <c:pt idx="629">
                  <c:v>45487</c:v>
                </c:pt>
                <c:pt idx="630">
                  <c:v>45488</c:v>
                </c:pt>
                <c:pt idx="631">
                  <c:v>45489</c:v>
                </c:pt>
                <c:pt idx="632">
                  <c:v>45490</c:v>
                </c:pt>
                <c:pt idx="633">
                  <c:v>45491</c:v>
                </c:pt>
                <c:pt idx="634">
                  <c:v>45492</c:v>
                </c:pt>
                <c:pt idx="635">
                  <c:v>45493</c:v>
                </c:pt>
                <c:pt idx="636">
                  <c:v>45494</c:v>
                </c:pt>
                <c:pt idx="637">
                  <c:v>45495</c:v>
                </c:pt>
                <c:pt idx="638">
                  <c:v>45496</c:v>
                </c:pt>
                <c:pt idx="639">
                  <c:v>45497</c:v>
                </c:pt>
                <c:pt idx="640">
                  <c:v>45498</c:v>
                </c:pt>
                <c:pt idx="641">
                  <c:v>45499</c:v>
                </c:pt>
                <c:pt idx="642">
                  <c:v>45500</c:v>
                </c:pt>
                <c:pt idx="643">
                  <c:v>45501</c:v>
                </c:pt>
                <c:pt idx="644">
                  <c:v>45502</c:v>
                </c:pt>
                <c:pt idx="645">
                  <c:v>45503</c:v>
                </c:pt>
                <c:pt idx="646">
                  <c:v>45504</c:v>
                </c:pt>
                <c:pt idx="647">
                  <c:v>45505</c:v>
                </c:pt>
                <c:pt idx="648">
                  <c:v>45506</c:v>
                </c:pt>
                <c:pt idx="649">
                  <c:v>45507</c:v>
                </c:pt>
                <c:pt idx="650">
                  <c:v>45508</c:v>
                </c:pt>
                <c:pt idx="651">
                  <c:v>45509</c:v>
                </c:pt>
                <c:pt idx="652">
                  <c:v>45510</c:v>
                </c:pt>
                <c:pt idx="653">
                  <c:v>45511</c:v>
                </c:pt>
                <c:pt idx="654">
                  <c:v>45512</c:v>
                </c:pt>
                <c:pt idx="655">
                  <c:v>45513</c:v>
                </c:pt>
                <c:pt idx="656">
                  <c:v>45514</c:v>
                </c:pt>
                <c:pt idx="657">
                  <c:v>45515</c:v>
                </c:pt>
                <c:pt idx="658">
                  <c:v>45516</c:v>
                </c:pt>
                <c:pt idx="659">
                  <c:v>45517</c:v>
                </c:pt>
                <c:pt idx="660">
                  <c:v>45518</c:v>
                </c:pt>
                <c:pt idx="661">
                  <c:v>45519</c:v>
                </c:pt>
                <c:pt idx="662">
                  <c:v>45520</c:v>
                </c:pt>
                <c:pt idx="663">
                  <c:v>45521</c:v>
                </c:pt>
                <c:pt idx="664">
                  <c:v>45522</c:v>
                </c:pt>
                <c:pt idx="665">
                  <c:v>45523</c:v>
                </c:pt>
                <c:pt idx="666">
                  <c:v>45524</c:v>
                </c:pt>
                <c:pt idx="667">
                  <c:v>45525</c:v>
                </c:pt>
                <c:pt idx="668">
                  <c:v>45526</c:v>
                </c:pt>
                <c:pt idx="669">
                  <c:v>45527</c:v>
                </c:pt>
                <c:pt idx="670">
                  <c:v>45528</c:v>
                </c:pt>
                <c:pt idx="671">
                  <c:v>45529</c:v>
                </c:pt>
                <c:pt idx="672">
                  <c:v>45530</c:v>
                </c:pt>
                <c:pt idx="673">
                  <c:v>45531</c:v>
                </c:pt>
                <c:pt idx="674">
                  <c:v>45532</c:v>
                </c:pt>
                <c:pt idx="675">
                  <c:v>45533</c:v>
                </c:pt>
                <c:pt idx="676">
                  <c:v>45534</c:v>
                </c:pt>
                <c:pt idx="677">
                  <c:v>45535</c:v>
                </c:pt>
                <c:pt idx="678">
                  <c:v>45536</c:v>
                </c:pt>
                <c:pt idx="679">
                  <c:v>45537</c:v>
                </c:pt>
                <c:pt idx="680">
                  <c:v>45538</c:v>
                </c:pt>
                <c:pt idx="681">
                  <c:v>45539</c:v>
                </c:pt>
                <c:pt idx="682">
                  <c:v>45540</c:v>
                </c:pt>
                <c:pt idx="683">
                  <c:v>45541</c:v>
                </c:pt>
                <c:pt idx="684">
                  <c:v>45542</c:v>
                </c:pt>
                <c:pt idx="685">
                  <c:v>45543</c:v>
                </c:pt>
                <c:pt idx="686">
                  <c:v>45544</c:v>
                </c:pt>
                <c:pt idx="687">
                  <c:v>45545</c:v>
                </c:pt>
                <c:pt idx="688">
                  <c:v>45546</c:v>
                </c:pt>
                <c:pt idx="689">
                  <c:v>45547</c:v>
                </c:pt>
                <c:pt idx="690">
                  <c:v>45548</c:v>
                </c:pt>
                <c:pt idx="691">
                  <c:v>45549</c:v>
                </c:pt>
                <c:pt idx="692">
                  <c:v>45550</c:v>
                </c:pt>
                <c:pt idx="693">
                  <c:v>45551</c:v>
                </c:pt>
                <c:pt idx="694">
                  <c:v>45552</c:v>
                </c:pt>
                <c:pt idx="695">
                  <c:v>45553</c:v>
                </c:pt>
                <c:pt idx="696">
                  <c:v>45554</c:v>
                </c:pt>
                <c:pt idx="697">
                  <c:v>45555</c:v>
                </c:pt>
                <c:pt idx="698">
                  <c:v>45556</c:v>
                </c:pt>
                <c:pt idx="699">
                  <c:v>45557</c:v>
                </c:pt>
                <c:pt idx="700">
                  <c:v>45558</c:v>
                </c:pt>
                <c:pt idx="701">
                  <c:v>45559</c:v>
                </c:pt>
                <c:pt idx="702">
                  <c:v>45560</c:v>
                </c:pt>
                <c:pt idx="703">
                  <c:v>45561</c:v>
                </c:pt>
                <c:pt idx="704">
                  <c:v>45562</c:v>
                </c:pt>
                <c:pt idx="705">
                  <c:v>45563</c:v>
                </c:pt>
                <c:pt idx="706">
                  <c:v>45564</c:v>
                </c:pt>
                <c:pt idx="707">
                  <c:v>45565</c:v>
                </c:pt>
                <c:pt idx="708">
                  <c:v>45566</c:v>
                </c:pt>
                <c:pt idx="709">
                  <c:v>45567</c:v>
                </c:pt>
                <c:pt idx="710">
                  <c:v>45568</c:v>
                </c:pt>
                <c:pt idx="711">
                  <c:v>45569</c:v>
                </c:pt>
                <c:pt idx="712">
                  <c:v>45570</c:v>
                </c:pt>
                <c:pt idx="713">
                  <c:v>45571</c:v>
                </c:pt>
                <c:pt idx="714">
                  <c:v>45572</c:v>
                </c:pt>
                <c:pt idx="715">
                  <c:v>45573</c:v>
                </c:pt>
                <c:pt idx="716">
                  <c:v>45574</c:v>
                </c:pt>
                <c:pt idx="717">
                  <c:v>45575</c:v>
                </c:pt>
                <c:pt idx="718">
                  <c:v>45576</c:v>
                </c:pt>
                <c:pt idx="719">
                  <c:v>45577</c:v>
                </c:pt>
                <c:pt idx="720">
                  <c:v>45578</c:v>
                </c:pt>
                <c:pt idx="721">
                  <c:v>45579</c:v>
                </c:pt>
                <c:pt idx="722">
                  <c:v>45580</c:v>
                </c:pt>
                <c:pt idx="723">
                  <c:v>45581</c:v>
                </c:pt>
                <c:pt idx="724">
                  <c:v>45582</c:v>
                </c:pt>
                <c:pt idx="725">
                  <c:v>45583</c:v>
                </c:pt>
                <c:pt idx="726">
                  <c:v>45584</c:v>
                </c:pt>
                <c:pt idx="727">
                  <c:v>45585</c:v>
                </c:pt>
                <c:pt idx="728">
                  <c:v>45586</c:v>
                </c:pt>
                <c:pt idx="729">
                  <c:v>45587</c:v>
                </c:pt>
                <c:pt idx="730">
                  <c:v>45588</c:v>
                </c:pt>
                <c:pt idx="731">
                  <c:v>45589</c:v>
                </c:pt>
                <c:pt idx="732">
                  <c:v>45590</c:v>
                </c:pt>
                <c:pt idx="733">
                  <c:v>45591</c:v>
                </c:pt>
                <c:pt idx="734">
                  <c:v>45592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45598</c:v>
                </c:pt>
                <c:pt idx="741">
                  <c:v>45599</c:v>
                </c:pt>
                <c:pt idx="742">
                  <c:v>45600</c:v>
                </c:pt>
                <c:pt idx="743">
                  <c:v>45601</c:v>
                </c:pt>
                <c:pt idx="744">
                  <c:v>45602</c:v>
                </c:pt>
                <c:pt idx="745">
                  <c:v>45603</c:v>
                </c:pt>
                <c:pt idx="746">
                  <c:v>45604</c:v>
                </c:pt>
                <c:pt idx="747">
                  <c:v>45605</c:v>
                </c:pt>
                <c:pt idx="748">
                  <c:v>45606</c:v>
                </c:pt>
                <c:pt idx="749">
                  <c:v>45607</c:v>
                </c:pt>
                <c:pt idx="750">
                  <c:v>45608</c:v>
                </c:pt>
                <c:pt idx="751">
                  <c:v>45609</c:v>
                </c:pt>
                <c:pt idx="752">
                  <c:v>45610</c:v>
                </c:pt>
                <c:pt idx="753">
                  <c:v>45611</c:v>
                </c:pt>
                <c:pt idx="754">
                  <c:v>45612</c:v>
                </c:pt>
                <c:pt idx="755">
                  <c:v>45613</c:v>
                </c:pt>
                <c:pt idx="756">
                  <c:v>45614</c:v>
                </c:pt>
                <c:pt idx="757">
                  <c:v>45615</c:v>
                </c:pt>
                <c:pt idx="758">
                  <c:v>45616</c:v>
                </c:pt>
                <c:pt idx="759">
                  <c:v>45617</c:v>
                </c:pt>
                <c:pt idx="760">
                  <c:v>45618</c:v>
                </c:pt>
                <c:pt idx="761">
                  <c:v>45619</c:v>
                </c:pt>
                <c:pt idx="762">
                  <c:v>45620</c:v>
                </c:pt>
                <c:pt idx="763">
                  <c:v>45621</c:v>
                </c:pt>
                <c:pt idx="764">
                  <c:v>45622</c:v>
                </c:pt>
                <c:pt idx="765">
                  <c:v>45623</c:v>
                </c:pt>
                <c:pt idx="766">
                  <c:v>45624</c:v>
                </c:pt>
                <c:pt idx="767">
                  <c:v>45625</c:v>
                </c:pt>
                <c:pt idx="768">
                  <c:v>45626</c:v>
                </c:pt>
                <c:pt idx="769">
                  <c:v>45627</c:v>
                </c:pt>
                <c:pt idx="770">
                  <c:v>45628</c:v>
                </c:pt>
                <c:pt idx="771">
                  <c:v>45629</c:v>
                </c:pt>
                <c:pt idx="772">
                  <c:v>45630</c:v>
                </c:pt>
                <c:pt idx="773">
                  <c:v>45631</c:v>
                </c:pt>
                <c:pt idx="774">
                  <c:v>45632</c:v>
                </c:pt>
                <c:pt idx="775">
                  <c:v>45633</c:v>
                </c:pt>
                <c:pt idx="776">
                  <c:v>45634</c:v>
                </c:pt>
                <c:pt idx="777">
                  <c:v>45635</c:v>
                </c:pt>
                <c:pt idx="778">
                  <c:v>45636</c:v>
                </c:pt>
                <c:pt idx="779">
                  <c:v>45637</c:v>
                </c:pt>
                <c:pt idx="780">
                  <c:v>45638</c:v>
                </c:pt>
                <c:pt idx="781">
                  <c:v>45639</c:v>
                </c:pt>
                <c:pt idx="782">
                  <c:v>45640</c:v>
                </c:pt>
                <c:pt idx="783">
                  <c:v>45641</c:v>
                </c:pt>
                <c:pt idx="784">
                  <c:v>45642</c:v>
                </c:pt>
                <c:pt idx="785">
                  <c:v>45643</c:v>
                </c:pt>
                <c:pt idx="786">
                  <c:v>45644</c:v>
                </c:pt>
                <c:pt idx="787">
                  <c:v>45645</c:v>
                </c:pt>
                <c:pt idx="788">
                  <c:v>45646</c:v>
                </c:pt>
                <c:pt idx="789">
                  <c:v>45647</c:v>
                </c:pt>
                <c:pt idx="790">
                  <c:v>45648</c:v>
                </c:pt>
                <c:pt idx="791">
                  <c:v>45649</c:v>
                </c:pt>
                <c:pt idx="792">
                  <c:v>45650</c:v>
                </c:pt>
                <c:pt idx="793">
                  <c:v>45651</c:v>
                </c:pt>
                <c:pt idx="794">
                  <c:v>45652</c:v>
                </c:pt>
                <c:pt idx="795">
                  <c:v>45653</c:v>
                </c:pt>
                <c:pt idx="796">
                  <c:v>45654</c:v>
                </c:pt>
                <c:pt idx="797">
                  <c:v>45655</c:v>
                </c:pt>
                <c:pt idx="798">
                  <c:v>45656</c:v>
                </c:pt>
                <c:pt idx="799">
                  <c:v>45657</c:v>
                </c:pt>
              </c:numCache>
            </c:numRef>
          </c:cat>
          <c:val>
            <c:numRef>
              <c:f>'multiTimeline price Last (XRP)'!$B$6:$B$1103</c:f>
              <c:numCache>
                <c:formatCode>0.0000</c:formatCode>
                <c:ptCount val="1098"/>
                <c:pt idx="0">
                  <c:v>0.45674999999999999</c:v>
                </c:pt>
                <c:pt idx="1">
                  <c:v>0.42969000000000002</c:v>
                </c:pt>
                <c:pt idx="2">
                  <c:v>0.29757</c:v>
                </c:pt>
                <c:pt idx="3">
                  <c:v>0.32838000000000001</c:v>
                </c:pt>
                <c:pt idx="4">
                  <c:v>0.32724999999999999</c:v>
                </c:pt>
                <c:pt idx="5">
                  <c:v>0.34691</c:v>
                </c:pt>
                <c:pt idx="6">
                  <c:v>0.27672999999999998</c:v>
                </c:pt>
                <c:pt idx="7">
                  <c:v>0.28040999999999999</c:v>
                </c:pt>
                <c:pt idx="8">
                  <c:v>0.57338</c:v>
                </c:pt>
                <c:pt idx="9">
                  <c:v>0.56982999999999995</c:v>
                </c:pt>
                <c:pt idx="10">
                  <c:v>0.48882999999999999</c:v>
                </c:pt>
                <c:pt idx="11">
                  <c:v>0.42235</c:v>
                </c:pt>
                <c:pt idx="12">
                  <c:v>0.46711999999999998</c:v>
                </c:pt>
                <c:pt idx="13">
                  <c:v>0.45973000000000003</c:v>
                </c:pt>
                <c:pt idx="14">
                  <c:v>0.45684000000000002</c:v>
                </c:pt>
                <c:pt idx="15">
                  <c:v>0.50844999999999996</c:v>
                </c:pt>
                <c:pt idx="16">
                  <c:v>0.49759999999999999</c:v>
                </c:pt>
                <c:pt idx="17">
                  <c:v>0.37941999999999998</c:v>
                </c:pt>
                <c:pt idx="18">
                  <c:v>0.37328</c:v>
                </c:pt>
                <c:pt idx="19">
                  <c:v>0.30414000000000002</c:v>
                </c:pt>
                <c:pt idx="20">
                  <c:v>0.28549000000000002</c:v>
                </c:pt>
                <c:pt idx="21">
                  <c:v>0.36032999999999998</c:v>
                </c:pt>
                <c:pt idx="22">
                  <c:v>0.35944999999999999</c:v>
                </c:pt>
                <c:pt idx="23">
                  <c:v>0.35105999999999998</c:v>
                </c:pt>
                <c:pt idx="24">
                  <c:v>0.32715</c:v>
                </c:pt>
                <c:pt idx="25">
                  <c:v>0.32855000000000001</c:v>
                </c:pt>
                <c:pt idx="26">
                  <c:v>0.31303999999999998</c:v>
                </c:pt>
                <c:pt idx="27">
                  <c:v>0.31034</c:v>
                </c:pt>
                <c:pt idx="28">
                  <c:v>0.31219999999999998</c:v>
                </c:pt>
                <c:pt idx="29">
                  <c:v>0.30082999999999999</c:v>
                </c:pt>
                <c:pt idx="30">
                  <c:v>0.33284999999999998</c:v>
                </c:pt>
                <c:pt idx="31">
                  <c:v>0.31411</c:v>
                </c:pt>
                <c:pt idx="32">
                  <c:v>0.31387999999999999</c:v>
                </c:pt>
                <c:pt idx="33">
                  <c:v>0.31870999999999999</c:v>
                </c:pt>
                <c:pt idx="34">
                  <c:v>0.31170999999999999</c:v>
                </c:pt>
                <c:pt idx="35">
                  <c:v>0.31103999999999998</c:v>
                </c:pt>
                <c:pt idx="36">
                  <c:v>0.35255999999999998</c:v>
                </c:pt>
                <c:pt idx="37">
                  <c:v>0.32482</c:v>
                </c:pt>
                <c:pt idx="38">
                  <c:v>0.32734999999999997</c:v>
                </c:pt>
                <c:pt idx="39">
                  <c:v>0.29894999999999999</c:v>
                </c:pt>
                <c:pt idx="40">
                  <c:v>0.30368000000000001</c:v>
                </c:pt>
                <c:pt idx="41">
                  <c:v>0.32189000000000001</c:v>
                </c:pt>
                <c:pt idx="42">
                  <c:v>0.37193999999999999</c:v>
                </c:pt>
                <c:pt idx="43">
                  <c:v>0.38535999999999998</c:v>
                </c:pt>
                <c:pt idx="44">
                  <c:v>0.42893999999999999</c:v>
                </c:pt>
                <c:pt idx="45">
                  <c:v>0.40721000000000002</c:v>
                </c:pt>
                <c:pt idx="46">
                  <c:v>0.40947</c:v>
                </c:pt>
                <c:pt idx="47">
                  <c:v>0.47706999999999999</c:v>
                </c:pt>
                <c:pt idx="48">
                  <c:v>0.42673</c:v>
                </c:pt>
                <c:pt idx="49">
                  <c:v>0.39022000000000001</c:v>
                </c:pt>
                <c:pt idx="50">
                  <c:v>0.33206000000000002</c:v>
                </c:pt>
                <c:pt idx="51">
                  <c:v>0.33285999999999999</c:v>
                </c:pt>
                <c:pt idx="52">
                  <c:v>0.30992999999999998</c:v>
                </c:pt>
                <c:pt idx="53">
                  <c:v>0.31601000000000001</c:v>
                </c:pt>
                <c:pt idx="54">
                  <c:v>0.29925000000000002</c:v>
                </c:pt>
                <c:pt idx="55">
                  <c:v>0.26544000000000001</c:v>
                </c:pt>
                <c:pt idx="56">
                  <c:v>0.27137</c:v>
                </c:pt>
                <c:pt idx="57">
                  <c:v>0.25758999999999999</c:v>
                </c:pt>
                <c:pt idx="58">
                  <c:v>0.25999</c:v>
                </c:pt>
                <c:pt idx="59">
                  <c:v>0.26128000000000001</c:v>
                </c:pt>
                <c:pt idx="60">
                  <c:v>0.28967999999999999</c:v>
                </c:pt>
                <c:pt idx="61">
                  <c:v>0.24185999999999999</c:v>
                </c:pt>
                <c:pt idx="62">
                  <c:v>0.25318000000000002</c:v>
                </c:pt>
                <c:pt idx="63">
                  <c:v>0.27235999999999999</c:v>
                </c:pt>
                <c:pt idx="64">
                  <c:v>0.29132999999999998</c:v>
                </c:pt>
                <c:pt idx="65">
                  <c:v>0.29375000000000001</c:v>
                </c:pt>
                <c:pt idx="66">
                  <c:v>0.29469000000000001</c:v>
                </c:pt>
                <c:pt idx="67">
                  <c:v>0.27987000000000001</c:v>
                </c:pt>
                <c:pt idx="68">
                  <c:v>0.26218999999999998</c:v>
                </c:pt>
                <c:pt idx="69">
                  <c:v>0.23400000000000001</c:v>
                </c:pt>
                <c:pt idx="70">
                  <c:v>0.22548000000000001</c:v>
                </c:pt>
                <c:pt idx="71">
                  <c:v>0.22708</c:v>
                </c:pt>
                <c:pt idx="72">
                  <c:v>0.21631</c:v>
                </c:pt>
                <c:pt idx="73">
                  <c:v>0.19145999999999999</c:v>
                </c:pt>
                <c:pt idx="74">
                  <c:v>0.19309000000000001</c:v>
                </c:pt>
                <c:pt idx="75">
                  <c:v>0.19311</c:v>
                </c:pt>
                <c:pt idx="76">
                  <c:v>0.21138000000000001</c:v>
                </c:pt>
                <c:pt idx="77">
                  <c:v>0.24349999999999999</c:v>
                </c:pt>
                <c:pt idx="78">
                  <c:v>0.21959999999999999</c:v>
                </c:pt>
                <c:pt idx="79">
                  <c:v>0.24132000000000001</c:v>
                </c:pt>
                <c:pt idx="80">
                  <c:v>0.27762999999999999</c:v>
                </c:pt>
                <c:pt idx="81">
                  <c:v>0.30753999999999998</c:v>
                </c:pt>
                <c:pt idx="82">
                  <c:v>0.27492</c:v>
                </c:pt>
                <c:pt idx="83">
                  <c:v>0.22902</c:v>
                </c:pt>
                <c:pt idx="84">
                  <c:v>0.23624000000000001</c:v>
                </c:pt>
                <c:pt idx="85">
                  <c:v>0.14596000000000001</c:v>
                </c:pt>
                <c:pt idx="86">
                  <c:v>0.15787999999999999</c:v>
                </c:pt>
                <c:pt idx="87">
                  <c:v>0.17544999999999999</c:v>
                </c:pt>
                <c:pt idx="88">
                  <c:v>0.18121999999999999</c:v>
                </c:pt>
                <c:pt idx="89">
                  <c:v>0.18840999999999999</c:v>
                </c:pt>
                <c:pt idx="90">
                  <c:v>0.19531999999999999</c:v>
                </c:pt>
                <c:pt idx="91">
                  <c:v>0.19420000000000001</c:v>
                </c:pt>
                <c:pt idx="92">
                  <c:v>0.22370999999999999</c:v>
                </c:pt>
                <c:pt idx="93">
                  <c:v>0.21647</c:v>
                </c:pt>
                <c:pt idx="94">
                  <c:v>0.19980999999999999</c:v>
                </c:pt>
                <c:pt idx="95">
                  <c:v>0.19883000000000001</c:v>
                </c:pt>
                <c:pt idx="96">
                  <c:v>0.20702999999999999</c:v>
                </c:pt>
                <c:pt idx="97">
                  <c:v>0.20369999999999999</c:v>
                </c:pt>
                <c:pt idx="98">
                  <c:v>0.19241</c:v>
                </c:pt>
                <c:pt idx="99">
                  <c:v>0.18793000000000001</c:v>
                </c:pt>
                <c:pt idx="100">
                  <c:v>0.17513999999999999</c:v>
                </c:pt>
                <c:pt idx="101">
                  <c:v>0.17807999999999999</c:v>
                </c:pt>
                <c:pt idx="102">
                  <c:v>0.20115</c:v>
                </c:pt>
                <c:pt idx="103">
                  <c:v>0.19989000000000001</c:v>
                </c:pt>
                <c:pt idx="104">
                  <c:v>0.21462999999999999</c:v>
                </c:pt>
                <c:pt idx="105">
                  <c:v>0.29099999999999998</c:v>
                </c:pt>
                <c:pt idx="106">
                  <c:v>0.29525000000000001</c:v>
                </c:pt>
                <c:pt idx="107">
                  <c:v>0.29886000000000001</c:v>
                </c:pt>
                <c:pt idx="108">
                  <c:v>0.28610999999999998</c:v>
                </c:pt>
                <c:pt idx="109">
                  <c:v>0.27383999999999997</c:v>
                </c:pt>
                <c:pt idx="110">
                  <c:v>0.23735999999999999</c:v>
                </c:pt>
                <c:pt idx="111">
                  <c:v>0.24748000000000001</c:v>
                </c:pt>
                <c:pt idx="112">
                  <c:v>0.25111</c:v>
                </c:pt>
                <c:pt idx="113">
                  <c:v>0.24157000000000001</c:v>
                </c:pt>
                <c:pt idx="114">
                  <c:v>0.23272999999999999</c:v>
                </c:pt>
                <c:pt idx="115">
                  <c:v>0.25391999999999998</c:v>
                </c:pt>
                <c:pt idx="116">
                  <c:v>0.24059</c:v>
                </c:pt>
                <c:pt idx="117">
                  <c:v>0.25611</c:v>
                </c:pt>
                <c:pt idx="118">
                  <c:v>0.23971999999999999</c:v>
                </c:pt>
                <c:pt idx="119">
                  <c:v>0.24897</c:v>
                </c:pt>
                <c:pt idx="120">
                  <c:v>0.26807999999999998</c:v>
                </c:pt>
                <c:pt idx="121">
                  <c:v>0.46343000000000001</c:v>
                </c:pt>
                <c:pt idx="122">
                  <c:v>0.62597000000000003</c:v>
                </c:pt>
                <c:pt idx="123">
                  <c:v>0.58531999999999995</c:v>
                </c:pt>
                <c:pt idx="124">
                  <c:v>0.50588999999999995</c:v>
                </c:pt>
                <c:pt idx="125">
                  <c:v>0.57659000000000005</c:v>
                </c:pt>
                <c:pt idx="126">
                  <c:v>0.29460999999999998</c:v>
                </c:pt>
                <c:pt idx="127">
                  <c:v>0.22097</c:v>
                </c:pt>
                <c:pt idx="128">
                  <c:v>0.32432</c:v>
                </c:pt>
                <c:pt idx="129">
                  <c:v>0.27950999999999998</c:v>
                </c:pt>
                <c:pt idx="130">
                  <c:v>0.27166000000000001</c:v>
                </c:pt>
                <c:pt idx="131">
                  <c:v>0.44303999999999999</c:v>
                </c:pt>
                <c:pt idx="132">
                  <c:v>0.44274000000000002</c:v>
                </c:pt>
                <c:pt idx="133">
                  <c:v>0.63302999999999998</c:v>
                </c:pt>
                <c:pt idx="134">
                  <c:v>0.51200000000000001</c:v>
                </c:pt>
                <c:pt idx="135">
                  <c:v>0.43574000000000002</c:v>
                </c:pt>
                <c:pt idx="136">
                  <c:v>0.46295999999999998</c:v>
                </c:pt>
                <c:pt idx="137">
                  <c:v>0.4577</c:v>
                </c:pt>
                <c:pt idx="138">
                  <c:v>0.52446000000000004</c:v>
                </c:pt>
                <c:pt idx="139">
                  <c:v>0.54788999999999999</c:v>
                </c:pt>
                <c:pt idx="140">
                  <c:v>0.57886000000000004</c:v>
                </c:pt>
                <c:pt idx="141">
                  <c:v>1.3743099999999999</c:v>
                </c:pt>
                <c:pt idx="142">
                  <c:v>1.54064</c:v>
                </c:pt>
                <c:pt idx="143">
                  <c:v>1.0501499999999999</c:v>
                </c:pt>
                <c:pt idx="144">
                  <c:v>1.65073</c:v>
                </c:pt>
                <c:pt idx="145">
                  <c:v>1.56237</c:v>
                </c:pt>
                <c:pt idx="146">
                  <c:v>1.4859100000000001</c:v>
                </c:pt>
                <c:pt idx="147">
                  <c:v>0.90502000000000005</c:v>
                </c:pt>
                <c:pt idx="148">
                  <c:v>0.83040999999999998</c:v>
                </c:pt>
                <c:pt idx="149">
                  <c:v>0.92274</c:v>
                </c:pt>
                <c:pt idx="150">
                  <c:v>0.83121</c:v>
                </c:pt>
                <c:pt idx="151">
                  <c:v>0.75976999999999995</c:v>
                </c:pt>
                <c:pt idx="152">
                  <c:v>0.61663000000000001</c:v>
                </c:pt>
                <c:pt idx="153">
                  <c:v>0.67644000000000004</c:v>
                </c:pt>
                <c:pt idx="154">
                  <c:v>0.62511000000000005</c:v>
                </c:pt>
                <c:pt idx="155">
                  <c:v>0.58164000000000005</c:v>
                </c:pt>
                <c:pt idx="156">
                  <c:v>0.60665000000000002</c:v>
                </c:pt>
                <c:pt idx="157">
                  <c:v>0.74434</c:v>
                </c:pt>
                <c:pt idx="158">
                  <c:v>0.81666000000000005</c:v>
                </c:pt>
                <c:pt idx="159">
                  <c:v>1.2801499999999999</c:v>
                </c:pt>
                <c:pt idx="160">
                  <c:v>1.2166300000000001</c:v>
                </c:pt>
                <c:pt idx="161">
                  <c:v>1.1449199999999999</c:v>
                </c:pt>
                <c:pt idx="162">
                  <c:v>1.25482</c:v>
                </c:pt>
                <c:pt idx="163">
                  <c:v>1.0788199999999999</c:v>
                </c:pt>
                <c:pt idx="164">
                  <c:v>1.0755699999999999</c:v>
                </c:pt>
                <c:pt idx="165">
                  <c:v>0.94013999999999998</c:v>
                </c:pt>
                <c:pt idx="166">
                  <c:v>1.0362</c:v>
                </c:pt>
                <c:pt idx="167">
                  <c:v>1.1594500000000001</c:v>
                </c:pt>
                <c:pt idx="168">
                  <c:v>1.1339999999999999</c:v>
                </c:pt>
                <c:pt idx="169">
                  <c:v>1.09354</c:v>
                </c:pt>
                <c:pt idx="170">
                  <c:v>1.08406</c:v>
                </c:pt>
                <c:pt idx="171">
                  <c:v>1.1512</c:v>
                </c:pt>
                <c:pt idx="172">
                  <c:v>1.18937</c:v>
                </c:pt>
                <c:pt idx="173">
                  <c:v>1.0961399999999999</c:v>
                </c:pt>
                <c:pt idx="174">
                  <c:v>0.94547000000000003</c:v>
                </c:pt>
                <c:pt idx="175">
                  <c:v>0.84697</c:v>
                </c:pt>
                <c:pt idx="176">
                  <c:v>0.83721999999999996</c:v>
                </c:pt>
                <c:pt idx="177">
                  <c:v>0.82643</c:v>
                </c:pt>
                <c:pt idx="178">
                  <c:v>0.92525000000000002</c:v>
                </c:pt>
                <c:pt idx="179">
                  <c:v>0.85001000000000004</c:v>
                </c:pt>
                <c:pt idx="180">
                  <c:v>0.74470999999999998</c:v>
                </c:pt>
                <c:pt idx="181">
                  <c:v>0.77934000000000003</c:v>
                </c:pt>
                <c:pt idx="182">
                  <c:v>0.59674000000000005</c:v>
                </c:pt>
                <c:pt idx="183">
                  <c:v>0.61739999999999995</c:v>
                </c:pt>
                <c:pt idx="184">
                  <c:v>0.66617000000000004</c:v>
                </c:pt>
                <c:pt idx="185">
                  <c:v>0.82171000000000005</c:v>
                </c:pt>
                <c:pt idx="186">
                  <c:v>0.8216</c:v>
                </c:pt>
                <c:pt idx="187">
                  <c:v>0.75044</c:v>
                </c:pt>
                <c:pt idx="188">
                  <c:v>0.75390999999999997</c:v>
                </c:pt>
                <c:pt idx="189">
                  <c:v>0.78585000000000005</c:v>
                </c:pt>
                <c:pt idx="190">
                  <c:v>0.81969999999999998</c:v>
                </c:pt>
                <c:pt idx="191">
                  <c:v>0.83286000000000004</c:v>
                </c:pt>
                <c:pt idx="192">
                  <c:v>0.82369000000000003</c:v>
                </c:pt>
                <c:pt idx="193">
                  <c:v>0.76221000000000005</c:v>
                </c:pt>
                <c:pt idx="194">
                  <c:v>0.78103999999999996</c:v>
                </c:pt>
                <c:pt idx="195">
                  <c:v>0.70547000000000004</c:v>
                </c:pt>
                <c:pt idx="196">
                  <c:v>0.58523000000000003</c:v>
                </c:pt>
                <c:pt idx="197">
                  <c:v>0.58074999999999999</c:v>
                </c:pt>
                <c:pt idx="198">
                  <c:v>0.42609000000000002</c:v>
                </c:pt>
                <c:pt idx="199">
                  <c:v>0.41449000000000003</c:v>
                </c:pt>
                <c:pt idx="200">
                  <c:v>0.38636999999999999</c:v>
                </c:pt>
                <c:pt idx="201">
                  <c:v>0.39241999999999999</c:v>
                </c:pt>
                <c:pt idx="202">
                  <c:v>0.35957</c:v>
                </c:pt>
                <c:pt idx="203">
                  <c:v>0.3075</c:v>
                </c:pt>
                <c:pt idx="204">
                  <c:v>0.36752000000000001</c:v>
                </c:pt>
                <c:pt idx="205">
                  <c:v>0.31548999999999999</c:v>
                </c:pt>
                <c:pt idx="206">
                  <c:v>0.34477999999999998</c:v>
                </c:pt>
                <c:pt idx="207">
                  <c:v>0.35050999999999999</c:v>
                </c:pt>
                <c:pt idx="208">
                  <c:v>0.35931999999999997</c:v>
                </c:pt>
                <c:pt idx="209">
                  <c:v>0.35931999999999997</c:v>
                </c:pt>
                <c:pt idx="210">
                  <c:v>0.39369999999999999</c:v>
                </c:pt>
                <c:pt idx="211">
                  <c:v>0.374</c:v>
                </c:pt>
                <c:pt idx="212">
                  <c:v>0.37919999999999998</c:v>
                </c:pt>
                <c:pt idx="213">
                  <c:v>0.33360000000000001</c:v>
                </c:pt>
                <c:pt idx="214">
                  <c:v>0.33489999999999998</c:v>
                </c:pt>
                <c:pt idx="215">
                  <c:v>0.3291</c:v>
                </c:pt>
                <c:pt idx="216">
                  <c:v>0.35510000000000003</c:v>
                </c:pt>
                <c:pt idx="217">
                  <c:v>0.37259999999999999</c:v>
                </c:pt>
                <c:pt idx="218">
                  <c:v>0.50419999999999998</c:v>
                </c:pt>
                <c:pt idx="219">
                  <c:v>0.47499999999999998</c:v>
                </c:pt>
                <c:pt idx="220">
                  <c:v>0.51790000000000003</c:v>
                </c:pt>
                <c:pt idx="221">
                  <c:v>0.48220000000000002</c:v>
                </c:pt>
                <c:pt idx="222">
                  <c:v>0.46429999999999999</c:v>
                </c:pt>
                <c:pt idx="223">
                  <c:v>0.47360000000000002</c:v>
                </c:pt>
                <c:pt idx="224">
                  <c:v>0.50060000000000004</c:v>
                </c:pt>
                <c:pt idx="225">
                  <c:v>0.36480000000000001</c:v>
                </c:pt>
                <c:pt idx="226">
                  <c:v>0.3846</c:v>
                </c:pt>
                <c:pt idx="227">
                  <c:v>0.39950000000000002</c:v>
                </c:pt>
                <c:pt idx="228">
                  <c:v>0.39169999999999999</c:v>
                </c:pt>
                <c:pt idx="229">
                  <c:v>0.38629999999999998</c:v>
                </c:pt>
                <c:pt idx="230">
                  <c:v>0.35039999999999999</c:v>
                </c:pt>
                <c:pt idx="231">
                  <c:v>0.3513</c:v>
                </c:pt>
                <c:pt idx="232">
                  <c:v>0.34210000000000002</c:v>
                </c:pt>
                <c:pt idx="233">
                  <c:v>0.34370000000000001</c:v>
                </c:pt>
                <c:pt idx="234">
                  <c:v>0.39150000000000001</c:v>
                </c:pt>
                <c:pt idx="235">
                  <c:v>0.41189999999999999</c:v>
                </c:pt>
                <c:pt idx="236">
                  <c:v>0.40760000000000002</c:v>
                </c:pt>
                <c:pt idx="237">
                  <c:v>0.4143</c:v>
                </c:pt>
                <c:pt idx="238">
                  <c:v>0.38329999999999997</c:v>
                </c:pt>
                <c:pt idx="239">
                  <c:v>0.39369999999999999</c:v>
                </c:pt>
                <c:pt idx="240">
                  <c:v>0.37430000000000002</c:v>
                </c:pt>
                <c:pt idx="241">
                  <c:v>0.37030000000000002</c:v>
                </c:pt>
                <c:pt idx="242">
                  <c:v>0.36409999999999998</c:v>
                </c:pt>
                <c:pt idx="243">
                  <c:v>0.38009999999999999</c:v>
                </c:pt>
                <c:pt idx="244">
                  <c:v>0.45219999999999999</c:v>
                </c:pt>
                <c:pt idx="245">
                  <c:v>0.50900000000000001</c:v>
                </c:pt>
                <c:pt idx="246">
                  <c:v>0.50600000000000001</c:v>
                </c:pt>
                <c:pt idx="247">
                  <c:v>0.51859999999999995</c:v>
                </c:pt>
                <c:pt idx="248">
                  <c:v>0.46970000000000001</c:v>
                </c:pt>
                <c:pt idx="249">
                  <c:v>0.47799999999999998</c:v>
                </c:pt>
                <c:pt idx="250">
                  <c:v>0.4582</c:v>
                </c:pt>
                <c:pt idx="251">
                  <c:v>0.42459999999999998</c:v>
                </c:pt>
                <c:pt idx="252">
                  <c:v>0.46710000000000002</c:v>
                </c:pt>
                <c:pt idx="253">
                  <c:v>0.47149999999999997</c:v>
                </c:pt>
                <c:pt idx="254">
                  <c:v>0.52159999999999995</c:v>
                </c:pt>
                <c:pt idx="255">
                  <c:v>0.50490000000000002</c:v>
                </c:pt>
                <c:pt idx="256">
                  <c:v>0.48099999999999998</c:v>
                </c:pt>
                <c:pt idx="257">
                  <c:v>0.4859</c:v>
                </c:pt>
                <c:pt idx="258">
                  <c:v>0.47420000000000001</c:v>
                </c:pt>
                <c:pt idx="259">
                  <c:v>0.46929999999999999</c:v>
                </c:pt>
                <c:pt idx="260">
                  <c:v>0.4748</c:v>
                </c:pt>
                <c:pt idx="261">
                  <c:v>0.46910000000000002</c:v>
                </c:pt>
                <c:pt idx="262">
                  <c:v>0.80920000000000003</c:v>
                </c:pt>
                <c:pt idx="263">
                  <c:v>0.7117</c:v>
                </c:pt>
                <c:pt idx="264">
                  <c:v>0.71740000000000004</c:v>
                </c:pt>
                <c:pt idx="265">
                  <c:v>0.74239999999999995</c:v>
                </c:pt>
                <c:pt idx="266">
                  <c:v>0.73480000000000001</c:v>
                </c:pt>
                <c:pt idx="267">
                  <c:v>0.74650000000000005</c:v>
                </c:pt>
                <c:pt idx="268">
                  <c:v>0.8</c:v>
                </c:pt>
                <c:pt idx="269">
                  <c:v>0.83</c:v>
                </c:pt>
                <c:pt idx="270">
                  <c:v>0.78</c:v>
                </c:pt>
                <c:pt idx="271">
                  <c:v>0.77</c:v>
                </c:pt>
                <c:pt idx="272">
                  <c:v>0.72</c:v>
                </c:pt>
                <c:pt idx="273">
                  <c:v>0.76</c:v>
                </c:pt>
                <c:pt idx="274">
                  <c:v>0.7</c:v>
                </c:pt>
                <c:pt idx="275">
                  <c:v>0.71</c:v>
                </c:pt>
                <c:pt idx="276">
                  <c:v>0.71</c:v>
                </c:pt>
                <c:pt idx="277">
                  <c:v>0.71</c:v>
                </c:pt>
                <c:pt idx="278">
                  <c:v>0.71</c:v>
                </c:pt>
                <c:pt idx="279">
                  <c:v>0.71</c:v>
                </c:pt>
                <c:pt idx="280">
                  <c:v>0.71</c:v>
                </c:pt>
                <c:pt idx="281">
                  <c:v>0.69</c:v>
                </c:pt>
                <c:pt idx="282">
                  <c:v>0.7</c:v>
                </c:pt>
                <c:pt idx="283">
                  <c:v>0.68</c:v>
                </c:pt>
                <c:pt idx="284">
                  <c:v>0.66</c:v>
                </c:pt>
                <c:pt idx="285">
                  <c:v>0.63</c:v>
                </c:pt>
                <c:pt idx="286">
                  <c:v>0.63</c:v>
                </c:pt>
                <c:pt idx="287">
                  <c:v>0.62</c:v>
                </c:pt>
                <c:pt idx="288">
                  <c:v>0.62</c:v>
                </c:pt>
                <c:pt idx="289">
                  <c:v>0.64</c:v>
                </c:pt>
                <c:pt idx="290">
                  <c:v>0.64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</c:v>
                </c:pt>
                <c:pt idx="295">
                  <c:v>0.63</c:v>
                </c:pt>
                <c:pt idx="296">
                  <c:v>0.61</c:v>
                </c:pt>
                <c:pt idx="297">
                  <c:v>0.59</c:v>
                </c:pt>
                <c:pt idx="298">
                  <c:v>0.51</c:v>
                </c:pt>
                <c:pt idx="299">
                  <c:v>0.51</c:v>
                </c:pt>
                <c:pt idx="300">
                  <c:v>0.52</c:v>
                </c:pt>
                <c:pt idx="301">
                  <c:v>0.52</c:v>
                </c:pt>
                <c:pt idx="302">
                  <c:v>0.52</c:v>
                </c:pt>
                <c:pt idx="303">
                  <c:v>0.52</c:v>
                </c:pt>
                <c:pt idx="304">
                  <c:v>0.53</c:v>
                </c:pt>
                <c:pt idx="305">
                  <c:v>0.51</c:v>
                </c:pt>
                <c:pt idx="306">
                  <c:v>0.52</c:v>
                </c:pt>
                <c:pt idx="307">
                  <c:v>0.53</c:v>
                </c:pt>
                <c:pt idx="308">
                  <c:v>0.52</c:v>
                </c:pt>
                <c:pt idx="309">
                  <c:v>0.54</c:v>
                </c:pt>
                <c:pt idx="310">
                  <c:v>0.53</c:v>
                </c:pt>
                <c:pt idx="311">
                  <c:v>0.52</c:v>
                </c:pt>
                <c:pt idx="312">
                  <c:v>0.51</c:v>
                </c:pt>
                <c:pt idx="313">
                  <c:v>0.5</c:v>
                </c:pt>
                <c:pt idx="314">
                  <c:v>0.5</c:v>
                </c:pt>
                <c:pt idx="315">
                  <c:v>0.51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0.47</c:v>
                </c:pt>
                <c:pt idx="323">
                  <c:v>0.48</c:v>
                </c:pt>
                <c:pt idx="324">
                  <c:v>0.48</c:v>
                </c:pt>
                <c:pt idx="325">
                  <c:v>0.49</c:v>
                </c:pt>
                <c:pt idx="326">
                  <c:v>0.5</c:v>
                </c:pt>
                <c:pt idx="327">
                  <c:v>0.5</c:v>
                </c:pt>
                <c:pt idx="328">
                  <c:v>0.49</c:v>
                </c:pt>
                <c:pt idx="329">
                  <c:v>0.5</c:v>
                </c:pt>
                <c:pt idx="330">
                  <c:v>0.51</c:v>
                </c:pt>
                <c:pt idx="331">
                  <c:v>0.52</c:v>
                </c:pt>
                <c:pt idx="332">
                  <c:v>0.51</c:v>
                </c:pt>
                <c:pt idx="333">
                  <c:v>0.51</c:v>
                </c:pt>
                <c:pt idx="334">
                  <c:v>0.51</c:v>
                </c:pt>
                <c:pt idx="335">
                  <c:v>0.5</c:v>
                </c:pt>
                <c:pt idx="336">
                  <c:v>0.51</c:v>
                </c:pt>
                <c:pt idx="337">
                  <c:v>0.5</c:v>
                </c:pt>
                <c:pt idx="338">
                  <c:v>0.5</c:v>
                </c:pt>
                <c:pt idx="339">
                  <c:v>0.51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0.51</c:v>
                </c:pt>
                <c:pt idx="344">
                  <c:v>0.54</c:v>
                </c:pt>
                <c:pt idx="345">
                  <c:v>0.53</c:v>
                </c:pt>
                <c:pt idx="346">
                  <c:v>0.52</c:v>
                </c:pt>
                <c:pt idx="347">
                  <c:v>0.53</c:v>
                </c:pt>
                <c:pt idx="348">
                  <c:v>0.52</c:v>
                </c:pt>
                <c:pt idx="349">
                  <c:v>0.51500000000000001</c:v>
                </c:pt>
                <c:pt idx="350">
                  <c:v>0.505</c:v>
                </c:pt>
                <c:pt idx="351">
                  <c:v>0.5</c:v>
                </c:pt>
                <c:pt idx="352">
                  <c:v>0.49</c:v>
                </c:pt>
                <c:pt idx="353">
                  <c:v>0.48</c:v>
                </c:pt>
                <c:pt idx="354">
                  <c:v>0.49</c:v>
                </c:pt>
                <c:pt idx="355">
                  <c:v>0.495</c:v>
                </c:pt>
                <c:pt idx="356">
                  <c:v>0.495</c:v>
                </c:pt>
                <c:pt idx="357">
                  <c:v>0.5</c:v>
                </c:pt>
                <c:pt idx="358">
                  <c:v>0.495</c:v>
                </c:pt>
                <c:pt idx="359">
                  <c:v>0.49</c:v>
                </c:pt>
                <c:pt idx="360">
                  <c:v>0.52500000000000002</c:v>
                </c:pt>
                <c:pt idx="361">
                  <c:v>0.52</c:v>
                </c:pt>
                <c:pt idx="362">
                  <c:v>0.52500000000000002</c:v>
                </c:pt>
                <c:pt idx="363">
                  <c:v>0.52500000000000002</c:v>
                </c:pt>
                <c:pt idx="364">
                  <c:v>0.55000000000000004</c:v>
                </c:pt>
                <c:pt idx="365">
                  <c:v>0.56499999999999995</c:v>
                </c:pt>
                <c:pt idx="366">
                  <c:v>0.56000000000000005</c:v>
                </c:pt>
                <c:pt idx="367">
                  <c:v>0.56499999999999995</c:v>
                </c:pt>
                <c:pt idx="368">
                  <c:v>0.55000000000000004</c:v>
                </c:pt>
                <c:pt idx="369">
                  <c:v>0.54</c:v>
                </c:pt>
                <c:pt idx="370">
                  <c:v>0.56000000000000005</c:v>
                </c:pt>
                <c:pt idx="371">
                  <c:v>0.57999999999999996</c:v>
                </c:pt>
                <c:pt idx="372">
                  <c:v>0.6</c:v>
                </c:pt>
                <c:pt idx="373">
                  <c:v>0.61499999999999999</c:v>
                </c:pt>
                <c:pt idx="374">
                  <c:v>0.61</c:v>
                </c:pt>
                <c:pt idx="375">
                  <c:v>0.61499999999999999</c:v>
                </c:pt>
                <c:pt idx="376">
                  <c:v>0.62</c:v>
                </c:pt>
                <c:pt idx="377">
                  <c:v>0.66</c:v>
                </c:pt>
                <c:pt idx="378">
                  <c:v>0.72</c:v>
                </c:pt>
                <c:pt idx="379">
                  <c:v>0.69</c:v>
                </c:pt>
                <c:pt idx="380">
                  <c:v>0.69499999999999995</c:v>
                </c:pt>
                <c:pt idx="381">
                  <c:v>0.67</c:v>
                </c:pt>
                <c:pt idx="382">
                  <c:v>0.66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0.67</c:v>
                </c:pt>
                <c:pt idx="386">
                  <c:v>0.66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0.62160497903823853</c:v>
                </c:pt>
                <c:pt idx="499">
                  <c:v>0.55023497343063354</c:v>
                </c:pt>
                <c:pt idx="500">
                  <c:v>0.57644397020339966</c:v>
                </c:pt>
                <c:pt idx="501">
                  <c:v>0.60837000608444214</c:v>
                </c:pt>
                <c:pt idx="502">
                  <c:v>0.60484397411346436</c:v>
                </c:pt>
                <c:pt idx="503">
                  <c:v>0.61873400211334229</c:v>
                </c:pt>
                <c:pt idx="504">
                  <c:v>0.60708445310592651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6-4250-B9DA-59D3DCFD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barChart>
        <c:barDir val="col"/>
        <c:grouping val="stacked"/>
        <c:varyColors val="1"/>
        <c:ser>
          <c:idx val="1"/>
          <c:order val="1"/>
          <c:tx>
            <c:v>BUY SIGNAL</c:v>
          </c:tx>
          <c:spPr>
            <a:solidFill>
              <a:srgbClr val="70AD47"/>
            </a:solidFill>
            <a:ln cmpd="sng">
              <a:solidFill>
                <a:schemeClr val="accent3"/>
              </a:solidFill>
              <a:prstDash val="solid"/>
            </a:ln>
          </c:spPr>
          <c:invertIfNegative val="1"/>
          <c:cat>
            <c:numRef>
              <c:f>'multiTimeline price Last (XRP)'!$A$9:$A$1106</c:f>
              <c:numCache>
                <c:formatCode>[$-409]dd\-mmm\-yy</c:formatCode>
                <c:ptCount val="1098"/>
                <c:pt idx="0">
                  <c:v>43324</c:v>
                </c:pt>
                <c:pt idx="1">
                  <c:v>43331</c:v>
                </c:pt>
                <c:pt idx="2">
                  <c:v>43338</c:v>
                </c:pt>
                <c:pt idx="3">
                  <c:v>43345</c:v>
                </c:pt>
                <c:pt idx="4">
                  <c:v>43352</c:v>
                </c:pt>
                <c:pt idx="5">
                  <c:v>43359</c:v>
                </c:pt>
                <c:pt idx="6">
                  <c:v>43366</c:v>
                </c:pt>
                <c:pt idx="7">
                  <c:v>43373</c:v>
                </c:pt>
                <c:pt idx="8">
                  <c:v>43380</c:v>
                </c:pt>
                <c:pt idx="9">
                  <c:v>43387</c:v>
                </c:pt>
                <c:pt idx="10">
                  <c:v>43394</c:v>
                </c:pt>
                <c:pt idx="11">
                  <c:v>43401</c:v>
                </c:pt>
                <c:pt idx="12">
                  <c:v>43408</c:v>
                </c:pt>
                <c:pt idx="13">
                  <c:v>43415</c:v>
                </c:pt>
                <c:pt idx="14">
                  <c:v>43422</c:v>
                </c:pt>
                <c:pt idx="15">
                  <c:v>43429</c:v>
                </c:pt>
                <c:pt idx="16">
                  <c:v>43436</c:v>
                </c:pt>
                <c:pt idx="17">
                  <c:v>43443</c:v>
                </c:pt>
                <c:pt idx="18">
                  <c:v>43450</c:v>
                </c:pt>
                <c:pt idx="19">
                  <c:v>43457</c:v>
                </c:pt>
                <c:pt idx="20">
                  <c:v>43464</c:v>
                </c:pt>
                <c:pt idx="21">
                  <c:v>43471</c:v>
                </c:pt>
                <c:pt idx="22">
                  <c:v>43478</c:v>
                </c:pt>
                <c:pt idx="23">
                  <c:v>43485</c:v>
                </c:pt>
                <c:pt idx="24">
                  <c:v>43492</c:v>
                </c:pt>
                <c:pt idx="25">
                  <c:v>43499</c:v>
                </c:pt>
                <c:pt idx="26">
                  <c:v>43506</c:v>
                </c:pt>
                <c:pt idx="27">
                  <c:v>43513</c:v>
                </c:pt>
                <c:pt idx="28">
                  <c:v>43520</c:v>
                </c:pt>
                <c:pt idx="29">
                  <c:v>43527</c:v>
                </c:pt>
                <c:pt idx="30">
                  <c:v>43534</c:v>
                </c:pt>
                <c:pt idx="31">
                  <c:v>43541</c:v>
                </c:pt>
                <c:pt idx="32">
                  <c:v>43548</c:v>
                </c:pt>
                <c:pt idx="33">
                  <c:v>43555</c:v>
                </c:pt>
                <c:pt idx="34">
                  <c:v>43562</c:v>
                </c:pt>
                <c:pt idx="35">
                  <c:v>43569</c:v>
                </c:pt>
                <c:pt idx="36">
                  <c:v>43576</c:v>
                </c:pt>
                <c:pt idx="37">
                  <c:v>43583</c:v>
                </c:pt>
                <c:pt idx="38">
                  <c:v>43590</c:v>
                </c:pt>
                <c:pt idx="39">
                  <c:v>43597</c:v>
                </c:pt>
                <c:pt idx="40">
                  <c:v>43604</c:v>
                </c:pt>
                <c:pt idx="41">
                  <c:v>43611</c:v>
                </c:pt>
                <c:pt idx="42">
                  <c:v>43618</c:v>
                </c:pt>
                <c:pt idx="43">
                  <c:v>43625</c:v>
                </c:pt>
                <c:pt idx="44">
                  <c:v>43632</c:v>
                </c:pt>
                <c:pt idx="45">
                  <c:v>43639</c:v>
                </c:pt>
                <c:pt idx="46">
                  <c:v>43646</c:v>
                </c:pt>
                <c:pt idx="47">
                  <c:v>43653</c:v>
                </c:pt>
                <c:pt idx="48">
                  <c:v>43660</c:v>
                </c:pt>
                <c:pt idx="49">
                  <c:v>43667</c:v>
                </c:pt>
                <c:pt idx="50">
                  <c:v>43674</c:v>
                </c:pt>
                <c:pt idx="51">
                  <c:v>43681</c:v>
                </c:pt>
                <c:pt idx="52">
                  <c:v>43688</c:v>
                </c:pt>
                <c:pt idx="53">
                  <c:v>43695</c:v>
                </c:pt>
                <c:pt idx="54">
                  <c:v>43702</c:v>
                </c:pt>
                <c:pt idx="55">
                  <c:v>43709</c:v>
                </c:pt>
                <c:pt idx="56">
                  <c:v>43716</c:v>
                </c:pt>
                <c:pt idx="57">
                  <c:v>43723</c:v>
                </c:pt>
                <c:pt idx="58">
                  <c:v>43730</c:v>
                </c:pt>
                <c:pt idx="59">
                  <c:v>43737</c:v>
                </c:pt>
                <c:pt idx="60">
                  <c:v>43744</c:v>
                </c:pt>
                <c:pt idx="61">
                  <c:v>43751</c:v>
                </c:pt>
                <c:pt idx="62">
                  <c:v>43758</c:v>
                </c:pt>
                <c:pt idx="63">
                  <c:v>43765</c:v>
                </c:pt>
                <c:pt idx="64">
                  <c:v>43772</c:v>
                </c:pt>
                <c:pt idx="65">
                  <c:v>43779</c:v>
                </c:pt>
                <c:pt idx="66">
                  <c:v>43786</c:v>
                </c:pt>
                <c:pt idx="67">
                  <c:v>43793</c:v>
                </c:pt>
                <c:pt idx="68">
                  <c:v>43800</c:v>
                </c:pt>
                <c:pt idx="69">
                  <c:v>43807</c:v>
                </c:pt>
                <c:pt idx="70">
                  <c:v>43814</c:v>
                </c:pt>
                <c:pt idx="71">
                  <c:v>43821</c:v>
                </c:pt>
                <c:pt idx="72">
                  <c:v>43828</c:v>
                </c:pt>
                <c:pt idx="73">
                  <c:v>43835</c:v>
                </c:pt>
                <c:pt idx="74">
                  <c:v>43842</c:v>
                </c:pt>
                <c:pt idx="75">
                  <c:v>43849</c:v>
                </c:pt>
                <c:pt idx="76">
                  <c:v>43856</c:v>
                </c:pt>
                <c:pt idx="77">
                  <c:v>43863</c:v>
                </c:pt>
                <c:pt idx="78">
                  <c:v>43870</c:v>
                </c:pt>
                <c:pt idx="79">
                  <c:v>43877</c:v>
                </c:pt>
                <c:pt idx="80">
                  <c:v>43884</c:v>
                </c:pt>
                <c:pt idx="81">
                  <c:v>43891</c:v>
                </c:pt>
                <c:pt idx="82">
                  <c:v>43898</c:v>
                </c:pt>
                <c:pt idx="83">
                  <c:v>43905</c:v>
                </c:pt>
                <c:pt idx="84">
                  <c:v>43912</c:v>
                </c:pt>
                <c:pt idx="85">
                  <c:v>43919</c:v>
                </c:pt>
                <c:pt idx="86">
                  <c:v>43926</c:v>
                </c:pt>
                <c:pt idx="87">
                  <c:v>43933</c:v>
                </c:pt>
                <c:pt idx="88">
                  <c:v>43940</c:v>
                </c:pt>
                <c:pt idx="89">
                  <c:v>43947</c:v>
                </c:pt>
                <c:pt idx="90">
                  <c:v>43954</c:v>
                </c:pt>
                <c:pt idx="91">
                  <c:v>43961</c:v>
                </c:pt>
                <c:pt idx="92">
                  <c:v>43968</c:v>
                </c:pt>
                <c:pt idx="93">
                  <c:v>43975</c:v>
                </c:pt>
                <c:pt idx="94">
                  <c:v>43982</c:v>
                </c:pt>
                <c:pt idx="95">
                  <c:v>43989</c:v>
                </c:pt>
                <c:pt idx="96">
                  <c:v>43996</c:v>
                </c:pt>
                <c:pt idx="97">
                  <c:v>44003</c:v>
                </c:pt>
                <c:pt idx="98">
                  <c:v>44010</c:v>
                </c:pt>
                <c:pt idx="99">
                  <c:v>44017</c:v>
                </c:pt>
                <c:pt idx="100">
                  <c:v>44024</c:v>
                </c:pt>
                <c:pt idx="101">
                  <c:v>44031</c:v>
                </c:pt>
                <c:pt idx="102">
                  <c:v>44038</c:v>
                </c:pt>
                <c:pt idx="103">
                  <c:v>44045</c:v>
                </c:pt>
                <c:pt idx="104">
                  <c:v>44052</c:v>
                </c:pt>
                <c:pt idx="105">
                  <c:v>44059</c:v>
                </c:pt>
                <c:pt idx="106">
                  <c:v>44066</c:v>
                </c:pt>
                <c:pt idx="107">
                  <c:v>44073</c:v>
                </c:pt>
                <c:pt idx="108">
                  <c:v>44080</c:v>
                </c:pt>
                <c:pt idx="109">
                  <c:v>44087</c:v>
                </c:pt>
                <c:pt idx="110">
                  <c:v>44094</c:v>
                </c:pt>
                <c:pt idx="111">
                  <c:v>44101</c:v>
                </c:pt>
                <c:pt idx="112">
                  <c:v>44108</c:v>
                </c:pt>
                <c:pt idx="113">
                  <c:v>44115</c:v>
                </c:pt>
                <c:pt idx="114">
                  <c:v>44122</c:v>
                </c:pt>
                <c:pt idx="115">
                  <c:v>44129</c:v>
                </c:pt>
                <c:pt idx="116">
                  <c:v>44136</c:v>
                </c:pt>
                <c:pt idx="117">
                  <c:v>44143</c:v>
                </c:pt>
                <c:pt idx="118">
                  <c:v>44150</c:v>
                </c:pt>
                <c:pt idx="119">
                  <c:v>44157</c:v>
                </c:pt>
                <c:pt idx="120">
                  <c:v>44164</c:v>
                </c:pt>
                <c:pt idx="121">
                  <c:v>44171</c:v>
                </c:pt>
                <c:pt idx="122">
                  <c:v>44178</c:v>
                </c:pt>
                <c:pt idx="123">
                  <c:v>44185</c:v>
                </c:pt>
                <c:pt idx="124">
                  <c:v>44192</c:v>
                </c:pt>
                <c:pt idx="125">
                  <c:v>44199</c:v>
                </c:pt>
                <c:pt idx="126">
                  <c:v>44206</c:v>
                </c:pt>
                <c:pt idx="127">
                  <c:v>44213</c:v>
                </c:pt>
                <c:pt idx="128">
                  <c:v>44220</c:v>
                </c:pt>
                <c:pt idx="129">
                  <c:v>44227</c:v>
                </c:pt>
                <c:pt idx="130">
                  <c:v>44234</c:v>
                </c:pt>
                <c:pt idx="131">
                  <c:v>44241</c:v>
                </c:pt>
                <c:pt idx="132">
                  <c:v>44248</c:v>
                </c:pt>
                <c:pt idx="133">
                  <c:v>44255</c:v>
                </c:pt>
                <c:pt idx="134">
                  <c:v>44262</c:v>
                </c:pt>
                <c:pt idx="135">
                  <c:v>44269</c:v>
                </c:pt>
                <c:pt idx="136">
                  <c:v>44276</c:v>
                </c:pt>
                <c:pt idx="137">
                  <c:v>44283</c:v>
                </c:pt>
                <c:pt idx="138">
                  <c:v>44290</c:v>
                </c:pt>
                <c:pt idx="139">
                  <c:v>44297</c:v>
                </c:pt>
                <c:pt idx="140">
                  <c:v>44304</c:v>
                </c:pt>
                <c:pt idx="141">
                  <c:v>44311</c:v>
                </c:pt>
                <c:pt idx="142">
                  <c:v>44318</c:v>
                </c:pt>
                <c:pt idx="143">
                  <c:v>44325</c:v>
                </c:pt>
                <c:pt idx="144">
                  <c:v>44332</c:v>
                </c:pt>
                <c:pt idx="145">
                  <c:v>44339</c:v>
                </c:pt>
                <c:pt idx="146">
                  <c:v>44346</c:v>
                </c:pt>
                <c:pt idx="147">
                  <c:v>44353</c:v>
                </c:pt>
                <c:pt idx="148">
                  <c:v>44360</c:v>
                </c:pt>
                <c:pt idx="149">
                  <c:v>44367</c:v>
                </c:pt>
                <c:pt idx="150">
                  <c:v>44374</c:v>
                </c:pt>
                <c:pt idx="151">
                  <c:v>44381</c:v>
                </c:pt>
                <c:pt idx="152">
                  <c:v>44388</c:v>
                </c:pt>
                <c:pt idx="153">
                  <c:v>44395</c:v>
                </c:pt>
                <c:pt idx="154">
                  <c:v>44402</c:v>
                </c:pt>
                <c:pt idx="155">
                  <c:v>44409</c:v>
                </c:pt>
                <c:pt idx="156">
                  <c:v>44416</c:v>
                </c:pt>
                <c:pt idx="157">
                  <c:v>44423</c:v>
                </c:pt>
                <c:pt idx="158">
                  <c:v>44430</c:v>
                </c:pt>
                <c:pt idx="159">
                  <c:v>44437</c:v>
                </c:pt>
                <c:pt idx="160">
                  <c:v>44444</c:v>
                </c:pt>
                <c:pt idx="161">
                  <c:v>44451</c:v>
                </c:pt>
                <c:pt idx="162">
                  <c:v>44458</c:v>
                </c:pt>
                <c:pt idx="163">
                  <c:v>44465</c:v>
                </c:pt>
                <c:pt idx="164">
                  <c:v>44472</c:v>
                </c:pt>
                <c:pt idx="165">
                  <c:v>44479</c:v>
                </c:pt>
                <c:pt idx="166">
                  <c:v>44486</c:v>
                </c:pt>
                <c:pt idx="167">
                  <c:v>44493</c:v>
                </c:pt>
                <c:pt idx="168">
                  <c:v>44500</c:v>
                </c:pt>
                <c:pt idx="169">
                  <c:v>44507</c:v>
                </c:pt>
                <c:pt idx="170">
                  <c:v>44514</c:v>
                </c:pt>
                <c:pt idx="171">
                  <c:v>44521</c:v>
                </c:pt>
                <c:pt idx="172">
                  <c:v>44528</c:v>
                </c:pt>
                <c:pt idx="173">
                  <c:v>44535</c:v>
                </c:pt>
                <c:pt idx="174">
                  <c:v>44542</c:v>
                </c:pt>
                <c:pt idx="175">
                  <c:v>44549</c:v>
                </c:pt>
                <c:pt idx="176">
                  <c:v>44556</c:v>
                </c:pt>
                <c:pt idx="177">
                  <c:v>44563</c:v>
                </c:pt>
                <c:pt idx="178">
                  <c:v>44570</c:v>
                </c:pt>
                <c:pt idx="179">
                  <c:v>44577</c:v>
                </c:pt>
                <c:pt idx="180">
                  <c:v>44584</c:v>
                </c:pt>
                <c:pt idx="181">
                  <c:v>44591</c:v>
                </c:pt>
                <c:pt idx="182">
                  <c:v>44598</c:v>
                </c:pt>
                <c:pt idx="183">
                  <c:v>44605</c:v>
                </c:pt>
                <c:pt idx="184">
                  <c:v>44612</c:v>
                </c:pt>
                <c:pt idx="185">
                  <c:v>44619</c:v>
                </c:pt>
                <c:pt idx="186">
                  <c:v>44626</c:v>
                </c:pt>
                <c:pt idx="187">
                  <c:v>44633</c:v>
                </c:pt>
                <c:pt idx="188">
                  <c:v>44640</c:v>
                </c:pt>
                <c:pt idx="189">
                  <c:v>44647</c:v>
                </c:pt>
                <c:pt idx="190">
                  <c:v>44654</c:v>
                </c:pt>
                <c:pt idx="191">
                  <c:v>44661</c:v>
                </c:pt>
                <c:pt idx="192">
                  <c:v>44668</c:v>
                </c:pt>
                <c:pt idx="193">
                  <c:v>44675</c:v>
                </c:pt>
                <c:pt idx="194">
                  <c:v>44682</c:v>
                </c:pt>
                <c:pt idx="195">
                  <c:v>44689</c:v>
                </c:pt>
                <c:pt idx="196">
                  <c:v>44696</c:v>
                </c:pt>
                <c:pt idx="197">
                  <c:v>44703</c:v>
                </c:pt>
                <c:pt idx="198">
                  <c:v>44710</c:v>
                </c:pt>
                <c:pt idx="199">
                  <c:v>44717</c:v>
                </c:pt>
                <c:pt idx="200">
                  <c:v>44724</c:v>
                </c:pt>
                <c:pt idx="201">
                  <c:v>44731</c:v>
                </c:pt>
                <c:pt idx="202">
                  <c:v>44738</c:v>
                </c:pt>
                <c:pt idx="203">
                  <c:v>44745</c:v>
                </c:pt>
                <c:pt idx="204">
                  <c:v>44752</c:v>
                </c:pt>
                <c:pt idx="205">
                  <c:v>44759</c:v>
                </c:pt>
                <c:pt idx="206">
                  <c:v>44766</c:v>
                </c:pt>
                <c:pt idx="207">
                  <c:v>44773</c:v>
                </c:pt>
                <c:pt idx="208">
                  <c:v>44780</c:v>
                </c:pt>
                <c:pt idx="209">
                  <c:v>44787</c:v>
                </c:pt>
                <c:pt idx="210">
                  <c:v>44794</c:v>
                </c:pt>
                <c:pt idx="211">
                  <c:v>44801</c:v>
                </c:pt>
                <c:pt idx="212">
                  <c:v>44808</c:v>
                </c:pt>
                <c:pt idx="213">
                  <c:v>44815</c:v>
                </c:pt>
                <c:pt idx="214">
                  <c:v>44822</c:v>
                </c:pt>
                <c:pt idx="215">
                  <c:v>44829</c:v>
                </c:pt>
                <c:pt idx="216">
                  <c:v>44836</c:v>
                </c:pt>
                <c:pt idx="217">
                  <c:v>44843</c:v>
                </c:pt>
                <c:pt idx="218">
                  <c:v>44850</c:v>
                </c:pt>
                <c:pt idx="219">
                  <c:v>44857</c:v>
                </c:pt>
                <c:pt idx="220">
                  <c:v>44864</c:v>
                </c:pt>
                <c:pt idx="221">
                  <c:v>44871</c:v>
                </c:pt>
                <c:pt idx="222">
                  <c:v>44878</c:v>
                </c:pt>
                <c:pt idx="223">
                  <c:v>44885</c:v>
                </c:pt>
                <c:pt idx="224">
                  <c:v>44892</c:v>
                </c:pt>
                <c:pt idx="225">
                  <c:v>44899</c:v>
                </c:pt>
                <c:pt idx="226">
                  <c:v>44906</c:v>
                </c:pt>
                <c:pt idx="227">
                  <c:v>44913</c:v>
                </c:pt>
                <c:pt idx="228">
                  <c:v>44920</c:v>
                </c:pt>
                <c:pt idx="229">
                  <c:v>44927</c:v>
                </c:pt>
                <c:pt idx="230">
                  <c:v>44934</c:v>
                </c:pt>
                <c:pt idx="231">
                  <c:v>44941</c:v>
                </c:pt>
                <c:pt idx="232">
                  <c:v>44948</c:v>
                </c:pt>
                <c:pt idx="233">
                  <c:v>44955</c:v>
                </c:pt>
                <c:pt idx="234">
                  <c:v>44962</c:v>
                </c:pt>
                <c:pt idx="235">
                  <c:v>44969</c:v>
                </c:pt>
                <c:pt idx="236">
                  <c:v>44976</c:v>
                </c:pt>
                <c:pt idx="237">
                  <c:v>44983</c:v>
                </c:pt>
                <c:pt idx="238">
                  <c:v>44990</c:v>
                </c:pt>
                <c:pt idx="239">
                  <c:v>44997</c:v>
                </c:pt>
                <c:pt idx="240">
                  <c:v>45004</c:v>
                </c:pt>
                <c:pt idx="241">
                  <c:v>45011</c:v>
                </c:pt>
                <c:pt idx="242">
                  <c:v>45018</c:v>
                </c:pt>
                <c:pt idx="243">
                  <c:v>45025</c:v>
                </c:pt>
                <c:pt idx="244">
                  <c:v>45032</c:v>
                </c:pt>
                <c:pt idx="245">
                  <c:v>45039</c:v>
                </c:pt>
                <c:pt idx="246">
                  <c:v>45046</c:v>
                </c:pt>
                <c:pt idx="247">
                  <c:v>45053</c:v>
                </c:pt>
                <c:pt idx="248">
                  <c:v>45060</c:v>
                </c:pt>
                <c:pt idx="249">
                  <c:v>45067</c:v>
                </c:pt>
                <c:pt idx="250">
                  <c:v>45074</c:v>
                </c:pt>
                <c:pt idx="251">
                  <c:v>45081</c:v>
                </c:pt>
                <c:pt idx="252">
                  <c:v>45088</c:v>
                </c:pt>
                <c:pt idx="253">
                  <c:v>45095</c:v>
                </c:pt>
                <c:pt idx="254">
                  <c:v>45102</c:v>
                </c:pt>
                <c:pt idx="255">
                  <c:v>45109</c:v>
                </c:pt>
                <c:pt idx="256">
                  <c:v>45116</c:v>
                </c:pt>
                <c:pt idx="257">
                  <c:v>45118</c:v>
                </c:pt>
                <c:pt idx="258">
                  <c:v>45119</c:v>
                </c:pt>
                <c:pt idx="259">
                  <c:v>45120</c:v>
                </c:pt>
                <c:pt idx="260">
                  <c:v>45121</c:v>
                </c:pt>
                <c:pt idx="261">
                  <c:v>45122</c:v>
                </c:pt>
                <c:pt idx="262">
                  <c:v>45123</c:v>
                </c:pt>
                <c:pt idx="263">
                  <c:v>45124</c:v>
                </c:pt>
                <c:pt idx="264">
                  <c:v>45125</c:v>
                </c:pt>
                <c:pt idx="265">
                  <c:v>45126</c:v>
                </c:pt>
                <c:pt idx="266">
                  <c:v>45127</c:v>
                </c:pt>
                <c:pt idx="267">
                  <c:v>45128</c:v>
                </c:pt>
                <c:pt idx="268">
                  <c:v>45129</c:v>
                </c:pt>
                <c:pt idx="269">
                  <c:v>45130</c:v>
                </c:pt>
                <c:pt idx="270">
                  <c:v>45131</c:v>
                </c:pt>
                <c:pt idx="271">
                  <c:v>45132</c:v>
                </c:pt>
                <c:pt idx="272">
                  <c:v>45133</c:v>
                </c:pt>
                <c:pt idx="273">
                  <c:v>45134</c:v>
                </c:pt>
                <c:pt idx="274">
                  <c:v>45135</c:v>
                </c:pt>
                <c:pt idx="275">
                  <c:v>45136</c:v>
                </c:pt>
                <c:pt idx="276">
                  <c:v>45137</c:v>
                </c:pt>
                <c:pt idx="277">
                  <c:v>45138</c:v>
                </c:pt>
                <c:pt idx="278">
                  <c:v>45139</c:v>
                </c:pt>
                <c:pt idx="279">
                  <c:v>45140</c:v>
                </c:pt>
                <c:pt idx="280">
                  <c:v>45141</c:v>
                </c:pt>
                <c:pt idx="281">
                  <c:v>45142</c:v>
                </c:pt>
                <c:pt idx="282">
                  <c:v>45143</c:v>
                </c:pt>
                <c:pt idx="283">
                  <c:v>45144</c:v>
                </c:pt>
                <c:pt idx="284">
                  <c:v>45145</c:v>
                </c:pt>
                <c:pt idx="285">
                  <c:v>45146</c:v>
                </c:pt>
                <c:pt idx="286">
                  <c:v>45147</c:v>
                </c:pt>
                <c:pt idx="287">
                  <c:v>45148</c:v>
                </c:pt>
                <c:pt idx="288">
                  <c:v>45149</c:v>
                </c:pt>
                <c:pt idx="289">
                  <c:v>45150</c:v>
                </c:pt>
                <c:pt idx="290">
                  <c:v>45151</c:v>
                </c:pt>
                <c:pt idx="291">
                  <c:v>45152</c:v>
                </c:pt>
                <c:pt idx="292">
                  <c:v>45153</c:v>
                </c:pt>
                <c:pt idx="293">
                  <c:v>45154</c:v>
                </c:pt>
                <c:pt idx="294">
                  <c:v>45155</c:v>
                </c:pt>
                <c:pt idx="295">
                  <c:v>45156</c:v>
                </c:pt>
                <c:pt idx="296">
                  <c:v>45157</c:v>
                </c:pt>
                <c:pt idx="297">
                  <c:v>45158</c:v>
                </c:pt>
                <c:pt idx="298">
                  <c:v>45159</c:v>
                </c:pt>
                <c:pt idx="299">
                  <c:v>45160</c:v>
                </c:pt>
                <c:pt idx="300">
                  <c:v>45161</c:v>
                </c:pt>
                <c:pt idx="301">
                  <c:v>45162</c:v>
                </c:pt>
                <c:pt idx="302">
                  <c:v>45163</c:v>
                </c:pt>
                <c:pt idx="303">
                  <c:v>45164</c:v>
                </c:pt>
                <c:pt idx="304">
                  <c:v>45165</c:v>
                </c:pt>
                <c:pt idx="305">
                  <c:v>45166</c:v>
                </c:pt>
                <c:pt idx="306">
                  <c:v>45167</c:v>
                </c:pt>
                <c:pt idx="307">
                  <c:v>45168</c:v>
                </c:pt>
                <c:pt idx="308">
                  <c:v>45169</c:v>
                </c:pt>
                <c:pt idx="309">
                  <c:v>45170</c:v>
                </c:pt>
                <c:pt idx="310">
                  <c:v>45171</c:v>
                </c:pt>
                <c:pt idx="311">
                  <c:v>45172</c:v>
                </c:pt>
                <c:pt idx="312">
                  <c:v>45173</c:v>
                </c:pt>
                <c:pt idx="313">
                  <c:v>45174</c:v>
                </c:pt>
                <c:pt idx="314">
                  <c:v>45175</c:v>
                </c:pt>
                <c:pt idx="315">
                  <c:v>45176</c:v>
                </c:pt>
                <c:pt idx="316">
                  <c:v>45177</c:v>
                </c:pt>
                <c:pt idx="317">
                  <c:v>45178</c:v>
                </c:pt>
                <c:pt idx="318">
                  <c:v>45179</c:v>
                </c:pt>
                <c:pt idx="319">
                  <c:v>45180</c:v>
                </c:pt>
                <c:pt idx="320">
                  <c:v>45181</c:v>
                </c:pt>
                <c:pt idx="321">
                  <c:v>45182</c:v>
                </c:pt>
                <c:pt idx="322">
                  <c:v>45183</c:v>
                </c:pt>
                <c:pt idx="323">
                  <c:v>45184</c:v>
                </c:pt>
                <c:pt idx="324">
                  <c:v>45185</c:v>
                </c:pt>
                <c:pt idx="325">
                  <c:v>45186</c:v>
                </c:pt>
                <c:pt idx="326">
                  <c:v>45187</c:v>
                </c:pt>
                <c:pt idx="327">
                  <c:v>45188</c:v>
                </c:pt>
                <c:pt idx="328">
                  <c:v>45189</c:v>
                </c:pt>
                <c:pt idx="329">
                  <c:v>45190</c:v>
                </c:pt>
                <c:pt idx="330">
                  <c:v>45191</c:v>
                </c:pt>
                <c:pt idx="331">
                  <c:v>45192</c:v>
                </c:pt>
                <c:pt idx="332">
                  <c:v>45193</c:v>
                </c:pt>
                <c:pt idx="333">
                  <c:v>45194</c:v>
                </c:pt>
                <c:pt idx="334">
                  <c:v>45195</c:v>
                </c:pt>
                <c:pt idx="335">
                  <c:v>45196</c:v>
                </c:pt>
                <c:pt idx="336">
                  <c:v>45197</c:v>
                </c:pt>
                <c:pt idx="337">
                  <c:v>45198</c:v>
                </c:pt>
                <c:pt idx="338">
                  <c:v>45199</c:v>
                </c:pt>
                <c:pt idx="339">
                  <c:v>45200</c:v>
                </c:pt>
                <c:pt idx="340">
                  <c:v>45201</c:v>
                </c:pt>
                <c:pt idx="341">
                  <c:v>45202</c:v>
                </c:pt>
                <c:pt idx="342">
                  <c:v>45203</c:v>
                </c:pt>
                <c:pt idx="343">
                  <c:v>45204</c:v>
                </c:pt>
                <c:pt idx="344">
                  <c:v>45205</c:v>
                </c:pt>
                <c:pt idx="345">
                  <c:v>45206</c:v>
                </c:pt>
                <c:pt idx="346">
                  <c:v>45207</c:v>
                </c:pt>
                <c:pt idx="347">
                  <c:v>45208</c:v>
                </c:pt>
                <c:pt idx="348">
                  <c:v>45209</c:v>
                </c:pt>
                <c:pt idx="349">
                  <c:v>45210</c:v>
                </c:pt>
                <c:pt idx="350">
                  <c:v>45211</c:v>
                </c:pt>
                <c:pt idx="351">
                  <c:v>45212</c:v>
                </c:pt>
                <c:pt idx="352">
                  <c:v>45213</c:v>
                </c:pt>
                <c:pt idx="353">
                  <c:v>45214</c:v>
                </c:pt>
                <c:pt idx="354">
                  <c:v>45215</c:v>
                </c:pt>
                <c:pt idx="355">
                  <c:v>45216</c:v>
                </c:pt>
                <c:pt idx="356">
                  <c:v>45217</c:v>
                </c:pt>
                <c:pt idx="357">
                  <c:v>45218</c:v>
                </c:pt>
                <c:pt idx="358">
                  <c:v>45219</c:v>
                </c:pt>
                <c:pt idx="359">
                  <c:v>45220</c:v>
                </c:pt>
                <c:pt idx="360">
                  <c:v>45221</c:v>
                </c:pt>
                <c:pt idx="361">
                  <c:v>45222</c:v>
                </c:pt>
                <c:pt idx="362">
                  <c:v>45223</c:v>
                </c:pt>
                <c:pt idx="363">
                  <c:v>45224</c:v>
                </c:pt>
                <c:pt idx="364">
                  <c:v>45225</c:v>
                </c:pt>
                <c:pt idx="365">
                  <c:v>45226</c:v>
                </c:pt>
                <c:pt idx="366">
                  <c:v>45227</c:v>
                </c:pt>
                <c:pt idx="367">
                  <c:v>45228</c:v>
                </c:pt>
                <c:pt idx="368">
                  <c:v>45229</c:v>
                </c:pt>
                <c:pt idx="369">
                  <c:v>45230</c:v>
                </c:pt>
                <c:pt idx="370">
                  <c:v>45231</c:v>
                </c:pt>
                <c:pt idx="371">
                  <c:v>45232</c:v>
                </c:pt>
                <c:pt idx="372">
                  <c:v>45233</c:v>
                </c:pt>
                <c:pt idx="373">
                  <c:v>45234</c:v>
                </c:pt>
                <c:pt idx="374">
                  <c:v>45235</c:v>
                </c:pt>
                <c:pt idx="375">
                  <c:v>45236</c:v>
                </c:pt>
                <c:pt idx="376">
                  <c:v>45237</c:v>
                </c:pt>
                <c:pt idx="377">
                  <c:v>45238</c:v>
                </c:pt>
                <c:pt idx="378">
                  <c:v>45239</c:v>
                </c:pt>
                <c:pt idx="379">
                  <c:v>45240</c:v>
                </c:pt>
                <c:pt idx="380">
                  <c:v>45241</c:v>
                </c:pt>
                <c:pt idx="381">
                  <c:v>45242</c:v>
                </c:pt>
                <c:pt idx="382">
                  <c:v>45243</c:v>
                </c:pt>
                <c:pt idx="383">
                  <c:v>45244</c:v>
                </c:pt>
                <c:pt idx="384">
                  <c:v>45245</c:v>
                </c:pt>
                <c:pt idx="385">
                  <c:v>45246</c:v>
                </c:pt>
                <c:pt idx="386">
                  <c:v>45247</c:v>
                </c:pt>
                <c:pt idx="387">
                  <c:v>45248</c:v>
                </c:pt>
                <c:pt idx="388">
                  <c:v>45249</c:v>
                </c:pt>
                <c:pt idx="389">
                  <c:v>45250</c:v>
                </c:pt>
                <c:pt idx="390">
                  <c:v>45251</c:v>
                </c:pt>
                <c:pt idx="391">
                  <c:v>45252</c:v>
                </c:pt>
                <c:pt idx="392">
                  <c:v>45253</c:v>
                </c:pt>
                <c:pt idx="393">
                  <c:v>45254</c:v>
                </c:pt>
                <c:pt idx="394">
                  <c:v>45255</c:v>
                </c:pt>
                <c:pt idx="395">
                  <c:v>45256</c:v>
                </c:pt>
                <c:pt idx="396">
                  <c:v>45257</c:v>
                </c:pt>
                <c:pt idx="397">
                  <c:v>45258</c:v>
                </c:pt>
                <c:pt idx="398">
                  <c:v>45259</c:v>
                </c:pt>
                <c:pt idx="399">
                  <c:v>45260</c:v>
                </c:pt>
                <c:pt idx="400">
                  <c:v>45261</c:v>
                </c:pt>
                <c:pt idx="401">
                  <c:v>45262</c:v>
                </c:pt>
                <c:pt idx="402">
                  <c:v>45263</c:v>
                </c:pt>
                <c:pt idx="403">
                  <c:v>45264</c:v>
                </c:pt>
                <c:pt idx="404">
                  <c:v>45265</c:v>
                </c:pt>
                <c:pt idx="405">
                  <c:v>45266</c:v>
                </c:pt>
                <c:pt idx="406">
                  <c:v>45267</c:v>
                </c:pt>
                <c:pt idx="407">
                  <c:v>45268</c:v>
                </c:pt>
                <c:pt idx="408">
                  <c:v>45269</c:v>
                </c:pt>
                <c:pt idx="409">
                  <c:v>45270</c:v>
                </c:pt>
                <c:pt idx="410">
                  <c:v>45271</c:v>
                </c:pt>
                <c:pt idx="411">
                  <c:v>45272</c:v>
                </c:pt>
                <c:pt idx="412">
                  <c:v>45273</c:v>
                </c:pt>
                <c:pt idx="413">
                  <c:v>45274</c:v>
                </c:pt>
                <c:pt idx="414">
                  <c:v>45275</c:v>
                </c:pt>
                <c:pt idx="415">
                  <c:v>45276</c:v>
                </c:pt>
                <c:pt idx="416">
                  <c:v>45277</c:v>
                </c:pt>
                <c:pt idx="417">
                  <c:v>45278</c:v>
                </c:pt>
                <c:pt idx="418">
                  <c:v>45279</c:v>
                </c:pt>
                <c:pt idx="419">
                  <c:v>45280</c:v>
                </c:pt>
                <c:pt idx="420">
                  <c:v>45281</c:v>
                </c:pt>
                <c:pt idx="421">
                  <c:v>45282</c:v>
                </c:pt>
                <c:pt idx="422">
                  <c:v>45283</c:v>
                </c:pt>
                <c:pt idx="423">
                  <c:v>45284</c:v>
                </c:pt>
                <c:pt idx="424">
                  <c:v>45285</c:v>
                </c:pt>
                <c:pt idx="425">
                  <c:v>45286</c:v>
                </c:pt>
                <c:pt idx="426">
                  <c:v>45287</c:v>
                </c:pt>
                <c:pt idx="427">
                  <c:v>45288</c:v>
                </c:pt>
                <c:pt idx="428">
                  <c:v>45289</c:v>
                </c:pt>
                <c:pt idx="429">
                  <c:v>45290</c:v>
                </c:pt>
                <c:pt idx="430">
                  <c:v>45291</c:v>
                </c:pt>
                <c:pt idx="431">
                  <c:v>45292</c:v>
                </c:pt>
                <c:pt idx="432">
                  <c:v>45293</c:v>
                </c:pt>
                <c:pt idx="433">
                  <c:v>45294</c:v>
                </c:pt>
                <c:pt idx="434">
                  <c:v>45295</c:v>
                </c:pt>
                <c:pt idx="435">
                  <c:v>45296</c:v>
                </c:pt>
                <c:pt idx="436">
                  <c:v>45297</c:v>
                </c:pt>
                <c:pt idx="437">
                  <c:v>45298</c:v>
                </c:pt>
                <c:pt idx="438">
                  <c:v>45299</c:v>
                </c:pt>
                <c:pt idx="439">
                  <c:v>45300</c:v>
                </c:pt>
                <c:pt idx="440">
                  <c:v>45301</c:v>
                </c:pt>
                <c:pt idx="441">
                  <c:v>45302</c:v>
                </c:pt>
                <c:pt idx="442">
                  <c:v>45303</c:v>
                </c:pt>
                <c:pt idx="443">
                  <c:v>45304</c:v>
                </c:pt>
                <c:pt idx="444">
                  <c:v>45305</c:v>
                </c:pt>
                <c:pt idx="445">
                  <c:v>45306</c:v>
                </c:pt>
                <c:pt idx="446">
                  <c:v>45307</c:v>
                </c:pt>
                <c:pt idx="447">
                  <c:v>45308</c:v>
                </c:pt>
                <c:pt idx="448">
                  <c:v>45309</c:v>
                </c:pt>
                <c:pt idx="449">
                  <c:v>45310</c:v>
                </c:pt>
                <c:pt idx="450">
                  <c:v>45311</c:v>
                </c:pt>
                <c:pt idx="451">
                  <c:v>45312</c:v>
                </c:pt>
                <c:pt idx="452">
                  <c:v>45313</c:v>
                </c:pt>
                <c:pt idx="453">
                  <c:v>45314</c:v>
                </c:pt>
                <c:pt idx="454">
                  <c:v>45315</c:v>
                </c:pt>
                <c:pt idx="455">
                  <c:v>45316</c:v>
                </c:pt>
                <c:pt idx="456">
                  <c:v>45317</c:v>
                </c:pt>
                <c:pt idx="457">
                  <c:v>45318</c:v>
                </c:pt>
                <c:pt idx="458">
                  <c:v>45319</c:v>
                </c:pt>
                <c:pt idx="459">
                  <c:v>45320</c:v>
                </c:pt>
                <c:pt idx="460">
                  <c:v>45321</c:v>
                </c:pt>
                <c:pt idx="461">
                  <c:v>45322</c:v>
                </c:pt>
                <c:pt idx="462">
                  <c:v>45323</c:v>
                </c:pt>
                <c:pt idx="463">
                  <c:v>45324</c:v>
                </c:pt>
                <c:pt idx="464">
                  <c:v>45325</c:v>
                </c:pt>
                <c:pt idx="465">
                  <c:v>45326</c:v>
                </c:pt>
                <c:pt idx="466">
                  <c:v>45327</c:v>
                </c:pt>
                <c:pt idx="467">
                  <c:v>45328</c:v>
                </c:pt>
                <c:pt idx="468">
                  <c:v>45329</c:v>
                </c:pt>
                <c:pt idx="469">
                  <c:v>45330</c:v>
                </c:pt>
                <c:pt idx="470">
                  <c:v>45331</c:v>
                </c:pt>
                <c:pt idx="471">
                  <c:v>45332</c:v>
                </c:pt>
                <c:pt idx="472">
                  <c:v>45333</c:v>
                </c:pt>
                <c:pt idx="473">
                  <c:v>45334</c:v>
                </c:pt>
                <c:pt idx="474">
                  <c:v>45335</c:v>
                </c:pt>
                <c:pt idx="475">
                  <c:v>45336</c:v>
                </c:pt>
                <c:pt idx="476">
                  <c:v>45337</c:v>
                </c:pt>
                <c:pt idx="477">
                  <c:v>45338</c:v>
                </c:pt>
                <c:pt idx="478">
                  <c:v>45339</c:v>
                </c:pt>
                <c:pt idx="479">
                  <c:v>45340</c:v>
                </c:pt>
                <c:pt idx="480">
                  <c:v>45341</c:v>
                </c:pt>
                <c:pt idx="481">
                  <c:v>45342</c:v>
                </c:pt>
                <c:pt idx="482">
                  <c:v>45343</c:v>
                </c:pt>
                <c:pt idx="483">
                  <c:v>45344</c:v>
                </c:pt>
                <c:pt idx="484">
                  <c:v>45345</c:v>
                </c:pt>
                <c:pt idx="485">
                  <c:v>45346</c:v>
                </c:pt>
                <c:pt idx="486">
                  <c:v>45347</c:v>
                </c:pt>
                <c:pt idx="487">
                  <c:v>45348</c:v>
                </c:pt>
                <c:pt idx="488">
                  <c:v>45349</c:v>
                </c:pt>
                <c:pt idx="489">
                  <c:v>45350</c:v>
                </c:pt>
                <c:pt idx="490">
                  <c:v>45351</c:v>
                </c:pt>
                <c:pt idx="491">
                  <c:v>45352</c:v>
                </c:pt>
                <c:pt idx="492">
                  <c:v>45353</c:v>
                </c:pt>
                <c:pt idx="493">
                  <c:v>45354</c:v>
                </c:pt>
                <c:pt idx="494">
                  <c:v>45355</c:v>
                </c:pt>
                <c:pt idx="495">
                  <c:v>45356</c:v>
                </c:pt>
                <c:pt idx="496">
                  <c:v>45357</c:v>
                </c:pt>
                <c:pt idx="497">
                  <c:v>45358</c:v>
                </c:pt>
                <c:pt idx="498">
                  <c:v>45359</c:v>
                </c:pt>
                <c:pt idx="499">
                  <c:v>45360</c:v>
                </c:pt>
                <c:pt idx="500">
                  <c:v>45361</c:v>
                </c:pt>
                <c:pt idx="501">
                  <c:v>45362</c:v>
                </c:pt>
                <c:pt idx="502">
                  <c:v>45363</c:v>
                </c:pt>
                <c:pt idx="503">
                  <c:v>45364</c:v>
                </c:pt>
                <c:pt idx="504">
                  <c:v>45365</c:v>
                </c:pt>
                <c:pt idx="505">
                  <c:v>45366</c:v>
                </c:pt>
                <c:pt idx="506">
                  <c:v>45367</c:v>
                </c:pt>
                <c:pt idx="507">
                  <c:v>45368</c:v>
                </c:pt>
                <c:pt idx="508">
                  <c:v>45369</c:v>
                </c:pt>
                <c:pt idx="509">
                  <c:v>45370</c:v>
                </c:pt>
                <c:pt idx="510">
                  <c:v>45371</c:v>
                </c:pt>
                <c:pt idx="511">
                  <c:v>45372</c:v>
                </c:pt>
                <c:pt idx="512">
                  <c:v>45373</c:v>
                </c:pt>
                <c:pt idx="513">
                  <c:v>45374</c:v>
                </c:pt>
                <c:pt idx="514">
                  <c:v>45375</c:v>
                </c:pt>
                <c:pt idx="515">
                  <c:v>45376</c:v>
                </c:pt>
                <c:pt idx="516">
                  <c:v>45377</c:v>
                </c:pt>
                <c:pt idx="517">
                  <c:v>45378</c:v>
                </c:pt>
                <c:pt idx="518">
                  <c:v>45379</c:v>
                </c:pt>
                <c:pt idx="519">
                  <c:v>45380</c:v>
                </c:pt>
                <c:pt idx="520">
                  <c:v>45381</c:v>
                </c:pt>
                <c:pt idx="521">
                  <c:v>45382</c:v>
                </c:pt>
                <c:pt idx="522">
                  <c:v>45383</c:v>
                </c:pt>
                <c:pt idx="523">
                  <c:v>45384</c:v>
                </c:pt>
                <c:pt idx="524">
                  <c:v>45385</c:v>
                </c:pt>
                <c:pt idx="525">
                  <c:v>45386</c:v>
                </c:pt>
                <c:pt idx="526">
                  <c:v>45387</c:v>
                </c:pt>
                <c:pt idx="527">
                  <c:v>45388</c:v>
                </c:pt>
                <c:pt idx="528">
                  <c:v>45389</c:v>
                </c:pt>
                <c:pt idx="529">
                  <c:v>45390</c:v>
                </c:pt>
                <c:pt idx="530">
                  <c:v>45391</c:v>
                </c:pt>
                <c:pt idx="531">
                  <c:v>45392</c:v>
                </c:pt>
                <c:pt idx="532">
                  <c:v>45393</c:v>
                </c:pt>
                <c:pt idx="533">
                  <c:v>45394</c:v>
                </c:pt>
                <c:pt idx="534">
                  <c:v>45395</c:v>
                </c:pt>
                <c:pt idx="535">
                  <c:v>45396</c:v>
                </c:pt>
                <c:pt idx="536">
                  <c:v>45397</c:v>
                </c:pt>
                <c:pt idx="537">
                  <c:v>45398</c:v>
                </c:pt>
                <c:pt idx="538">
                  <c:v>45399</c:v>
                </c:pt>
                <c:pt idx="539">
                  <c:v>45400</c:v>
                </c:pt>
                <c:pt idx="540">
                  <c:v>45401</c:v>
                </c:pt>
                <c:pt idx="541">
                  <c:v>45402</c:v>
                </c:pt>
                <c:pt idx="542">
                  <c:v>45403</c:v>
                </c:pt>
                <c:pt idx="543">
                  <c:v>45404</c:v>
                </c:pt>
                <c:pt idx="544">
                  <c:v>45405</c:v>
                </c:pt>
                <c:pt idx="545">
                  <c:v>45406</c:v>
                </c:pt>
                <c:pt idx="546">
                  <c:v>45407</c:v>
                </c:pt>
                <c:pt idx="547">
                  <c:v>45408</c:v>
                </c:pt>
                <c:pt idx="548">
                  <c:v>45409</c:v>
                </c:pt>
                <c:pt idx="549">
                  <c:v>45410</c:v>
                </c:pt>
                <c:pt idx="550">
                  <c:v>45411</c:v>
                </c:pt>
                <c:pt idx="551">
                  <c:v>45412</c:v>
                </c:pt>
                <c:pt idx="552">
                  <c:v>45413</c:v>
                </c:pt>
                <c:pt idx="553">
                  <c:v>45414</c:v>
                </c:pt>
                <c:pt idx="554">
                  <c:v>45415</c:v>
                </c:pt>
                <c:pt idx="555">
                  <c:v>45416</c:v>
                </c:pt>
                <c:pt idx="556">
                  <c:v>45417</c:v>
                </c:pt>
                <c:pt idx="557">
                  <c:v>45418</c:v>
                </c:pt>
                <c:pt idx="558">
                  <c:v>45419</c:v>
                </c:pt>
                <c:pt idx="559">
                  <c:v>45420</c:v>
                </c:pt>
                <c:pt idx="560">
                  <c:v>45421</c:v>
                </c:pt>
                <c:pt idx="561">
                  <c:v>45422</c:v>
                </c:pt>
                <c:pt idx="562">
                  <c:v>45423</c:v>
                </c:pt>
                <c:pt idx="563">
                  <c:v>45424</c:v>
                </c:pt>
                <c:pt idx="564">
                  <c:v>45425</c:v>
                </c:pt>
                <c:pt idx="565">
                  <c:v>45426</c:v>
                </c:pt>
                <c:pt idx="566">
                  <c:v>45427</c:v>
                </c:pt>
                <c:pt idx="567">
                  <c:v>45428</c:v>
                </c:pt>
                <c:pt idx="568">
                  <c:v>45429</c:v>
                </c:pt>
                <c:pt idx="569">
                  <c:v>45430</c:v>
                </c:pt>
                <c:pt idx="570">
                  <c:v>45431</c:v>
                </c:pt>
                <c:pt idx="571">
                  <c:v>45432</c:v>
                </c:pt>
                <c:pt idx="572">
                  <c:v>45433</c:v>
                </c:pt>
                <c:pt idx="573">
                  <c:v>45434</c:v>
                </c:pt>
                <c:pt idx="574">
                  <c:v>45435</c:v>
                </c:pt>
                <c:pt idx="575">
                  <c:v>45436</c:v>
                </c:pt>
                <c:pt idx="576">
                  <c:v>45437</c:v>
                </c:pt>
                <c:pt idx="577">
                  <c:v>45438</c:v>
                </c:pt>
                <c:pt idx="578">
                  <c:v>45439</c:v>
                </c:pt>
                <c:pt idx="579">
                  <c:v>45440</c:v>
                </c:pt>
                <c:pt idx="580">
                  <c:v>45441</c:v>
                </c:pt>
                <c:pt idx="581">
                  <c:v>45442</c:v>
                </c:pt>
                <c:pt idx="582">
                  <c:v>45443</c:v>
                </c:pt>
                <c:pt idx="583">
                  <c:v>45444</c:v>
                </c:pt>
                <c:pt idx="584">
                  <c:v>45445</c:v>
                </c:pt>
                <c:pt idx="585">
                  <c:v>45446</c:v>
                </c:pt>
                <c:pt idx="586">
                  <c:v>45447</c:v>
                </c:pt>
                <c:pt idx="587">
                  <c:v>45448</c:v>
                </c:pt>
                <c:pt idx="588">
                  <c:v>45449</c:v>
                </c:pt>
                <c:pt idx="589">
                  <c:v>45450</c:v>
                </c:pt>
                <c:pt idx="590">
                  <c:v>45451</c:v>
                </c:pt>
                <c:pt idx="591">
                  <c:v>45452</c:v>
                </c:pt>
                <c:pt idx="592">
                  <c:v>45453</c:v>
                </c:pt>
                <c:pt idx="593">
                  <c:v>45454</c:v>
                </c:pt>
                <c:pt idx="594">
                  <c:v>45455</c:v>
                </c:pt>
                <c:pt idx="595">
                  <c:v>45456</c:v>
                </c:pt>
                <c:pt idx="596">
                  <c:v>45457</c:v>
                </c:pt>
                <c:pt idx="597">
                  <c:v>45458</c:v>
                </c:pt>
                <c:pt idx="598">
                  <c:v>45459</c:v>
                </c:pt>
                <c:pt idx="599">
                  <c:v>45460</c:v>
                </c:pt>
                <c:pt idx="600">
                  <c:v>45461</c:v>
                </c:pt>
                <c:pt idx="601">
                  <c:v>45462</c:v>
                </c:pt>
                <c:pt idx="602">
                  <c:v>45463</c:v>
                </c:pt>
                <c:pt idx="603">
                  <c:v>45464</c:v>
                </c:pt>
                <c:pt idx="604">
                  <c:v>45465</c:v>
                </c:pt>
                <c:pt idx="605">
                  <c:v>45466</c:v>
                </c:pt>
                <c:pt idx="606">
                  <c:v>45467</c:v>
                </c:pt>
                <c:pt idx="607">
                  <c:v>45468</c:v>
                </c:pt>
                <c:pt idx="608">
                  <c:v>45469</c:v>
                </c:pt>
                <c:pt idx="609">
                  <c:v>45470</c:v>
                </c:pt>
                <c:pt idx="610">
                  <c:v>45471</c:v>
                </c:pt>
                <c:pt idx="611">
                  <c:v>45472</c:v>
                </c:pt>
                <c:pt idx="612">
                  <c:v>45473</c:v>
                </c:pt>
                <c:pt idx="613">
                  <c:v>45474</c:v>
                </c:pt>
                <c:pt idx="614">
                  <c:v>45475</c:v>
                </c:pt>
                <c:pt idx="615">
                  <c:v>45476</c:v>
                </c:pt>
                <c:pt idx="616">
                  <c:v>45477</c:v>
                </c:pt>
                <c:pt idx="617">
                  <c:v>45478</c:v>
                </c:pt>
                <c:pt idx="618">
                  <c:v>45479</c:v>
                </c:pt>
                <c:pt idx="619">
                  <c:v>45480</c:v>
                </c:pt>
                <c:pt idx="620">
                  <c:v>45481</c:v>
                </c:pt>
                <c:pt idx="621">
                  <c:v>45482</c:v>
                </c:pt>
                <c:pt idx="622">
                  <c:v>45483</c:v>
                </c:pt>
                <c:pt idx="623">
                  <c:v>45484</c:v>
                </c:pt>
                <c:pt idx="624">
                  <c:v>45485</c:v>
                </c:pt>
                <c:pt idx="625">
                  <c:v>45486</c:v>
                </c:pt>
                <c:pt idx="626">
                  <c:v>45487</c:v>
                </c:pt>
                <c:pt idx="627">
                  <c:v>45488</c:v>
                </c:pt>
                <c:pt idx="628">
                  <c:v>45489</c:v>
                </c:pt>
                <c:pt idx="629">
                  <c:v>45490</c:v>
                </c:pt>
                <c:pt idx="630">
                  <c:v>45491</c:v>
                </c:pt>
                <c:pt idx="631">
                  <c:v>45492</c:v>
                </c:pt>
                <c:pt idx="632">
                  <c:v>45493</c:v>
                </c:pt>
                <c:pt idx="633">
                  <c:v>45494</c:v>
                </c:pt>
                <c:pt idx="634">
                  <c:v>45495</c:v>
                </c:pt>
                <c:pt idx="635">
                  <c:v>45496</c:v>
                </c:pt>
                <c:pt idx="636">
                  <c:v>45497</c:v>
                </c:pt>
                <c:pt idx="637">
                  <c:v>45498</c:v>
                </c:pt>
                <c:pt idx="638">
                  <c:v>45499</c:v>
                </c:pt>
                <c:pt idx="639">
                  <c:v>45500</c:v>
                </c:pt>
                <c:pt idx="640">
                  <c:v>45501</c:v>
                </c:pt>
                <c:pt idx="641">
                  <c:v>45502</c:v>
                </c:pt>
                <c:pt idx="642">
                  <c:v>45503</c:v>
                </c:pt>
                <c:pt idx="643">
                  <c:v>45504</c:v>
                </c:pt>
                <c:pt idx="644">
                  <c:v>45505</c:v>
                </c:pt>
                <c:pt idx="645">
                  <c:v>45506</c:v>
                </c:pt>
                <c:pt idx="646">
                  <c:v>45507</c:v>
                </c:pt>
                <c:pt idx="647">
                  <c:v>45508</c:v>
                </c:pt>
                <c:pt idx="648">
                  <c:v>45509</c:v>
                </c:pt>
                <c:pt idx="649">
                  <c:v>45510</c:v>
                </c:pt>
                <c:pt idx="650">
                  <c:v>45511</c:v>
                </c:pt>
                <c:pt idx="651">
                  <c:v>45512</c:v>
                </c:pt>
                <c:pt idx="652">
                  <c:v>45513</c:v>
                </c:pt>
                <c:pt idx="653">
                  <c:v>45514</c:v>
                </c:pt>
                <c:pt idx="654">
                  <c:v>45515</c:v>
                </c:pt>
                <c:pt idx="655">
                  <c:v>45516</c:v>
                </c:pt>
                <c:pt idx="656">
                  <c:v>45517</c:v>
                </c:pt>
                <c:pt idx="657">
                  <c:v>45518</c:v>
                </c:pt>
                <c:pt idx="658">
                  <c:v>45519</c:v>
                </c:pt>
                <c:pt idx="659">
                  <c:v>45520</c:v>
                </c:pt>
                <c:pt idx="660">
                  <c:v>45521</c:v>
                </c:pt>
                <c:pt idx="661">
                  <c:v>45522</c:v>
                </c:pt>
                <c:pt idx="662">
                  <c:v>45523</c:v>
                </c:pt>
                <c:pt idx="663">
                  <c:v>45524</c:v>
                </c:pt>
                <c:pt idx="664">
                  <c:v>45525</c:v>
                </c:pt>
                <c:pt idx="665">
                  <c:v>45526</c:v>
                </c:pt>
                <c:pt idx="666">
                  <c:v>45527</c:v>
                </c:pt>
                <c:pt idx="667">
                  <c:v>45528</c:v>
                </c:pt>
                <c:pt idx="668">
                  <c:v>45529</c:v>
                </c:pt>
                <c:pt idx="669">
                  <c:v>45530</c:v>
                </c:pt>
                <c:pt idx="670">
                  <c:v>45531</c:v>
                </c:pt>
                <c:pt idx="671">
                  <c:v>45532</c:v>
                </c:pt>
                <c:pt idx="672">
                  <c:v>45533</c:v>
                </c:pt>
                <c:pt idx="673">
                  <c:v>45534</c:v>
                </c:pt>
                <c:pt idx="674">
                  <c:v>45535</c:v>
                </c:pt>
                <c:pt idx="675">
                  <c:v>45536</c:v>
                </c:pt>
                <c:pt idx="676">
                  <c:v>45537</c:v>
                </c:pt>
                <c:pt idx="677">
                  <c:v>45538</c:v>
                </c:pt>
                <c:pt idx="678">
                  <c:v>45539</c:v>
                </c:pt>
                <c:pt idx="679">
                  <c:v>45540</c:v>
                </c:pt>
                <c:pt idx="680">
                  <c:v>45541</c:v>
                </c:pt>
                <c:pt idx="681">
                  <c:v>45542</c:v>
                </c:pt>
                <c:pt idx="682">
                  <c:v>45543</c:v>
                </c:pt>
                <c:pt idx="683">
                  <c:v>45544</c:v>
                </c:pt>
                <c:pt idx="684">
                  <c:v>45545</c:v>
                </c:pt>
                <c:pt idx="685">
                  <c:v>45546</c:v>
                </c:pt>
                <c:pt idx="686">
                  <c:v>45547</c:v>
                </c:pt>
                <c:pt idx="687">
                  <c:v>45548</c:v>
                </c:pt>
                <c:pt idx="688">
                  <c:v>45549</c:v>
                </c:pt>
                <c:pt idx="689">
                  <c:v>45550</c:v>
                </c:pt>
                <c:pt idx="690">
                  <c:v>45551</c:v>
                </c:pt>
                <c:pt idx="691">
                  <c:v>45552</c:v>
                </c:pt>
                <c:pt idx="692">
                  <c:v>45553</c:v>
                </c:pt>
                <c:pt idx="693">
                  <c:v>45554</c:v>
                </c:pt>
                <c:pt idx="694">
                  <c:v>45555</c:v>
                </c:pt>
                <c:pt idx="695">
                  <c:v>45556</c:v>
                </c:pt>
                <c:pt idx="696">
                  <c:v>45557</c:v>
                </c:pt>
                <c:pt idx="697">
                  <c:v>45558</c:v>
                </c:pt>
                <c:pt idx="698">
                  <c:v>45559</c:v>
                </c:pt>
                <c:pt idx="699">
                  <c:v>45560</c:v>
                </c:pt>
                <c:pt idx="700">
                  <c:v>45561</c:v>
                </c:pt>
                <c:pt idx="701">
                  <c:v>45562</c:v>
                </c:pt>
                <c:pt idx="702">
                  <c:v>45563</c:v>
                </c:pt>
                <c:pt idx="703">
                  <c:v>45564</c:v>
                </c:pt>
                <c:pt idx="704">
                  <c:v>45565</c:v>
                </c:pt>
                <c:pt idx="705">
                  <c:v>45566</c:v>
                </c:pt>
                <c:pt idx="706">
                  <c:v>45567</c:v>
                </c:pt>
                <c:pt idx="707">
                  <c:v>45568</c:v>
                </c:pt>
                <c:pt idx="708">
                  <c:v>45569</c:v>
                </c:pt>
                <c:pt idx="709">
                  <c:v>45570</c:v>
                </c:pt>
                <c:pt idx="710">
                  <c:v>45571</c:v>
                </c:pt>
                <c:pt idx="711">
                  <c:v>45572</c:v>
                </c:pt>
                <c:pt idx="712">
                  <c:v>45573</c:v>
                </c:pt>
                <c:pt idx="713">
                  <c:v>45574</c:v>
                </c:pt>
                <c:pt idx="714">
                  <c:v>45575</c:v>
                </c:pt>
                <c:pt idx="715">
                  <c:v>45576</c:v>
                </c:pt>
                <c:pt idx="716">
                  <c:v>45577</c:v>
                </c:pt>
                <c:pt idx="717">
                  <c:v>45578</c:v>
                </c:pt>
                <c:pt idx="718">
                  <c:v>45579</c:v>
                </c:pt>
                <c:pt idx="719">
                  <c:v>45580</c:v>
                </c:pt>
                <c:pt idx="720">
                  <c:v>45581</c:v>
                </c:pt>
                <c:pt idx="721">
                  <c:v>45582</c:v>
                </c:pt>
                <c:pt idx="722">
                  <c:v>45583</c:v>
                </c:pt>
                <c:pt idx="723">
                  <c:v>45584</c:v>
                </c:pt>
                <c:pt idx="724">
                  <c:v>45585</c:v>
                </c:pt>
                <c:pt idx="725">
                  <c:v>45586</c:v>
                </c:pt>
                <c:pt idx="726">
                  <c:v>45587</c:v>
                </c:pt>
                <c:pt idx="727">
                  <c:v>45588</c:v>
                </c:pt>
                <c:pt idx="728">
                  <c:v>45589</c:v>
                </c:pt>
                <c:pt idx="729">
                  <c:v>45590</c:v>
                </c:pt>
                <c:pt idx="730">
                  <c:v>45591</c:v>
                </c:pt>
                <c:pt idx="731">
                  <c:v>45592</c:v>
                </c:pt>
                <c:pt idx="732">
                  <c:v>45593</c:v>
                </c:pt>
                <c:pt idx="733">
                  <c:v>45594</c:v>
                </c:pt>
                <c:pt idx="734">
                  <c:v>45595</c:v>
                </c:pt>
                <c:pt idx="735">
                  <c:v>45596</c:v>
                </c:pt>
                <c:pt idx="736">
                  <c:v>45597</c:v>
                </c:pt>
                <c:pt idx="737">
                  <c:v>45598</c:v>
                </c:pt>
                <c:pt idx="738">
                  <c:v>45599</c:v>
                </c:pt>
                <c:pt idx="739">
                  <c:v>45600</c:v>
                </c:pt>
                <c:pt idx="740">
                  <c:v>45601</c:v>
                </c:pt>
                <c:pt idx="741">
                  <c:v>45602</c:v>
                </c:pt>
                <c:pt idx="742">
                  <c:v>45603</c:v>
                </c:pt>
                <c:pt idx="743">
                  <c:v>45604</c:v>
                </c:pt>
                <c:pt idx="744">
                  <c:v>45605</c:v>
                </c:pt>
                <c:pt idx="745">
                  <c:v>45606</c:v>
                </c:pt>
                <c:pt idx="746">
                  <c:v>45607</c:v>
                </c:pt>
                <c:pt idx="747">
                  <c:v>45608</c:v>
                </c:pt>
                <c:pt idx="748">
                  <c:v>45609</c:v>
                </c:pt>
                <c:pt idx="749">
                  <c:v>45610</c:v>
                </c:pt>
                <c:pt idx="750">
                  <c:v>45611</c:v>
                </c:pt>
                <c:pt idx="751">
                  <c:v>45612</c:v>
                </c:pt>
                <c:pt idx="752">
                  <c:v>45613</c:v>
                </c:pt>
                <c:pt idx="753">
                  <c:v>45614</c:v>
                </c:pt>
                <c:pt idx="754">
                  <c:v>45615</c:v>
                </c:pt>
                <c:pt idx="755">
                  <c:v>45616</c:v>
                </c:pt>
                <c:pt idx="756">
                  <c:v>45617</c:v>
                </c:pt>
                <c:pt idx="757">
                  <c:v>45618</c:v>
                </c:pt>
                <c:pt idx="758">
                  <c:v>45619</c:v>
                </c:pt>
                <c:pt idx="759">
                  <c:v>45620</c:v>
                </c:pt>
                <c:pt idx="760">
                  <c:v>45621</c:v>
                </c:pt>
                <c:pt idx="761">
                  <c:v>45622</c:v>
                </c:pt>
                <c:pt idx="762">
                  <c:v>45623</c:v>
                </c:pt>
                <c:pt idx="763">
                  <c:v>45624</c:v>
                </c:pt>
                <c:pt idx="764">
                  <c:v>45625</c:v>
                </c:pt>
                <c:pt idx="765">
                  <c:v>45626</c:v>
                </c:pt>
                <c:pt idx="766">
                  <c:v>45627</c:v>
                </c:pt>
                <c:pt idx="767">
                  <c:v>45628</c:v>
                </c:pt>
                <c:pt idx="768">
                  <c:v>45629</c:v>
                </c:pt>
                <c:pt idx="769">
                  <c:v>45630</c:v>
                </c:pt>
                <c:pt idx="770">
                  <c:v>45631</c:v>
                </c:pt>
                <c:pt idx="771">
                  <c:v>45632</c:v>
                </c:pt>
                <c:pt idx="772">
                  <c:v>45633</c:v>
                </c:pt>
                <c:pt idx="773">
                  <c:v>45634</c:v>
                </c:pt>
                <c:pt idx="774">
                  <c:v>45635</c:v>
                </c:pt>
                <c:pt idx="775">
                  <c:v>45636</c:v>
                </c:pt>
                <c:pt idx="776">
                  <c:v>45637</c:v>
                </c:pt>
                <c:pt idx="777">
                  <c:v>45638</c:v>
                </c:pt>
                <c:pt idx="778">
                  <c:v>45639</c:v>
                </c:pt>
                <c:pt idx="779">
                  <c:v>45640</c:v>
                </c:pt>
                <c:pt idx="780">
                  <c:v>45641</c:v>
                </c:pt>
                <c:pt idx="781">
                  <c:v>45642</c:v>
                </c:pt>
                <c:pt idx="782">
                  <c:v>45643</c:v>
                </c:pt>
                <c:pt idx="783">
                  <c:v>45644</c:v>
                </c:pt>
                <c:pt idx="784">
                  <c:v>45645</c:v>
                </c:pt>
                <c:pt idx="785">
                  <c:v>45646</c:v>
                </c:pt>
                <c:pt idx="786">
                  <c:v>45647</c:v>
                </c:pt>
                <c:pt idx="787">
                  <c:v>45648</c:v>
                </c:pt>
                <c:pt idx="788">
                  <c:v>45649</c:v>
                </c:pt>
                <c:pt idx="789">
                  <c:v>45650</c:v>
                </c:pt>
                <c:pt idx="790">
                  <c:v>45651</c:v>
                </c:pt>
                <c:pt idx="791">
                  <c:v>45652</c:v>
                </c:pt>
                <c:pt idx="792">
                  <c:v>45653</c:v>
                </c:pt>
                <c:pt idx="793">
                  <c:v>45654</c:v>
                </c:pt>
                <c:pt idx="794">
                  <c:v>45655</c:v>
                </c:pt>
                <c:pt idx="795">
                  <c:v>45656</c:v>
                </c:pt>
                <c:pt idx="796">
                  <c:v>45657</c:v>
                </c:pt>
              </c:numCache>
            </c:numRef>
          </c:cat>
          <c:val>
            <c:numRef>
              <c:f>'multiTimeline price Last (XRP)'!$F$9:$F$1106</c:f>
              <c:numCache>
                <c:formatCode>General</c:formatCode>
                <c:ptCount val="10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3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4D6-4250-B9DA-59D3DCFD3D0D}"/>
            </c:ext>
          </c:extLst>
        </c:ser>
        <c:ser>
          <c:idx val="2"/>
          <c:order val="2"/>
          <c:tx>
            <c:strRef>
              <c:f>'multiTimeline price Last (XRP)'!$O$2:$V$2</c:f>
              <c:strCache>
                <c:ptCount val="1"/>
                <c:pt idx="0">
                  <c:v>SELL SIGNAL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  <a:prstDash val="solid"/>
            </a:ln>
          </c:spPr>
          <c:invertIfNegative val="0"/>
          <c:val>
            <c:numRef>
              <c:f>'multiTimeline price Last (XRP)'!$O$6:$O$1048576</c:f>
              <c:numCache>
                <c:formatCode>General</c:formatCode>
                <c:ptCount val="1048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6-4250-B9DA-59D3DCFD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702183176"/>
        <c:axId val="702181736"/>
      </c:barChart>
      <c:dateAx>
        <c:axId val="10"/>
        <c:scaling>
          <c:orientation val="minMax"/>
        </c:scaling>
        <c:delete val="0"/>
        <c:axPos val="b"/>
        <c:numFmt formatCode="[$-409]dd\-mmm\-yy" sourceLinked="0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crossAx val="10"/>
        <c:crosses val="autoZero"/>
        <c:crossBetween val="between"/>
      </c:valAx>
      <c:dateAx>
        <c:axId val="702183176"/>
        <c:scaling>
          <c:orientation val="minMax"/>
        </c:scaling>
        <c:delete val="1"/>
        <c:axPos val="b"/>
        <c:numFmt formatCode="[$-409]dd\-mmm\-yy" sourceLinked="1"/>
        <c:majorTickMark val="out"/>
        <c:minorTickMark val="none"/>
        <c:tickLblPos val="nextTo"/>
        <c:crossAx val="702181736"/>
        <c:crosses val="autoZero"/>
        <c:auto val="0"/>
        <c:lblOffset val="100"/>
        <c:baseTimeUnit val="days"/>
      </c:dateAx>
      <c:valAx>
        <c:axId val="70218173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"/>
            </a:pPr>
            <a:endParaRPr lang="en-US"/>
          </a:p>
        </c:txPr>
        <c:crossAx val="702183176"/>
        <c:crosses val="max"/>
        <c:crossBetween val="between"/>
        <c:majorUnit val="1"/>
        <c:minorUnit val="1"/>
      </c:valAx>
    </c:plotArea>
    <c:legend>
      <c:legendPos val="b"/>
      <c:layout>
        <c:manualLayout>
          <c:xMode val="edge"/>
          <c:yMode val="edge"/>
          <c:x val="5.0667662153904627E-2"/>
          <c:y val="0.91030572295781464"/>
          <c:w val="0.93572183402110465"/>
          <c:h val="6.7347908327101566E-2"/>
        </c:manualLayout>
      </c:layout>
      <c:overlay val="0"/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'multiTimeline price Last (XRP)'!$B$5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4472C4"/>
              </a:solidFill>
              <a:prstDash val="solid"/>
            </a:ln>
          </c:spPr>
          <c:cat>
            <c:numRef>
              <c:f>'multiTimeline price Last (XRP)'!$A$6:$A$1103</c:f>
              <c:numCache>
                <c:formatCode>[$-409]dd\-mmm\-yy</c:formatCode>
                <c:ptCount val="1098"/>
                <c:pt idx="0">
                  <c:v>43303</c:v>
                </c:pt>
                <c:pt idx="1">
                  <c:v>43310</c:v>
                </c:pt>
                <c:pt idx="2">
                  <c:v>43317</c:v>
                </c:pt>
                <c:pt idx="3">
                  <c:v>43324</c:v>
                </c:pt>
                <c:pt idx="4">
                  <c:v>43331</c:v>
                </c:pt>
                <c:pt idx="5">
                  <c:v>43338</c:v>
                </c:pt>
                <c:pt idx="6">
                  <c:v>43345</c:v>
                </c:pt>
                <c:pt idx="7">
                  <c:v>43352</c:v>
                </c:pt>
                <c:pt idx="8">
                  <c:v>43359</c:v>
                </c:pt>
                <c:pt idx="9">
                  <c:v>43366</c:v>
                </c:pt>
                <c:pt idx="10">
                  <c:v>43373</c:v>
                </c:pt>
                <c:pt idx="11">
                  <c:v>43380</c:v>
                </c:pt>
                <c:pt idx="12">
                  <c:v>43387</c:v>
                </c:pt>
                <c:pt idx="13">
                  <c:v>43394</c:v>
                </c:pt>
                <c:pt idx="14">
                  <c:v>43401</c:v>
                </c:pt>
                <c:pt idx="15">
                  <c:v>43408</c:v>
                </c:pt>
                <c:pt idx="16">
                  <c:v>43415</c:v>
                </c:pt>
                <c:pt idx="17">
                  <c:v>43422</c:v>
                </c:pt>
                <c:pt idx="18">
                  <c:v>43429</c:v>
                </c:pt>
                <c:pt idx="19">
                  <c:v>43436</c:v>
                </c:pt>
                <c:pt idx="20">
                  <c:v>43443</c:v>
                </c:pt>
                <c:pt idx="21">
                  <c:v>43450</c:v>
                </c:pt>
                <c:pt idx="22">
                  <c:v>43457</c:v>
                </c:pt>
                <c:pt idx="23">
                  <c:v>43464</c:v>
                </c:pt>
                <c:pt idx="24">
                  <c:v>43471</c:v>
                </c:pt>
                <c:pt idx="25">
                  <c:v>43478</c:v>
                </c:pt>
                <c:pt idx="26">
                  <c:v>43485</c:v>
                </c:pt>
                <c:pt idx="27">
                  <c:v>43492</c:v>
                </c:pt>
                <c:pt idx="28">
                  <c:v>43499</c:v>
                </c:pt>
                <c:pt idx="29">
                  <c:v>43506</c:v>
                </c:pt>
                <c:pt idx="30">
                  <c:v>43513</c:v>
                </c:pt>
                <c:pt idx="31">
                  <c:v>43520</c:v>
                </c:pt>
                <c:pt idx="32">
                  <c:v>43527</c:v>
                </c:pt>
                <c:pt idx="33">
                  <c:v>43534</c:v>
                </c:pt>
                <c:pt idx="34">
                  <c:v>43541</c:v>
                </c:pt>
                <c:pt idx="35">
                  <c:v>43548</c:v>
                </c:pt>
                <c:pt idx="36">
                  <c:v>43555</c:v>
                </c:pt>
                <c:pt idx="37">
                  <c:v>43562</c:v>
                </c:pt>
                <c:pt idx="38">
                  <c:v>43569</c:v>
                </c:pt>
                <c:pt idx="39">
                  <c:v>43576</c:v>
                </c:pt>
                <c:pt idx="40">
                  <c:v>43583</c:v>
                </c:pt>
                <c:pt idx="41">
                  <c:v>43590</c:v>
                </c:pt>
                <c:pt idx="42">
                  <c:v>43597</c:v>
                </c:pt>
                <c:pt idx="43">
                  <c:v>43604</c:v>
                </c:pt>
                <c:pt idx="44">
                  <c:v>43611</c:v>
                </c:pt>
                <c:pt idx="45">
                  <c:v>43618</c:v>
                </c:pt>
                <c:pt idx="46">
                  <c:v>43625</c:v>
                </c:pt>
                <c:pt idx="47">
                  <c:v>43632</c:v>
                </c:pt>
                <c:pt idx="48">
                  <c:v>43639</c:v>
                </c:pt>
                <c:pt idx="49">
                  <c:v>43646</c:v>
                </c:pt>
                <c:pt idx="50">
                  <c:v>43653</c:v>
                </c:pt>
                <c:pt idx="51">
                  <c:v>43660</c:v>
                </c:pt>
                <c:pt idx="52">
                  <c:v>43667</c:v>
                </c:pt>
                <c:pt idx="53">
                  <c:v>43674</c:v>
                </c:pt>
                <c:pt idx="54">
                  <c:v>43681</c:v>
                </c:pt>
                <c:pt idx="55">
                  <c:v>43688</c:v>
                </c:pt>
                <c:pt idx="56">
                  <c:v>43695</c:v>
                </c:pt>
                <c:pt idx="57">
                  <c:v>43702</c:v>
                </c:pt>
                <c:pt idx="58">
                  <c:v>43709</c:v>
                </c:pt>
                <c:pt idx="59">
                  <c:v>43716</c:v>
                </c:pt>
                <c:pt idx="60">
                  <c:v>43723</c:v>
                </c:pt>
                <c:pt idx="61">
                  <c:v>43730</c:v>
                </c:pt>
                <c:pt idx="62">
                  <c:v>43737</c:v>
                </c:pt>
                <c:pt idx="63">
                  <c:v>43744</c:v>
                </c:pt>
                <c:pt idx="64">
                  <c:v>43751</c:v>
                </c:pt>
                <c:pt idx="65">
                  <c:v>43758</c:v>
                </c:pt>
                <c:pt idx="66">
                  <c:v>43765</c:v>
                </c:pt>
                <c:pt idx="67">
                  <c:v>43772</c:v>
                </c:pt>
                <c:pt idx="68">
                  <c:v>43779</c:v>
                </c:pt>
                <c:pt idx="69">
                  <c:v>43786</c:v>
                </c:pt>
                <c:pt idx="70">
                  <c:v>43793</c:v>
                </c:pt>
                <c:pt idx="71">
                  <c:v>43800</c:v>
                </c:pt>
                <c:pt idx="72">
                  <c:v>43807</c:v>
                </c:pt>
                <c:pt idx="73">
                  <c:v>43814</c:v>
                </c:pt>
                <c:pt idx="74">
                  <c:v>43821</c:v>
                </c:pt>
                <c:pt idx="75">
                  <c:v>43828</c:v>
                </c:pt>
                <c:pt idx="76">
                  <c:v>43835</c:v>
                </c:pt>
                <c:pt idx="77">
                  <c:v>43842</c:v>
                </c:pt>
                <c:pt idx="78">
                  <c:v>43849</c:v>
                </c:pt>
                <c:pt idx="79">
                  <c:v>43856</c:v>
                </c:pt>
                <c:pt idx="80">
                  <c:v>43863</c:v>
                </c:pt>
                <c:pt idx="81">
                  <c:v>43870</c:v>
                </c:pt>
                <c:pt idx="82">
                  <c:v>43877</c:v>
                </c:pt>
                <c:pt idx="83">
                  <c:v>43884</c:v>
                </c:pt>
                <c:pt idx="84">
                  <c:v>43891</c:v>
                </c:pt>
                <c:pt idx="85">
                  <c:v>43898</c:v>
                </c:pt>
                <c:pt idx="86">
                  <c:v>43905</c:v>
                </c:pt>
                <c:pt idx="87">
                  <c:v>43912</c:v>
                </c:pt>
                <c:pt idx="88">
                  <c:v>43919</c:v>
                </c:pt>
                <c:pt idx="89">
                  <c:v>43926</c:v>
                </c:pt>
                <c:pt idx="90">
                  <c:v>43933</c:v>
                </c:pt>
                <c:pt idx="91">
                  <c:v>43940</c:v>
                </c:pt>
                <c:pt idx="92">
                  <c:v>43947</c:v>
                </c:pt>
                <c:pt idx="93">
                  <c:v>43954</c:v>
                </c:pt>
                <c:pt idx="94">
                  <c:v>43961</c:v>
                </c:pt>
                <c:pt idx="95">
                  <c:v>43968</c:v>
                </c:pt>
                <c:pt idx="96">
                  <c:v>43975</c:v>
                </c:pt>
                <c:pt idx="97">
                  <c:v>43982</c:v>
                </c:pt>
                <c:pt idx="98">
                  <c:v>43989</c:v>
                </c:pt>
                <c:pt idx="99">
                  <c:v>43996</c:v>
                </c:pt>
                <c:pt idx="100">
                  <c:v>44003</c:v>
                </c:pt>
                <c:pt idx="101">
                  <c:v>44010</c:v>
                </c:pt>
                <c:pt idx="102">
                  <c:v>44017</c:v>
                </c:pt>
                <c:pt idx="103">
                  <c:v>44024</c:v>
                </c:pt>
                <c:pt idx="104">
                  <c:v>44031</c:v>
                </c:pt>
                <c:pt idx="105">
                  <c:v>44038</c:v>
                </c:pt>
                <c:pt idx="106">
                  <c:v>44045</c:v>
                </c:pt>
                <c:pt idx="107">
                  <c:v>44052</c:v>
                </c:pt>
                <c:pt idx="108">
                  <c:v>44059</c:v>
                </c:pt>
                <c:pt idx="109">
                  <c:v>44066</c:v>
                </c:pt>
                <c:pt idx="110">
                  <c:v>44073</c:v>
                </c:pt>
                <c:pt idx="111">
                  <c:v>44080</c:v>
                </c:pt>
                <c:pt idx="112">
                  <c:v>44087</c:v>
                </c:pt>
                <c:pt idx="113">
                  <c:v>44094</c:v>
                </c:pt>
                <c:pt idx="114">
                  <c:v>44101</c:v>
                </c:pt>
                <c:pt idx="115">
                  <c:v>44108</c:v>
                </c:pt>
                <c:pt idx="116">
                  <c:v>44115</c:v>
                </c:pt>
                <c:pt idx="117">
                  <c:v>44122</c:v>
                </c:pt>
                <c:pt idx="118">
                  <c:v>44129</c:v>
                </c:pt>
                <c:pt idx="119">
                  <c:v>44136</c:v>
                </c:pt>
                <c:pt idx="120">
                  <c:v>44143</c:v>
                </c:pt>
                <c:pt idx="121">
                  <c:v>44150</c:v>
                </c:pt>
                <c:pt idx="122">
                  <c:v>44157</c:v>
                </c:pt>
                <c:pt idx="123">
                  <c:v>44164</c:v>
                </c:pt>
                <c:pt idx="124">
                  <c:v>44171</c:v>
                </c:pt>
                <c:pt idx="125">
                  <c:v>44178</c:v>
                </c:pt>
                <c:pt idx="126">
                  <c:v>44185</c:v>
                </c:pt>
                <c:pt idx="127">
                  <c:v>44192</c:v>
                </c:pt>
                <c:pt idx="128">
                  <c:v>44199</c:v>
                </c:pt>
                <c:pt idx="129">
                  <c:v>44206</c:v>
                </c:pt>
                <c:pt idx="130">
                  <c:v>44213</c:v>
                </c:pt>
                <c:pt idx="131">
                  <c:v>44220</c:v>
                </c:pt>
                <c:pt idx="132">
                  <c:v>44227</c:v>
                </c:pt>
                <c:pt idx="133">
                  <c:v>44234</c:v>
                </c:pt>
                <c:pt idx="134">
                  <c:v>44241</c:v>
                </c:pt>
                <c:pt idx="135">
                  <c:v>44248</c:v>
                </c:pt>
                <c:pt idx="136">
                  <c:v>44255</c:v>
                </c:pt>
                <c:pt idx="137">
                  <c:v>44262</c:v>
                </c:pt>
                <c:pt idx="138">
                  <c:v>44269</c:v>
                </c:pt>
                <c:pt idx="139">
                  <c:v>44276</c:v>
                </c:pt>
                <c:pt idx="140">
                  <c:v>44283</c:v>
                </c:pt>
                <c:pt idx="141">
                  <c:v>44290</c:v>
                </c:pt>
                <c:pt idx="142">
                  <c:v>44297</c:v>
                </c:pt>
                <c:pt idx="143">
                  <c:v>44304</c:v>
                </c:pt>
                <c:pt idx="144">
                  <c:v>44311</c:v>
                </c:pt>
                <c:pt idx="145">
                  <c:v>44318</c:v>
                </c:pt>
                <c:pt idx="146">
                  <c:v>44325</c:v>
                </c:pt>
                <c:pt idx="147">
                  <c:v>44332</c:v>
                </c:pt>
                <c:pt idx="148">
                  <c:v>44339</c:v>
                </c:pt>
                <c:pt idx="149">
                  <c:v>44346</c:v>
                </c:pt>
                <c:pt idx="150">
                  <c:v>44353</c:v>
                </c:pt>
                <c:pt idx="151">
                  <c:v>44360</c:v>
                </c:pt>
                <c:pt idx="152">
                  <c:v>44367</c:v>
                </c:pt>
                <c:pt idx="153">
                  <c:v>44374</c:v>
                </c:pt>
                <c:pt idx="154">
                  <c:v>44381</c:v>
                </c:pt>
                <c:pt idx="155">
                  <c:v>44388</c:v>
                </c:pt>
                <c:pt idx="156">
                  <c:v>44395</c:v>
                </c:pt>
                <c:pt idx="157">
                  <c:v>44402</c:v>
                </c:pt>
                <c:pt idx="158">
                  <c:v>44409</c:v>
                </c:pt>
                <c:pt idx="159">
                  <c:v>44416</c:v>
                </c:pt>
                <c:pt idx="160">
                  <c:v>44423</c:v>
                </c:pt>
                <c:pt idx="161">
                  <c:v>44430</c:v>
                </c:pt>
                <c:pt idx="162">
                  <c:v>44437</c:v>
                </c:pt>
                <c:pt idx="163">
                  <c:v>44444</c:v>
                </c:pt>
                <c:pt idx="164">
                  <c:v>44451</c:v>
                </c:pt>
                <c:pt idx="165">
                  <c:v>44458</c:v>
                </c:pt>
                <c:pt idx="166">
                  <c:v>44465</c:v>
                </c:pt>
                <c:pt idx="167">
                  <c:v>44472</c:v>
                </c:pt>
                <c:pt idx="168">
                  <c:v>44479</c:v>
                </c:pt>
                <c:pt idx="169">
                  <c:v>44486</c:v>
                </c:pt>
                <c:pt idx="170">
                  <c:v>44493</c:v>
                </c:pt>
                <c:pt idx="171">
                  <c:v>44500</c:v>
                </c:pt>
                <c:pt idx="172">
                  <c:v>44507</c:v>
                </c:pt>
                <c:pt idx="173">
                  <c:v>44514</c:v>
                </c:pt>
                <c:pt idx="174">
                  <c:v>44521</c:v>
                </c:pt>
                <c:pt idx="175">
                  <c:v>44528</c:v>
                </c:pt>
                <c:pt idx="176">
                  <c:v>44535</c:v>
                </c:pt>
                <c:pt idx="177">
                  <c:v>44542</c:v>
                </c:pt>
                <c:pt idx="178">
                  <c:v>44549</c:v>
                </c:pt>
                <c:pt idx="179">
                  <c:v>44556</c:v>
                </c:pt>
                <c:pt idx="180">
                  <c:v>44563</c:v>
                </c:pt>
                <c:pt idx="181">
                  <c:v>44570</c:v>
                </c:pt>
                <c:pt idx="182">
                  <c:v>44577</c:v>
                </c:pt>
                <c:pt idx="183">
                  <c:v>44584</c:v>
                </c:pt>
                <c:pt idx="184">
                  <c:v>44591</c:v>
                </c:pt>
                <c:pt idx="185">
                  <c:v>44598</c:v>
                </c:pt>
                <c:pt idx="186">
                  <c:v>44605</c:v>
                </c:pt>
                <c:pt idx="187">
                  <c:v>44612</c:v>
                </c:pt>
                <c:pt idx="188">
                  <c:v>44619</c:v>
                </c:pt>
                <c:pt idx="189">
                  <c:v>44626</c:v>
                </c:pt>
                <c:pt idx="190">
                  <c:v>44633</c:v>
                </c:pt>
                <c:pt idx="191">
                  <c:v>44640</c:v>
                </c:pt>
                <c:pt idx="192">
                  <c:v>44647</c:v>
                </c:pt>
                <c:pt idx="193">
                  <c:v>44654</c:v>
                </c:pt>
                <c:pt idx="194">
                  <c:v>44661</c:v>
                </c:pt>
                <c:pt idx="195">
                  <c:v>44668</c:v>
                </c:pt>
                <c:pt idx="196">
                  <c:v>44675</c:v>
                </c:pt>
                <c:pt idx="197">
                  <c:v>44682</c:v>
                </c:pt>
                <c:pt idx="198">
                  <c:v>44689</c:v>
                </c:pt>
                <c:pt idx="199">
                  <c:v>44696</c:v>
                </c:pt>
                <c:pt idx="200">
                  <c:v>44703</c:v>
                </c:pt>
                <c:pt idx="201">
                  <c:v>44710</c:v>
                </c:pt>
                <c:pt idx="202">
                  <c:v>44717</c:v>
                </c:pt>
                <c:pt idx="203">
                  <c:v>44724</c:v>
                </c:pt>
                <c:pt idx="204">
                  <c:v>44731</c:v>
                </c:pt>
                <c:pt idx="205">
                  <c:v>44738</c:v>
                </c:pt>
                <c:pt idx="206">
                  <c:v>44745</c:v>
                </c:pt>
                <c:pt idx="207">
                  <c:v>44752</c:v>
                </c:pt>
                <c:pt idx="208">
                  <c:v>44759</c:v>
                </c:pt>
                <c:pt idx="209">
                  <c:v>44766</c:v>
                </c:pt>
                <c:pt idx="210">
                  <c:v>44773</c:v>
                </c:pt>
                <c:pt idx="211">
                  <c:v>44780</c:v>
                </c:pt>
                <c:pt idx="212">
                  <c:v>44787</c:v>
                </c:pt>
                <c:pt idx="213">
                  <c:v>44794</c:v>
                </c:pt>
                <c:pt idx="214">
                  <c:v>44801</c:v>
                </c:pt>
                <c:pt idx="215">
                  <c:v>44808</c:v>
                </c:pt>
                <c:pt idx="216">
                  <c:v>44815</c:v>
                </c:pt>
                <c:pt idx="217">
                  <c:v>44822</c:v>
                </c:pt>
                <c:pt idx="218">
                  <c:v>44829</c:v>
                </c:pt>
                <c:pt idx="219">
                  <c:v>44836</c:v>
                </c:pt>
                <c:pt idx="220">
                  <c:v>44843</c:v>
                </c:pt>
                <c:pt idx="221">
                  <c:v>44850</c:v>
                </c:pt>
                <c:pt idx="222">
                  <c:v>44857</c:v>
                </c:pt>
                <c:pt idx="223">
                  <c:v>44864</c:v>
                </c:pt>
                <c:pt idx="224">
                  <c:v>44871</c:v>
                </c:pt>
                <c:pt idx="225">
                  <c:v>44878</c:v>
                </c:pt>
                <c:pt idx="226">
                  <c:v>44885</c:v>
                </c:pt>
                <c:pt idx="227">
                  <c:v>44892</c:v>
                </c:pt>
                <c:pt idx="228">
                  <c:v>44899</c:v>
                </c:pt>
                <c:pt idx="229">
                  <c:v>44906</c:v>
                </c:pt>
                <c:pt idx="230">
                  <c:v>44913</c:v>
                </c:pt>
                <c:pt idx="231">
                  <c:v>44920</c:v>
                </c:pt>
                <c:pt idx="232">
                  <c:v>44927</c:v>
                </c:pt>
                <c:pt idx="233">
                  <c:v>44934</c:v>
                </c:pt>
                <c:pt idx="234">
                  <c:v>44941</c:v>
                </c:pt>
                <c:pt idx="235">
                  <c:v>44948</c:v>
                </c:pt>
                <c:pt idx="236">
                  <c:v>44955</c:v>
                </c:pt>
                <c:pt idx="237">
                  <c:v>44962</c:v>
                </c:pt>
                <c:pt idx="238">
                  <c:v>44969</c:v>
                </c:pt>
                <c:pt idx="239">
                  <c:v>44976</c:v>
                </c:pt>
                <c:pt idx="240">
                  <c:v>44983</c:v>
                </c:pt>
                <c:pt idx="241">
                  <c:v>44990</c:v>
                </c:pt>
                <c:pt idx="242">
                  <c:v>44997</c:v>
                </c:pt>
                <c:pt idx="243">
                  <c:v>45004</c:v>
                </c:pt>
                <c:pt idx="244">
                  <c:v>45011</c:v>
                </c:pt>
                <c:pt idx="245">
                  <c:v>45018</c:v>
                </c:pt>
                <c:pt idx="246">
                  <c:v>45025</c:v>
                </c:pt>
                <c:pt idx="247">
                  <c:v>45032</c:v>
                </c:pt>
                <c:pt idx="248">
                  <c:v>45039</c:v>
                </c:pt>
                <c:pt idx="249">
                  <c:v>45046</c:v>
                </c:pt>
                <c:pt idx="250">
                  <c:v>45053</c:v>
                </c:pt>
                <c:pt idx="251">
                  <c:v>45060</c:v>
                </c:pt>
                <c:pt idx="252">
                  <c:v>45067</c:v>
                </c:pt>
                <c:pt idx="253">
                  <c:v>45074</c:v>
                </c:pt>
                <c:pt idx="254">
                  <c:v>45081</c:v>
                </c:pt>
                <c:pt idx="255">
                  <c:v>45088</c:v>
                </c:pt>
                <c:pt idx="256">
                  <c:v>45095</c:v>
                </c:pt>
                <c:pt idx="257">
                  <c:v>45102</c:v>
                </c:pt>
                <c:pt idx="258">
                  <c:v>45109</c:v>
                </c:pt>
                <c:pt idx="259">
                  <c:v>45116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45122</c:v>
                </c:pt>
                <c:pt idx="265">
                  <c:v>45123</c:v>
                </c:pt>
                <c:pt idx="266">
                  <c:v>45124</c:v>
                </c:pt>
                <c:pt idx="267">
                  <c:v>45125</c:v>
                </c:pt>
                <c:pt idx="268">
                  <c:v>45126</c:v>
                </c:pt>
                <c:pt idx="269">
                  <c:v>45127</c:v>
                </c:pt>
                <c:pt idx="270">
                  <c:v>45128</c:v>
                </c:pt>
                <c:pt idx="271">
                  <c:v>45129</c:v>
                </c:pt>
                <c:pt idx="272">
                  <c:v>45130</c:v>
                </c:pt>
                <c:pt idx="273">
                  <c:v>45131</c:v>
                </c:pt>
                <c:pt idx="274">
                  <c:v>45132</c:v>
                </c:pt>
                <c:pt idx="275">
                  <c:v>45133</c:v>
                </c:pt>
                <c:pt idx="276">
                  <c:v>45134</c:v>
                </c:pt>
                <c:pt idx="277">
                  <c:v>45135</c:v>
                </c:pt>
                <c:pt idx="278">
                  <c:v>45136</c:v>
                </c:pt>
                <c:pt idx="279">
                  <c:v>45137</c:v>
                </c:pt>
                <c:pt idx="280">
                  <c:v>45138</c:v>
                </c:pt>
                <c:pt idx="281">
                  <c:v>45139</c:v>
                </c:pt>
                <c:pt idx="282">
                  <c:v>45140</c:v>
                </c:pt>
                <c:pt idx="283">
                  <c:v>45141</c:v>
                </c:pt>
                <c:pt idx="284">
                  <c:v>45142</c:v>
                </c:pt>
                <c:pt idx="285">
                  <c:v>45143</c:v>
                </c:pt>
                <c:pt idx="286">
                  <c:v>45144</c:v>
                </c:pt>
                <c:pt idx="287">
                  <c:v>45145</c:v>
                </c:pt>
                <c:pt idx="288">
                  <c:v>45146</c:v>
                </c:pt>
                <c:pt idx="289">
                  <c:v>45147</c:v>
                </c:pt>
                <c:pt idx="290">
                  <c:v>45148</c:v>
                </c:pt>
                <c:pt idx="291">
                  <c:v>45149</c:v>
                </c:pt>
                <c:pt idx="292">
                  <c:v>45150</c:v>
                </c:pt>
                <c:pt idx="293">
                  <c:v>45151</c:v>
                </c:pt>
                <c:pt idx="294">
                  <c:v>45152</c:v>
                </c:pt>
                <c:pt idx="295">
                  <c:v>45153</c:v>
                </c:pt>
                <c:pt idx="296">
                  <c:v>45154</c:v>
                </c:pt>
                <c:pt idx="297">
                  <c:v>45155</c:v>
                </c:pt>
                <c:pt idx="298">
                  <c:v>45156</c:v>
                </c:pt>
                <c:pt idx="299">
                  <c:v>45157</c:v>
                </c:pt>
                <c:pt idx="300">
                  <c:v>45158</c:v>
                </c:pt>
                <c:pt idx="301">
                  <c:v>45159</c:v>
                </c:pt>
                <c:pt idx="302">
                  <c:v>45160</c:v>
                </c:pt>
                <c:pt idx="303">
                  <c:v>45161</c:v>
                </c:pt>
                <c:pt idx="304">
                  <c:v>45162</c:v>
                </c:pt>
                <c:pt idx="305">
                  <c:v>45163</c:v>
                </c:pt>
                <c:pt idx="306">
                  <c:v>45164</c:v>
                </c:pt>
                <c:pt idx="307">
                  <c:v>45165</c:v>
                </c:pt>
                <c:pt idx="308">
                  <c:v>45166</c:v>
                </c:pt>
                <c:pt idx="309">
                  <c:v>45167</c:v>
                </c:pt>
                <c:pt idx="310">
                  <c:v>45168</c:v>
                </c:pt>
                <c:pt idx="311">
                  <c:v>45169</c:v>
                </c:pt>
                <c:pt idx="312">
                  <c:v>45170</c:v>
                </c:pt>
                <c:pt idx="313">
                  <c:v>45171</c:v>
                </c:pt>
                <c:pt idx="314">
                  <c:v>45172</c:v>
                </c:pt>
                <c:pt idx="315">
                  <c:v>45173</c:v>
                </c:pt>
                <c:pt idx="316">
                  <c:v>45174</c:v>
                </c:pt>
                <c:pt idx="317">
                  <c:v>45175</c:v>
                </c:pt>
                <c:pt idx="318">
                  <c:v>45176</c:v>
                </c:pt>
                <c:pt idx="319">
                  <c:v>45177</c:v>
                </c:pt>
                <c:pt idx="320">
                  <c:v>45178</c:v>
                </c:pt>
                <c:pt idx="321">
                  <c:v>45179</c:v>
                </c:pt>
                <c:pt idx="322">
                  <c:v>45180</c:v>
                </c:pt>
                <c:pt idx="323">
                  <c:v>45181</c:v>
                </c:pt>
                <c:pt idx="324">
                  <c:v>45182</c:v>
                </c:pt>
                <c:pt idx="325">
                  <c:v>45183</c:v>
                </c:pt>
                <c:pt idx="326">
                  <c:v>45184</c:v>
                </c:pt>
                <c:pt idx="327">
                  <c:v>45185</c:v>
                </c:pt>
                <c:pt idx="328">
                  <c:v>45186</c:v>
                </c:pt>
                <c:pt idx="329">
                  <c:v>45187</c:v>
                </c:pt>
                <c:pt idx="330">
                  <c:v>45188</c:v>
                </c:pt>
                <c:pt idx="331">
                  <c:v>45189</c:v>
                </c:pt>
                <c:pt idx="332">
                  <c:v>45190</c:v>
                </c:pt>
                <c:pt idx="333">
                  <c:v>45191</c:v>
                </c:pt>
                <c:pt idx="334">
                  <c:v>45192</c:v>
                </c:pt>
                <c:pt idx="335">
                  <c:v>45193</c:v>
                </c:pt>
                <c:pt idx="336">
                  <c:v>45194</c:v>
                </c:pt>
                <c:pt idx="337">
                  <c:v>45195</c:v>
                </c:pt>
                <c:pt idx="338">
                  <c:v>45196</c:v>
                </c:pt>
                <c:pt idx="339">
                  <c:v>45197</c:v>
                </c:pt>
                <c:pt idx="340">
                  <c:v>45198</c:v>
                </c:pt>
                <c:pt idx="341">
                  <c:v>45199</c:v>
                </c:pt>
                <c:pt idx="342">
                  <c:v>45200</c:v>
                </c:pt>
                <c:pt idx="343">
                  <c:v>45201</c:v>
                </c:pt>
                <c:pt idx="344">
                  <c:v>45202</c:v>
                </c:pt>
                <c:pt idx="345">
                  <c:v>45203</c:v>
                </c:pt>
                <c:pt idx="346">
                  <c:v>45204</c:v>
                </c:pt>
                <c:pt idx="347">
                  <c:v>45205</c:v>
                </c:pt>
                <c:pt idx="348">
                  <c:v>45206</c:v>
                </c:pt>
                <c:pt idx="349">
                  <c:v>45207</c:v>
                </c:pt>
                <c:pt idx="350">
                  <c:v>45208</c:v>
                </c:pt>
                <c:pt idx="351">
                  <c:v>45209</c:v>
                </c:pt>
                <c:pt idx="352">
                  <c:v>45210</c:v>
                </c:pt>
                <c:pt idx="353">
                  <c:v>45211</c:v>
                </c:pt>
                <c:pt idx="354">
                  <c:v>45212</c:v>
                </c:pt>
                <c:pt idx="355">
                  <c:v>45213</c:v>
                </c:pt>
                <c:pt idx="356">
                  <c:v>45214</c:v>
                </c:pt>
                <c:pt idx="357">
                  <c:v>45215</c:v>
                </c:pt>
                <c:pt idx="358">
                  <c:v>45216</c:v>
                </c:pt>
                <c:pt idx="359">
                  <c:v>45217</c:v>
                </c:pt>
                <c:pt idx="360">
                  <c:v>45218</c:v>
                </c:pt>
                <c:pt idx="361">
                  <c:v>45219</c:v>
                </c:pt>
                <c:pt idx="362">
                  <c:v>45220</c:v>
                </c:pt>
                <c:pt idx="363">
                  <c:v>45221</c:v>
                </c:pt>
                <c:pt idx="364">
                  <c:v>45222</c:v>
                </c:pt>
                <c:pt idx="365">
                  <c:v>45223</c:v>
                </c:pt>
                <c:pt idx="366">
                  <c:v>45224</c:v>
                </c:pt>
                <c:pt idx="367">
                  <c:v>45225</c:v>
                </c:pt>
                <c:pt idx="368">
                  <c:v>45226</c:v>
                </c:pt>
                <c:pt idx="369">
                  <c:v>45227</c:v>
                </c:pt>
                <c:pt idx="370">
                  <c:v>45228</c:v>
                </c:pt>
                <c:pt idx="371">
                  <c:v>45229</c:v>
                </c:pt>
                <c:pt idx="372">
                  <c:v>45230</c:v>
                </c:pt>
                <c:pt idx="373">
                  <c:v>45231</c:v>
                </c:pt>
                <c:pt idx="374">
                  <c:v>45232</c:v>
                </c:pt>
                <c:pt idx="375">
                  <c:v>45233</c:v>
                </c:pt>
                <c:pt idx="376">
                  <c:v>45234</c:v>
                </c:pt>
                <c:pt idx="377">
                  <c:v>45235</c:v>
                </c:pt>
                <c:pt idx="378">
                  <c:v>45236</c:v>
                </c:pt>
                <c:pt idx="379">
                  <c:v>45237</c:v>
                </c:pt>
                <c:pt idx="380">
                  <c:v>45238</c:v>
                </c:pt>
                <c:pt idx="381">
                  <c:v>45239</c:v>
                </c:pt>
                <c:pt idx="382">
                  <c:v>45240</c:v>
                </c:pt>
                <c:pt idx="383">
                  <c:v>45241</c:v>
                </c:pt>
                <c:pt idx="384">
                  <c:v>45242</c:v>
                </c:pt>
                <c:pt idx="385">
                  <c:v>45243</c:v>
                </c:pt>
                <c:pt idx="386">
                  <c:v>45244</c:v>
                </c:pt>
                <c:pt idx="387">
                  <c:v>45245</c:v>
                </c:pt>
                <c:pt idx="388">
                  <c:v>45246</c:v>
                </c:pt>
                <c:pt idx="389">
                  <c:v>45247</c:v>
                </c:pt>
                <c:pt idx="390">
                  <c:v>45248</c:v>
                </c:pt>
                <c:pt idx="391">
                  <c:v>45249</c:v>
                </c:pt>
                <c:pt idx="392">
                  <c:v>45250</c:v>
                </c:pt>
                <c:pt idx="393">
                  <c:v>45251</c:v>
                </c:pt>
                <c:pt idx="394">
                  <c:v>45252</c:v>
                </c:pt>
                <c:pt idx="395">
                  <c:v>45253</c:v>
                </c:pt>
                <c:pt idx="396">
                  <c:v>45254</c:v>
                </c:pt>
                <c:pt idx="397">
                  <c:v>45255</c:v>
                </c:pt>
                <c:pt idx="398">
                  <c:v>45256</c:v>
                </c:pt>
                <c:pt idx="399">
                  <c:v>45257</c:v>
                </c:pt>
                <c:pt idx="400">
                  <c:v>45258</c:v>
                </c:pt>
                <c:pt idx="401">
                  <c:v>45259</c:v>
                </c:pt>
                <c:pt idx="402">
                  <c:v>45260</c:v>
                </c:pt>
                <c:pt idx="403">
                  <c:v>45261</c:v>
                </c:pt>
                <c:pt idx="404">
                  <c:v>45262</c:v>
                </c:pt>
                <c:pt idx="405">
                  <c:v>45263</c:v>
                </c:pt>
                <c:pt idx="406">
                  <c:v>45264</c:v>
                </c:pt>
                <c:pt idx="407">
                  <c:v>45265</c:v>
                </c:pt>
                <c:pt idx="408">
                  <c:v>45266</c:v>
                </c:pt>
                <c:pt idx="409">
                  <c:v>45267</c:v>
                </c:pt>
                <c:pt idx="410">
                  <c:v>45268</c:v>
                </c:pt>
                <c:pt idx="411">
                  <c:v>45269</c:v>
                </c:pt>
                <c:pt idx="412">
                  <c:v>45270</c:v>
                </c:pt>
                <c:pt idx="413">
                  <c:v>45271</c:v>
                </c:pt>
                <c:pt idx="414">
                  <c:v>45272</c:v>
                </c:pt>
                <c:pt idx="415">
                  <c:v>45273</c:v>
                </c:pt>
                <c:pt idx="416">
                  <c:v>45274</c:v>
                </c:pt>
                <c:pt idx="417">
                  <c:v>45275</c:v>
                </c:pt>
                <c:pt idx="418">
                  <c:v>45276</c:v>
                </c:pt>
                <c:pt idx="419">
                  <c:v>45277</c:v>
                </c:pt>
                <c:pt idx="420">
                  <c:v>45278</c:v>
                </c:pt>
                <c:pt idx="421">
                  <c:v>45279</c:v>
                </c:pt>
                <c:pt idx="422">
                  <c:v>45280</c:v>
                </c:pt>
                <c:pt idx="423">
                  <c:v>45281</c:v>
                </c:pt>
                <c:pt idx="424">
                  <c:v>45282</c:v>
                </c:pt>
                <c:pt idx="425">
                  <c:v>45283</c:v>
                </c:pt>
                <c:pt idx="426">
                  <c:v>45284</c:v>
                </c:pt>
                <c:pt idx="427">
                  <c:v>45285</c:v>
                </c:pt>
                <c:pt idx="428">
                  <c:v>45286</c:v>
                </c:pt>
                <c:pt idx="429">
                  <c:v>45287</c:v>
                </c:pt>
                <c:pt idx="430">
                  <c:v>45288</c:v>
                </c:pt>
                <c:pt idx="431">
                  <c:v>45289</c:v>
                </c:pt>
                <c:pt idx="432">
                  <c:v>45290</c:v>
                </c:pt>
                <c:pt idx="433">
                  <c:v>45291</c:v>
                </c:pt>
                <c:pt idx="434">
                  <c:v>45292</c:v>
                </c:pt>
                <c:pt idx="435">
                  <c:v>45293</c:v>
                </c:pt>
                <c:pt idx="436">
                  <c:v>45294</c:v>
                </c:pt>
                <c:pt idx="437">
                  <c:v>45295</c:v>
                </c:pt>
                <c:pt idx="438">
                  <c:v>45296</c:v>
                </c:pt>
                <c:pt idx="439">
                  <c:v>45297</c:v>
                </c:pt>
                <c:pt idx="440">
                  <c:v>45298</c:v>
                </c:pt>
                <c:pt idx="441">
                  <c:v>45299</c:v>
                </c:pt>
                <c:pt idx="442">
                  <c:v>45300</c:v>
                </c:pt>
                <c:pt idx="443">
                  <c:v>45301</c:v>
                </c:pt>
                <c:pt idx="444">
                  <c:v>45302</c:v>
                </c:pt>
                <c:pt idx="445">
                  <c:v>45303</c:v>
                </c:pt>
                <c:pt idx="446">
                  <c:v>45304</c:v>
                </c:pt>
                <c:pt idx="447">
                  <c:v>45305</c:v>
                </c:pt>
                <c:pt idx="448">
                  <c:v>45306</c:v>
                </c:pt>
                <c:pt idx="449">
                  <c:v>45307</c:v>
                </c:pt>
                <c:pt idx="450">
                  <c:v>45308</c:v>
                </c:pt>
                <c:pt idx="451">
                  <c:v>45309</c:v>
                </c:pt>
                <c:pt idx="452">
                  <c:v>45310</c:v>
                </c:pt>
                <c:pt idx="453">
                  <c:v>45311</c:v>
                </c:pt>
                <c:pt idx="454">
                  <c:v>45312</c:v>
                </c:pt>
                <c:pt idx="455">
                  <c:v>45313</c:v>
                </c:pt>
                <c:pt idx="456">
                  <c:v>45314</c:v>
                </c:pt>
                <c:pt idx="457">
                  <c:v>45315</c:v>
                </c:pt>
                <c:pt idx="458">
                  <c:v>45316</c:v>
                </c:pt>
                <c:pt idx="459">
                  <c:v>45317</c:v>
                </c:pt>
                <c:pt idx="460">
                  <c:v>45318</c:v>
                </c:pt>
                <c:pt idx="461">
                  <c:v>45319</c:v>
                </c:pt>
                <c:pt idx="462">
                  <c:v>45320</c:v>
                </c:pt>
                <c:pt idx="463">
                  <c:v>45321</c:v>
                </c:pt>
                <c:pt idx="464">
                  <c:v>45322</c:v>
                </c:pt>
                <c:pt idx="465">
                  <c:v>45323</c:v>
                </c:pt>
                <c:pt idx="466">
                  <c:v>45324</c:v>
                </c:pt>
                <c:pt idx="467">
                  <c:v>45325</c:v>
                </c:pt>
                <c:pt idx="468">
                  <c:v>45326</c:v>
                </c:pt>
                <c:pt idx="469">
                  <c:v>45327</c:v>
                </c:pt>
                <c:pt idx="470">
                  <c:v>45328</c:v>
                </c:pt>
                <c:pt idx="471">
                  <c:v>45329</c:v>
                </c:pt>
                <c:pt idx="472">
                  <c:v>45330</c:v>
                </c:pt>
                <c:pt idx="473">
                  <c:v>45331</c:v>
                </c:pt>
                <c:pt idx="474">
                  <c:v>45332</c:v>
                </c:pt>
                <c:pt idx="475">
                  <c:v>45333</c:v>
                </c:pt>
                <c:pt idx="476">
                  <c:v>45334</c:v>
                </c:pt>
                <c:pt idx="477">
                  <c:v>45335</c:v>
                </c:pt>
                <c:pt idx="478">
                  <c:v>45336</c:v>
                </c:pt>
                <c:pt idx="479">
                  <c:v>45337</c:v>
                </c:pt>
                <c:pt idx="480">
                  <c:v>45338</c:v>
                </c:pt>
                <c:pt idx="481">
                  <c:v>45339</c:v>
                </c:pt>
                <c:pt idx="482">
                  <c:v>45340</c:v>
                </c:pt>
                <c:pt idx="483">
                  <c:v>45341</c:v>
                </c:pt>
                <c:pt idx="484">
                  <c:v>45342</c:v>
                </c:pt>
                <c:pt idx="485">
                  <c:v>45343</c:v>
                </c:pt>
                <c:pt idx="486">
                  <c:v>45344</c:v>
                </c:pt>
                <c:pt idx="487">
                  <c:v>45345</c:v>
                </c:pt>
                <c:pt idx="488">
                  <c:v>45346</c:v>
                </c:pt>
                <c:pt idx="489">
                  <c:v>45347</c:v>
                </c:pt>
                <c:pt idx="490">
                  <c:v>45348</c:v>
                </c:pt>
                <c:pt idx="491">
                  <c:v>45349</c:v>
                </c:pt>
                <c:pt idx="492">
                  <c:v>45350</c:v>
                </c:pt>
                <c:pt idx="493">
                  <c:v>45351</c:v>
                </c:pt>
                <c:pt idx="494">
                  <c:v>45352</c:v>
                </c:pt>
                <c:pt idx="495">
                  <c:v>45353</c:v>
                </c:pt>
                <c:pt idx="496">
                  <c:v>45354</c:v>
                </c:pt>
                <c:pt idx="497">
                  <c:v>45355</c:v>
                </c:pt>
                <c:pt idx="498">
                  <c:v>45356</c:v>
                </c:pt>
                <c:pt idx="499">
                  <c:v>45357</c:v>
                </c:pt>
                <c:pt idx="500">
                  <c:v>45358</c:v>
                </c:pt>
                <c:pt idx="501">
                  <c:v>45359</c:v>
                </c:pt>
                <c:pt idx="502">
                  <c:v>45360</c:v>
                </c:pt>
                <c:pt idx="503">
                  <c:v>45361</c:v>
                </c:pt>
                <c:pt idx="504">
                  <c:v>45362</c:v>
                </c:pt>
                <c:pt idx="505">
                  <c:v>45363</c:v>
                </c:pt>
                <c:pt idx="506">
                  <c:v>45364</c:v>
                </c:pt>
                <c:pt idx="507">
                  <c:v>45365</c:v>
                </c:pt>
                <c:pt idx="508">
                  <c:v>45366</c:v>
                </c:pt>
                <c:pt idx="509">
                  <c:v>45367</c:v>
                </c:pt>
                <c:pt idx="510">
                  <c:v>45368</c:v>
                </c:pt>
                <c:pt idx="511">
                  <c:v>45369</c:v>
                </c:pt>
                <c:pt idx="512">
                  <c:v>45370</c:v>
                </c:pt>
                <c:pt idx="513">
                  <c:v>45371</c:v>
                </c:pt>
                <c:pt idx="514">
                  <c:v>45372</c:v>
                </c:pt>
                <c:pt idx="515">
                  <c:v>45373</c:v>
                </c:pt>
                <c:pt idx="516">
                  <c:v>45374</c:v>
                </c:pt>
                <c:pt idx="517">
                  <c:v>45375</c:v>
                </c:pt>
                <c:pt idx="518">
                  <c:v>45376</c:v>
                </c:pt>
                <c:pt idx="519">
                  <c:v>45377</c:v>
                </c:pt>
                <c:pt idx="520">
                  <c:v>45378</c:v>
                </c:pt>
                <c:pt idx="521">
                  <c:v>45379</c:v>
                </c:pt>
                <c:pt idx="522">
                  <c:v>45380</c:v>
                </c:pt>
                <c:pt idx="523">
                  <c:v>45381</c:v>
                </c:pt>
                <c:pt idx="524">
                  <c:v>45382</c:v>
                </c:pt>
                <c:pt idx="525">
                  <c:v>45383</c:v>
                </c:pt>
                <c:pt idx="526">
                  <c:v>45384</c:v>
                </c:pt>
                <c:pt idx="527">
                  <c:v>45385</c:v>
                </c:pt>
                <c:pt idx="528">
                  <c:v>45386</c:v>
                </c:pt>
                <c:pt idx="529">
                  <c:v>45387</c:v>
                </c:pt>
                <c:pt idx="530">
                  <c:v>45388</c:v>
                </c:pt>
                <c:pt idx="531">
                  <c:v>45389</c:v>
                </c:pt>
                <c:pt idx="532">
                  <c:v>45390</c:v>
                </c:pt>
                <c:pt idx="533">
                  <c:v>45391</c:v>
                </c:pt>
                <c:pt idx="534">
                  <c:v>45392</c:v>
                </c:pt>
                <c:pt idx="535">
                  <c:v>45393</c:v>
                </c:pt>
                <c:pt idx="536">
                  <c:v>45394</c:v>
                </c:pt>
                <c:pt idx="537">
                  <c:v>45395</c:v>
                </c:pt>
                <c:pt idx="538">
                  <c:v>45396</c:v>
                </c:pt>
                <c:pt idx="539">
                  <c:v>45397</c:v>
                </c:pt>
                <c:pt idx="540">
                  <c:v>45398</c:v>
                </c:pt>
                <c:pt idx="541">
                  <c:v>45399</c:v>
                </c:pt>
                <c:pt idx="542">
                  <c:v>45400</c:v>
                </c:pt>
                <c:pt idx="543">
                  <c:v>45401</c:v>
                </c:pt>
                <c:pt idx="544">
                  <c:v>45402</c:v>
                </c:pt>
                <c:pt idx="545">
                  <c:v>45403</c:v>
                </c:pt>
                <c:pt idx="546">
                  <c:v>45404</c:v>
                </c:pt>
                <c:pt idx="547">
                  <c:v>45405</c:v>
                </c:pt>
                <c:pt idx="548">
                  <c:v>45406</c:v>
                </c:pt>
                <c:pt idx="549">
                  <c:v>45407</c:v>
                </c:pt>
                <c:pt idx="550">
                  <c:v>45408</c:v>
                </c:pt>
                <c:pt idx="551">
                  <c:v>45409</c:v>
                </c:pt>
                <c:pt idx="552">
                  <c:v>45410</c:v>
                </c:pt>
                <c:pt idx="553">
                  <c:v>45411</c:v>
                </c:pt>
                <c:pt idx="554">
                  <c:v>45412</c:v>
                </c:pt>
                <c:pt idx="555">
                  <c:v>45413</c:v>
                </c:pt>
                <c:pt idx="556">
                  <c:v>45414</c:v>
                </c:pt>
                <c:pt idx="557">
                  <c:v>45415</c:v>
                </c:pt>
                <c:pt idx="558">
                  <c:v>45416</c:v>
                </c:pt>
                <c:pt idx="559">
                  <c:v>45417</c:v>
                </c:pt>
                <c:pt idx="560">
                  <c:v>45418</c:v>
                </c:pt>
                <c:pt idx="561">
                  <c:v>45419</c:v>
                </c:pt>
                <c:pt idx="562">
                  <c:v>45420</c:v>
                </c:pt>
                <c:pt idx="563">
                  <c:v>45421</c:v>
                </c:pt>
                <c:pt idx="564">
                  <c:v>45422</c:v>
                </c:pt>
                <c:pt idx="565">
                  <c:v>45423</c:v>
                </c:pt>
                <c:pt idx="566">
                  <c:v>45424</c:v>
                </c:pt>
                <c:pt idx="567">
                  <c:v>45425</c:v>
                </c:pt>
                <c:pt idx="568">
                  <c:v>45426</c:v>
                </c:pt>
                <c:pt idx="569">
                  <c:v>45427</c:v>
                </c:pt>
                <c:pt idx="570">
                  <c:v>45428</c:v>
                </c:pt>
                <c:pt idx="571">
                  <c:v>45429</c:v>
                </c:pt>
                <c:pt idx="572">
                  <c:v>45430</c:v>
                </c:pt>
                <c:pt idx="573">
                  <c:v>45431</c:v>
                </c:pt>
                <c:pt idx="574">
                  <c:v>45432</c:v>
                </c:pt>
                <c:pt idx="575">
                  <c:v>45433</c:v>
                </c:pt>
                <c:pt idx="576">
                  <c:v>45434</c:v>
                </c:pt>
                <c:pt idx="577">
                  <c:v>45435</c:v>
                </c:pt>
                <c:pt idx="578">
                  <c:v>45436</c:v>
                </c:pt>
                <c:pt idx="579">
                  <c:v>45437</c:v>
                </c:pt>
                <c:pt idx="580">
                  <c:v>45438</c:v>
                </c:pt>
                <c:pt idx="581">
                  <c:v>45439</c:v>
                </c:pt>
                <c:pt idx="582">
                  <c:v>45440</c:v>
                </c:pt>
                <c:pt idx="583">
                  <c:v>45441</c:v>
                </c:pt>
                <c:pt idx="584">
                  <c:v>45442</c:v>
                </c:pt>
                <c:pt idx="585">
                  <c:v>45443</c:v>
                </c:pt>
                <c:pt idx="586">
                  <c:v>45444</c:v>
                </c:pt>
                <c:pt idx="587">
                  <c:v>45445</c:v>
                </c:pt>
                <c:pt idx="588">
                  <c:v>45446</c:v>
                </c:pt>
                <c:pt idx="589">
                  <c:v>45447</c:v>
                </c:pt>
                <c:pt idx="590">
                  <c:v>45448</c:v>
                </c:pt>
                <c:pt idx="591">
                  <c:v>45449</c:v>
                </c:pt>
                <c:pt idx="592">
                  <c:v>45450</c:v>
                </c:pt>
                <c:pt idx="593">
                  <c:v>45451</c:v>
                </c:pt>
                <c:pt idx="594">
                  <c:v>45452</c:v>
                </c:pt>
                <c:pt idx="595">
                  <c:v>45453</c:v>
                </c:pt>
                <c:pt idx="596">
                  <c:v>45454</c:v>
                </c:pt>
                <c:pt idx="597">
                  <c:v>45455</c:v>
                </c:pt>
                <c:pt idx="598">
                  <c:v>45456</c:v>
                </c:pt>
                <c:pt idx="599">
                  <c:v>45457</c:v>
                </c:pt>
                <c:pt idx="600">
                  <c:v>45458</c:v>
                </c:pt>
                <c:pt idx="601">
                  <c:v>45459</c:v>
                </c:pt>
                <c:pt idx="602">
                  <c:v>45460</c:v>
                </c:pt>
                <c:pt idx="603">
                  <c:v>45461</c:v>
                </c:pt>
                <c:pt idx="604">
                  <c:v>45462</c:v>
                </c:pt>
                <c:pt idx="605">
                  <c:v>45463</c:v>
                </c:pt>
                <c:pt idx="606">
                  <c:v>45464</c:v>
                </c:pt>
                <c:pt idx="607">
                  <c:v>45465</c:v>
                </c:pt>
                <c:pt idx="608">
                  <c:v>45466</c:v>
                </c:pt>
                <c:pt idx="609">
                  <c:v>45467</c:v>
                </c:pt>
                <c:pt idx="610">
                  <c:v>45468</c:v>
                </c:pt>
                <c:pt idx="611">
                  <c:v>45469</c:v>
                </c:pt>
                <c:pt idx="612">
                  <c:v>45470</c:v>
                </c:pt>
                <c:pt idx="613">
                  <c:v>45471</c:v>
                </c:pt>
                <c:pt idx="614">
                  <c:v>45472</c:v>
                </c:pt>
                <c:pt idx="615">
                  <c:v>45473</c:v>
                </c:pt>
                <c:pt idx="616">
                  <c:v>45474</c:v>
                </c:pt>
                <c:pt idx="617">
                  <c:v>45475</c:v>
                </c:pt>
                <c:pt idx="618">
                  <c:v>45476</c:v>
                </c:pt>
                <c:pt idx="619">
                  <c:v>45477</c:v>
                </c:pt>
                <c:pt idx="620">
                  <c:v>45478</c:v>
                </c:pt>
                <c:pt idx="621">
                  <c:v>45479</c:v>
                </c:pt>
                <c:pt idx="622">
                  <c:v>45480</c:v>
                </c:pt>
                <c:pt idx="623">
                  <c:v>45481</c:v>
                </c:pt>
                <c:pt idx="624">
                  <c:v>45482</c:v>
                </c:pt>
                <c:pt idx="625">
                  <c:v>45483</c:v>
                </c:pt>
                <c:pt idx="626">
                  <c:v>45484</c:v>
                </c:pt>
                <c:pt idx="627">
                  <c:v>45485</c:v>
                </c:pt>
                <c:pt idx="628">
                  <c:v>45486</c:v>
                </c:pt>
                <c:pt idx="629">
                  <c:v>45487</c:v>
                </c:pt>
                <c:pt idx="630">
                  <c:v>45488</c:v>
                </c:pt>
                <c:pt idx="631">
                  <c:v>45489</c:v>
                </c:pt>
                <c:pt idx="632">
                  <c:v>45490</c:v>
                </c:pt>
                <c:pt idx="633">
                  <c:v>45491</c:v>
                </c:pt>
                <c:pt idx="634">
                  <c:v>45492</c:v>
                </c:pt>
                <c:pt idx="635">
                  <c:v>45493</c:v>
                </c:pt>
                <c:pt idx="636">
                  <c:v>45494</c:v>
                </c:pt>
                <c:pt idx="637">
                  <c:v>45495</c:v>
                </c:pt>
                <c:pt idx="638">
                  <c:v>45496</c:v>
                </c:pt>
                <c:pt idx="639">
                  <c:v>45497</c:v>
                </c:pt>
                <c:pt idx="640">
                  <c:v>45498</c:v>
                </c:pt>
                <c:pt idx="641">
                  <c:v>45499</c:v>
                </c:pt>
                <c:pt idx="642">
                  <c:v>45500</c:v>
                </c:pt>
                <c:pt idx="643">
                  <c:v>45501</c:v>
                </c:pt>
                <c:pt idx="644">
                  <c:v>45502</c:v>
                </c:pt>
                <c:pt idx="645">
                  <c:v>45503</c:v>
                </c:pt>
                <c:pt idx="646">
                  <c:v>45504</c:v>
                </c:pt>
                <c:pt idx="647">
                  <c:v>45505</c:v>
                </c:pt>
                <c:pt idx="648">
                  <c:v>45506</c:v>
                </c:pt>
                <c:pt idx="649">
                  <c:v>45507</c:v>
                </c:pt>
                <c:pt idx="650">
                  <c:v>45508</c:v>
                </c:pt>
                <c:pt idx="651">
                  <c:v>45509</c:v>
                </c:pt>
                <c:pt idx="652">
                  <c:v>45510</c:v>
                </c:pt>
                <c:pt idx="653">
                  <c:v>45511</c:v>
                </c:pt>
                <c:pt idx="654">
                  <c:v>45512</c:v>
                </c:pt>
                <c:pt idx="655">
                  <c:v>45513</c:v>
                </c:pt>
                <c:pt idx="656">
                  <c:v>45514</c:v>
                </c:pt>
                <c:pt idx="657">
                  <c:v>45515</c:v>
                </c:pt>
                <c:pt idx="658">
                  <c:v>45516</c:v>
                </c:pt>
                <c:pt idx="659">
                  <c:v>45517</c:v>
                </c:pt>
                <c:pt idx="660">
                  <c:v>45518</c:v>
                </c:pt>
                <c:pt idx="661">
                  <c:v>45519</c:v>
                </c:pt>
                <c:pt idx="662">
                  <c:v>45520</c:v>
                </c:pt>
                <c:pt idx="663">
                  <c:v>45521</c:v>
                </c:pt>
                <c:pt idx="664">
                  <c:v>45522</c:v>
                </c:pt>
                <c:pt idx="665">
                  <c:v>45523</c:v>
                </c:pt>
                <c:pt idx="666">
                  <c:v>45524</c:v>
                </c:pt>
                <c:pt idx="667">
                  <c:v>45525</c:v>
                </c:pt>
                <c:pt idx="668">
                  <c:v>45526</c:v>
                </c:pt>
                <c:pt idx="669">
                  <c:v>45527</c:v>
                </c:pt>
                <c:pt idx="670">
                  <c:v>45528</c:v>
                </c:pt>
                <c:pt idx="671">
                  <c:v>45529</c:v>
                </c:pt>
                <c:pt idx="672">
                  <c:v>45530</c:v>
                </c:pt>
                <c:pt idx="673">
                  <c:v>45531</c:v>
                </c:pt>
                <c:pt idx="674">
                  <c:v>45532</c:v>
                </c:pt>
                <c:pt idx="675">
                  <c:v>45533</c:v>
                </c:pt>
                <c:pt idx="676">
                  <c:v>45534</c:v>
                </c:pt>
                <c:pt idx="677">
                  <c:v>45535</c:v>
                </c:pt>
                <c:pt idx="678">
                  <c:v>45536</c:v>
                </c:pt>
                <c:pt idx="679">
                  <c:v>45537</c:v>
                </c:pt>
                <c:pt idx="680">
                  <c:v>45538</c:v>
                </c:pt>
                <c:pt idx="681">
                  <c:v>45539</c:v>
                </c:pt>
                <c:pt idx="682">
                  <c:v>45540</c:v>
                </c:pt>
                <c:pt idx="683">
                  <c:v>45541</c:v>
                </c:pt>
                <c:pt idx="684">
                  <c:v>45542</c:v>
                </c:pt>
                <c:pt idx="685">
                  <c:v>45543</c:v>
                </c:pt>
                <c:pt idx="686">
                  <c:v>45544</c:v>
                </c:pt>
                <c:pt idx="687">
                  <c:v>45545</c:v>
                </c:pt>
                <c:pt idx="688">
                  <c:v>45546</c:v>
                </c:pt>
                <c:pt idx="689">
                  <c:v>45547</c:v>
                </c:pt>
                <c:pt idx="690">
                  <c:v>45548</c:v>
                </c:pt>
                <c:pt idx="691">
                  <c:v>45549</c:v>
                </c:pt>
                <c:pt idx="692">
                  <c:v>45550</c:v>
                </c:pt>
                <c:pt idx="693">
                  <c:v>45551</c:v>
                </c:pt>
                <c:pt idx="694">
                  <c:v>45552</c:v>
                </c:pt>
                <c:pt idx="695">
                  <c:v>45553</c:v>
                </c:pt>
                <c:pt idx="696">
                  <c:v>45554</c:v>
                </c:pt>
                <c:pt idx="697">
                  <c:v>45555</c:v>
                </c:pt>
                <c:pt idx="698">
                  <c:v>45556</c:v>
                </c:pt>
                <c:pt idx="699">
                  <c:v>45557</c:v>
                </c:pt>
                <c:pt idx="700">
                  <c:v>45558</c:v>
                </c:pt>
                <c:pt idx="701">
                  <c:v>45559</c:v>
                </c:pt>
                <c:pt idx="702">
                  <c:v>45560</c:v>
                </c:pt>
                <c:pt idx="703">
                  <c:v>45561</c:v>
                </c:pt>
                <c:pt idx="704">
                  <c:v>45562</c:v>
                </c:pt>
                <c:pt idx="705">
                  <c:v>45563</c:v>
                </c:pt>
                <c:pt idx="706">
                  <c:v>45564</c:v>
                </c:pt>
                <c:pt idx="707">
                  <c:v>45565</c:v>
                </c:pt>
                <c:pt idx="708">
                  <c:v>45566</c:v>
                </c:pt>
                <c:pt idx="709">
                  <c:v>45567</c:v>
                </c:pt>
                <c:pt idx="710">
                  <c:v>45568</c:v>
                </c:pt>
                <c:pt idx="711">
                  <c:v>45569</c:v>
                </c:pt>
                <c:pt idx="712">
                  <c:v>45570</c:v>
                </c:pt>
                <c:pt idx="713">
                  <c:v>45571</c:v>
                </c:pt>
                <c:pt idx="714">
                  <c:v>45572</c:v>
                </c:pt>
                <c:pt idx="715">
                  <c:v>45573</c:v>
                </c:pt>
                <c:pt idx="716">
                  <c:v>45574</c:v>
                </c:pt>
                <c:pt idx="717">
                  <c:v>45575</c:v>
                </c:pt>
                <c:pt idx="718">
                  <c:v>45576</c:v>
                </c:pt>
                <c:pt idx="719">
                  <c:v>45577</c:v>
                </c:pt>
                <c:pt idx="720">
                  <c:v>45578</c:v>
                </c:pt>
                <c:pt idx="721">
                  <c:v>45579</c:v>
                </c:pt>
                <c:pt idx="722">
                  <c:v>45580</c:v>
                </c:pt>
                <c:pt idx="723">
                  <c:v>45581</c:v>
                </c:pt>
                <c:pt idx="724">
                  <c:v>45582</c:v>
                </c:pt>
                <c:pt idx="725">
                  <c:v>45583</c:v>
                </c:pt>
                <c:pt idx="726">
                  <c:v>45584</c:v>
                </c:pt>
                <c:pt idx="727">
                  <c:v>45585</c:v>
                </c:pt>
                <c:pt idx="728">
                  <c:v>45586</c:v>
                </c:pt>
                <c:pt idx="729">
                  <c:v>45587</c:v>
                </c:pt>
                <c:pt idx="730">
                  <c:v>45588</c:v>
                </c:pt>
                <c:pt idx="731">
                  <c:v>45589</c:v>
                </c:pt>
                <c:pt idx="732">
                  <c:v>45590</c:v>
                </c:pt>
                <c:pt idx="733">
                  <c:v>45591</c:v>
                </c:pt>
                <c:pt idx="734">
                  <c:v>45592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45598</c:v>
                </c:pt>
                <c:pt idx="741">
                  <c:v>45599</c:v>
                </c:pt>
                <c:pt idx="742">
                  <c:v>45600</c:v>
                </c:pt>
                <c:pt idx="743">
                  <c:v>45601</c:v>
                </c:pt>
                <c:pt idx="744">
                  <c:v>45602</c:v>
                </c:pt>
                <c:pt idx="745">
                  <c:v>45603</c:v>
                </c:pt>
                <c:pt idx="746">
                  <c:v>45604</c:v>
                </c:pt>
                <c:pt idx="747">
                  <c:v>45605</c:v>
                </c:pt>
                <c:pt idx="748">
                  <c:v>45606</c:v>
                </c:pt>
                <c:pt idx="749">
                  <c:v>45607</c:v>
                </c:pt>
                <c:pt idx="750">
                  <c:v>45608</c:v>
                </c:pt>
                <c:pt idx="751">
                  <c:v>45609</c:v>
                </c:pt>
                <c:pt idx="752">
                  <c:v>45610</c:v>
                </c:pt>
                <c:pt idx="753">
                  <c:v>45611</c:v>
                </c:pt>
                <c:pt idx="754">
                  <c:v>45612</c:v>
                </c:pt>
                <c:pt idx="755">
                  <c:v>45613</c:v>
                </c:pt>
                <c:pt idx="756">
                  <c:v>45614</c:v>
                </c:pt>
                <c:pt idx="757">
                  <c:v>45615</c:v>
                </c:pt>
                <c:pt idx="758">
                  <c:v>45616</c:v>
                </c:pt>
                <c:pt idx="759">
                  <c:v>45617</c:v>
                </c:pt>
                <c:pt idx="760">
                  <c:v>45618</c:v>
                </c:pt>
                <c:pt idx="761">
                  <c:v>45619</c:v>
                </c:pt>
                <c:pt idx="762">
                  <c:v>45620</c:v>
                </c:pt>
                <c:pt idx="763">
                  <c:v>45621</c:v>
                </c:pt>
                <c:pt idx="764">
                  <c:v>45622</c:v>
                </c:pt>
                <c:pt idx="765">
                  <c:v>45623</c:v>
                </c:pt>
                <c:pt idx="766">
                  <c:v>45624</c:v>
                </c:pt>
                <c:pt idx="767">
                  <c:v>45625</c:v>
                </c:pt>
                <c:pt idx="768">
                  <c:v>45626</c:v>
                </c:pt>
                <c:pt idx="769">
                  <c:v>45627</c:v>
                </c:pt>
                <c:pt idx="770">
                  <c:v>45628</c:v>
                </c:pt>
                <c:pt idx="771">
                  <c:v>45629</c:v>
                </c:pt>
                <c:pt idx="772">
                  <c:v>45630</c:v>
                </c:pt>
                <c:pt idx="773">
                  <c:v>45631</c:v>
                </c:pt>
                <c:pt idx="774">
                  <c:v>45632</c:v>
                </c:pt>
                <c:pt idx="775">
                  <c:v>45633</c:v>
                </c:pt>
                <c:pt idx="776">
                  <c:v>45634</c:v>
                </c:pt>
                <c:pt idx="777">
                  <c:v>45635</c:v>
                </c:pt>
                <c:pt idx="778">
                  <c:v>45636</c:v>
                </c:pt>
                <c:pt idx="779">
                  <c:v>45637</c:v>
                </c:pt>
                <c:pt idx="780">
                  <c:v>45638</c:v>
                </c:pt>
                <c:pt idx="781">
                  <c:v>45639</c:v>
                </c:pt>
                <c:pt idx="782">
                  <c:v>45640</c:v>
                </c:pt>
                <c:pt idx="783">
                  <c:v>45641</c:v>
                </c:pt>
                <c:pt idx="784">
                  <c:v>45642</c:v>
                </c:pt>
                <c:pt idx="785">
                  <c:v>45643</c:v>
                </c:pt>
                <c:pt idx="786">
                  <c:v>45644</c:v>
                </c:pt>
                <c:pt idx="787">
                  <c:v>45645</c:v>
                </c:pt>
                <c:pt idx="788">
                  <c:v>45646</c:v>
                </c:pt>
                <c:pt idx="789">
                  <c:v>45647</c:v>
                </c:pt>
                <c:pt idx="790">
                  <c:v>45648</c:v>
                </c:pt>
                <c:pt idx="791">
                  <c:v>45649</c:v>
                </c:pt>
                <c:pt idx="792">
                  <c:v>45650</c:v>
                </c:pt>
                <c:pt idx="793">
                  <c:v>45651</c:v>
                </c:pt>
                <c:pt idx="794">
                  <c:v>45652</c:v>
                </c:pt>
                <c:pt idx="795">
                  <c:v>45653</c:v>
                </c:pt>
                <c:pt idx="796">
                  <c:v>45654</c:v>
                </c:pt>
                <c:pt idx="797">
                  <c:v>45655</c:v>
                </c:pt>
                <c:pt idx="798">
                  <c:v>45656</c:v>
                </c:pt>
                <c:pt idx="799">
                  <c:v>45657</c:v>
                </c:pt>
              </c:numCache>
            </c:numRef>
          </c:cat>
          <c:val>
            <c:numRef>
              <c:f>'multiTimeline price Last (XRP)'!$B$6:$B$1103</c:f>
              <c:numCache>
                <c:formatCode>0.0000</c:formatCode>
                <c:ptCount val="1098"/>
                <c:pt idx="0">
                  <c:v>0.45674999999999999</c:v>
                </c:pt>
                <c:pt idx="1">
                  <c:v>0.42969000000000002</c:v>
                </c:pt>
                <c:pt idx="2">
                  <c:v>0.29757</c:v>
                </c:pt>
                <c:pt idx="3">
                  <c:v>0.32838000000000001</c:v>
                </c:pt>
                <c:pt idx="4">
                  <c:v>0.32724999999999999</c:v>
                </c:pt>
                <c:pt idx="5">
                  <c:v>0.34691</c:v>
                </c:pt>
                <c:pt idx="6">
                  <c:v>0.27672999999999998</c:v>
                </c:pt>
                <c:pt idx="7">
                  <c:v>0.28040999999999999</c:v>
                </c:pt>
                <c:pt idx="8">
                  <c:v>0.57338</c:v>
                </c:pt>
                <c:pt idx="9">
                  <c:v>0.56982999999999995</c:v>
                </c:pt>
                <c:pt idx="10">
                  <c:v>0.48882999999999999</c:v>
                </c:pt>
                <c:pt idx="11">
                  <c:v>0.42235</c:v>
                </c:pt>
                <c:pt idx="12">
                  <c:v>0.46711999999999998</c:v>
                </c:pt>
                <c:pt idx="13">
                  <c:v>0.45973000000000003</c:v>
                </c:pt>
                <c:pt idx="14">
                  <c:v>0.45684000000000002</c:v>
                </c:pt>
                <c:pt idx="15">
                  <c:v>0.50844999999999996</c:v>
                </c:pt>
                <c:pt idx="16">
                  <c:v>0.49759999999999999</c:v>
                </c:pt>
                <c:pt idx="17">
                  <c:v>0.37941999999999998</c:v>
                </c:pt>
                <c:pt idx="18">
                  <c:v>0.37328</c:v>
                </c:pt>
                <c:pt idx="19">
                  <c:v>0.30414000000000002</c:v>
                </c:pt>
                <c:pt idx="20">
                  <c:v>0.28549000000000002</c:v>
                </c:pt>
                <c:pt idx="21">
                  <c:v>0.36032999999999998</c:v>
                </c:pt>
                <c:pt idx="22">
                  <c:v>0.35944999999999999</c:v>
                </c:pt>
                <c:pt idx="23">
                  <c:v>0.35105999999999998</c:v>
                </c:pt>
                <c:pt idx="24">
                  <c:v>0.32715</c:v>
                </c:pt>
                <c:pt idx="25">
                  <c:v>0.32855000000000001</c:v>
                </c:pt>
                <c:pt idx="26">
                  <c:v>0.31303999999999998</c:v>
                </c:pt>
                <c:pt idx="27">
                  <c:v>0.31034</c:v>
                </c:pt>
                <c:pt idx="28">
                  <c:v>0.31219999999999998</c:v>
                </c:pt>
                <c:pt idx="29">
                  <c:v>0.30082999999999999</c:v>
                </c:pt>
                <c:pt idx="30">
                  <c:v>0.33284999999999998</c:v>
                </c:pt>
                <c:pt idx="31">
                  <c:v>0.31411</c:v>
                </c:pt>
                <c:pt idx="32">
                  <c:v>0.31387999999999999</c:v>
                </c:pt>
                <c:pt idx="33">
                  <c:v>0.31870999999999999</c:v>
                </c:pt>
                <c:pt idx="34">
                  <c:v>0.31170999999999999</c:v>
                </c:pt>
                <c:pt idx="35">
                  <c:v>0.31103999999999998</c:v>
                </c:pt>
                <c:pt idx="36">
                  <c:v>0.35255999999999998</c:v>
                </c:pt>
                <c:pt idx="37">
                  <c:v>0.32482</c:v>
                </c:pt>
                <c:pt idx="38">
                  <c:v>0.32734999999999997</c:v>
                </c:pt>
                <c:pt idx="39">
                  <c:v>0.29894999999999999</c:v>
                </c:pt>
                <c:pt idx="40">
                  <c:v>0.30368000000000001</c:v>
                </c:pt>
                <c:pt idx="41">
                  <c:v>0.32189000000000001</c:v>
                </c:pt>
                <c:pt idx="42">
                  <c:v>0.37193999999999999</c:v>
                </c:pt>
                <c:pt idx="43">
                  <c:v>0.38535999999999998</c:v>
                </c:pt>
                <c:pt idx="44">
                  <c:v>0.42893999999999999</c:v>
                </c:pt>
                <c:pt idx="45">
                  <c:v>0.40721000000000002</c:v>
                </c:pt>
                <c:pt idx="46">
                  <c:v>0.40947</c:v>
                </c:pt>
                <c:pt idx="47">
                  <c:v>0.47706999999999999</c:v>
                </c:pt>
                <c:pt idx="48">
                  <c:v>0.42673</c:v>
                </c:pt>
                <c:pt idx="49">
                  <c:v>0.39022000000000001</c:v>
                </c:pt>
                <c:pt idx="50">
                  <c:v>0.33206000000000002</c:v>
                </c:pt>
                <c:pt idx="51">
                  <c:v>0.33285999999999999</c:v>
                </c:pt>
                <c:pt idx="52">
                  <c:v>0.30992999999999998</c:v>
                </c:pt>
                <c:pt idx="53">
                  <c:v>0.31601000000000001</c:v>
                </c:pt>
                <c:pt idx="54">
                  <c:v>0.29925000000000002</c:v>
                </c:pt>
                <c:pt idx="55">
                  <c:v>0.26544000000000001</c:v>
                </c:pt>
                <c:pt idx="56">
                  <c:v>0.27137</c:v>
                </c:pt>
                <c:pt idx="57">
                  <c:v>0.25758999999999999</c:v>
                </c:pt>
                <c:pt idx="58">
                  <c:v>0.25999</c:v>
                </c:pt>
                <c:pt idx="59">
                  <c:v>0.26128000000000001</c:v>
                </c:pt>
                <c:pt idx="60">
                  <c:v>0.28967999999999999</c:v>
                </c:pt>
                <c:pt idx="61">
                  <c:v>0.24185999999999999</c:v>
                </c:pt>
                <c:pt idx="62">
                  <c:v>0.25318000000000002</c:v>
                </c:pt>
                <c:pt idx="63">
                  <c:v>0.27235999999999999</c:v>
                </c:pt>
                <c:pt idx="64">
                  <c:v>0.29132999999999998</c:v>
                </c:pt>
                <c:pt idx="65">
                  <c:v>0.29375000000000001</c:v>
                </c:pt>
                <c:pt idx="66">
                  <c:v>0.29469000000000001</c:v>
                </c:pt>
                <c:pt idx="67">
                  <c:v>0.27987000000000001</c:v>
                </c:pt>
                <c:pt idx="68">
                  <c:v>0.26218999999999998</c:v>
                </c:pt>
                <c:pt idx="69">
                  <c:v>0.23400000000000001</c:v>
                </c:pt>
                <c:pt idx="70">
                  <c:v>0.22548000000000001</c:v>
                </c:pt>
                <c:pt idx="71">
                  <c:v>0.22708</c:v>
                </c:pt>
                <c:pt idx="72">
                  <c:v>0.21631</c:v>
                </c:pt>
                <c:pt idx="73">
                  <c:v>0.19145999999999999</c:v>
                </c:pt>
                <c:pt idx="74">
                  <c:v>0.19309000000000001</c:v>
                </c:pt>
                <c:pt idx="75">
                  <c:v>0.19311</c:v>
                </c:pt>
                <c:pt idx="76">
                  <c:v>0.21138000000000001</c:v>
                </c:pt>
                <c:pt idx="77">
                  <c:v>0.24349999999999999</c:v>
                </c:pt>
                <c:pt idx="78">
                  <c:v>0.21959999999999999</c:v>
                </c:pt>
                <c:pt idx="79">
                  <c:v>0.24132000000000001</c:v>
                </c:pt>
                <c:pt idx="80">
                  <c:v>0.27762999999999999</c:v>
                </c:pt>
                <c:pt idx="81">
                  <c:v>0.30753999999999998</c:v>
                </c:pt>
                <c:pt idx="82">
                  <c:v>0.27492</c:v>
                </c:pt>
                <c:pt idx="83">
                  <c:v>0.22902</c:v>
                </c:pt>
                <c:pt idx="84">
                  <c:v>0.23624000000000001</c:v>
                </c:pt>
                <c:pt idx="85">
                  <c:v>0.14596000000000001</c:v>
                </c:pt>
                <c:pt idx="86">
                  <c:v>0.15787999999999999</c:v>
                </c:pt>
                <c:pt idx="87">
                  <c:v>0.17544999999999999</c:v>
                </c:pt>
                <c:pt idx="88">
                  <c:v>0.18121999999999999</c:v>
                </c:pt>
                <c:pt idx="89">
                  <c:v>0.18840999999999999</c:v>
                </c:pt>
                <c:pt idx="90">
                  <c:v>0.19531999999999999</c:v>
                </c:pt>
                <c:pt idx="91">
                  <c:v>0.19420000000000001</c:v>
                </c:pt>
                <c:pt idx="92">
                  <c:v>0.22370999999999999</c:v>
                </c:pt>
                <c:pt idx="93">
                  <c:v>0.21647</c:v>
                </c:pt>
                <c:pt idx="94">
                  <c:v>0.19980999999999999</c:v>
                </c:pt>
                <c:pt idx="95">
                  <c:v>0.19883000000000001</c:v>
                </c:pt>
                <c:pt idx="96">
                  <c:v>0.20702999999999999</c:v>
                </c:pt>
                <c:pt idx="97">
                  <c:v>0.20369999999999999</c:v>
                </c:pt>
                <c:pt idx="98">
                  <c:v>0.19241</c:v>
                </c:pt>
                <c:pt idx="99">
                  <c:v>0.18793000000000001</c:v>
                </c:pt>
                <c:pt idx="100">
                  <c:v>0.17513999999999999</c:v>
                </c:pt>
                <c:pt idx="101">
                  <c:v>0.17807999999999999</c:v>
                </c:pt>
                <c:pt idx="102">
                  <c:v>0.20115</c:v>
                </c:pt>
                <c:pt idx="103">
                  <c:v>0.19989000000000001</c:v>
                </c:pt>
                <c:pt idx="104">
                  <c:v>0.21462999999999999</c:v>
                </c:pt>
                <c:pt idx="105">
                  <c:v>0.29099999999999998</c:v>
                </c:pt>
                <c:pt idx="106">
                  <c:v>0.29525000000000001</c:v>
                </c:pt>
                <c:pt idx="107">
                  <c:v>0.29886000000000001</c:v>
                </c:pt>
                <c:pt idx="108">
                  <c:v>0.28610999999999998</c:v>
                </c:pt>
                <c:pt idx="109">
                  <c:v>0.27383999999999997</c:v>
                </c:pt>
                <c:pt idx="110">
                  <c:v>0.23735999999999999</c:v>
                </c:pt>
                <c:pt idx="111">
                  <c:v>0.24748000000000001</c:v>
                </c:pt>
                <c:pt idx="112">
                  <c:v>0.25111</c:v>
                </c:pt>
                <c:pt idx="113">
                  <c:v>0.24157000000000001</c:v>
                </c:pt>
                <c:pt idx="114">
                  <c:v>0.23272999999999999</c:v>
                </c:pt>
                <c:pt idx="115">
                  <c:v>0.25391999999999998</c:v>
                </c:pt>
                <c:pt idx="116">
                  <c:v>0.24059</c:v>
                </c:pt>
                <c:pt idx="117">
                  <c:v>0.25611</c:v>
                </c:pt>
                <c:pt idx="118">
                  <c:v>0.23971999999999999</c:v>
                </c:pt>
                <c:pt idx="119">
                  <c:v>0.24897</c:v>
                </c:pt>
                <c:pt idx="120">
                  <c:v>0.26807999999999998</c:v>
                </c:pt>
                <c:pt idx="121">
                  <c:v>0.46343000000000001</c:v>
                </c:pt>
                <c:pt idx="122">
                  <c:v>0.62597000000000003</c:v>
                </c:pt>
                <c:pt idx="123">
                  <c:v>0.58531999999999995</c:v>
                </c:pt>
                <c:pt idx="124">
                  <c:v>0.50588999999999995</c:v>
                </c:pt>
                <c:pt idx="125">
                  <c:v>0.57659000000000005</c:v>
                </c:pt>
                <c:pt idx="126">
                  <c:v>0.29460999999999998</c:v>
                </c:pt>
                <c:pt idx="127">
                  <c:v>0.22097</c:v>
                </c:pt>
                <c:pt idx="128">
                  <c:v>0.32432</c:v>
                </c:pt>
                <c:pt idx="129">
                  <c:v>0.27950999999999998</c:v>
                </c:pt>
                <c:pt idx="130">
                  <c:v>0.27166000000000001</c:v>
                </c:pt>
                <c:pt idx="131">
                  <c:v>0.44303999999999999</c:v>
                </c:pt>
                <c:pt idx="132">
                  <c:v>0.44274000000000002</c:v>
                </c:pt>
                <c:pt idx="133">
                  <c:v>0.63302999999999998</c:v>
                </c:pt>
                <c:pt idx="134">
                  <c:v>0.51200000000000001</c:v>
                </c:pt>
                <c:pt idx="135">
                  <c:v>0.43574000000000002</c:v>
                </c:pt>
                <c:pt idx="136">
                  <c:v>0.46295999999999998</c:v>
                </c:pt>
                <c:pt idx="137">
                  <c:v>0.4577</c:v>
                </c:pt>
                <c:pt idx="138">
                  <c:v>0.52446000000000004</c:v>
                </c:pt>
                <c:pt idx="139">
                  <c:v>0.54788999999999999</c:v>
                </c:pt>
                <c:pt idx="140">
                  <c:v>0.57886000000000004</c:v>
                </c:pt>
                <c:pt idx="141">
                  <c:v>1.3743099999999999</c:v>
                </c:pt>
                <c:pt idx="142">
                  <c:v>1.54064</c:v>
                </c:pt>
                <c:pt idx="143">
                  <c:v>1.0501499999999999</c:v>
                </c:pt>
                <c:pt idx="144">
                  <c:v>1.65073</c:v>
                </c:pt>
                <c:pt idx="145">
                  <c:v>1.56237</c:v>
                </c:pt>
                <c:pt idx="146">
                  <c:v>1.4859100000000001</c:v>
                </c:pt>
                <c:pt idx="147">
                  <c:v>0.90502000000000005</c:v>
                </c:pt>
                <c:pt idx="148">
                  <c:v>0.83040999999999998</c:v>
                </c:pt>
                <c:pt idx="149">
                  <c:v>0.92274</c:v>
                </c:pt>
                <c:pt idx="150">
                  <c:v>0.83121</c:v>
                </c:pt>
                <c:pt idx="151">
                  <c:v>0.75976999999999995</c:v>
                </c:pt>
                <c:pt idx="152">
                  <c:v>0.61663000000000001</c:v>
                </c:pt>
                <c:pt idx="153">
                  <c:v>0.67644000000000004</c:v>
                </c:pt>
                <c:pt idx="154">
                  <c:v>0.62511000000000005</c:v>
                </c:pt>
                <c:pt idx="155">
                  <c:v>0.58164000000000005</c:v>
                </c:pt>
                <c:pt idx="156">
                  <c:v>0.60665000000000002</c:v>
                </c:pt>
                <c:pt idx="157">
                  <c:v>0.74434</c:v>
                </c:pt>
                <c:pt idx="158">
                  <c:v>0.81666000000000005</c:v>
                </c:pt>
                <c:pt idx="159">
                  <c:v>1.2801499999999999</c:v>
                </c:pt>
                <c:pt idx="160">
                  <c:v>1.2166300000000001</c:v>
                </c:pt>
                <c:pt idx="161">
                  <c:v>1.1449199999999999</c:v>
                </c:pt>
                <c:pt idx="162">
                  <c:v>1.25482</c:v>
                </c:pt>
                <c:pt idx="163">
                  <c:v>1.0788199999999999</c:v>
                </c:pt>
                <c:pt idx="164">
                  <c:v>1.0755699999999999</c:v>
                </c:pt>
                <c:pt idx="165">
                  <c:v>0.94013999999999998</c:v>
                </c:pt>
                <c:pt idx="166">
                  <c:v>1.0362</c:v>
                </c:pt>
                <c:pt idx="167">
                  <c:v>1.1594500000000001</c:v>
                </c:pt>
                <c:pt idx="168">
                  <c:v>1.1339999999999999</c:v>
                </c:pt>
                <c:pt idx="169">
                  <c:v>1.09354</c:v>
                </c:pt>
                <c:pt idx="170">
                  <c:v>1.08406</c:v>
                </c:pt>
                <c:pt idx="171">
                  <c:v>1.1512</c:v>
                </c:pt>
                <c:pt idx="172">
                  <c:v>1.18937</c:v>
                </c:pt>
                <c:pt idx="173">
                  <c:v>1.0961399999999999</c:v>
                </c:pt>
                <c:pt idx="174">
                  <c:v>0.94547000000000003</c:v>
                </c:pt>
                <c:pt idx="175">
                  <c:v>0.84697</c:v>
                </c:pt>
                <c:pt idx="176">
                  <c:v>0.83721999999999996</c:v>
                </c:pt>
                <c:pt idx="177">
                  <c:v>0.82643</c:v>
                </c:pt>
                <c:pt idx="178">
                  <c:v>0.92525000000000002</c:v>
                </c:pt>
                <c:pt idx="179">
                  <c:v>0.85001000000000004</c:v>
                </c:pt>
                <c:pt idx="180">
                  <c:v>0.74470999999999998</c:v>
                </c:pt>
                <c:pt idx="181">
                  <c:v>0.77934000000000003</c:v>
                </c:pt>
                <c:pt idx="182">
                  <c:v>0.59674000000000005</c:v>
                </c:pt>
                <c:pt idx="183">
                  <c:v>0.61739999999999995</c:v>
                </c:pt>
                <c:pt idx="184">
                  <c:v>0.66617000000000004</c:v>
                </c:pt>
                <c:pt idx="185">
                  <c:v>0.82171000000000005</c:v>
                </c:pt>
                <c:pt idx="186">
                  <c:v>0.8216</c:v>
                </c:pt>
                <c:pt idx="187">
                  <c:v>0.75044</c:v>
                </c:pt>
                <c:pt idx="188">
                  <c:v>0.75390999999999997</c:v>
                </c:pt>
                <c:pt idx="189">
                  <c:v>0.78585000000000005</c:v>
                </c:pt>
                <c:pt idx="190">
                  <c:v>0.81969999999999998</c:v>
                </c:pt>
                <c:pt idx="191">
                  <c:v>0.83286000000000004</c:v>
                </c:pt>
                <c:pt idx="192">
                  <c:v>0.82369000000000003</c:v>
                </c:pt>
                <c:pt idx="193">
                  <c:v>0.76221000000000005</c:v>
                </c:pt>
                <c:pt idx="194">
                  <c:v>0.78103999999999996</c:v>
                </c:pt>
                <c:pt idx="195">
                  <c:v>0.70547000000000004</c:v>
                </c:pt>
                <c:pt idx="196">
                  <c:v>0.58523000000000003</c:v>
                </c:pt>
                <c:pt idx="197">
                  <c:v>0.58074999999999999</c:v>
                </c:pt>
                <c:pt idx="198">
                  <c:v>0.42609000000000002</c:v>
                </c:pt>
                <c:pt idx="199">
                  <c:v>0.41449000000000003</c:v>
                </c:pt>
                <c:pt idx="200">
                  <c:v>0.38636999999999999</c:v>
                </c:pt>
                <c:pt idx="201">
                  <c:v>0.39241999999999999</c:v>
                </c:pt>
                <c:pt idx="202">
                  <c:v>0.35957</c:v>
                </c:pt>
                <c:pt idx="203">
                  <c:v>0.3075</c:v>
                </c:pt>
                <c:pt idx="204">
                  <c:v>0.36752000000000001</c:v>
                </c:pt>
                <c:pt idx="205">
                  <c:v>0.31548999999999999</c:v>
                </c:pt>
                <c:pt idx="206">
                  <c:v>0.34477999999999998</c:v>
                </c:pt>
                <c:pt idx="207">
                  <c:v>0.35050999999999999</c:v>
                </c:pt>
                <c:pt idx="208">
                  <c:v>0.35931999999999997</c:v>
                </c:pt>
                <c:pt idx="209">
                  <c:v>0.35931999999999997</c:v>
                </c:pt>
                <c:pt idx="210">
                  <c:v>0.39369999999999999</c:v>
                </c:pt>
                <c:pt idx="211">
                  <c:v>0.374</c:v>
                </c:pt>
                <c:pt idx="212">
                  <c:v>0.37919999999999998</c:v>
                </c:pt>
                <c:pt idx="213">
                  <c:v>0.33360000000000001</c:v>
                </c:pt>
                <c:pt idx="214">
                  <c:v>0.33489999999999998</c:v>
                </c:pt>
                <c:pt idx="215">
                  <c:v>0.3291</c:v>
                </c:pt>
                <c:pt idx="216">
                  <c:v>0.35510000000000003</c:v>
                </c:pt>
                <c:pt idx="217">
                  <c:v>0.37259999999999999</c:v>
                </c:pt>
                <c:pt idx="218">
                  <c:v>0.50419999999999998</c:v>
                </c:pt>
                <c:pt idx="219">
                  <c:v>0.47499999999999998</c:v>
                </c:pt>
                <c:pt idx="220">
                  <c:v>0.51790000000000003</c:v>
                </c:pt>
                <c:pt idx="221">
                  <c:v>0.48220000000000002</c:v>
                </c:pt>
                <c:pt idx="222">
                  <c:v>0.46429999999999999</c:v>
                </c:pt>
                <c:pt idx="223">
                  <c:v>0.47360000000000002</c:v>
                </c:pt>
                <c:pt idx="224">
                  <c:v>0.50060000000000004</c:v>
                </c:pt>
                <c:pt idx="225">
                  <c:v>0.36480000000000001</c:v>
                </c:pt>
                <c:pt idx="226">
                  <c:v>0.3846</c:v>
                </c:pt>
                <c:pt idx="227">
                  <c:v>0.39950000000000002</c:v>
                </c:pt>
                <c:pt idx="228">
                  <c:v>0.39169999999999999</c:v>
                </c:pt>
                <c:pt idx="229">
                  <c:v>0.38629999999999998</c:v>
                </c:pt>
                <c:pt idx="230">
                  <c:v>0.35039999999999999</c:v>
                </c:pt>
                <c:pt idx="231">
                  <c:v>0.3513</c:v>
                </c:pt>
                <c:pt idx="232">
                  <c:v>0.34210000000000002</c:v>
                </c:pt>
                <c:pt idx="233">
                  <c:v>0.34370000000000001</c:v>
                </c:pt>
                <c:pt idx="234">
                  <c:v>0.39150000000000001</c:v>
                </c:pt>
                <c:pt idx="235">
                  <c:v>0.41189999999999999</c:v>
                </c:pt>
                <c:pt idx="236">
                  <c:v>0.40760000000000002</c:v>
                </c:pt>
                <c:pt idx="237">
                  <c:v>0.4143</c:v>
                </c:pt>
                <c:pt idx="238">
                  <c:v>0.38329999999999997</c:v>
                </c:pt>
                <c:pt idx="239">
                  <c:v>0.39369999999999999</c:v>
                </c:pt>
                <c:pt idx="240">
                  <c:v>0.37430000000000002</c:v>
                </c:pt>
                <c:pt idx="241">
                  <c:v>0.37030000000000002</c:v>
                </c:pt>
                <c:pt idx="242">
                  <c:v>0.36409999999999998</c:v>
                </c:pt>
                <c:pt idx="243">
                  <c:v>0.38009999999999999</c:v>
                </c:pt>
                <c:pt idx="244">
                  <c:v>0.45219999999999999</c:v>
                </c:pt>
                <c:pt idx="245">
                  <c:v>0.50900000000000001</c:v>
                </c:pt>
                <c:pt idx="246">
                  <c:v>0.50600000000000001</c:v>
                </c:pt>
                <c:pt idx="247">
                  <c:v>0.51859999999999995</c:v>
                </c:pt>
                <c:pt idx="248">
                  <c:v>0.46970000000000001</c:v>
                </c:pt>
                <c:pt idx="249">
                  <c:v>0.47799999999999998</c:v>
                </c:pt>
                <c:pt idx="250">
                  <c:v>0.4582</c:v>
                </c:pt>
                <c:pt idx="251">
                  <c:v>0.42459999999999998</c:v>
                </c:pt>
                <c:pt idx="252">
                  <c:v>0.46710000000000002</c:v>
                </c:pt>
                <c:pt idx="253">
                  <c:v>0.47149999999999997</c:v>
                </c:pt>
                <c:pt idx="254">
                  <c:v>0.52159999999999995</c:v>
                </c:pt>
                <c:pt idx="255">
                  <c:v>0.50490000000000002</c:v>
                </c:pt>
                <c:pt idx="256">
                  <c:v>0.48099999999999998</c:v>
                </c:pt>
                <c:pt idx="257">
                  <c:v>0.4859</c:v>
                </c:pt>
                <c:pt idx="258">
                  <c:v>0.47420000000000001</c:v>
                </c:pt>
                <c:pt idx="259">
                  <c:v>0.46929999999999999</c:v>
                </c:pt>
                <c:pt idx="260">
                  <c:v>0.4748</c:v>
                </c:pt>
                <c:pt idx="261">
                  <c:v>0.46910000000000002</c:v>
                </c:pt>
                <c:pt idx="262">
                  <c:v>0.80920000000000003</c:v>
                </c:pt>
                <c:pt idx="263">
                  <c:v>0.7117</c:v>
                </c:pt>
                <c:pt idx="264">
                  <c:v>0.71740000000000004</c:v>
                </c:pt>
                <c:pt idx="265">
                  <c:v>0.74239999999999995</c:v>
                </c:pt>
                <c:pt idx="266">
                  <c:v>0.73480000000000001</c:v>
                </c:pt>
                <c:pt idx="267">
                  <c:v>0.74650000000000005</c:v>
                </c:pt>
                <c:pt idx="268">
                  <c:v>0.8</c:v>
                </c:pt>
                <c:pt idx="269">
                  <c:v>0.83</c:v>
                </c:pt>
                <c:pt idx="270">
                  <c:v>0.78</c:v>
                </c:pt>
                <c:pt idx="271">
                  <c:v>0.77</c:v>
                </c:pt>
                <c:pt idx="272">
                  <c:v>0.72</c:v>
                </c:pt>
                <c:pt idx="273">
                  <c:v>0.76</c:v>
                </c:pt>
                <c:pt idx="274">
                  <c:v>0.7</c:v>
                </c:pt>
                <c:pt idx="275">
                  <c:v>0.71</c:v>
                </c:pt>
                <c:pt idx="276">
                  <c:v>0.71</c:v>
                </c:pt>
                <c:pt idx="277">
                  <c:v>0.71</c:v>
                </c:pt>
                <c:pt idx="278">
                  <c:v>0.71</c:v>
                </c:pt>
                <c:pt idx="279">
                  <c:v>0.71</c:v>
                </c:pt>
                <c:pt idx="280">
                  <c:v>0.71</c:v>
                </c:pt>
                <c:pt idx="281">
                  <c:v>0.69</c:v>
                </c:pt>
                <c:pt idx="282">
                  <c:v>0.7</c:v>
                </c:pt>
                <c:pt idx="283">
                  <c:v>0.68</c:v>
                </c:pt>
                <c:pt idx="284">
                  <c:v>0.66</c:v>
                </c:pt>
                <c:pt idx="285">
                  <c:v>0.63</c:v>
                </c:pt>
                <c:pt idx="286">
                  <c:v>0.63</c:v>
                </c:pt>
                <c:pt idx="287">
                  <c:v>0.62</c:v>
                </c:pt>
                <c:pt idx="288">
                  <c:v>0.62</c:v>
                </c:pt>
                <c:pt idx="289">
                  <c:v>0.64</c:v>
                </c:pt>
                <c:pt idx="290">
                  <c:v>0.64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</c:v>
                </c:pt>
                <c:pt idx="295">
                  <c:v>0.63</c:v>
                </c:pt>
                <c:pt idx="296">
                  <c:v>0.61</c:v>
                </c:pt>
                <c:pt idx="297">
                  <c:v>0.59</c:v>
                </c:pt>
                <c:pt idx="298">
                  <c:v>0.51</c:v>
                </c:pt>
                <c:pt idx="299">
                  <c:v>0.51</c:v>
                </c:pt>
                <c:pt idx="300">
                  <c:v>0.52</c:v>
                </c:pt>
                <c:pt idx="301">
                  <c:v>0.52</c:v>
                </c:pt>
                <c:pt idx="302">
                  <c:v>0.52</c:v>
                </c:pt>
                <c:pt idx="303">
                  <c:v>0.52</c:v>
                </c:pt>
                <c:pt idx="304">
                  <c:v>0.53</c:v>
                </c:pt>
                <c:pt idx="305">
                  <c:v>0.51</c:v>
                </c:pt>
                <c:pt idx="306">
                  <c:v>0.52</c:v>
                </c:pt>
                <c:pt idx="307">
                  <c:v>0.53</c:v>
                </c:pt>
                <c:pt idx="308">
                  <c:v>0.52</c:v>
                </c:pt>
                <c:pt idx="309">
                  <c:v>0.54</c:v>
                </c:pt>
                <c:pt idx="310">
                  <c:v>0.53</c:v>
                </c:pt>
                <c:pt idx="311">
                  <c:v>0.52</c:v>
                </c:pt>
                <c:pt idx="312">
                  <c:v>0.51</c:v>
                </c:pt>
                <c:pt idx="313">
                  <c:v>0.5</c:v>
                </c:pt>
                <c:pt idx="314">
                  <c:v>0.5</c:v>
                </c:pt>
                <c:pt idx="315">
                  <c:v>0.51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0.47</c:v>
                </c:pt>
                <c:pt idx="323">
                  <c:v>0.48</c:v>
                </c:pt>
                <c:pt idx="324">
                  <c:v>0.48</c:v>
                </c:pt>
                <c:pt idx="325">
                  <c:v>0.49</c:v>
                </c:pt>
                <c:pt idx="326">
                  <c:v>0.5</c:v>
                </c:pt>
                <c:pt idx="327">
                  <c:v>0.5</c:v>
                </c:pt>
                <c:pt idx="328">
                  <c:v>0.49</c:v>
                </c:pt>
                <c:pt idx="329">
                  <c:v>0.5</c:v>
                </c:pt>
                <c:pt idx="330">
                  <c:v>0.51</c:v>
                </c:pt>
                <c:pt idx="331">
                  <c:v>0.52</c:v>
                </c:pt>
                <c:pt idx="332">
                  <c:v>0.51</c:v>
                </c:pt>
                <c:pt idx="333">
                  <c:v>0.51</c:v>
                </c:pt>
                <c:pt idx="334">
                  <c:v>0.51</c:v>
                </c:pt>
                <c:pt idx="335">
                  <c:v>0.5</c:v>
                </c:pt>
                <c:pt idx="336">
                  <c:v>0.51</c:v>
                </c:pt>
                <c:pt idx="337">
                  <c:v>0.5</c:v>
                </c:pt>
                <c:pt idx="338">
                  <c:v>0.5</c:v>
                </c:pt>
                <c:pt idx="339">
                  <c:v>0.51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0.51</c:v>
                </c:pt>
                <c:pt idx="344">
                  <c:v>0.54</c:v>
                </c:pt>
                <c:pt idx="345">
                  <c:v>0.53</c:v>
                </c:pt>
                <c:pt idx="346">
                  <c:v>0.52</c:v>
                </c:pt>
                <c:pt idx="347">
                  <c:v>0.53</c:v>
                </c:pt>
                <c:pt idx="348">
                  <c:v>0.52</c:v>
                </c:pt>
                <c:pt idx="349">
                  <c:v>0.51500000000000001</c:v>
                </c:pt>
                <c:pt idx="350">
                  <c:v>0.505</c:v>
                </c:pt>
                <c:pt idx="351">
                  <c:v>0.5</c:v>
                </c:pt>
                <c:pt idx="352">
                  <c:v>0.49</c:v>
                </c:pt>
                <c:pt idx="353">
                  <c:v>0.48</c:v>
                </c:pt>
                <c:pt idx="354">
                  <c:v>0.49</c:v>
                </c:pt>
                <c:pt idx="355">
                  <c:v>0.495</c:v>
                </c:pt>
                <c:pt idx="356">
                  <c:v>0.495</c:v>
                </c:pt>
                <c:pt idx="357">
                  <c:v>0.5</c:v>
                </c:pt>
                <c:pt idx="358">
                  <c:v>0.495</c:v>
                </c:pt>
                <c:pt idx="359">
                  <c:v>0.49</c:v>
                </c:pt>
                <c:pt idx="360">
                  <c:v>0.52500000000000002</c:v>
                </c:pt>
                <c:pt idx="361">
                  <c:v>0.52</c:v>
                </c:pt>
                <c:pt idx="362">
                  <c:v>0.52500000000000002</c:v>
                </c:pt>
                <c:pt idx="363">
                  <c:v>0.52500000000000002</c:v>
                </c:pt>
                <c:pt idx="364">
                  <c:v>0.55000000000000004</c:v>
                </c:pt>
                <c:pt idx="365">
                  <c:v>0.56499999999999995</c:v>
                </c:pt>
                <c:pt idx="366">
                  <c:v>0.56000000000000005</c:v>
                </c:pt>
                <c:pt idx="367">
                  <c:v>0.56499999999999995</c:v>
                </c:pt>
                <c:pt idx="368">
                  <c:v>0.55000000000000004</c:v>
                </c:pt>
                <c:pt idx="369">
                  <c:v>0.54</c:v>
                </c:pt>
                <c:pt idx="370">
                  <c:v>0.56000000000000005</c:v>
                </c:pt>
                <c:pt idx="371">
                  <c:v>0.57999999999999996</c:v>
                </c:pt>
                <c:pt idx="372">
                  <c:v>0.6</c:v>
                </c:pt>
                <c:pt idx="373">
                  <c:v>0.61499999999999999</c:v>
                </c:pt>
                <c:pt idx="374">
                  <c:v>0.61</c:v>
                </c:pt>
                <c:pt idx="375">
                  <c:v>0.61499999999999999</c:v>
                </c:pt>
                <c:pt idx="376">
                  <c:v>0.62</c:v>
                </c:pt>
                <c:pt idx="377">
                  <c:v>0.66</c:v>
                </c:pt>
                <c:pt idx="378">
                  <c:v>0.72</c:v>
                </c:pt>
                <c:pt idx="379">
                  <c:v>0.69</c:v>
                </c:pt>
                <c:pt idx="380">
                  <c:v>0.69499999999999995</c:v>
                </c:pt>
                <c:pt idx="381">
                  <c:v>0.67</c:v>
                </c:pt>
                <c:pt idx="382">
                  <c:v>0.66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0.67</c:v>
                </c:pt>
                <c:pt idx="386">
                  <c:v>0.66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0.62160497903823853</c:v>
                </c:pt>
                <c:pt idx="499">
                  <c:v>0.55023497343063354</c:v>
                </c:pt>
                <c:pt idx="500">
                  <c:v>0.57644397020339966</c:v>
                </c:pt>
                <c:pt idx="501">
                  <c:v>0.60837000608444214</c:v>
                </c:pt>
                <c:pt idx="502">
                  <c:v>0.60484397411346436</c:v>
                </c:pt>
                <c:pt idx="503">
                  <c:v>0.61873400211334229</c:v>
                </c:pt>
                <c:pt idx="504">
                  <c:v>0.60708445310592651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E-432D-AC84-9FBFE3F2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barChart>
        <c:barDir val="col"/>
        <c:grouping val="stacked"/>
        <c:varyColors val="1"/>
        <c:ser>
          <c:idx val="1"/>
          <c:order val="1"/>
          <c:spPr>
            <a:solidFill>
              <a:srgbClr val="9BBB59"/>
            </a:solidFill>
            <a:ln cmpd="sng">
              <a:solidFill>
                <a:schemeClr val="accent3"/>
              </a:solidFill>
              <a:prstDash val="solid"/>
            </a:ln>
          </c:spPr>
          <c:invertIfNegative val="1"/>
          <c:cat>
            <c:numRef>
              <c:f>'multiTimeline price Last (XRP)'!$A$6:$A$392</c:f>
              <c:numCache>
                <c:formatCode>[$-409]dd\-mmm\-yy</c:formatCode>
                <c:ptCount val="387"/>
                <c:pt idx="0">
                  <c:v>43303</c:v>
                </c:pt>
                <c:pt idx="1">
                  <c:v>43310</c:v>
                </c:pt>
                <c:pt idx="2">
                  <c:v>43317</c:v>
                </c:pt>
                <c:pt idx="3">
                  <c:v>43324</c:v>
                </c:pt>
                <c:pt idx="4">
                  <c:v>43331</c:v>
                </c:pt>
                <c:pt idx="5">
                  <c:v>43338</c:v>
                </c:pt>
                <c:pt idx="6">
                  <c:v>43345</c:v>
                </c:pt>
                <c:pt idx="7">
                  <c:v>43352</c:v>
                </c:pt>
                <c:pt idx="8">
                  <c:v>43359</c:v>
                </c:pt>
                <c:pt idx="9">
                  <c:v>43366</c:v>
                </c:pt>
                <c:pt idx="10">
                  <c:v>43373</c:v>
                </c:pt>
                <c:pt idx="11">
                  <c:v>43380</c:v>
                </c:pt>
                <c:pt idx="12">
                  <c:v>43387</c:v>
                </c:pt>
                <c:pt idx="13">
                  <c:v>43394</c:v>
                </c:pt>
                <c:pt idx="14">
                  <c:v>43401</c:v>
                </c:pt>
                <c:pt idx="15">
                  <c:v>43408</c:v>
                </c:pt>
                <c:pt idx="16">
                  <c:v>43415</c:v>
                </c:pt>
                <c:pt idx="17">
                  <c:v>43422</c:v>
                </c:pt>
                <c:pt idx="18">
                  <c:v>43429</c:v>
                </c:pt>
                <c:pt idx="19">
                  <c:v>43436</c:v>
                </c:pt>
                <c:pt idx="20">
                  <c:v>43443</c:v>
                </c:pt>
                <c:pt idx="21">
                  <c:v>43450</c:v>
                </c:pt>
                <c:pt idx="22">
                  <c:v>43457</c:v>
                </c:pt>
                <c:pt idx="23">
                  <c:v>43464</c:v>
                </c:pt>
                <c:pt idx="24">
                  <c:v>43471</c:v>
                </c:pt>
                <c:pt idx="25">
                  <c:v>43478</c:v>
                </c:pt>
                <c:pt idx="26">
                  <c:v>43485</c:v>
                </c:pt>
                <c:pt idx="27">
                  <c:v>43492</c:v>
                </c:pt>
                <c:pt idx="28">
                  <c:v>43499</c:v>
                </c:pt>
                <c:pt idx="29">
                  <c:v>43506</c:v>
                </c:pt>
                <c:pt idx="30">
                  <c:v>43513</c:v>
                </c:pt>
                <c:pt idx="31">
                  <c:v>43520</c:v>
                </c:pt>
                <c:pt idx="32">
                  <c:v>43527</c:v>
                </c:pt>
                <c:pt idx="33">
                  <c:v>43534</c:v>
                </c:pt>
                <c:pt idx="34">
                  <c:v>43541</c:v>
                </c:pt>
                <c:pt idx="35">
                  <c:v>43548</c:v>
                </c:pt>
                <c:pt idx="36">
                  <c:v>43555</c:v>
                </c:pt>
                <c:pt idx="37">
                  <c:v>43562</c:v>
                </c:pt>
                <c:pt idx="38">
                  <c:v>43569</c:v>
                </c:pt>
                <c:pt idx="39">
                  <c:v>43576</c:v>
                </c:pt>
                <c:pt idx="40">
                  <c:v>43583</c:v>
                </c:pt>
                <c:pt idx="41">
                  <c:v>43590</c:v>
                </c:pt>
                <c:pt idx="42">
                  <c:v>43597</c:v>
                </c:pt>
                <c:pt idx="43">
                  <c:v>43604</c:v>
                </c:pt>
                <c:pt idx="44">
                  <c:v>43611</c:v>
                </c:pt>
                <c:pt idx="45">
                  <c:v>43618</c:v>
                </c:pt>
                <c:pt idx="46">
                  <c:v>43625</c:v>
                </c:pt>
                <c:pt idx="47">
                  <c:v>43632</c:v>
                </c:pt>
                <c:pt idx="48">
                  <c:v>43639</c:v>
                </c:pt>
                <c:pt idx="49">
                  <c:v>43646</c:v>
                </c:pt>
                <c:pt idx="50">
                  <c:v>43653</c:v>
                </c:pt>
                <c:pt idx="51">
                  <c:v>43660</c:v>
                </c:pt>
                <c:pt idx="52">
                  <c:v>43667</c:v>
                </c:pt>
                <c:pt idx="53">
                  <c:v>43674</c:v>
                </c:pt>
                <c:pt idx="54">
                  <c:v>43681</c:v>
                </c:pt>
                <c:pt idx="55">
                  <c:v>43688</c:v>
                </c:pt>
                <c:pt idx="56">
                  <c:v>43695</c:v>
                </c:pt>
                <c:pt idx="57">
                  <c:v>43702</c:v>
                </c:pt>
                <c:pt idx="58">
                  <c:v>43709</c:v>
                </c:pt>
                <c:pt idx="59">
                  <c:v>43716</c:v>
                </c:pt>
                <c:pt idx="60">
                  <c:v>43723</c:v>
                </c:pt>
                <c:pt idx="61">
                  <c:v>43730</c:v>
                </c:pt>
                <c:pt idx="62">
                  <c:v>43737</c:v>
                </c:pt>
                <c:pt idx="63">
                  <c:v>43744</c:v>
                </c:pt>
                <c:pt idx="64">
                  <c:v>43751</c:v>
                </c:pt>
                <c:pt idx="65">
                  <c:v>43758</c:v>
                </c:pt>
                <c:pt idx="66">
                  <c:v>43765</c:v>
                </c:pt>
                <c:pt idx="67">
                  <c:v>43772</c:v>
                </c:pt>
                <c:pt idx="68">
                  <c:v>43779</c:v>
                </c:pt>
                <c:pt idx="69">
                  <c:v>43786</c:v>
                </c:pt>
                <c:pt idx="70">
                  <c:v>43793</c:v>
                </c:pt>
                <c:pt idx="71">
                  <c:v>43800</c:v>
                </c:pt>
                <c:pt idx="72">
                  <c:v>43807</c:v>
                </c:pt>
                <c:pt idx="73">
                  <c:v>43814</c:v>
                </c:pt>
                <c:pt idx="74">
                  <c:v>43821</c:v>
                </c:pt>
                <c:pt idx="75">
                  <c:v>43828</c:v>
                </c:pt>
                <c:pt idx="76">
                  <c:v>43835</c:v>
                </c:pt>
                <c:pt idx="77">
                  <c:v>43842</c:v>
                </c:pt>
                <c:pt idx="78">
                  <c:v>43849</c:v>
                </c:pt>
                <c:pt idx="79">
                  <c:v>43856</c:v>
                </c:pt>
                <c:pt idx="80">
                  <c:v>43863</c:v>
                </c:pt>
                <c:pt idx="81">
                  <c:v>43870</c:v>
                </c:pt>
                <c:pt idx="82">
                  <c:v>43877</c:v>
                </c:pt>
                <c:pt idx="83">
                  <c:v>43884</c:v>
                </c:pt>
                <c:pt idx="84">
                  <c:v>43891</c:v>
                </c:pt>
                <c:pt idx="85">
                  <c:v>43898</c:v>
                </c:pt>
                <c:pt idx="86">
                  <c:v>43905</c:v>
                </c:pt>
                <c:pt idx="87">
                  <c:v>43912</c:v>
                </c:pt>
                <c:pt idx="88">
                  <c:v>43919</c:v>
                </c:pt>
                <c:pt idx="89">
                  <c:v>43926</c:v>
                </c:pt>
                <c:pt idx="90">
                  <c:v>43933</c:v>
                </c:pt>
                <c:pt idx="91">
                  <c:v>43940</c:v>
                </c:pt>
                <c:pt idx="92">
                  <c:v>43947</c:v>
                </c:pt>
                <c:pt idx="93">
                  <c:v>43954</c:v>
                </c:pt>
                <c:pt idx="94">
                  <c:v>43961</c:v>
                </c:pt>
                <c:pt idx="95">
                  <c:v>43968</c:v>
                </c:pt>
                <c:pt idx="96">
                  <c:v>43975</c:v>
                </c:pt>
                <c:pt idx="97">
                  <c:v>43982</c:v>
                </c:pt>
                <c:pt idx="98">
                  <c:v>43989</c:v>
                </c:pt>
                <c:pt idx="99">
                  <c:v>43996</c:v>
                </c:pt>
                <c:pt idx="100">
                  <c:v>44003</c:v>
                </c:pt>
                <c:pt idx="101">
                  <c:v>44010</c:v>
                </c:pt>
                <c:pt idx="102">
                  <c:v>44017</c:v>
                </c:pt>
                <c:pt idx="103">
                  <c:v>44024</c:v>
                </c:pt>
                <c:pt idx="104">
                  <c:v>44031</c:v>
                </c:pt>
                <c:pt idx="105">
                  <c:v>44038</c:v>
                </c:pt>
                <c:pt idx="106">
                  <c:v>44045</c:v>
                </c:pt>
                <c:pt idx="107">
                  <c:v>44052</c:v>
                </c:pt>
                <c:pt idx="108">
                  <c:v>44059</c:v>
                </c:pt>
                <c:pt idx="109">
                  <c:v>44066</c:v>
                </c:pt>
                <c:pt idx="110">
                  <c:v>44073</c:v>
                </c:pt>
                <c:pt idx="111">
                  <c:v>44080</c:v>
                </c:pt>
                <c:pt idx="112">
                  <c:v>44087</c:v>
                </c:pt>
                <c:pt idx="113">
                  <c:v>44094</c:v>
                </c:pt>
                <c:pt idx="114">
                  <c:v>44101</c:v>
                </c:pt>
                <c:pt idx="115">
                  <c:v>44108</c:v>
                </c:pt>
                <c:pt idx="116">
                  <c:v>44115</c:v>
                </c:pt>
                <c:pt idx="117">
                  <c:v>44122</c:v>
                </c:pt>
                <c:pt idx="118">
                  <c:v>44129</c:v>
                </c:pt>
                <c:pt idx="119">
                  <c:v>44136</c:v>
                </c:pt>
                <c:pt idx="120">
                  <c:v>44143</c:v>
                </c:pt>
                <c:pt idx="121">
                  <c:v>44150</c:v>
                </c:pt>
                <c:pt idx="122">
                  <c:v>44157</c:v>
                </c:pt>
                <c:pt idx="123">
                  <c:v>44164</c:v>
                </c:pt>
                <c:pt idx="124">
                  <c:v>44171</c:v>
                </c:pt>
                <c:pt idx="125">
                  <c:v>44178</c:v>
                </c:pt>
                <c:pt idx="126">
                  <c:v>44185</c:v>
                </c:pt>
                <c:pt idx="127">
                  <c:v>44192</c:v>
                </c:pt>
                <c:pt idx="128">
                  <c:v>44199</c:v>
                </c:pt>
                <c:pt idx="129">
                  <c:v>44206</c:v>
                </c:pt>
                <c:pt idx="130">
                  <c:v>44213</c:v>
                </c:pt>
                <c:pt idx="131">
                  <c:v>44220</c:v>
                </c:pt>
                <c:pt idx="132">
                  <c:v>44227</c:v>
                </c:pt>
                <c:pt idx="133">
                  <c:v>44234</c:v>
                </c:pt>
                <c:pt idx="134">
                  <c:v>44241</c:v>
                </c:pt>
                <c:pt idx="135">
                  <c:v>44248</c:v>
                </c:pt>
                <c:pt idx="136">
                  <c:v>44255</c:v>
                </c:pt>
                <c:pt idx="137">
                  <c:v>44262</c:v>
                </c:pt>
                <c:pt idx="138">
                  <c:v>44269</c:v>
                </c:pt>
                <c:pt idx="139">
                  <c:v>44276</c:v>
                </c:pt>
                <c:pt idx="140">
                  <c:v>44283</c:v>
                </c:pt>
                <c:pt idx="141">
                  <c:v>44290</c:v>
                </c:pt>
                <c:pt idx="142">
                  <c:v>44297</c:v>
                </c:pt>
                <c:pt idx="143">
                  <c:v>44304</c:v>
                </c:pt>
                <c:pt idx="144">
                  <c:v>44311</c:v>
                </c:pt>
                <c:pt idx="145">
                  <c:v>44318</c:v>
                </c:pt>
                <c:pt idx="146">
                  <c:v>44325</c:v>
                </c:pt>
                <c:pt idx="147">
                  <c:v>44332</c:v>
                </c:pt>
                <c:pt idx="148">
                  <c:v>44339</c:v>
                </c:pt>
                <c:pt idx="149">
                  <c:v>44346</c:v>
                </c:pt>
                <c:pt idx="150">
                  <c:v>44353</c:v>
                </c:pt>
                <c:pt idx="151">
                  <c:v>44360</c:v>
                </c:pt>
                <c:pt idx="152">
                  <c:v>44367</c:v>
                </c:pt>
                <c:pt idx="153">
                  <c:v>44374</c:v>
                </c:pt>
                <c:pt idx="154">
                  <c:v>44381</c:v>
                </c:pt>
                <c:pt idx="155">
                  <c:v>44388</c:v>
                </c:pt>
                <c:pt idx="156">
                  <c:v>44395</c:v>
                </c:pt>
                <c:pt idx="157">
                  <c:v>44402</c:v>
                </c:pt>
                <c:pt idx="158">
                  <c:v>44409</c:v>
                </c:pt>
                <c:pt idx="159">
                  <c:v>44416</c:v>
                </c:pt>
                <c:pt idx="160">
                  <c:v>44423</c:v>
                </c:pt>
                <c:pt idx="161">
                  <c:v>44430</c:v>
                </c:pt>
                <c:pt idx="162">
                  <c:v>44437</c:v>
                </c:pt>
                <c:pt idx="163">
                  <c:v>44444</c:v>
                </c:pt>
                <c:pt idx="164">
                  <c:v>44451</c:v>
                </c:pt>
                <c:pt idx="165">
                  <c:v>44458</c:v>
                </c:pt>
                <c:pt idx="166">
                  <c:v>44465</c:v>
                </c:pt>
                <c:pt idx="167">
                  <c:v>44472</c:v>
                </c:pt>
                <c:pt idx="168">
                  <c:v>44479</c:v>
                </c:pt>
                <c:pt idx="169">
                  <c:v>44486</c:v>
                </c:pt>
                <c:pt idx="170">
                  <c:v>44493</c:v>
                </c:pt>
                <c:pt idx="171">
                  <c:v>44500</c:v>
                </c:pt>
                <c:pt idx="172">
                  <c:v>44507</c:v>
                </c:pt>
                <c:pt idx="173">
                  <c:v>44514</c:v>
                </c:pt>
                <c:pt idx="174">
                  <c:v>44521</c:v>
                </c:pt>
                <c:pt idx="175">
                  <c:v>44528</c:v>
                </c:pt>
                <c:pt idx="176">
                  <c:v>44535</c:v>
                </c:pt>
                <c:pt idx="177">
                  <c:v>44542</c:v>
                </c:pt>
                <c:pt idx="178">
                  <c:v>44549</c:v>
                </c:pt>
                <c:pt idx="179">
                  <c:v>44556</c:v>
                </c:pt>
                <c:pt idx="180">
                  <c:v>44563</c:v>
                </c:pt>
                <c:pt idx="181">
                  <c:v>44570</c:v>
                </c:pt>
                <c:pt idx="182">
                  <c:v>44577</c:v>
                </c:pt>
                <c:pt idx="183">
                  <c:v>44584</c:v>
                </c:pt>
                <c:pt idx="184">
                  <c:v>44591</c:v>
                </c:pt>
                <c:pt idx="185">
                  <c:v>44598</c:v>
                </c:pt>
                <c:pt idx="186">
                  <c:v>44605</c:v>
                </c:pt>
                <c:pt idx="187">
                  <c:v>44612</c:v>
                </c:pt>
                <c:pt idx="188">
                  <c:v>44619</c:v>
                </c:pt>
                <c:pt idx="189">
                  <c:v>44626</c:v>
                </c:pt>
                <c:pt idx="190">
                  <c:v>44633</c:v>
                </c:pt>
                <c:pt idx="191">
                  <c:v>44640</c:v>
                </c:pt>
                <c:pt idx="192">
                  <c:v>44647</c:v>
                </c:pt>
                <c:pt idx="193">
                  <c:v>44654</c:v>
                </c:pt>
                <c:pt idx="194">
                  <c:v>44661</c:v>
                </c:pt>
                <c:pt idx="195">
                  <c:v>44668</c:v>
                </c:pt>
                <c:pt idx="196">
                  <c:v>44675</c:v>
                </c:pt>
                <c:pt idx="197">
                  <c:v>44682</c:v>
                </c:pt>
                <c:pt idx="198">
                  <c:v>44689</c:v>
                </c:pt>
                <c:pt idx="199">
                  <c:v>44696</c:v>
                </c:pt>
                <c:pt idx="200">
                  <c:v>44703</c:v>
                </c:pt>
                <c:pt idx="201">
                  <c:v>44710</c:v>
                </c:pt>
                <c:pt idx="202">
                  <c:v>44717</c:v>
                </c:pt>
                <c:pt idx="203">
                  <c:v>44724</c:v>
                </c:pt>
                <c:pt idx="204">
                  <c:v>44731</c:v>
                </c:pt>
                <c:pt idx="205">
                  <c:v>44738</c:v>
                </c:pt>
                <c:pt idx="206">
                  <c:v>44745</c:v>
                </c:pt>
                <c:pt idx="207">
                  <c:v>44752</c:v>
                </c:pt>
                <c:pt idx="208">
                  <c:v>44759</c:v>
                </c:pt>
                <c:pt idx="209">
                  <c:v>44766</c:v>
                </c:pt>
                <c:pt idx="210">
                  <c:v>44773</c:v>
                </c:pt>
                <c:pt idx="211">
                  <c:v>44780</c:v>
                </c:pt>
                <c:pt idx="212">
                  <c:v>44787</c:v>
                </c:pt>
                <c:pt idx="213">
                  <c:v>44794</c:v>
                </c:pt>
                <c:pt idx="214">
                  <c:v>44801</c:v>
                </c:pt>
                <c:pt idx="215">
                  <c:v>44808</c:v>
                </c:pt>
                <c:pt idx="216">
                  <c:v>44815</c:v>
                </c:pt>
                <c:pt idx="217">
                  <c:v>44822</c:v>
                </c:pt>
                <c:pt idx="218">
                  <c:v>44829</c:v>
                </c:pt>
                <c:pt idx="219">
                  <c:v>44836</c:v>
                </c:pt>
                <c:pt idx="220">
                  <c:v>44843</c:v>
                </c:pt>
                <c:pt idx="221">
                  <c:v>44850</c:v>
                </c:pt>
                <c:pt idx="222">
                  <c:v>44857</c:v>
                </c:pt>
                <c:pt idx="223">
                  <c:v>44864</c:v>
                </c:pt>
                <c:pt idx="224">
                  <c:v>44871</c:v>
                </c:pt>
                <c:pt idx="225">
                  <c:v>44878</c:v>
                </c:pt>
                <c:pt idx="226">
                  <c:v>44885</c:v>
                </c:pt>
                <c:pt idx="227">
                  <c:v>44892</c:v>
                </c:pt>
                <c:pt idx="228">
                  <c:v>44899</c:v>
                </c:pt>
                <c:pt idx="229">
                  <c:v>44906</c:v>
                </c:pt>
                <c:pt idx="230">
                  <c:v>44913</c:v>
                </c:pt>
                <c:pt idx="231">
                  <c:v>44920</c:v>
                </c:pt>
                <c:pt idx="232">
                  <c:v>44927</c:v>
                </c:pt>
                <c:pt idx="233">
                  <c:v>44934</c:v>
                </c:pt>
                <c:pt idx="234">
                  <c:v>44941</c:v>
                </c:pt>
                <c:pt idx="235">
                  <c:v>44948</c:v>
                </c:pt>
                <c:pt idx="236">
                  <c:v>44955</c:v>
                </c:pt>
                <c:pt idx="237">
                  <c:v>44962</c:v>
                </c:pt>
                <c:pt idx="238">
                  <c:v>44969</c:v>
                </c:pt>
                <c:pt idx="239">
                  <c:v>44976</c:v>
                </c:pt>
                <c:pt idx="240">
                  <c:v>44983</c:v>
                </c:pt>
                <c:pt idx="241">
                  <c:v>44990</c:v>
                </c:pt>
                <c:pt idx="242">
                  <c:v>44997</c:v>
                </c:pt>
                <c:pt idx="243">
                  <c:v>45004</c:v>
                </c:pt>
                <c:pt idx="244">
                  <c:v>45011</c:v>
                </c:pt>
                <c:pt idx="245">
                  <c:v>45018</c:v>
                </c:pt>
                <c:pt idx="246">
                  <c:v>45025</c:v>
                </c:pt>
                <c:pt idx="247">
                  <c:v>45032</c:v>
                </c:pt>
                <c:pt idx="248">
                  <c:v>45039</c:v>
                </c:pt>
                <c:pt idx="249">
                  <c:v>45046</c:v>
                </c:pt>
                <c:pt idx="250">
                  <c:v>45053</c:v>
                </c:pt>
                <c:pt idx="251">
                  <c:v>45060</c:v>
                </c:pt>
                <c:pt idx="252">
                  <c:v>45067</c:v>
                </c:pt>
                <c:pt idx="253">
                  <c:v>45074</c:v>
                </c:pt>
                <c:pt idx="254">
                  <c:v>45081</c:v>
                </c:pt>
                <c:pt idx="255">
                  <c:v>45088</c:v>
                </c:pt>
                <c:pt idx="256">
                  <c:v>45095</c:v>
                </c:pt>
                <c:pt idx="257">
                  <c:v>45102</c:v>
                </c:pt>
                <c:pt idx="258">
                  <c:v>45109</c:v>
                </c:pt>
                <c:pt idx="259">
                  <c:v>45116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45122</c:v>
                </c:pt>
                <c:pt idx="265">
                  <c:v>45123</c:v>
                </c:pt>
                <c:pt idx="266">
                  <c:v>45124</c:v>
                </c:pt>
                <c:pt idx="267">
                  <c:v>45125</c:v>
                </c:pt>
                <c:pt idx="268">
                  <c:v>45126</c:v>
                </c:pt>
                <c:pt idx="269">
                  <c:v>45127</c:v>
                </c:pt>
                <c:pt idx="270">
                  <c:v>45128</c:v>
                </c:pt>
                <c:pt idx="271">
                  <c:v>45129</c:v>
                </c:pt>
                <c:pt idx="272">
                  <c:v>45130</c:v>
                </c:pt>
                <c:pt idx="273">
                  <c:v>45131</c:v>
                </c:pt>
                <c:pt idx="274">
                  <c:v>45132</c:v>
                </c:pt>
                <c:pt idx="275">
                  <c:v>45133</c:v>
                </c:pt>
                <c:pt idx="276">
                  <c:v>45134</c:v>
                </c:pt>
                <c:pt idx="277">
                  <c:v>45135</c:v>
                </c:pt>
                <c:pt idx="278">
                  <c:v>45136</c:v>
                </c:pt>
                <c:pt idx="279">
                  <c:v>45137</c:v>
                </c:pt>
                <c:pt idx="280">
                  <c:v>45138</c:v>
                </c:pt>
                <c:pt idx="281">
                  <c:v>45139</c:v>
                </c:pt>
                <c:pt idx="282">
                  <c:v>45140</c:v>
                </c:pt>
                <c:pt idx="283">
                  <c:v>45141</c:v>
                </c:pt>
                <c:pt idx="284">
                  <c:v>45142</c:v>
                </c:pt>
                <c:pt idx="285">
                  <c:v>45143</c:v>
                </c:pt>
                <c:pt idx="286">
                  <c:v>45144</c:v>
                </c:pt>
                <c:pt idx="287">
                  <c:v>45145</c:v>
                </c:pt>
                <c:pt idx="288">
                  <c:v>45146</c:v>
                </c:pt>
                <c:pt idx="289">
                  <c:v>45147</c:v>
                </c:pt>
                <c:pt idx="290">
                  <c:v>45148</c:v>
                </c:pt>
                <c:pt idx="291">
                  <c:v>45149</c:v>
                </c:pt>
                <c:pt idx="292">
                  <c:v>45150</c:v>
                </c:pt>
                <c:pt idx="293">
                  <c:v>45151</c:v>
                </c:pt>
                <c:pt idx="294">
                  <c:v>45152</c:v>
                </c:pt>
                <c:pt idx="295">
                  <c:v>45153</c:v>
                </c:pt>
                <c:pt idx="296">
                  <c:v>45154</c:v>
                </c:pt>
                <c:pt idx="297">
                  <c:v>45155</c:v>
                </c:pt>
                <c:pt idx="298">
                  <c:v>45156</c:v>
                </c:pt>
                <c:pt idx="299">
                  <c:v>45157</c:v>
                </c:pt>
                <c:pt idx="300">
                  <c:v>45158</c:v>
                </c:pt>
                <c:pt idx="301">
                  <c:v>45159</c:v>
                </c:pt>
                <c:pt idx="302">
                  <c:v>45160</c:v>
                </c:pt>
                <c:pt idx="303">
                  <c:v>45161</c:v>
                </c:pt>
                <c:pt idx="304">
                  <c:v>45162</c:v>
                </c:pt>
                <c:pt idx="305">
                  <c:v>45163</c:v>
                </c:pt>
                <c:pt idx="306">
                  <c:v>45164</c:v>
                </c:pt>
                <c:pt idx="307">
                  <c:v>45165</c:v>
                </c:pt>
                <c:pt idx="308">
                  <c:v>45166</c:v>
                </c:pt>
                <c:pt idx="309">
                  <c:v>45167</c:v>
                </c:pt>
                <c:pt idx="310">
                  <c:v>45168</c:v>
                </c:pt>
                <c:pt idx="311">
                  <c:v>45169</c:v>
                </c:pt>
                <c:pt idx="312">
                  <c:v>45170</c:v>
                </c:pt>
                <c:pt idx="313">
                  <c:v>45171</c:v>
                </c:pt>
                <c:pt idx="314">
                  <c:v>45172</c:v>
                </c:pt>
                <c:pt idx="315">
                  <c:v>45173</c:v>
                </c:pt>
                <c:pt idx="316">
                  <c:v>45174</c:v>
                </c:pt>
                <c:pt idx="317">
                  <c:v>45175</c:v>
                </c:pt>
                <c:pt idx="318">
                  <c:v>45176</c:v>
                </c:pt>
                <c:pt idx="319">
                  <c:v>45177</c:v>
                </c:pt>
                <c:pt idx="320">
                  <c:v>45178</c:v>
                </c:pt>
                <c:pt idx="321">
                  <c:v>45179</c:v>
                </c:pt>
                <c:pt idx="322">
                  <c:v>45180</c:v>
                </c:pt>
                <c:pt idx="323">
                  <c:v>45181</c:v>
                </c:pt>
                <c:pt idx="324">
                  <c:v>45182</c:v>
                </c:pt>
                <c:pt idx="325">
                  <c:v>45183</c:v>
                </c:pt>
                <c:pt idx="326">
                  <c:v>45184</c:v>
                </c:pt>
                <c:pt idx="327">
                  <c:v>45185</c:v>
                </c:pt>
                <c:pt idx="328">
                  <c:v>45186</c:v>
                </c:pt>
                <c:pt idx="329">
                  <c:v>45187</c:v>
                </c:pt>
                <c:pt idx="330">
                  <c:v>45188</c:v>
                </c:pt>
                <c:pt idx="331">
                  <c:v>45189</c:v>
                </c:pt>
                <c:pt idx="332">
                  <c:v>45190</c:v>
                </c:pt>
                <c:pt idx="333">
                  <c:v>45191</c:v>
                </c:pt>
                <c:pt idx="334">
                  <c:v>45192</c:v>
                </c:pt>
                <c:pt idx="335">
                  <c:v>45193</c:v>
                </c:pt>
                <c:pt idx="336">
                  <c:v>45194</c:v>
                </c:pt>
                <c:pt idx="337">
                  <c:v>45195</c:v>
                </c:pt>
                <c:pt idx="338">
                  <c:v>45196</c:v>
                </c:pt>
                <c:pt idx="339">
                  <c:v>45197</c:v>
                </c:pt>
                <c:pt idx="340">
                  <c:v>45198</c:v>
                </c:pt>
                <c:pt idx="341">
                  <c:v>45199</c:v>
                </c:pt>
                <c:pt idx="342">
                  <c:v>45200</c:v>
                </c:pt>
                <c:pt idx="343">
                  <c:v>45201</c:v>
                </c:pt>
                <c:pt idx="344">
                  <c:v>45202</c:v>
                </c:pt>
                <c:pt idx="345">
                  <c:v>45203</c:v>
                </c:pt>
                <c:pt idx="346">
                  <c:v>45204</c:v>
                </c:pt>
                <c:pt idx="347">
                  <c:v>45205</c:v>
                </c:pt>
                <c:pt idx="348">
                  <c:v>45206</c:v>
                </c:pt>
                <c:pt idx="349">
                  <c:v>45207</c:v>
                </c:pt>
                <c:pt idx="350">
                  <c:v>45208</c:v>
                </c:pt>
                <c:pt idx="351">
                  <c:v>45209</c:v>
                </c:pt>
                <c:pt idx="352">
                  <c:v>45210</c:v>
                </c:pt>
                <c:pt idx="353">
                  <c:v>45211</c:v>
                </c:pt>
                <c:pt idx="354">
                  <c:v>45212</c:v>
                </c:pt>
                <c:pt idx="355">
                  <c:v>45213</c:v>
                </c:pt>
                <c:pt idx="356">
                  <c:v>45214</c:v>
                </c:pt>
                <c:pt idx="357">
                  <c:v>45215</c:v>
                </c:pt>
                <c:pt idx="358">
                  <c:v>45216</c:v>
                </c:pt>
                <c:pt idx="359">
                  <c:v>45217</c:v>
                </c:pt>
                <c:pt idx="360">
                  <c:v>45218</c:v>
                </c:pt>
                <c:pt idx="361">
                  <c:v>45219</c:v>
                </c:pt>
                <c:pt idx="362">
                  <c:v>45220</c:v>
                </c:pt>
                <c:pt idx="363">
                  <c:v>45221</c:v>
                </c:pt>
                <c:pt idx="364">
                  <c:v>45222</c:v>
                </c:pt>
                <c:pt idx="365">
                  <c:v>45223</c:v>
                </c:pt>
                <c:pt idx="366">
                  <c:v>45224</c:v>
                </c:pt>
                <c:pt idx="367">
                  <c:v>45225</c:v>
                </c:pt>
                <c:pt idx="368">
                  <c:v>45226</c:v>
                </c:pt>
                <c:pt idx="369">
                  <c:v>45227</c:v>
                </c:pt>
                <c:pt idx="370">
                  <c:v>45228</c:v>
                </c:pt>
                <c:pt idx="371">
                  <c:v>45229</c:v>
                </c:pt>
                <c:pt idx="372">
                  <c:v>45230</c:v>
                </c:pt>
                <c:pt idx="373">
                  <c:v>45231</c:v>
                </c:pt>
                <c:pt idx="374">
                  <c:v>45232</c:v>
                </c:pt>
                <c:pt idx="375">
                  <c:v>45233</c:v>
                </c:pt>
                <c:pt idx="376">
                  <c:v>45234</c:v>
                </c:pt>
                <c:pt idx="377">
                  <c:v>45235</c:v>
                </c:pt>
                <c:pt idx="378">
                  <c:v>45236</c:v>
                </c:pt>
                <c:pt idx="379">
                  <c:v>45237</c:v>
                </c:pt>
                <c:pt idx="380">
                  <c:v>45238</c:v>
                </c:pt>
                <c:pt idx="381">
                  <c:v>45239</c:v>
                </c:pt>
                <c:pt idx="382">
                  <c:v>45240</c:v>
                </c:pt>
                <c:pt idx="383">
                  <c:v>45241</c:v>
                </c:pt>
                <c:pt idx="384">
                  <c:v>45242</c:v>
                </c:pt>
                <c:pt idx="385">
                  <c:v>45243</c:v>
                </c:pt>
                <c:pt idx="386">
                  <c:v>45244</c:v>
                </c:pt>
              </c:numCache>
            </c:numRef>
          </c:cat>
          <c:val>
            <c:numRef>
              <c:f>'multiTimeline price Last (XRP)'!$F$6:$F$392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3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E4E-432D-AC84-9FBFE3F27CB0}"/>
            </c:ext>
          </c:extLst>
        </c:ser>
        <c:ser>
          <c:idx val="2"/>
          <c:order val="2"/>
          <c:tx>
            <c:strRef>
              <c:f>'multiTimeline price Last (XRP)'!$O$2:$V$2</c:f>
              <c:strCache>
                <c:ptCount val="1"/>
                <c:pt idx="0">
                  <c:v>SELL SIGNAL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numRef>
              <c:f>'multiTimeline price Last (XRP)'!$A$6:$A$392</c:f>
              <c:numCache>
                <c:formatCode>[$-409]dd\-mmm\-yy</c:formatCode>
                <c:ptCount val="387"/>
                <c:pt idx="0">
                  <c:v>43303</c:v>
                </c:pt>
                <c:pt idx="1">
                  <c:v>43310</c:v>
                </c:pt>
                <c:pt idx="2">
                  <c:v>43317</c:v>
                </c:pt>
                <c:pt idx="3">
                  <c:v>43324</c:v>
                </c:pt>
                <c:pt idx="4">
                  <c:v>43331</c:v>
                </c:pt>
                <c:pt idx="5">
                  <c:v>43338</c:v>
                </c:pt>
                <c:pt idx="6">
                  <c:v>43345</c:v>
                </c:pt>
                <c:pt idx="7">
                  <c:v>43352</c:v>
                </c:pt>
                <c:pt idx="8">
                  <c:v>43359</c:v>
                </c:pt>
                <c:pt idx="9">
                  <c:v>43366</c:v>
                </c:pt>
                <c:pt idx="10">
                  <c:v>43373</c:v>
                </c:pt>
                <c:pt idx="11">
                  <c:v>43380</c:v>
                </c:pt>
                <c:pt idx="12">
                  <c:v>43387</c:v>
                </c:pt>
                <c:pt idx="13">
                  <c:v>43394</c:v>
                </c:pt>
                <c:pt idx="14">
                  <c:v>43401</c:v>
                </c:pt>
                <c:pt idx="15">
                  <c:v>43408</c:v>
                </c:pt>
                <c:pt idx="16">
                  <c:v>43415</c:v>
                </c:pt>
                <c:pt idx="17">
                  <c:v>43422</c:v>
                </c:pt>
                <c:pt idx="18">
                  <c:v>43429</c:v>
                </c:pt>
                <c:pt idx="19">
                  <c:v>43436</c:v>
                </c:pt>
                <c:pt idx="20">
                  <c:v>43443</c:v>
                </c:pt>
                <c:pt idx="21">
                  <c:v>43450</c:v>
                </c:pt>
                <c:pt idx="22">
                  <c:v>43457</c:v>
                </c:pt>
                <c:pt idx="23">
                  <c:v>43464</c:v>
                </c:pt>
                <c:pt idx="24">
                  <c:v>43471</c:v>
                </c:pt>
                <c:pt idx="25">
                  <c:v>43478</c:v>
                </c:pt>
                <c:pt idx="26">
                  <c:v>43485</c:v>
                </c:pt>
                <c:pt idx="27">
                  <c:v>43492</c:v>
                </c:pt>
                <c:pt idx="28">
                  <c:v>43499</c:v>
                </c:pt>
                <c:pt idx="29">
                  <c:v>43506</c:v>
                </c:pt>
                <c:pt idx="30">
                  <c:v>43513</c:v>
                </c:pt>
                <c:pt idx="31">
                  <c:v>43520</c:v>
                </c:pt>
                <c:pt idx="32">
                  <c:v>43527</c:v>
                </c:pt>
                <c:pt idx="33">
                  <c:v>43534</c:v>
                </c:pt>
                <c:pt idx="34">
                  <c:v>43541</c:v>
                </c:pt>
                <c:pt idx="35">
                  <c:v>43548</c:v>
                </c:pt>
                <c:pt idx="36">
                  <c:v>43555</c:v>
                </c:pt>
                <c:pt idx="37">
                  <c:v>43562</c:v>
                </c:pt>
                <c:pt idx="38">
                  <c:v>43569</c:v>
                </c:pt>
                <c:pt idx="39">
                  <c:v>43576</c:v>
                </c:pt>
                <c:pt idx="40">
                  <c:v>43583</c:v>
                </c:pt>
                <c:pt idx="41">
                  <c:v>43590</c:v>
                </c:pt>
                <c:pt idx="42">
                  <c:v>43597</c:v>
                </c:pt>
                <c:pt idx="43">
                  <c:v>43604</c:v>
                </c:pt>
                <c:pt idx="44">
                  <c:v>43611</c:v>
                </c:pt>
                <c:pt idx="45">
                  <c:v>43618</c:v>
                </c:pt>
                <c:pt idx="46">
                  <c:v>43625</c:v>
                </c:pt>
                <c:pt idx="47">
                  <c:v>43632</c:v>
                </c:pt>
                <c:pt idx="48">
                  <c:v>43639</c:v>
                </c:pt>
                <c:pt idx="49">
                  <c:v>43646</c:v>
                </c:pt>
                <c:pt idx="50">
                  <c:v>43653</c:v>
                </c:pt>
                <c:pt idx="51">
                  <c:v>43660</c:v>
                </c:pt>
                <c:pt idx="52">
                  <c:v>43667</c:v>
                </c:pt>
                <c:pt idx="53">
                  <c:v>43674</c:v>
                </c:pt>
                <c:pt idx="54">
                  <c:v>43681</c:v>
                </c:pt>
                <c:pt idx="55">
                  <c:v>43688</c:v>
                </c:pt>
                <c:pt idx="56">
                  <c:v>43695</c:v>
                </c:pt>
                <c:pt idx="57">
                  <c:v>43702</c:v>
                </c:pt>
                <c:pt idx="58">
                  <c:v>43709</c:v>
                </c:pt>
                <c:pt idx="59">
                  <c:v>43716</c:v>
                </c:pt>
                <c:pt idx="60">
                  <c:v>43723</c:v>
                </c:pt>
                <c:pt idx="61">
                  <c:v>43730</c:v>
                </c:pt>
                <c:pt idx="62">
                  <c:v>43737</c:v>
                </c:pt>
                <c:pt idx="63">
                  <c:v>43744</c:v>
                </c:pt>
                <c:pt idx="64">
                  <c:v>43751</c:v>
                </c:pt>
                <c:pt idx="65">
                  <c:v>43758</c:v>
                </c:pt>
                <c:pt idx="66">
                  <c:v>43765</c:v>
                </c:pt>
                <c:pt idx="67">
                  <c:v>43772</c:v>
                </c:pt>
                <c:pt idx="68">
                  <c:v>43779</c:v>
                </c:pt>
                <c:pt idx="69">
                  <c:v>43786</c:v>
                </c:pt>
                <c:pt idx="70">
                  <c:v>43793</c:v>
                </c:pt>
                <c:pt idx="71">
                  <c:v>43800</c:v>
                </c:pt>
                <c:pt idx="72">
                  <c:v>43807</c:v>
                </c:pt>
                <c:pt idx="73">
                  <c:v>43814</c:v>
                </c:pt>
                <c:pt idx="74">
                  <c:v>43821</c:v>
                </c:pt>
                <c:pt idx="75">
                  <c:v>43828</c:v>
                </c:pt>
                <c:pt idx="76">
                  <c:v>43835</c:v>
                </c:pt>
                <c:pt idx="77">
                  <c:v>43842</c:v>
                </c:pt>
                <c:pt idx="78">
                  <c:v>43849</c:v>
                </c:pt>
                <c:pt idx="79">
                  <c:v>43856</c:v>
                </c:pt>
                <c:pt idx="80">
                  <c:v>43863</c:v>
                </c:pt>
                <c:pt idx="81">
                  <c:v>43870</c:v>
                </c:pt>
                <c:pt idx="82">
                  <c:v>43877</c:v>
                </c:pt>
                <c:pt idx="83">
                  <c:v>43884</c:v>
                </c:pt>
                <c:pt idx="84">
                  <c:v>43891</c:v>
                </c:pt>
                <c:pt idx="85">
                  <c:v>43898</c:v>
                </c:pt>
                <c:pt idx="86">
                  <c:v>43905</c:v>
                </c:pt>
                <c:pt idx="87">
                  <c:v>43912</c:v>
                </c:pt>
                <c:pt idx="88">
                  <c:v>43919</c:v>
                </c:pt>
                <c:pt idx="89">
                  <c:v>43926</c:v>
                </c:pt>
                <c:pt idx="90">
                  <c:v>43933</c:v>
                </c:pt>
                <c:pt idx="91">
                  <c:v>43940</c:v>
                </c:pt>
                <c:pt idx="92">
                  <c:v>43947</c:v>
                </c:pt>
                <c:pt idx="93">
                  <c:v>43954</c:v>
                </c:pt>
                <c:pt idx="94">
                  <c:v>43961</c:v>
                </c:pt>
                <c:pt idx="95">
                  <c:v>43968</c:v>
                </c:pt>
                <c:pt idx="96">
                  <c:v>43975</c:v>
                </c:pt>
                <c:pt idx="97">
                  <c:v>43982</c:v>
                </c:pt>
                <c:pt idx="98">
                  <c:v>43989</c:v>
                </c:pt>
                <c:pt idx="99">
                  <c:v>43996</c:v>
                </c:pt>
                <c:pt idx="100">
                  <c:v>44003</c:v>
                </c:pt>
                <c:pt idx="101">
                  <c:v>44010</c:v>
                </c:pt>
                <c:pt idx="102">
                  <c:v>44017</c:v>
                </c:pt>
                <c:pt idx="103">
                  <c:v>44024</c:v>
                </c:pt>
                <c:pt idx="104">
                  <c:v>44031</c:v>
                </c:pt>
                <c:pt idx="105">
                  <c:v>44038</c:v>
                </c:pt>
                <c:pt idx="106">
                  <c:v>44045</c:v>
                </c:pt>
                <c:pt idx="107">
                  <c:v>44052</c:v>
                </c:pt>
                <c:pt idx="108">
                  <c:v>44059</c:v>
                </c:pt>
                <c:pt idx="109">
                  <c:v>44066</c:v>
                </c:pt>
                <c:pt idx="110">
                  <c:v>44073</c:v>
                </c:pt>
                <c:pt idx="111">
                  <c:v>44080</c:v>
                </c:pt>
                <c:pt idx="112">
                  <c:v>44087</c:v>
                </c:pt>
                <c:pt idx="113">
                  <c:v>44094</c:v>
                </c:pt>
                <c:pt idx="114">
                  <c:v>44101</c:v>
                </c:pt>
                <c:pt idx="115">
                  <c:v>44108</c:v>
                </c:pt>
                <c:pt idx="116">
                  <c:v>44115</c:v>
                </c:pt>
                <c:pt idx="117">
                  <c:v>44122</c:v>
                </c:pt>
                <c:pt idx="118">
                  <c:v>44129</c:v>
                </c:pt>
                <c:pt idx="119">
                  <c:v>44136</c:v>
                </c:pt>
                <c:pt idx="120">
                  <c:v>44143</c:v>
                </c:pt>
                <c:pt idx="121">
                  <c:v>44150</c:v>
                </c:pt>
                <c:pt idx="122">
                  <c:v>44157</c:v>
                </c:pt>
                <c:pt idx="123">
                  <c:v>44164</c:v>
                </c:pt>
                <c:pt idx="124">
                  <c:v>44171</c:v>
                </c:pt>
                <c:pt idx="125">
                  <c:v>44178</c:v>
                </c:pt>
                <c:pt idx="126">
                  <c:v>44185</c:v>
                </c:pt>
                <c:pt idx="127">
                  <c:v>44192</c:v>
                </c:pt>
                <c:pt idx="128">
                  <c:v>44199</c:v>
                </c:pt>
                <c:pt idx="129">
                  <c:v>44206</c:v>
                </c:pt>
                <c:pt idx="130">
                  <c:v>44213</c:v>
                </c:pt>
                <c:pt idx="131">
                  <c:v>44220</c:v>
                </c:pt>
                <c:pt idx="132">
                  <c:v>44227</c:v>
                </c:pt>
                <c:pt idx="133">
                  <c:v>44234</c:v>
                </c:pt>
                <c:pt idx="134">
                  <c:v>44241</c:v>
                </c:pt>
                <c:pt idx="135">
                  <c:v>44248</c:v>
                </c:pt>
                <c:pt idx="136">
                  <c:v>44255</c:v>
                </c:pt>
                <c:pt idx="137">
                  <c:v>44262</c:v>
                </c:pt>
                <c:pt idx="138">
                  <c:v>44269</c:v>
                </c:pt>
                <c:pt idx="139">
                  <c:v>44276</c:v>
                </c:pt>
                <c:pt idx="140">
                  <c:v>44283</c:v>
                </c:pt>
                <c:pt idx="141">
                  <c:v>44290</c:v>
                </c:pt>
                <c:pt idx="142">
                  <c:v>44297</c:v>
                </c:pt>
                <c:pt idx="143">
                  <c:v>44304</c:v>
                </c:pt>
                <c:pt idx="144">
                  <c:v>44311</c:v>
                </c:pt>
                <c:pt idx="145">
                  <c:v>44318</c:v>
                </c:pt>
                <c:pt idx="146">
                  <c:v>44325</c:v>
                </c:pt>
                <c:pt idx="147">
                  <c:v>44332</c:v>
                </c:pt>
                <c:pt idx="148">
                  <c:v>44339</c:v>
                </c:pt>
                <c:pt idx="149">
                  <c:v>44346</c:v>
                </c:pt>
                <c:pt idx="150">
                  <c:v>44353</c:v>
                </c:pt>
                <c:pt idx="151">
                  <c:v>44360</c:v>
                </c:pt>
                <c:pt idx="152">
                  <c:v>44367</c:v>
                </c:pt>
                <c:pt idx="153">
                  <c:v>44374</c:v>
                </c:pt>
                <c:pt idx="154">
                  <c:v>44381</c:v>
                </c:pt>
                <c:pt idx="155">
                  <c:v>44388</c:v>
                </c:pt>
                <c:pt idx="156">
                  <c:v>44395</c:v>
                </c:pt>
                <c:pt idx="157">
                  <c:v>44402</c:v>
                </c:pt>
                <c:pt idx="158">
                  <c:v>44409</c:v>
                </c:pt>
                <c:pt idx="159">
                  <c:v>44416</c:v>
                </c:pt>
                <c:pt idx="160">
                  <c:v>44423</c:v>
                </c:pt>
                <c:pt idx="161">
                  <c:v>44430</c:v>
                </c:pt>
                <c:pt idx="162">
                  <c:v>44437</c:v>
                </c:pt>
                <c:pt idx="163">
                  <c:v>44444</c:v>
                </c:pt>
                <c:pt idx="164">
                  <c:v>44451</c:v>
                </c:pt>
                <c:pt idx="165">
                  <c:v>44458</c:v>
                </c:pt>
                <c:pt idx="166">
                  <c:v>44465</c:v>
                </c:pt>
                <c:pt idx="167">
                  <c:v>44472</c:v>
                </c:pt>
                <c:pt idx="168">
                  <c:v>44479</c:v>
                </c:pt>
                <c:pt idx="169">
                  <c:v>44486</c:v>
                </c:pt>
                <c:pt idx="170">
                  <c:v>44493</c:v>
                </c:pt>
                <c:pt idx="171">
                  <c:v>44500</c:v>
                </c:pt>
                <c:pt idx="172">
                  <c:v>44507</c:v>
                </c:pt>
                <c:pt idx="173">
                  <c:v>44514</c:v>
                </c:pt>
                <c:pt idx="174">
                  <c:v>44521</c:v>
                </c:pt>
                <c:pt idx="175">
                  <c:v>44528</c:v>
                </c:pt>
                <c:pt idx="176">
                  <c:v>44535</c:v>
                </c:pt>
                <c:pt idx="177">
                  <c:v>44542</c:v>
                </c:pt>
                <c:pt idx="178">
                  <c:v>44549</c:v>
                </c:pt>
                <c:pt idx="179">
                  <c:v>44556</c:v>
                </c:pt>
                <c:pt idx="180">
                  <c:v>44563</c:v>
                </c:pt>
                <c:pt idx="181">
                  <c:v>44570</c:v>
                </c:pt>
                <c:pt idx="182">
                  <c:v>44577</c:v>
                </c:pt>
                <c:pt idx="183">
                  <c:v>44584</c:v>
                </c:pt>
                <c:pt idx="184">
                  <c:v>44591</c:v>
                </c:pt>
                <c:pt idx="185">
                  <c:v>44598</c:v>
                </c:pt>
                <c:pt idx="186">
                  <c:v>44605</c:v>
                </c:pt>
                <c:pt idx="187">
                  <c:v>44612</c:v>
                </c:pt>
                <c:pt idx="188">
                  <c:v>44619</c:v>
                </c:pt>
                <c:pt idx="189">
                  <c:v>44626</c:v>
                </c:pt>
                <c:pt idx="190">
                  <c:v>44633</c:v>
                </c:pt>
                <c:pt idx="191">
                  <c:v>44640</c:v>
                </c:pt>
                <c:pt idx="192">
                  <c:v>44647</c:v>
                </c:pt>
                <c:pt idx="193">
                  <c:v>44654</c:v>
                </c:pt>
                <c:pt idx="194">
                  <c:v>44661</c:v>
                </c:pt>
                <c:pt idx="195">
                  <c:v>44668</c:v>
                </c:pt>
                <c:pt idx="196">
                  <c:v>44675</c:v>
                </c:pt>
                <c:pt idx="197">
                  <c:v>44682</c:v>
                </c:pt>
                <c:pt idx="198">
                  <c:v>44689</c:v>
                </c:pt>
                <c:pt idx="199">
                  <c:v>44696</c:v>
                </c:pt>
                <c:pt idx="200">
                  <c:v>44703</c:v>
                </c:pt>
                <c:pt idx="201">
                  <c:v>44710</c:v>
                </c:pt>
                <c:pt idx="202">
                  <c:v>44717</c:v>
                </c:pt>
                <c:pt idx="203">
                  <c:v>44724</c:v>
                </c:pt>
                <c:pt idx="204">
                  <c:v>44731</c:v>
                </c:pt>
                <c:pt idx="205">
                  <c:v>44738</c:v>
                </c:pt>
                <c:pt idx="206">
                  <c:v>44745</c:v>
                </c:pt>
                <c:pt idx="207">
                  <c:v>44752</c:v>
                </c:pt>
                <c:pt idx="208">
                  <c:v>44759</c:v>
                </c:pt>
                <c:pt idx="209">
                  <c:v>44766</c:v>
                </c:pt>
                <c:pt idx="210">
                  <c:v>44773</c:v>
                </c:pt>
                <c:pt idx="211">
                  <c:v>44780</c:v>
                </c:pt>
                <c:pt idx="212">
                  <c:v>44787</c:v>
                </c:pt>
                <c:pt idx="213">
                  <c:v>44794</c:v>
                </c:pt>
                <c:pt idx="214">
                  <c:v>44801</c:v>
                </c:pt>
                <c:pt idx="215">
                  <c:v>44808</c:v>
                </c:pt>
                <c:pt idx="216">
                  <c:v>44815</c:v>
                </c:pt>
                <c:pt idx="217">
                  <c:v>44822</c:v>
                </c:pt>
                <c:pt idx="218">
                  <c:v>44829</c:v>
                </c:pt>
                <c:pt idx="219">
                  <c:v>44836</c:v>
                </c:pt>
                <c:pt idx="220">
                  <c:v>44843</c:v>
                </c:pt>
                <c:pt idx="221">
                  <c:v>44850</c:v>
                </c:pt>
                <c:pt idx="222">
                  <c:v>44857</c:v>
                </c:pt>
                <c:pt idx="223">
                  <c:v>44864</c:v>
                </c:pt>
                <c:pt idx="224">
                  <c:v>44871</c:v>
                </c:pt>
                <c:pt idx="225">
                  <c:v>44878</c:v>
                </c:pt>
                <c:pt idx="226">
                  <c:v>44885</c:v>
                </c:pt>
                <c:pt idx="227">
                  <c:v>44892</c:v>
                </c:pt>
                <c:pt idx="228">
                  <c:v>44899</c:v>
                </c:pt>
                <c:pt idx="229">
                  <c:v>44906</c:v>
                </c:pt>
                <c:pt idx="230">
                  <c:v>44913</c:v>
                </c:pt>
                <c:pt idx="231">
                  <c:v>44920</c:v>
                </c:pt>
                <c:pt idx="232">
                  <c:v>44927</c:v>
                </c:pt>
                <c:pt idx="233">
                  <c:v>44934</c:v>
                </c:pt>
                <c:pt idx="234">
                  <c:v>44941</c:v>
                </c:pt>
                <c:pt idx="235">
                  <c:v>44948</c:v>
                </c:pt>
                <c:pt idx="236">
                  <c:v>44955</c:v>
                </c:pt>
                <c:pt idx="237">
                  <c:v>44962</c:v>
                </c:pt>
                <c:pt idx="238">
                  <c:v>44969</c:v>
                </c:pt>
                <c:pt idx="239">
                  <c:v>44976</c:v>
                </c:pt>
                <c:pt idx="240">
                  <c:v>44983</c:v>
                </c:pt>
                <c:pt idx="241">
                  <c:v>44990</c:v>
                </c:pt>
                <c:pt idx="242">
                  <c:v>44997</c:v>
                </c:pt>
                <c:pt idx="243">
                  <c:v>45004</c:v>
                </c:pt>
                <c:pt idx="244">
                  <c:v>45011</c:v>
                </c:pt>
                <c:pt idx="245">
                  <c:v>45018</c:v>
                </c:pt>
                <c:pt idx="246">
                  <c:v>45025</c:v>
                </c:pt>
                <c:pt idx="247">
                  <c:v>45032</c:v>
                </c:pt>
                <c:pt idx="248">
                  <c:v>45039</c:v>
                </c:pt>
                <c:pt idx="249">
                  <c:v>45046</c:v>
                </c:pt>
                <c:pt idx="250">
                  <c:v>45053</c:v>
                </c:pt>
                <c:pt idx="251">
                  <c:v>45060</c:v>
                </c:pt>
                <c:pt idx="252">
                  <c:v>45067</c:v>
                </c:pt>
                <c:pt idx="253">
                  <c:v>45074</c:v>
                </c:pt>
                <c:pt idx="254">
                  <c:v>45081</c:v>
                </c:pt>
                <c:pt idx="255">
                  <c:v>45088</c:v>
                </c:pt>
                <c:pt idx="256">
                  <c:v>45095</c:v>
                </c:pt>
                <c:pt idx="257">
                  <c:v>45102</c:v>
                </c:pt>
                <c:pt idx="258">
                  <c:v>45109</c:v>
                </c:pt>
                <c:pt idx="259">
                  <c:v>45116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45122</c:v>
                </c:pt>
                <c:pt idx="265">
                  <c:v>45123</c:v>
                </c:pt>
                <c:pt idx="266">
                  <c:v>45124</c:v>
                </c:pt>
                <c:pt idx="267">
                  <c:v>45125</c:v>
                </c:pt>
                <c:pt idx="268">
                  <c:v>45126</c:v>
                </c:pt>
                <c:pt idx="269">
                  <c:v>45127</c:v>
                </c:pt>
                <c:pt idx="270">
                  <c:v>45128</c:v>
                </c:pt>
                <c:pt idx="271">
                  <c:v>45129</c:v>
                </c:pt>
                <c:pt idx="272">
                  <c:v>45130</c:v>
                </c:pt>
                <c:pt idx="273">
                  <c:v>45131</c:v>
                </c:pt>
                <c:pt idx="274">
                  <c:v>45132</c:v>
                </c:pt>
                <c:pt idx="275">
                  <c:v>45133</c:v>
                </c:pt>
                <c:pt idx="276">
                  <c:v>45134</c:v>
                </c:pt>
                <c:pt idx="277">
                  <c:v>45135</c:v>
                </c:pt>
                <c:pt idx="278">
                  <c:v>45136</c:v>
                </c:pt>
                <c:pt idx="279">
                  <c:v>45137</c:v>
                </c:pt>
                <c:pt idx="280">
                  <c:v>45138</c:v>
                </c:pt>
                <c:pt idx="281">
                  <c:v>45139</c:v>
                </c:pt>
                <c:pt idx="282">
                  <c:v>45140</c:v>
                </c:pt>
                <c:pt idx="283">
                  <c:v>45141</c:v>
                </c:pt>
                <c:pt idx="284">
                  <c:v>45142</c:v>
                </c:pt>
                <c:pt idx="285">
                  <c:v>45143</c:v>
                </c:pt>
                <c:pt idx="286">
                  <c:v>45144</c:v>
                </c:pt>
                <c:pt idx="287">
                  <c:v>45145</c:v>
                </c:pt>
                <c:pt idx="288">
                  <c:v>45146</c:v>
                </c:pt>
                <c:pt idx="289">
                  <c:v>45147</c:v>
                </c:pt>
                <c:pt idx="290">
                  <c:v>45148</c:v>
                </c:pt>
                <c:pt idx="291">
                  <c:v>45149</c:v>
                </c:pt>
                <c:pt idx="292">
                  <c:v>45150</c:v>
                </c:pt>
                <c:pt idx="293">
                  <c:v>45151</c:v>
                </c:pt>
                <c:pt idx="294">
                  <c:v>45152</c:v>
                </c:pt>
                <c:pt idx="295">
                  <c:v>45153</c:v>
                </c:pt>
                <c:pt idx="296">
                  <c:v>45154</c:v>
                </c:pt>
                <c:pt idx="297">
                  <c:v>45155</c:v>
                </c:pt>
                <c:pt idx="298">
                  <c:v>45156</c:v>
                </c:pt>
                <c:pt idx="299">
                  <c:v>45157</c:v>
                </c:pt>
                <c:pt idx="300">
                  <c:v>45158</c:v>
                </c:pt>
                <c:pt idx="301">
                  <c:v>45159</c:v>
                </c:pt>
                <c:pt idx="302">
                  <c:v>45160</c:v>
                </c:pt>
                <c:pt idx="303">
                  <c:v>45161</c:v>
                </c:pt>
                <c:pt idx="304">
                  <c:v>45162</c:v>
                </c:pt>
                <c:pt idx="305">
                  <c:v>45163</c:v>
                </c:pt>
                <c:pt idx="306">
                  <c:v>45164</c:v>
                </c:pt>
                <c:pt idx="307">
                  <c:v>45165</c:v>
                </c:pt>
                <c:pt idx="308">
                  <c:v>45166</c:v>
                </c:pt>
                <c:pt idx="309">
                  <c:v>45167</c:v>
                </c:pt>
                <c:pt idx="310">
                  <c:v>45168</c:v>
                </c:pt>
                <c:pt idx="311">
                  <c:v>45169</c:v>
                </c:pt>
                <c:pt idx="312">
                  <c:v>45170</c:v>
                </c:pt>
                <c:pt idx="313">
                  <c:v>45171</c:v>
                </c:pt>
                <c:pt idx="314">
                  <c:v>45172</c:v>
                </c:pt>
                <c:pt idx="315">
                  <c:v>45173</c:v>
                </c:pt>
                <c:pt idx="316">
                  <c:v>45174</c:v>
                </c:pt>
                <c:pt idx="317">
                  <c:v>45175</c:v>
                </c:pt>
                <c:pt idx="318">
                  <c:v>45176</c:v>
                </c:pt>
                <c:pt idx="319">
                  <c:v>45177</c:v>
                </c:pt>
                <c:pt idx="320">
                  <c:v>45178</c:v>
                </c:pt>
                <c:pt idx="321">
                  <c:v>45179</c:v>
                </c:pt>
                <c:pt idx="322">
                  <c:v>45180</c:v>
                </c:pt>
                <c:pt idx="323">
                  <c:v>45181</c:v>
                </c:pt>
                <c:pt idx="324">
                  <c:v>45182</c:v>
                </c:pt>
                <c:pt idx="325">
                  <c:v>45183</c:v>
                </c:pt>
                <c:pt idx="326">
                  <c:v>45184</c:v>
                </c:pt>
                <c:pt idx="327">
                  <c:v>45185</c:v>
                </c:pt>
                <c:pt idx="328">
                  <c:v>45186</c:v>
                </c:pt>
                <c:pt idx="329">
                  <c:v>45187</c:v>
                </c:pt>
                <c:pt idx="330">
                  <c:v>45188</c:v>
                </c:pt>
                <c:pt idx="331">
                  <c:v>45189</c:v>
                </c:pt>
                <c:pt idx="332">
                  <c:v>45190</c:v>
                </c:pt>
                <c:pt idx="333">
                  <c:v>45191</c:v>
                </c:pt>
                <c:pt idx="334">
                  <c:v>45192</c:v>
                </c:pt>
                <c:pt idx="335">
                  <c:v>45193</c:v>
                </c:pt>
                <c:pt idx="336">
                  <c:v>45194</c:v>
                </c:pt>
                <c:pt idx="337">
                  <c:v>45195</c:v>
                </c:pt>
                <c:pt idx="338">
                  <c:v>45196</c:v>
                </c:pt>
                <c:pt idx="339">
                  <c:v>45197</c:v>
                </c:pt>
                <c:pt idx="340">
                  <c:v>45198</c:v>
                </c:pt>
                <c:pt idx="341">
                  <c:v>45199</c:v>
                </c:pt>
                <c:pt idx="342">
                  <c:v>45200</c:v>
                </c:pt>
                <c:pt idx="343">
                  <c:v>45201</c:v>
                </c:pt>
                <c:pt idx="344">
                  <c:v>45202</c:v>
                </c:pt>
                <c:pt idx="345">
                  <c:v>45203</c:v>
                </c:pt>
                <c:pt idx="346">
                  <c:v>45204</c:v>
                </c:pt>
                <c:pt idx="347">
                  <c:v>45205</c:v>
                </c:pt>
                <c:pt idx="348">
                  <c:v>45206</c:v>
                </c:pt>
                <c:pt idx="349">
                  <c:v>45207</c:v>
                </c:pt>
                <c:pt idx="350">
                  <c:v>45208</c:v>
                </c:pt>
                <c:pt idx="351">
                  <c:v>45209</c:v>
                </c:pt>
                <c:pt idx="352">
                  <c:v>45210</c:v>
                </c:pt>
                <c:pt idx="353">
                  <c:v>45211</c:v>
                </c:pt>
                <c:pt idx="354">
                  <c:v>45212</c:v>
                </c:pt>
                <c:pt idx="355">
                  <c:v>45213</c:v>
                </c:pt>
                <c:pt idx="356">
                  <c:v>45214</c:v>
                </c:pt>
                <c:pt idx="357">
                  <c:v>45215</c:v>
                </c:pt>
                <c:pt idx="358">
                  <c:v>45216</c:v>
                </c:pt>
                <c:pt idx="359">
                  <c:v>45217</c:v>
                </c:pt>
                <c:pt idx="360">
                  <c:v>45218</c:v>
                </c:pt>
                <c:pt idx="361">
                  <c:v>45219</c:v>
                </c:pt>
                <c:pt idx="362">
                  <c:v>45220</c:v>
                </c:pt>
                <c:pt idx="363">
                  <c:v>45221</c:v>
                </c:pt>
                <c:pt idx="364">
                  <c:v>45222</c:v>
                </c:pt>
                <c:pt idx="365">
                  <c:v>45223</c:v>
                </c:pt>
                <c:pt idx="366">
                  <c:v>45224</c:v>
                </c:pt>
                <c:pt idx="367">
                  <c:v>45225</c:v>
                </c:pt>
                <c:pt idx="368">
                  <c:v>45226</c:v>
                </c:pt>
                <c:pt idx="369">
                  <c:v>45227</c:v>
                </c:pt>
                <c:pt idx="370">
                  <c:v>45228</c:v>
                </c:pt>
                <c:pt idx="371">
                  <c:v>45229</c:v>
                </c:pt>
                <c:pt idx="372">
                  <c:v>45230</c:v>
                </c:pt>
                <c:pt idx="373">
                  <c:v>45231</c:v>
                </c:pt>
                <c:pt idx="374">
                  <c:v>45232</c:v>
                </c:pt>
                <c:pt idx="375">
                  <c:v>45233</c:v>
                </c:pt>
                <c:pt idx="376">
                  <c:v>45234</c:v>
                </c:pt>
                <c:pt idx="377">
                  <c:v>45235</c:v>
                </c:pt>
                <c:pt idx="378">
                  <c:v>45236</c:v>
                </c:pt>
                <c:pt idx="379">
                  <c:v>45237</c:v>
                </c:pt>
                <c:pt idx="380">
                  <c:v>45238</c:v>
                </c:pt>
                <c:pt idx="381">
                  <c:v>45239</c:v>
                </c:pt>
                <c:pt idx="382">
                  <c:v>45240</c:v>
                </c:pt>
                <c:pt idx="383">
                  <c:v>45241</c:v>
                </c:pt>
                <c:pt idx="384">
                  <c:v>45242</c:v>
                </c:pt>
                <c:pt idx="385">
                  <c:v>45243</c:v>
                </c:pt>
                <c:pt idx="386">
                  <c:v>45244</c:v>
                </c:pt>
              </c:numCache>
            </c:numRef>
          </c:cat>
          <c:val>
            <c:numRef>
              <c:f>'multiTimeline price Last (XRP)'!$O$6:$O$392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E-432D-AC84-9FBFE3F2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0"/>
        <c:axId val="100"/>
      </c:barChart>
      <c:dateAx>
        <c:axId val="10"/>
        <c:scaling>
          <c:orientation val="minMax"/>
        </c:scaling>
        <c:delete val="0"/>
        <c:axPos val="b"/>
        <c:numFmt formatCode="[$-409]dd\-mmm\-yy" sourceLinked="0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  <c:max val="1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4628599857169243E-2"/>
          <c:y val="0.91030572295781464"/>
          <c:w val="0.93467558763290692"/>
          <c:h val="6.7347908327101566E-2"/>
        </c:manualLayout>
      </c:layout>
      <c:overlay val="0"/>
    </c:legend>
    <c:plotVisOnly val="1"/>
    <c:dispBlanksAs val="zero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'multiTimeline price Last (XRP)'!$B$5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4472C4"/>
              </a:solidFill>
              <a:prstDash val="solid"/>
            </a:ln>
          </c:spPr>
          <c:cat>
            <c:numRef>
              <c:f>'multiTimeline price Last (XRP)'!$A$6:$A$458</c:f>
              <c:numCache>
                <c:formatCode>[$-409]dd\-mmm\-yy</c:formatCode>
                <c:ptCount val="453"/>
                <c:pt idx="0">
                  <c:v>43303</c:v>
                </c:pt>
                <c:pt idx="1">
                  <c:v>43310</c:v>
                </c:pt>
                <c:pt idx="2">
                  <c:v>43317</c:v>
                </c:pt>
                <c:pt idx="3">
                  <c:v>43324</c:v>
                </c:pt>
                <c:pt idx="4">
                  <c:v>43331</c:v>
                </c:pt>
                <c:pt idx="5">
                  <c:v>43338</c:v>
                </c:pt>
                <c:pt idx="6">
                  <c:v>43345</c:v>
                </c:pt>
                <c:pt idx="7">
                  <c:v>43352</c:v>
                </c:pt>
                <c:pt idx="8">
                  <c:v>43359</c:v>
                </c:pt>
                <c:pt idx="9">
                  <c:v>43366</c:v>
                </c:pt>
                <c:pt idx="10">
                  <c:v>43373</c:v>
                </c:pt>
                <c:pt idx="11">
                  <c:v>43380</c:v>
                </c:pt>
                <c:pt idx="12">
                  <c:v>43387</c:v>
                </c:pt>
                <c:pt idx="13">
                  <c:v>43394</c:v>
                </c:pt>
                <c:pt idx="14">
                  <c:v>43401</c:v>
                </c:pt>
                <c:pt idx="15">
                  <c:v>43408</c:v>
                </c:pt>
                <c:pt idx="16">
                  <c:v>43415</c:v>
                </c:pt>
                <c:pt idx="17">
                  <c:v>43422</c:v>
                </c:pt>
                <c:pt idx="18">
                  <c:v>43429</c:v>
                </c:pt>
                <c:pt idx="19">
                  <c:v>43436</c:v>
                </c:pt>
                <c:pt idx="20">
                  <c:v>43443</c:v>
                </c:pt>
                <c:pt idx="21">
                  <c:v>43450</c:v>
                </c:pt>
                <c:pt idx="22">
                  <c:v>43457</c:v>
                </c:pt>
                <c:pt idx="23">
                  <c:v>43464</c:v>
                </c:pt>
                <c:pt idx="24">
                  <c:v>43471</c:v>
                </c:pt>
                <c:pt idx="25">
                  <c:v>43478</c:v>
                </c:pt>
                <c:pt idx="26">
                  <c:v>43485</c:v>
                </c:pt>
                <c:pt idx="27">
                  <c:v>43492</c:v>
                </c:pt>
                <c:pt idx="28">
                  <c:v>43499</c:v>
                </c:pt>
                <c:pt idx="29">
                  <c:v>43506</c:v>
                </c:pt>
                <c:pt idx="30">
                  <c:v>43513</c:v>
                </c:pt>
                <c:pt idx="31">
                  <c:v>43520</c:v>
                </c:pt>
                <c:pt idx="32">
                  <c:v>43527</c:v>
                </c:pt>
                <c:pt idx="33">
                  <c:v>43534</c:v>
                </c:pt>
                <c:pt idx="34">
                  <c:v>43541</c:v>
                </c:pt>
                <c:pt idx="35">
                  <c:v>43548</c:v>
                </c:pt>
                <c:pt idx="36">
                  <c:v>43555</c:v>
                </c:pt>
                <c:pt idx="37">
                  <c:v>43562</c:v>
                </c:pt>
                <c:pt idx="38">
                  <c:v>43569</c:v>
                </c:pt>
                <c:pt idx="39">
                  <c:v>43576</c:v>
                </c:pt>
                <c:pt idx="40">
                  <c:v>43583</c:v>
                </c:pt>
                <c:pt idx="41">
                  <c:v>43590</c:v>
                </c:pt>
                <c:pt idx="42">
                  <c:v>43597</c:v>
                </c:pt>
                <c:pt idx="43">
                  <c:v>43604</c:v>
                </c:pt>
                <c:pt idx="44">
                  <c:v>43611</c:v>
                </c:pt>
                <c:pt idx="45">
                  <c:v>43618</c:v>
                </c:pt>
                <c:pt idx="46">
                  <c:v>43625</c:v>
                </c:pt>
                <c:pt idx="47">
                  <c:v>43632</c:v>
                </c:pt>
                <c:pt idx="48">
                  <c:v>43639</c:v>
                </c:pt>
                <c:pt idx="49">
                  <c:v>43646</c:v>
                </c:pt>
                <c:pt idx="50">
                  <c:v>43653</c:v>
                </c:pt>
                <c:pt idx="51">
                  <c:v>43660</c:v>
                </c:pt>
                <c:pt idx="52">
                  <c:v>43667</c:v>
                </c:pt>
                <c:pt idx="53">
                  <c:v>43674</c:v>
                </c:pt>
                <c:pt idx="54">
                  <c:v>43681</c:v>
                </c:pt>
                <c:pt idx="55">
                  <c:v>43688</c:v>
                </c:pt>
                <c:pt idx="56">
                  <c:v>43695</c:v>
                </c:pt>
                <c:pt idx="57">
                  <c:v>43702</c:v>
                </c:pt>
                <c:pt idx="58">
                  <c:v>43709</c:v>
                </c:pt>
                <c:pt idx="59">
                  <c:v>43716</c:v>
                </c:pt>
                <c:pt idx="60">
                  <c:v>43723</c:v>
                </c:pt>
                <c:pt idx="61">
                  <c:v>43730</c:v>
                </c:pt>
                <c:pt idx="62">
                  <c:v>43737</c:v>
                </c:pt>
                <c:pt idx="63">
                  <c:v>43744</c:v>
                </c:pt>
                <c:pt idx="64">
                  <c:v>43751</c:v>
                </c:pt>
                <c:pt idx="65">
                  <c:v>43758</c:v>
                </c:pt>
                <c:pt idx="66">
                  <c:v>43765</c:v>
                </c:pt>
                <c:pt idx="67">
                  <c:v>43772</c:v>
                </c:pt>
                <c:pt idx="68">
                  <c:v>43779</c:v>
                </c:pt>
                <c:pt idx="69">
                  <c:v>43786</c:v>
                </c:pt>
                <c:pt idx="70">
                  <c:v>43793</c:v>
                </c:pt>
                <c:pt idx="71">
                  <c:v>43800</c:v>
                </c:pt>
                <c:pt idx="72">
                  <c:v>43807</c:v>
                </c:pt>
                <c:pt idx="73">
                  <c:v>43814</c:v>
                </c:pt>
                <c:pt idx="74">
                  <c:v>43821</c:v>
                </c:pt>
                <c:pt idx="75">
                  <c:v>43828</c:v>
                </c:pt>
                <c:pt idx="76">
                  <c:v>43835</c:v>
                </c:pt>
                <c:pt idx="77">
                  <c:v>43842</c:v>
                </c:pt>
                <c:pt idx="78">
                  <c:v>43849</c:v>
                </c:pt>
                <c:pt idx="79">
                  <c:v>43856</c:v>
                </c:pt>
                <c:pt idx="80">
                  <c:v>43863</c:v>
                </c:pt>
                <c:pt idx="81">
                  <c:v>43870</c:v>
                </c:pt>
                <c:pt idx="82">
                  <c:v>43877</c:v>
                </c:pt>
                <c:pt idx="83">
                  <c:v>43884</c:v>
                </c:pt>
                <c:pt idx="84">
                  <c:v>43891</c:v>
                </c:pt>
                <c:pt idx="85">
                  <c:v>43898</c:v>
                </c:pt>
                <c:pt idx="86">
                  <c:v>43905</c:v>
                </c:pt>
                <c:pt idx="87">
                  <c:v>43912</c:v>
                </c:pt>
                <c:pt idx="88">
                  <c:v>43919</c:v>
                </c:pt>
                <c:pt idx="89">
                  <c:v>43926</c:v>
                </c:pt>
                <c:pt idx="90">
                  <c:v>43933</c:v>
                </c:pt>
                <c:pt idx="91">
                  <c:v>43940</c:v>
                </c:pt>
                <c:pt idx="92">
                  <c:v>43947</c:v>
                </c:pt>
                <c:pt idx="93">
                  <c:v>43954</c:v>
                </c:pt>
                <c:pt idx="94">
                  <c:v>43961</c:v>
                </c:pt>
                <c:pt idx="95">
                  <c:v>43968</c:v>
                </c:pt>
                <c:pt idx="96">
                  <c:v>43975</c:v>
                </c:pt>
                <c:pt idx="97">
                  <c:v>43982</c:v>
                </c:pt>
                <c:pt idx="98">
                  <c:v>43989</c:v>
                </c:pt>
                <c:pt idx="99">
                  <c:v>43996</c:v>
                </c:pt>
                <c:pt idx="100">
                  <c:v>44003</c:v>
                </c:pt>
                <c:pt idx="101">
                  <c:v>44010</c:v>
                </c:pt>
                <c:pt idx="102">
                  <c:v>44017</c:v>
                </c:pt>
                <c:pt idx="103">
                  <c:v>44024</c:v>
                </c:pt>
                <c:pt idx="104">
                  <c:v>44031</c:v>
                </c:pt>
                <c:pt idx="105">
                  <c:v>44038</c:v>
                </c:pt>
                <c:pt idx="106">
                  <c:v>44045</c:v>
                </c:pt>
                <c:pt idx="107">
                  <c:v>44052</c:v>
                </c:pt>
                <c:pt idx="108">
                  <c:v>44059</c:v>
                </c:pt>
                <c:pt idx="109">
                  <c:v>44066</c:v>
                </c:pt>
                <c:pt idx="110">
                  <c:v>44073</c:v>
                </c:pt>
                <c:pt idx="111">
                  <c:v>44080</c:v>
                </c:pt>
                <c:pt idx="112">
                  <c:v>44087</c:v>
                </c:pt>
                <c:pt idx="113">
                  <c:v>44094</c:v>
                </c:pt>
                <c:pt idx="114">
                  <c:v>44101</c:v>
                </c:pt>
                <c:pt idx="115">
                  <c:v>44108</c:v>
                </c:pt>
                <c:pt idx="116">
                  <c:v>44115</c:v>
                </c:pt>
                <c:pt idx="117">
                  <c:v>44122</c:v>
                </c:pt>
                <c:pt idx="118">
                  <c:v>44129</c:v>
                </c:pt>
                <c:pt idx="119">
                  <c:v>44136</c:v>
                </c:pt>
                <c:pt idx="120">
                  <c:v>44143</c:v>
                </c:pt>
                <c:pt idx="121">
                  <c:v>44150</c:v>
                </c:pt>
                <c:pt idx="122">
                  <c:v>44157</c:v>
                </c:pt>
                <c:pt idx="123">
                  <c:v>44164</c:v>
                </c:pt>
                <c:pt idx="124">
                  <c:v>44171</c:v>
                </c:pt>
                <c:pt idx="125">
                  <c:v>44178</c:v>
                </c:pt>
                <c:pt idx="126">
                  <c:v>44185</c:v>
                </c:pt>
                <c:pt idx="127">
                  <c:v>44192</c:v>
                </c:pt>
                <c:pt idx="128">
                  <c:v>44199</c:v>
                </c:pt>
                <c:pt idx="129">
                  <c:v>44206</c:v>
                </c:pt>
                <c:pt idx="130">
                  <c:v>44213</c:v>
                </c:pt>
                <c:pt idx="131">
                  <c:v>44220</c:v>
                </c:pt>
                <c:pt idx="132">
                  <c:v>44227</c:v>
                </c:pt>
                <c:pt idx="133">
                  <c:v>44234</c:v>
                </c:pt>
                <c:pt idx="134">
                  <c:v>44241</c:v>
                </c:pt>
                <c:pt idx="135">
                  <c:v>44248</c:v>
                </c:pt>
                <c:pt idx="136">
                  <c:v>44255</c:v>
                </c:pt>
                <c:pt idx="137">
                  <c:v>44262</c:v>
                </c:pt>
                <c:pt idx="138">
                  <c:v>44269</c:v>
                </c:pt>
                <c:pt idx="139">
                  <c:v>44276</c:v>
                </c:pt>
                <c:pt idx="140">
                  <c:v>44283</c:v>
                </c:pt>
                <c:pt idx="141">
                  <c:v>44290</c:v>
                </c:pt>
                <c:pt idx="142">
                  <c:v>44297</c:v>
                </c:pt>
                <c:pt idx="143">
                  <c:v>44304</c:v>
                </c:pt>
                <c:pt idx="144">
                  <c:v>44311</c:v>
                </c:pt>
                <c:pt idx="145">
                  <c:v>44318</c:v>
                </c:pt>
                <c:pt idx="146">
                  <c:v>44325</c:v>
                </c:pt>
                <c:pt idx="147">
                  <c:v>44332</c:v>
                </c:pt>
                <c:pt idx="148">
                  <c:v>44339</c:v>
                </c:pt>
                <c:pt idx="149">
                  <c:v>44346</c:v>
                </c:pt>
                <c:pt idx="150">
                  <c:v>44353</c:v>
                </c:pt>
                <c:pt idx="151">
                  <c:v>44360</c:v>
                </c:pt>
                <c:pt idx="152">
                  <c:v>44367</c:v>
                </c:pt>
                <c:pt idx="153">
                  <c:v>44374</c:v>
                </c:pt>
                <c:pt idx="154">
                  <c:v>44381</c:v>
                </c:pt>
                <c:pt idx="155">
                  <c:v>44388</c:v>
                </c:pt>
                <c:pt idx="156">
                  <c:v>44395</c:v>
                </c:pt>
                <c:pt idx="157">
                  <c:v>44402</c:v>
                </c:pt>
                <c:pt idx="158">
                  <c:v>44409</c:v>
                </c:pt>
                <c:pt idx="159">
                  <c:v>44416</c:v>
                </c:pt>
                <c:pt idx="160">
                  <c:v>44423</c:v>
                </c:pt>
                <c:pt idx="161">
                  <c:v>44430</c:v>
                </c:pt>
                <c:pt idx="162">
                  <c:v>44437</c:v>
                </c:pt>
                <c:pt idx="163">
                  <c:v>44444</c:v>
                </c:pt>
                <c:pt idx="164">
                  <c:v>44451</c:v>
                </c:pt>
                <c:pt idx="165">
                  <c:v>44458</c:v>
                </c:pt>
                <c:pt idx="166">
                  <c:v>44465</c:v>
                </c:pt>
                <c:pt idx="167">
                  <c:v>44472</c:v>
                </c:pt>
                <c:pt idx="168">
                  <c:v>44479</c:v>
                </c:pt>
                <c:pt idx="169">
                  <c:v>44486</c:v>
                </c:pt>
                <c:pt idx="170">
                  <c:v>44493</c:v>
                </c:pt>
                <c:pt idx="171">
                  <c:v>44500</c:v>
                </c:pt>
                <c:pt idx="172">
                  <c:v>44507</c:v>
                </c:pt>
                <c:pt idx="173">
                  <c:v>44514</c:v>
                </c:pt>
                <c:pt idx="174">
                  <c:v>44521</c:v>
                </c:pt>
                <c:pt idx="175">
                  <c:v>44528</c:v>
                </c:pt>
                <c:pt idx="176">
                  <c:v>44535</c:v>
                </c:pt>
                <c:pt idx="177">
                  <c:v>44542</c:v>
                </c:pt>
                <c:pt idx="178">
                  <c:v>44549</c:v>
                </c:pt>
                <c:pt idx="179">
                  <c:v>44556</c:v>
                </c:pt>
                <c:pt idx="180">
                  <c:v>44563</c:v>
                </c:pt>
                <c:pt idx="181">
                  <c:v>44570</c:v>
                </c:pt>
                <c:pt idx="182">
                  <c:v>44577</c:v>
                </c:pt>
                <c:pt idx="183">
                  <c:v>44584</c:v>
                </c:pt>
                <c:pt idx="184">
                  <c:v>44591</c:v>
                </c:pt>
                <c:pt idx="185">
                  <c:v>44598</c:v>
                </c:pt>
                <c:pt idx="186">
                  <c:v>44605</c:v>
                </c:pt>
                <c:pt idx="187">
                  <c:v>44612</c:v>
                </c:pt>
                <c:pt idx="188">
                  <c:v>44619</c:v>
                </c:pt>
                <c:pt idx="189">
                  <c:v>44626</c:v>
                </c:pt>
                <c:pt idx="190">
                  <c:v>44633</c:v>
                </c:pt>
                <c:pt idx="191">
                  <c:v>44640</c:v>
                </c:pt>
                <c:pt idx="192">
                  <c:v>44647</c:v>
                </c:pt>
                <c:pt idx="193">
                  <c:v>44654</c:v>
                </c:pt>
                <c:pt idx="194">
                  <c:v>44661</c:v>
                </c:pt>
                <c:pt idx="195">
                  <c:v>44668</c:v>
                </c:pt>
                <c:pt idx="196">
                  <c:v>44675</c:v>
                </c:pt>
                <c:pt idx="197">
                  <c:v>44682</c:v>
                </c:pt>
                <c:pt idx="198">
                  <c:v>44689</c:v>
                </c:pt>
                <c:pt idx="199">
                  <c:v>44696</c:v>
                </c:pt>
                <c:pt idx="200">
                  <c:v>44703</c:v>
                </c:pt>
                <c:pt idx="201">
                  <c:v>44710</c:v>
                </c:pt>
                <c:pt idx="202">
                  <c:v>44717</c:v>
                </c:pt>
                <c:pt idx="203">
                  <c:v>44724</c:v>
                </c:pt>
                <c:pt idx="204">
                  <c:v>44731</c:v>
                </c:pt>
                <c:pt idx="205">
                  <c:v>44738</c:v>
                </c:pt>
                <c:pt idx="206">
                  <c:v>44745</c:v>
                </c:pt>
                <c:pt idx="207">
                  <c:v>44752</c:v>
                </c:pt>
                <c:pt idx="208">
                  <c:v>44759</c:v>
                </c:pt>
                <c:pt idx="209">
                  <c:v>44766</c:v>
                </c:pt>
                <c:pt idx="210">
                  <c:v>44773</c:v>
                </c:pt>
                <c:pt idx="211">
                  <c:v>44780</c:v>
                </c:pt>
                <c:pt idx="212">
                  <c:v>44787</c:v>
                </c:pt>
                <c:pt idx="213">
                  <c:v>44794</c:v>
                </c:pt>
                <c:pt idx="214">
                  <c:v>44801</c:v>
                </c:pt>
                <c:pt idx="215">
                  <c:v>44808</c:v>
                </c:pt>
                <c:pt idx="216">
                  <c:v>44815</c:v>
                </c:pt>
                <c:pt idx="217">
                  <c:v>44822</c:v>
                </c:pt>
                <c:pt idx="218">
                  <c:v>44829</c:v>
                </c:pt>
                <c:pt idx="219">
                  <c:v>44836</c:v>
                </c:pt>
                <c:pt idx="220">
                  <c:v>44843</c:v>
                </c:pt>
                <c:pt idx="221">
                  <c:v>44850</c:v>
                </c:pt>
                <c:pt idx="222">
                  <c:v>44857</c:v>
                </c:pt>
                <c:pt idx="223">
                  <c:v>44864</c:v>
                </c:pt>
                <c:pt idx="224">
                  <c:v>44871</c:v>
                </c:pt>
                <c:pt idx="225">
                  <c:v>44878</c:v>
                </c:pt>
                <c:pt idx="226">
                  <c:v>44885</c:v>
                </c:pt>
                <c:pt idx="227">
                  <c:v>44892</c:v>
                </c:pt>
                <c:pt idx="228">
                  <c:v>44899</c:v>
                </c:pt>
                <c:pt idx="229">
                  <c:v>44906</c:v>
                </c:pt>
                <c:pt idx="230">
                  <c:v>44913</c:v>
                </c:pt>
                <c:pt idx="231">
                  <c:v>44920</c:v>
                </c:pt>
                <c:pt idx="232">
                  <c:v>44927</c:v>
                </c:pt>
                <c:pt idx="233">
                  <c:v>44934</c:v>
                </c:pt>
                <c:pt idx="234">
                  <c:v>44941</c:v>
                </c:pt>
                <c:pt idx="235">
                  <c:v>44948</c:v>
                </c:pt>
                <c:pt idx="236">
                  <c:v>44955</c:v>
                </c:pt>
                <c:pt idx="237">
                  <c:v>44962</c:v>
                </c:pt>
                <c:pt idx="238">
                  <c:v>44969</c:v>
                </c:pt>
                <c:pt idx="239">
                  <c:v>44976</c:v>
                </c:pt>
                <c:pt idx="240">
                  <c:v>44983</c:v>
                </c:pt>
                <c:pt idx="241">
                  <c:v>44990</c:v>
                </c:pt>
                <c:pt idx="242">
                  <c:v>44997</c:v>
                </c:pt>
                <c:pt idx="243">
                  <c:v>45004</c:v>
                </c:pt>
                <c:pt idx="244">
                  <c:v>45011</c:v>
                </c:pt>
                <c:pt idx="245">
                  <c:v>45018</c:v>
                </c:pt>
                <c:pt idx="246">
                  <c:v>45025</c:v>
                </c:pt>
                <c:pt idx="247">
                  <c:v>45032</c:v>
                </c:pt>
                <c:pt idx="248">
                  <c:v>45039</c:v>
                </c:pt>
                <c:pt idx="249">
                  <c:v>45046</c:v>
                </c:pt>
                <c:pt idx="250">
                  <c:v>45053</c:v>
                </c:pt>
                <c:pt idx="251">
                  <c:v>45060</c:v>
                </c:pt>
                <c:pt idx="252">
                  <c:v>45067</c:v>
                </c:pt>
                <c:pt idx="253">
                  <c:v>45074</c:v>
                </c:pt>
                <c:pt idx="254">
                  <c:v>45081</c:v>
                </c:pt>
                <c:pt idx="255">
                  <c:v>45088</c:v>
                </c:pt>
                <c:pt idx="256">
                  <c:v>45095</c:v>
                </c:pt>
                <c:pt idx="257">
                  <c:v>45102</c:v>
                </c:pt>
                <c:pt idx="258">
                  <c:v>45109</c:v>
                </c:pt>
                <c:pt idx="259">
                  <c:v>45116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45122</c:v>
                </c:pt>
                <c:pt idx="265">
                  <c:v>45123</c:v>
                </c:pt>
                <c:pt idx="266">
                  <c:v>45124</c:v>
                </c:pt>
                <c:pt idx="267">
                  <c:v>45125</c:v>
                </c:pt>
                <c:pt idx="268">
                  <c:v>45126</c:v>
                </c:pt>
                <c:pt idx="269">
                  <c:v>45127</c:v>
                </c:pt>
                <c:pt idx="270">
                  <c:v>45128</c:v>
                </c:pt>
                <c:pt idx="271">
                  <c:v>45129</c:v>
                </c:pt>
                <c:pt idx="272">
                  <c:v>45130</c:v>
                </c:pt>
                <c:pt idx="273">
                  <c:v>45131</c:v>
                </c:pt>
                <c:pt idx="274">
                  <c:v>45132</c:v>
                </c:pt>
                <c:pt idx="275">
                  <c:v>45133</c:v>
                </c:pt>
                <c:pt idx="276">
                  <c:v>45134</c:v>
                </c:pt>
                <c:pt idx="277">
                  <c:v>45135</c:v>
                </c:pt>
                <c:pt idx="278">
                  <c:v>45136</c:v>
                </c:pt>
                <c:pt idx="279">
                  <c:v>45137</c:v>
                </c:pt>
                <c:pt idx="280">
                  <c:v>45138</c:v>
                </c:pt>
                <c:pt idx="281">
                  <c:v>45139</c:v>
                </c:pt>
                <c:pt idx="282">
                  <c:v>45140</c:v>
                </c:pt>
                <c:pt idx="283">
                  <c:v>45141</c:v>
                </c:pt>
                <c:pt idx="284">
                  <c:v>45142</c:v>
                </c:pt>
                <c:pt idx="285">
                  <c:v>45143</c:v>
                </c:pt>
                <c:pt idx="286">
                  <c:v>45144</c:v>
                </c:pt>
                <c:pt idx="287">
                  <c:v>45145</c:v>
                </c:pt>
                <c:pt idx="288">
                  <c:v>45146</c:v>
                </c:pt>
                <c:pt idx="289">
                  <c:v>45147</c:v>
                </c:pt>
                <c:pt idx="290">
                  <c:v>45148</c:v>
                </c:pt>
                <c:pt idx="291">
                  <c:v>45149</c:v>
                </c:pt>
                <c:pt idx="292">
                  <c:v>45150</c:v>
                </c:pt>
                <c:pt idx="293">
                  <c:v>45151</c:v>
                </c:pt>
                <c:pt idx="294">
                  <c:v>45152</c:v>
                </c:pt>
                <c:pt idx="295">
                  <c:v>45153</c:v>
                </c:pt>
                <c:pt idx="296">
                  <c:v>45154</c:v>
                </c:pt>
                <c:pt idx="297">
                  <c:v>45155</c:v>
                </c:pt>
                <c:pt idx="298">
                  <c:v>45156</c:v>
                </c:pt>
                <c:pt idx="299">
                  <c:v>45157</c:v>
                </c:pt>
                <c:pt idx="300">
                  <c:v>45158</c:v>
                </c:pt>
                <c:pt idx="301">
                  <c:v>45159</c:v>
                </c:pt>
                <c:pt idx="302">
                  <c:v>45160</c:v>
                </c:pt>
                <c:pt idx="303">
                  <c:v>45161</c:v>
                </c:pt>
                <c:pt idx="304">
                  <c:v>45162</c:v>
                </c:pt>
                <c:pt idx="305">
                  <c:v>45163</c:v>
                </c:pt>
                <c:pt idx="306">
                  <c:v>45164</c:v>
                </c:pt>
                <c:pt idx="307">
                  <c:v>45165</c:v>
                </c:pt>
                <c:pt idx="308">
                  <c:v>45166</c:v>
                </c:pt>
                <c:pt idx="309">
                  <c:v>45167</c:v>
                </c:pt>
                <c:pt idx="310">
                  <c:v>45168</c:v>
                </c:pt>
                <c:pt idx="311">
                  <c:v>45169</c:v>
                </c:pt>
                <c:pt idx="312">
                  <c:v>45170</c:v>
                </c:pt>
                <c:pt idx="313">
                  <c:v>45171</c:v>
                </c:pt>
                <c:pt idx="314">
                  <c:v>45172</c:v>
                </c:pt>
                <c:pt idx="315">
                  <c:v>45173</c:v>
                </c:pt>
                <c:pt idx="316">
                  <c:v>45174</c:v>
                </c:pt>
                <c:pt idx="317">
                  <c:v>45175</c:v>
                </c:pt>
                <c:pt idx="318">
                  <c:v>45176</c:v>
                </c:pt>
                <c:pt idx="319">
                  <c:v>45177</c:v>
                </c:pt>
                <c:pt idx="320">
                  <c:v>45178</c:v>
                </c:pt>
                <c:pt idx="321">
                  <c:v>45179</c:v>
                </c:pt>
                <c:pt idx="322">
                  <c:v>45180</c:v>
                </c:pt>
                <c:pt idx="323">
                  <c:v>45181</c:v>
                </c:pt>
                <c:pt idx="324">
                  <c:v>45182</c:v>
                </c:pt>
                <c:pt idx="325">
                  <c:v>45183</c:v>
                </c:pt>
                <c:pt idx="326">
                  <c:v>45184</c:v>
                </c:pt>
                <c:pt idx="327">
                  <c:v>45185</c:v>
                </c:pt>
                <c:pt idx="328">
                  <c:v>45186</c:v>
                </c:pt>
                <c:pt idx="329">
                  <c:v>45187</c:v>
                </c:pt>
                <c:pt idx="330">
                  <c:v>45188</c:v>
                </c:pt>
                <c:pt idx="331">
                  <c:v>45189</c:v>
                </c:pt>
                <c:pt idx="332">
                  <c:v>45190</c:v>
                </c:pt>
                <c:pt idx="333">
                  <c:v>45191</c:v>
                </c:pt>
                <c:pt idx="334">
                  <c:v>45192</c:v>
                </c:pt>
                <c:pt idx="335">
                  <c:v>45193</c:v>
                </c:pt>
                <c:pt idx="336">
                  <c:v>45194</c:v>
                </c:pt>
                <c:pt idx="337">
                  <c:v>45195</c:v>
                </c:pt>
                <c:pt idx="338">
                  <c:v>45196</c:v>
                </c:pt>
                <c:pt idx="339">
                  <c:v>45197</c:v>
                </c:pt>
                <c:pt idx="340">
                  <c:v>45198</c:v>
                </c:pt>
                <c:pt idx="341">
                  <c:v>45199</c:v>
                </c:pt>
                <c:pt idx="342">
                  <c:v>45200</c:v>
                </c:pt>
                <c:pt idx="343">
                  <c:v>45201</c:v>
                </c:pt>
                <c:pt idx="344">
                  <c:v>45202</c:v>
                </c:pt>
                <c:pt idx="345">
                  <c:v>45203</c:v>
                </c:pt>
                <c:pt idx="346">
                  <c:v>45204</c:v>
                </c:pt>
                <c:pt idx="347">
                  <c:v>45205</c:v>
                </c:pt>
                <c:pt idx="348">
                  <c:v>45206</c:v>
                </c:pt>
                <c:pt idx="349">
                  <c:v>45207</c:v>
                </c:pt>
                <c:pt idx="350">
                  <c:v>45208</c:v>
                </c:pt>
                <c:pt idx="351">
                  <c:v>45209</c:v>
                </c:pt>
                <c:pt idx="352">
                  <c:v>45210</c:v>
                </c:pt>
                <c:pt idx="353">
                  <c:v>45211</c:v>
                </c:pt>
                <c:pt idx="354">
                  <c:v>45212</c:v>
                </c:pt>
                <c:pt idx="355">
                  <c:v>45213</c:v>
                </c:pt>
                <c:pt idx="356">
                  <c:v>45214</c:v>
                </c:pt>
                <c:pt idx="357">
                  <c:v>45215</c:v>
                </c:pt>
                <c:pt idx="358">
                  <c:v>45216</c:v>
                </c:pt>
                <c:pt idx="359">
                  <c:v>45217</c:v>
                </c:pt>
                <c:pt idx="360">
                  <c:v>45218</c:v>
                </c:pt>
                <c:pt idx="361">
                  <c:v>45219</c:v>
                </c:pt>
                <c:pt idx="362">
                  <c:v>45220</c:v>
                </c:pt>
                <c:pt idx="363">
                  <c:v>45221</c:v>
                </c:pt>
                <c:pt idx="364">
                  <c:v>45222</c:v>
                </c:pt>
                <c:pt idx="365">
                  <c:v>45223</c:v>
                </c:pt>
                <c:pt idx="366">
                  <c:v>45224</c:v>
                </c:pt>
                <c:pt idx="367">
                  <c:v>45225</c:v>
                </c:pt>
                <c:pt idx="368">
                  <c:v>45226</c:v>
                </c:pt>
                <c:pt idx="369">
                  <c:v>45227</c:v>
                </c:pt>
                <c:pt idx="370">
                  <c:v>45228</c:v>
                </c:pt>
                <c:pt idx="371">
                  <c:v>45229</c:v>
                </c:pt>
                <c:pt idx="372">
                  <c:v>45230</c:v>
                </c:pt>
                <c:pt idx="373">
                  <c:v>45231</c:v>
                </c:pt>
                <c:pt idx="374">
                  <c:v>45232</c:v>
                </c:pt>
                <c:pt idx="375">
                  <c:v>45233</c:v>
                </c:pt>
                <c:pt idx="376">
                  <c:v>45234</c:v>
                </c:pt>
                <c:pt idx="377">
                  <c:v>45235</c:v>
                </c:pt>
                <c:pt idx="378">
                  <c:v>45236</c:v>
                </c:pt>
                <c:pt idx="379">
                  <c:v>45237</c:v>
                </c:pt>
                <c:pt idx="380">
                  <c:v>45238</c:v>
                </c:pt>
                <c:pt idx="381">
                  <c:v>45239</c:v>
                </c:pt>
                <c:pt idx="382">
                  <c:v>45240</c:v>
                </c:pt>
                <c:pt idx="383">
                  <c:v>45241</c:v>
                </c:pt>
                <c:pt idx="384">
                  <c:v>45242</c:v>
                </c:pt>
                <c:pt idx="385">
                  <c:v>45243</c:v>
                </c:pt>
                <c:pt idx="386">
                  <c:v>45244</c:v>
                </c:pt>
                <c:pt idx="387">
                  <c:v>45245</c:v>
                </c:pt>
                <c:pt idx="388">
                  <c:v>45246</c:v>
                </c:pt>
                <c:pt idx="389">
                  <c:v>45247</c:v>
                </c:pt>
                <c:pt idx="390">
                  <c:v>45248</c:v>
                </c:pt>
                <c:pt idx="391">
                  <c:v>45249</c:v>
                </c:pt>
                <c:pt idx="392">
                  <c:v>45250</c:v>
                </c:pt>
                <c:pt idx="393">
                  <c:v>45251</c:v>
                </c:pt>
                <c:pt idx="394">
                  <c:v>45252</c:v>
                </c:pt>
                <c:pt idx="395">
                  <c:v>45253</c:v>
                </c:pt>
                <c:pt idx="396">
                  <c:v>45254</c:v>
                </c:pt>
                <c:pt idx="397">
                  <c:v>45255</c:v>
                </c:pt>
                <c:pt idx="398">
                  <c:v>45256</c:v>
                </c:pt>
                <c:pt idx="399">
                  <c:v>45257</c:v>
                </c:pt>
                <c:pt idx="400">
                  <c:v>45258</c:v>
                </c:pt>
                <c:pt idx="401">
                  <c:v>45259</c:v>
                </c:pt>
                <c:pt idx="402">
                  <c:v>45260</c:v>
                </c:pt>
                <c:pt idx="403">
                  <c:v>45261</c:v>
                </c:pt>
                <c:pt idx="404">
                  <c:v>45262</c:v>
                </c:pt>
                <c:pt idx="405">
                  <c:v>45263</c:v>
                </c:pt>
                <c:pt idx="406">
                  <c:v>45264</c:v>
                </c:pt>
                <c:pt idx="407">
                  <c:v>45265</c:v>
                </c:pt>
                <c:pt idx="408">
                  <c:v>45266</c:v>
                </c:pt>
                <c:pt idx="409">
                  <c:v>45267</c:v>
                </c:pt>
                <c:pt idx="410">
                  <c:v>45268</c:v>
                </c:pt>
                <c:pt idx="411">
                  <c:v>45269</c:v>
                </c:pt>
                <c:pt idx="412">
                  <c:v>45270</c:v>
                </c:pt>
                <c:pt idx="413">
                  <c:v>45271</c:v>
                </c:pt>
                <c:pt idx="414">
                  <c:v>45272</c:v>
                </c:pt>
                <c:pt idx="415">
                  <c:v>45273</c:v>
                </c:pt>
                <c:pt idx="416">
                  <c:v>45274</c:v>
                </c:pt>
                <c:pt idx="417">
                  <c:v>45275</c:v>
                </c:pt>
                <c:pt idx="418">
                  <c:v>45276</c:v>
                </c:pt>
                <c:pt idx="419">
                  <c:v>45277</c:v>
                </c:pt>
                <c:pt idx="420">
                  <c:v>45278</c:v>
                </c:pt>
                <c:pt idx="421">
                  <c:v>45279</c:v>
                </c:pt>
                <c:pt idx="422">
                  <c:v>45280</c:v>
                </c:pt>
                <c:pt idx="423">
                  <c:v>45281</c:v>
                </c:pt>
                <c:pt idx="424">
                  <c:v>45282</c:v>
                </c:pt>
                <c:pt idx="425">
                  <c:v>45283</c:v>
                </c:pt>
                <c:pt idx="426">
                  <c:v>45284</c:v>
                </c:pt>
                <c:pt idx="427">
                  <c:v>45285</c:v>
                </c:pt>
                <c:pt idx="428">
                  <c:v>45286</c:v>
                </c:pt>
                <c:pt idx="429">
                  <c:v>45287</c:v>
                </c:pt>
                <c:pt idx="430">
                  <c:v>45288</c:v>
                </c:pt>
                <c:pt idx="431">
                  <c:v>45289</c:v>
                </c:pt>
                <c:pt idx="432">
                  <c:v>45290</c:v>
                </c:pt>
                <c:pt idx="433">
                  <c:v>45291</c:v>
                </c:pt>
                <c:pt idx="434">
                  <c:v>45292</c:v>
                </c:pt>
                <c:pt idx="435">
                  <c:v>45293</c:v>
                </c:pt>
                <c:pt idx="436">
                  <c:v>45294</c:v>
                </c:pt>
                <c:pt idx="437">
                  <c:v>45295</c:v>
                </c:pt>
                <c:pt idx="438">
                  <c:v>45296</c:v>
                </c:pt>
                <c:pt idx="439">
                  <c:v>45297</c:v>
                </c:pt>
                <c:pt idx="440">
                  <c:v>45298</c:v>
                </c:pt>
                <c:pt idx="441">
                  <c:v>45299</c:v>
                </c:pt>
                <c:pt idx="442">
                  <c:v>45300</c:v>
                </c:pt>
                <c:pt idx="443">
                  <c:v>45301</c:v>
                </c:pt>
                <c:pt idx="444">
                  <c:v>45302</c:v>
                </c:pt>
                <c:pt idx="445">
                  <c:v>45303</c:v>
                </c:pt>
                <c:pt idx="446">
                  <c:v>45304</c:v>
                </c:pt>
                <c:pt idx="447">
                  <c:v>45305</c:v>
                </c:pt>
                <c:pt idx="448">
                  <c:v>45306</c:v>
                </c:pt>
                <c:pt idx="449">
                  <c:v>45307</c:v>
                </c:pt>
                <c:pt idx="450">
                  <c:v>45308</c:v>
                </c:pt>
                <c:pt idx="451">
                  <c:v>45309</c:v>
                </c:pt>
                <c:pt idx="452">
                  <c:v>45310</c:v>
                </c:pt>
              </c:numCache>
            </c:numRef>
          </c:cat>
          <c:val>
            <c:numRef>
              <c:f>'multiTimeline price Last (XRP)'!$B$6:$B$446</c:f>
              <c:numCache>
                <c:formatCode>0.0000</c:formatCode>
                <c:ptCount val="441"/>
                <c:pt idx="0">
                  <c:v>0.45674999999999999</c:v>
                </c:pt>
                <c:pt idx="1">
                  <c:v>0.42969000000000002</c:v>
                </c:pt>
                <c:pt idx="2">
                  <c:v>0.29757</c:v>
                </c:pt>
                <c:pt idx="3">
                  <c:v>0.32838000000000001</c:v>
                </c:pt>
                <c:pt idx="4">
                  <c:v>0.32724999999999999</c:v>
                </c:pt>
                <c:pt idx="5">
                  <c:v>0.34691</c:v>
                </c:pt>
                <c:pt idx="6">
                  <c:v>0.27672999999999998</c:v>
                </c:pt>
                <c:pt idx="7">
                  <c:v>0.28040999999999999</c:v>
                </c:pt>
                <c:pt idx="8">
                  <c:v>0.57338</c:v>
                </c:pt>
                <c:pt idx="9">
                  <c:v>0.56982999999999995</c:v>
                </c:pt>
                <c:pt idx="10">
                  <c:v>0.48882999999999999</c:v>
                </c:pt>
                <c:pt idx="11">
                  <c:v>0.42235</c:v>
                </c:pt>
                <c:pt idx="12">
                  <c:v>0.46711999999999998</c:v>
                </c:pt>
                <c:pt idx="13">
                  <c:v>0.45973000000000003</c:v>
                </c:pt>
                <c:pt idx="14">
                  <c:v>0.45684000000000002</c:v>
                </c:pt>
                <c:pt idx="15">
                  <c:v>0.50844999999999996</c:v>
                </c:pt>
                <c:pt idx="16">
                  <c:v>0.49759999999999999</c:v>
                </c:pt>
                <c:pt idx="17">
                  <c:v>0.37941999999999998</c:v>
                </c:pt>
                <c:pt idx="18">
                  <c:v>0.37328</c:v>
                </c:pt>
                <c:pt idx="19">
                  <c:v>0.30414000000000002</c:v>
                </c:pt>
                <c:pt idx="20">
                  <c:v>0.28549000000000002</c:v>
                </c:pt>
                <c:pt idx="21">
                  <c:v>0.36032999999999998</c:v>
                </c:pt>
                <c:pt idx="22">
                  <c:v>0.35944999999999999</c:v>
                </c:pt>
                <c:pt idx="23">
                  <c:v>0.35105999999999998</c:v>
                </c:pt>
                <c:pt idx="24">
                  <c:v>0.32715</c:v>
                </c:pt>
                <c:pt idx="25">
                  <c:v>0.32855000000000001</c:v>
                </c:pt>
                <c:pt idx="26">
                  <c:v>0.31303999999999998</c:v>
                </c:pt>
                <c:pt idx="27">
                  <c:v>0.31034</c:v>
                </c:pt>
                <c:pt idx="28">
                  <c:v>0.31219999999999998</c:v>
                </c:pt>
                <c:pt idx="29">
                  <c:v>0.30082999999999999</c:v>
                </c:pt>
                <c:pt idx="30">
                  <c:v>0.33284999999999998</c:v>
                </c:pt>
                <c:pt idx="31">
                  <c:v>0.31411</c:v>
                </c:pt>
                <c:pt idx="32">
                  <c:v>0.31387999999999999</c:v>
                </c:pt>
                <c:pt idx="33">
                  <c:v>0.31870999999999999</c:v>
                </c:pt>
                <c:pt idx="34">
                  <c:v>0.31170999999999999</c:v>
                </c:pt>
                <c:pt idx="35">
                  <c:v>0.31103999999999998</c:v>
                </c:pt>
                <c:pt idx="36">
                  <c:v>0.35255999999999998</c:v>
                </c:pt>
                <c:pt idx="37">
                  <c:v>0.32482</c:v>
                </c:pt>
                <c:pt idx="38">
                  <c:v>0.32734999999999997</c:v>
                </c:pt>
                <c:pt idx="39">
                  <c:v>0.29894999999999999</c:v>
                </c:pt>
                <c:pt idx="40">
                  <c:v>0.30368000000000001</c:v>
                </c:pt>
                <c:pt idx="41">
                  <c:v>0.32189000000000001</c:v>
                </c:pt>
                <c:pt idx="42">
                  <c:v>0.37193999999999999</c:v>
                </c:pt>
                <c:pt idx="43">
                  <c:v>0.38535999999999998</c:v>
                </c:pt>
                <c:pt idx="44">
                  <c:v>0.42893999999999999</c:v>
                </c:pt>
                <c:pt idx="45">
                  <c:v>0.40721000000000002</c:v>
                </c:pt>
                <c:pt idx="46">
                  <c:v>0.40947</c:v>
                </c:pt>
                <c:pt idx="47">
                  <c:v>0.47706999999999999</c:v>
                </c:pt>
                <c:pt idx="48">
                  <c:v>0.42673</c:v>
                </c:pt>
                <c:pt idx="49">
                  <c:v>0.39022000000000001</c:v>
                </c:pt>
                <c:pt idx="50">
                  <c:v>0.33206000000000002</c:v>
                </c:pt>
                <c:pt idx="51">
                  <c:v>0.33285999999999999</c:v>
                </c:pt>
                <c:pt idx="52">
                  <c:v>0.30992999999999998</c:v>
                </c:pt>
                <c:pt idx="53">
                  <c:v>0.31601000000000001</c:v>
                </c:pt>
                <c:pt idx="54">
                  <c:v>0.29925000000000002</c:v>
                </c:pt>
                <c:pt idx="55">
                  <c:v>0.26544000000000001</c:v>
                </c:pt>
                <c:pt idx="56">
                  <c:v>0.27137</c:v>
                </c:pt>
                <c:pt idx="57">
                  <c:v>0.25758999999999999</c:v>
                </c:pt>
                <c:pt idx="58">
                  <c:v>0.25999</c:v>
                </c:pt>
                <c:pt idx="59">
                  <c:v>0.26128000000000001</c:v>
                </c:pt>
                <c:pt idx="60">
                  <c:v>0.28967999999999999</c:v>
                </c:pt>
                <c:pt idx="61">
                  <c:v>0.24185999999999999</c:v>
                </c:pt>
                <c:pt idx="62">
                  <c:v>0.25318000000000002</c:v>
                </c:pt>
                <c:pt idx="63">
                  <c:v>0.27235999999999999</c:v>
                </c:pt>
                <c:pt idx="64">
                  <c:v>0.29132999999999998</c:v>
                </c:pt>
                <c:pt idx="65">
                  <c:v>0.29375000000000001</c:v>
                </c:pt>
                <c:pt idx="66">
                  <c:v>0.29469000000000001</c:v>
                </c:pt>
                <c:pt idx="67">
                  <c:v>0.27987000000000001</c:v>
                </c:pt>
                <c:pt idx="68">
                  <c:v>0.26218999999999998</c:v>
                </c:pt>
                <c:pt idx="69">
                  <c:v>0.23400000000000001</c:v>
                </c:pt>
                <c:pt idx="70">
                  <c:v>0.22548000000000001</c:v>
                </c:pt>
                <c:pt idx="71">
                  <c:v>0.22708</c:v>
                </c:pt>
                <c:pt idx="72">
                  <c:v>0.21631</c:v>
                </c:pt>
                <c:pt idx="73">
                  <c:v>0.19145999999999999</c:v>
                </c:pt>
                <c:pt idx="74">
                  <c:v>0.19309000000000001</c:v>
                </c:pt>
                <c:pt idx="75">
                  <c:v>0.19311</c:v>
                </c:pt>
                <c:pt idx="76">
                  <c:v>0.21138000000000001</c:v>
                </c:pt>
                <c:pt idx="77">
                  <c:v>0.24349999999999999</c:v>
                </c:pt>
                <c:pt idx="78">
                  <c:v>0.21959999999999999</c:v>
                </c:pt>
                <c:pt idx="79">
                  <c:v>0.24132000000000001</c:v>
                </c:pt>
                <c:pt idx="80">
                  <c:v>0.27762999999999999</c:v>
                </c:pt>
                <c:pt idx="81">
                  <c:v>0.30753999999999998</c:v>
                </c:pt>
                <c:pt idx="82">
                  <c:v>0.27492</c:v>
                </c:pt>
                <c:pt idx="83">
                  <c:v>0.22902</c:v>
                </c:pt>
                <c:pt idx="84">
                  <c:v>0.23624000000000001</c:v>
                </c:pt>
                <c:pt idx="85">
                  <c:v>0.14596000000000001</c:v>
                </c:pt>
                <c:pt idx="86">
                  <c:v>0.15787999999999999</c:v>
                </c:pt>
                <c:pt idx="87">
                  <c:v>0.17544999999999999</c:v>
                </c:pt>
                <c:pt idx="88">
                  <c:v>0.18121999999999999</c:v>
                </c:pt>
                <c:pt idx="89">
                  <c:v>0.18840999999999999</c:v>
                </c:pt>
                <c:pt idx="90">
                  <c:v>0.19531999999999999</c:v>
                </c:pt>
                <c:pt idx="91">
                  <c:v>0.19420000000000001</c:v>
                </c:pt>
                <c:pt idx="92">
                  <c:v>0.22370999999999999</c:v>
                </c:pt>
                <c:pt idx="93">
                  <c:v>0.21647</c:v>
                </c:pt>
                <c:pt idx="94">
                  <c:v>0.19980999999999999</c:v>
                </c:pt>
                <c:pt idx="95">
                  <c:v>0.19883000000000001</c:v>
                </c:pt>
                <c:pt idx="96">
                  <c:v>0.20702999999999999</c:v>
                </c:pt>
                <c:pt idx="97">
                  <c:v>0.20369999999999999</c:v>
                </c:pt>
                <c:pt idx="98">
                  <c:v>0.19241</c:v>
                </c:pt>
                <c:pt idx="99">
                  <c:v>0.18793000000000001</c:v>
                </c:pt>
                <c:pt idx="100">
                  <c:v>0.17513999999999999</c:v>
                </c:pt>
                <c:pt idx="101">
                  <c:v>0.17807999999999999</c:v>
                </c:pt>
                <c:pt idx="102">
                  <c:v>0.20115</c:v>
                </c:pt>
                <c:pt idx="103">
                  <c:v>0.19989000000000001</c:v>
                </c:pt>
                <c:pt idx="104">
                  <c:v>0.21462999999999999</c:v>
                </c:pt>
                <c:pt idx="105">
                  <c:v>0.29099999999999998</c:v>
                </c:pt>
                <c:pt idx="106">
                  <c:v>0.29525000000000001</c:v>
                </c:pt>
                <c:pt idx="107">
                  <c:v>0.29886000000000001</c:v>
                </c:pt>
                <c:pt idx="108">
                  <c:v>0.28610999999999998</c:v>
                </c:pt>
                <c:pt idx="109">
                  <c:v>0.27383999999999997</c:v>
                </c:pt>
                <c:pt idx="110">
                  <c:v>0.23735999999999999</c:v>
                </c:pt>
                <c:pt idx="111">
                  <c:v>0.24748000000000001</c:v>
                </c:pt>
                <c:pt idx="112">
                  <c:v>0.25111</c:v>
                </c:pt>
                <c:pt idx="113">
                  <c:v>0.24157000000000001</c:v>
                </c:pt>
                <c:pt idx="114">
                  <c:v>0.23272999999999999</c:v>
                </c:pt>
                <c:pt idx="115">
                  <c:v>0.25391999999999998</c:v>
                </c:pt>
                <c:pt idx="116">
                  <c:v>0.24059</c:v>
                </c:pt>
                <c:pt idx="117">
                  <c:v>0.25611</c:v>
                </c:pt>
                <c:pt idx="118">
                  <c:v>0.23971999999999999</c:v>
                </c:pt>
                <c:pt idx="119">
                  <c:v>0.24897</c:v>
                </c:pt>
                <c:pt idx="120">
                  <c:v>0.26807999999999998</c:v>
                </c:pt>
                <c:pt idx="121">
                  <c:v>0.46343000000000001</c:v>
                </c:pt>
                <c:pt idx="122">
                  <c:v>0.62597000000000003</c:v>
                </c:pt>
                <c:pt idx="123">
                  <c:v>0.58531999999999995</c:v>
                </c:pt>
                <c:pt idx="124">
                  <c:v>0.50588999999999995</c:v>
                </c:pt>
                <c:pt idx="125">
                  <c:v>0.57659000000000005</c:v>
                </c:pt>
                <c:pt idx="126">
                  <c:v>0.29460999999999998</c:v>
                </c:pt>
                <c:pt idx="127">
                  <c:v>0.22097</c:v>
                </c:pt>
                <c:pt idx="128">
                  <c:v>0.32432</c:v>
                </c:pt>
                <c:pt idx="129">
                  <c:v>0.27950999999999998</c:v>
                </c:pt>
                <c:pt idx="130">
                  <c:v>0.27166000000000001</c:v>
                </c:pt>
                <c:pt idx="131">
                  <c:v>0.44303999999999999</c:v>
                </c:pt>
                <c:pt idx="132">
                  <c:v>0.44274000000000002</c:v>
                </c:pt>
                <c:pt idx="133">
                  <c:v>0.63302999999999998</c:v>
                </c:pt>
                <c:pt idx="134">
                  <c:v>0.51200000000000001</c:v>
                </c:pt>
                <c:pt idx="135">
                  <c:v>0.43574000000000002</c:v>
                </c:pt>
                <c:pt idx="136">
                  <c:v>0.46295999999999998</c:v>
                </c:pt>
                <c:pt idx="137">
                  <c:v>0.4577</c:v>
                </c:pt>
                <c:pt idx="138">
                  <c:v>0.52446000000000004</c:v>
                </c:pt>
                <c:pt idx="139">
                  <c:v>0.54788999999999999</c:v>
                </c:pt>
                <c:pt idx="140">
                  <c:v>0.57886000000000004</c:v>
                </c:pt>
                <c:pt idx="141">
                  <c:v>1.3743099999999999</c:v>
                </c:pt>
                <c:pt idx="142">
                  <c:v>1.54064</c:v>
                </c:pt>
                <c:pt idx="143">
                  <c:v>1.0501499999999999</c:v>
                </c:pt>
                <c:pt idx="144">
                  <c:v>1.65073</c:v>
                </c:pt>
                <c:pt idx="145">
                  <c:v>1.56237</c:v>
                </c:pt>
                <c:pt idx="146">
                  <c:v>1.4859100000000001</c:v>
                </c:pt>
                <c:pt idx="147">
                  <c:v>0.90502000000000005</c:v>
                </c:pt>
                <c:pt idx="148">
                  <c:v>0.83040999999999998</c:v>
                </c:pt>
                <c:pt idx="149">
                  <c:v>0.92274</c:v>
                </c:pt>
                <c:pt idx="150">
                  <c:v>0.83121</c:v>
                </c:pt>
                <c:pt idx="151">
                  <c:v>0.75976999999999995</c:v>
                </c:pt>
                <c:pt idx="152">
                  <c:v>0.61663000000000001</c:v>
                </c:pt>
                <c:pt idx="153">
                  <c:v>0.67644000000000004</c:v>
                </c:pt>
                <c:pt idx="154">
                  <c:v>0.62511000000000005</c:v>
                </c:pt>
                <c:pt idx="155">
                  <c:v>0.58164000000000005</c:v>
                </c:pt>
                <c:pt idx="156">
                  <c:v>0.60665000000000002</c:v>
                </c:pt>
                <c:pt idx="157">
                  <c:v>0.74434</c:v>
                </c:pt>
                <c:pt idx="158">
                  <c:v>0.81666000000000005</c:v>
                </c:pt>
                <c:pt idx="159">
                  <c:v>1.2801499999999999</c:v>
                </c:pt>
                <c:pt idx="160">
                  <c:v>1.2166300000000001</c:v>
                </c:pt>
                <c:pt idx="161">
                  <c:v>1.1449199999999999</c:v>
                </c:pt>
                <c:pt idx="162">
                  <c:v>1.25482</c:v>
                </c:pt>
                <c:pt idx="163">
                  <c:v>1.0788199999999999</c:v>
                </c:pt>
                <c:pt idx="164">
                  <c:v>1.0755699999999999</c:v>
                </c:pt>
                <c:pt idx="165">
                  <c:v>0.94013999999999998</c:v>
                </c:pt>
                <c:pt idx="166">
                  <c:v>1.0362</c:v>
                </c:pt>
                <c:pt idx="167">
                  <c:v>1.1594500000000001</c:v>
                </c:pt>
                <c:pt idx="168">
                  <c:v>1.1339999999999999</c:v>
                </c:pt>
                <c:pt idx="169">
                  <c:v>1.09354</c:v>
                </c:pt>
                <c:pt idx="170">
                  <c:v>1.08406</c:v>
                </c:pt>
                <c:pt idx="171">
                  <c:v>1.1512</c:v>
                </c:pt>
                <c:pt idx="172">
                  <c:v>1.18937</c:v>
                </c:pt>
                <c:pt idx="173">
                  <c:v>1.0961399999999999</c:v>
                </c:pt>
                <c:pt idx="174">
                  <c:v>0.94547000000000003</c:v>
                </c:pt>
                <c:pt idx="175">
                  <c:v>0.84697</c:v>
                </c:pt>
                <c:pt idx="176">
                  <c:v>0.83721999999999996</c:v>
                </c:pt>
                <c:pt idx="177">
                  <c:v>0.82643</c:v>
                </c:pt>
                <c:pt idx="178">
                  <c:v>0.92525000000000002</c:v>
                </c:pt>
                <c:pt idx="179">
                  <c:v>0.85001000000000004</c:v>
                </c:pt>
                <c:pt idx="180">
                  <c:v>0.74470999999999998</c:v>
                </c:pt>
                <c:pt idx="181">
                  <c:v>0.77934000000000003</c:v>
                </c:pt>
                <c:pt idx="182">
                  <c:v>0.59674000000000005</c:v>
                </c:pt>
                <c:pt idx="183">
                  <c:v>0.61739999999999995</c:v>
                </c:pt>
                <c:pt idx="184">
                  <c:v>0.66617000000000004</c:v>
                </c:pt>
                <c:pt idx="185">
                  <c:v>0.82171000000000005</c:v>
                </c:pt>
                <c:pt idx="186">
                  <c:v>0.8216</c:v>
                </c:pt>
                <c:pt idx="187">
                  <c:v>0.75044</c:v>
                </c:pt>
                <c:pt idx="188">
                  <c:v>0.75390999999999997</c:v>
                </c:pt>
                <c:pt idx="189">
                  <c:v>0.78585000000000005</c:v>
                </c:pt>
                <c:pt idx="190">
                  <c:v>0.81969999999999998</c:v>
                </c:pt>
                <c:pt idx="191">
                  <c:v>0.83286000000000004</c:v>
                </c:pt>
                <c:pt idx="192">
                  <c:v>0.82369000000000003</c:v>
                </c:pt>
                <c:pt idx="193">
                  <c:v>0.76221000000000005</c:v>
                </c:pt>
                <c:pt idx="194">
                  <c:v>0.78103999999999996</c:v>
                </c:pt>
                <c:pt idx="195">
                  <c:v>0.70547000000000004</c:v>
                </c:pt>
                <c:pt idx="196">
                  <c:v>0.58523000000000003</c:v>
                </c:pt>
                <c:pt idx="197">
                  <c:v>0.58074999999999999</c:v>
                </c:pt>
                <c:pt idx="198">
                  <c:v>0.42609000000000002</c:v>
                </c:pt>
                <c:pt idx="199">
                  <c:v>0.41449000000000003</c:v>
                </c:pt>
                <c:pt idx="200">
                  <c:v>0.38636999999999999</c:v>
                </c:pt>
                <c:pt idx="201">
                  <c:v>0.39241999999999999</c:v>
                </c:pt>
                <c:pt idx="202">
                  <c:v>0.35957</c:v>
                </c:pt>
                <c:pt idx="203">
                  <c:v>0.3075</c:v>
                </c:pt>
                <c:pt idx="204">
                  <c:v>0.36752000000000001</c:v>
                </c:pt>
                <c:pt idx="205">
                  <c:v>0.31548999999999999</c:v>
                </c:pt>
                <c:pt idx="206">
                  <c:v>0.34477999999999998</c:v>
                </c:pt>
                <c:pt idx="207">
                  <c:v>0.35050999999999999</c:v>
                </c:pt>
                <c:pt idx="208">
                  <c:v>0.35931999999999997</c:v>
                </c:pt>
                <c:pt idx="209">
                  <c:v>0.35931999999999997</c:v>
                </c:pt>
                <c:pt idx="210">
                  <c:v>0.39369999999999999</c:v>
                </c:pt>
                <c:pt idx="211">
                  <c:v>0.374</c:v>
                </c:pt>
                <c:pt idx="212">
                  <c:v>0.37919999999999998</c:v>
                </c:pt>
                <c:pt idx="213">
                  <c:v>0.33360000000000001</c:v>
                </c:pt>
                <c:pt idx="214">
                  <c:v>0.33489999999999998</c:v>
                </c:pt>
                <c:pt idx="215">
                  <c:v>0.3291</c:v>
                </c:pt>
                <c:pt idx="216">
                  <c:v>0.35510000000000003</c:v>
                </c:pt>
                <c:pt idx="217">
                  <c:v>0.37259999999999999</c:v>
                </c:pt>
                <c:pt idx="218">
                  <c:v>0.50419999999999998</c:v>
                </c:pt>
                <c:pt idx="219">
                  <c:v>0.47499999999999998</c:v>
                </c:pt>
                <c:pt idx="220">
                  <c:v>0.51790000000000003</c:v>
                </c:pt>
                <c:pt idx="221">
                  <c:v>0.48220000000000002</c:v>
                </c:pt>
                <c:pt idx="222">
                  <c:v>0.46429999999999999</c:v>
                </c:pt>
                <c:pt idx="223">
                  <c:v>0.47360000000000002</c:v>
                </c:pt>
                <c:pt idx="224">
                  <c:v>0.50060000000000004</c:v>
                </c:pt>
                <c:pt idx="225">
                  <c:v>0.36480000000000001</c:v>
                </c:pt>
                <c:pt idx="226">
                  <c:v>0.3846</c:v>
                </c:pt>
                <c:pt idx="227">
                  <c:v>0.39950000000000002</c:v>
                </c:pt>
                <c:pt idx="228">
                  <c:v>0.39169999999999999</c:v>
                </c:pt>
                <c:pt idx="229">
                  <c:v>0.38629999999999998</c:v>
                </c:pt>
                <c:pt idx="230">
                  <c:v>0.35039999999999999</c:v>
                </c:pt>
                <c:pt idx="231">
                  <c:v>0.3513</c:v>
                </c:pt>
                <c:pt idx="232">
                  <c:v>0.34210000000000002</c:v>
                </c:pt>
                <c:pt idx="233">
                  <c:v>0.34370000000000001</c:v>
                </c:pt>
                <c:pt idx="234">
                  <c:v>0.39150000000000001</c:v>
                </c:pt>
                <c:pt idx="235">
                  <c:v>0.41189999999999999</c:v>
                </c:pt>
                <c:pt idx="236">
                  <c:v>0.40760000000000002</c:v>
                </c:pt>
                <c:pt idx="237">
                  <c:v>0.4143</c:v>
                </c:pt>
                <c:pt idx="238">
                  <c:v>0.38329999999999997</c:v>
                </c:pt>
                <c:pt idx="239">
                  <c:v>0.39369999999999999</c:v>
                </c:pt>
                <c:pt idx="240">
                  <c:v>0.37430000000000002</c:v>
                </c:pt>
                <c:pt idx="241">
                  <c:v>0.37030000000000002</c:v>
                </c:pt>
                <c:pt idx="242">
                  <c:v>0.36409999999999998</c:v>
                </c:pt>
                <c:pt idx="243">
                  <c:v>0.38009999999999999</c:v>
                </c:pt>
                <c:pt idx="244">
                  <c:v>0.45219999999999999</c:v>
                </c:pt>
                <c:pt idx="245">
                  <c:v>0.50900000000000001</c:v>
                </c:pt>
                <c:pt idx="246">
                  <c:v>0.50600000000000001</c:v>
                </c:pt>
                <c:pt idx="247">
                  <c:v>0.51859999999999995</c:v>
                </c:pt>
                <c:pt idx="248">
                  <c:v>0.46970000000000001</c:v>
                </c:pt>
                <c:pt idx="249">
                  <c:v>0.47799999999999998</c:v>
                </c:pt>
                <c:pt idx="250">
                  <c:v>0.4582</c:v>
                </c:pt>
                <c:pt idx="251">
                  <c:v>0.42459999999999998</c:v>
                </c:pt>
                <c:pt idx="252">
                  <c:v>0.46710000000000002</c:v>
                </c:pt>
                <c:pt idx="253">
                  <c:v>0.47149999999999997</c:v>
                </c:pt>
                <c:pt idx="254">
                  <c:v>0.52159999999999995</c:v>
                </c:pt>
                <c:pt idx="255">
                  <c:v>0.50490000000000002</c:v>
                </c:pt>
                <c:pt idx="256">
                  <c:v>0.48099999999999998</c:v>
                </c:pt>
                <c:pt idx="257">
                  <c:v>0.4859</c:v>
                </c:pt>
                <c:pt idx="258">
                  <c:v>0.47420000000000001</c:v>
                </c:pt>
                <c:pt idx="259">
                  <c:v>0.46929999999999999</c:v>
                </c:pt>
                <c:pt idx="260">
                  <c:v>0.4748</c:v>
                </c:pt>
                <c:pt idx="261">
                  <c:v>0.46910000000000002</c:v>
                </c:pt>
                <c:pt idx="262">
                  <c:v>0.80920000000000003</c:v>
                </c:pt>
                <c:pt idx="263">
                  <c:v>0.7117</c:v>
                </c:pt>
                <c:pt idx="264">
                  <c:v>0.71740000000000004</c:v>
                </c:pt>
                <c:pt idx="265">
                  <c:v>0.74239999999999995</c:v>
                </c:pt>
                <c:pt idx="266">
                  <c:v>0.73480000000000001</c:v>
                </c:pt>
                <c:pt idx="267">
                  <c:v>0.74650000000000005</c:v>
                </c:pt>
                <c:pt idx="268">
                  <c:v>0.8</c:v>
                </c:pt>
                <c:pt idx="269">
                  <c:v>0.83</c:v>
                </c:pt>
                <c:pt idx="270">
                  <c:v>0.78</c:v>
                </c:pt>
                <c:pt idx="271">
                  <c:v>0.77</c:v>
                </c:pt>
                <c:pt idx="272">
                  <c:v>0.72</c:v>
                </c:pt>
                <c:pt idx="273">
                  <c:v>0.76</c:v>
                </c:pt>
                <c:pt idx="274">
                  <c:v>0.7</c:v>
                </c:pt>
                <c:pt idx="275">
                  <c:v>0.71</c:v>
                </c:pt>
                <c:pt idx="276">
                  <c:v>0.71</c:v>
                </c:pt>
                <c:pt idx="277">
                  <c:v>0.71</c:v>
                </c:pt>
                <c:pt idx="278">
                  <c:v>0.71</c:v>
                </c:pt>
                <c:pt idx="279">
                  <c:v>0.71</c:v>
                </c:pt>
                <c:pt idx="280">
                  <c:v>0.71</c:v>
                </c:pt>
                <c:pt idx="281">
                  <c:v>0.69</c:v>
                </c:pt>
                <c:pt idx="282">
                  <c:v>0.7</c:v>
                </c:pt>
                <c:pt idx="283">
                  <c:v>0.68</c:v>
                </c:pt>
                <c:pt idx="284">
                  <c:v>0.66</c:v>
                </c:pt>
                <c:pt idx="285">
                  <c:v>0.63</c:v>
                </c:pt>
                <c:pt idx="286">
                  <c:v>0.63</c:v>
                </c:pt>
                <c:pt idx="287">
                  <c:v>0.62</c:v>
                </c:pt>
                <c:pt idx="288">
                  <c:v>0.62</c:v>
                </c:pt>
                <c:pt idx="289">
                  <c:v>0.64</c:v>
                </c:pt>
                <c:pt idx="290">
                  <c:v>0.64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</c:v>
                </c:pt>
                <c:pt idx="295">
                  <c:v>0.63</c:v>
                </c:pt>
                <c:pt idx="296">
                  <c:v>0.61</c:v>
                </c:pt>
                <c:pt idx="297">
                  <c:v>0.59</c:v>
                </c:pt>
                <c:pt idx="298">
                  <c:v>0.51</c:v>
                </c:pt>
                <c:pt idx="299">
                  <c:v>0.51</c:v>
                </c:pt>
                <c:pt idx="300">
                  <c:v>0.52</c:v>
                </c:pt>
                <c:pt idx="301">
                  <c:v>0.52</c:v>
                </c:pt>
                <c:pt idx="302">
                  <c:v>0.52</c:v>
                </c:pt>
                <c:pt idx="303">
                  <c:v>0.52</c:v>
                </c:pt>
                <c:pt idx="304">
                  <c:v>0.53</c:v>
                </c:pt>
                <c:pt idx="305">
                  <c:v>0.51</c:v>
                </c:pt>
                <c:pt idx="306">
                  <c:v>0.52</c:v>
                </c:pt>
                <c:pt idx="307">
                  <c:v>0.53</c:v>
                </c:pt>
                <c:pt idx="308">
                  <c:v>0.52</c:v>
                </c:pt>
                <c:pt idx="309">
                  <c:v>0.54</c:v>
                </c:pt>
                <c:pt idx="310">
                  <c:v>0.53</c:v>
                </c:pt>
                <c:pt idx="311">
                  <c:v>0.52</c:v>
                </c:pt>
                <c:pt idx="312">
                  <c:v>0.51</c:v>
                </c:pt>
                <c:pt idx="313">
                  <c:v>0.5</c:v>
                </c:pt>
                <c:pt idx="314">
                  <c:v>0.5</c:v>
                </c:pt>
                <c:pt idx="315">
                  <c:v>0.51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0.47</c:v>
                </c:pt>
                <c:pt idx="323">
                  <c:v>0.48</c:v>
                </c:pt>
                <c:pt idx="324">
                  <c:v>0.48</c:v>
                </c:pt>
                <c:pt idx="325">
                  <c:v>0.49</c:v>
                </c:pt>
                <c:pt idx="326">
                  <c:v>0.5</c:v>
                </c:pt>
                <c:pt idx="327">
                  <c:v>0.5</c:v>
                </c:pt>
                <c:pt idx="328">
                  <c:v>0.49</c:v>
                </c:pt>
                <c:pt idx="329">
                  <c:v>0.5</c:v>
                </c:pt>
                <c:pt idx="330">
                  <c:v>0.51</c:v>
                </c:pt>
                <c:pt idx="331">
                  <c:v>0.52</c:v>
                </c:pt>
                <c:pt idx="332">
                  <c:v>0.51</c:v>
                </c:pt>
                <c:pt idx="333">
                  <c:v>0.51</c:v>
                </c:pt>
                <c:pt idx="334">
                  <c:v>0.51</c:v>
                </c:pt>
                <c:pt idx="335">
                  <c:v>0.5</c:v>
                </c:pt>
                <c:pt idx="336">
                  <c:v>0.51</c:v>
                </c:pt>
                <c:pt idx="337">
                  <c:v>0.5</c:v>
                </c:pt>
                <c:pt idx="338">
                  <c:v>0.5</c:v>
                </c:pt>
                <c:pt idx="339">
                  <c:v>0.51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0.51</c:v>
                </c:pt>
                <c:pt idx="344">
                  <c:v>0.54</c:v>
                </c:pt>
                <c:pt idx="345">
                  <c:v>0.53</c:v>
                </c:pt>
                <c:pt idx="346">
                  <c:v>0.52</c:v>
                </c:pt>
                <c:pt idx="347">
                  <c:v>0.53</c:v>
                </c:pt>
                <c:pt idx="348">
                  <c:v>0.52</c:v>
                </c:pt>
                <c:pt idx="349">
                  <c:v>0.51500000000000001</c:v>
                </c:pt>
                <c:pt idx="350">
                  <c:v>0.505</c:v>
                </c:pt>
                <c:pt idx="351">
                  <c:v>0.5</c:v>
                </c:pt>
                <c:pt idx="352">
                  <c:v>0.49</c:v>
                </c:pt>
                <c:pt idx="353">
                  <c:v>0.48</c:v>
                </c:pt>
                <c:pt idx="354">
                  <c:v>0.49</c:v>
                </c:pt>
                <c:pt idx="355">
                  <c:v>0.495</c:v>
                </c:pt>
                <c:pt idx="356">
                  <c:v>0.495</c:v>
                </c:pt>
                <c:pt idx="357">
                  <c:v>0.5</c:v>
                </c:pt>
                <c:pt idx="358">
                  <c:v>0.495</c:v>
                </c:pt>
                <c:pt idx="359">
                  <c:v>0.49</c:v>
                </c:pt>
                <c:pt idx="360">
                  <c:v>0.52500000000000002</c:v>
                </c:pt>
                <c:pt idx="361">
                  <c:v>0.52</c:v>
                </c:pt>
                <c:pt idx="362">
                  <c:v>0.52500000000000002</c:v>
                </c:pt>
                <c:pt idx="363">
                  <c:v>0.52500000000000002</c:v>
                </c:pt>
                <c:pt idx="364">
                  <c:v>0.55000000000000004</c:v>
                </c:pt>
                <c:pt idx="365">
                  <c:v>0.56499999999999995</c:v>
                </c:pt>
                <c:pt idx="366">
                  <c:v>0.56000000000000005</c:v>
                </c:pt>
                <c:pt idx="367">
                  <c:v>0.56499999999999995</c:v>
                </c:pt>
                <c:pt idx="368">
                  <c:v>0.55000000000000004</c:v>
                </c:pt>
                <c:pt idx="369">
                  <c:v>0.54</c:v>
                </c:pt>
                <c:pt idx="370">
                  <c:v>0.56000000000000005</c:v>
                </c:pt>
                <c:pt idx="371">
                  <c:v>0.57999999999999996</c:v>
                </c:pt>
                <c:pt idx="372">
                  <c:v>0.6</c:v>
                </c:pt>
                <c:pt idx="373">
                  <c:v>0.61499999999999999</c:v>
                </c:pt>
                <c:pt idx="374">
                  <c:v>0.61</c:v>
                </c:pt>
                <c:pt idx="375">
                  <c:v>0.61499999999999999</c:v>
                </c:pt>
                <c:pt idx="376">
                  <c:v>0.62</c:v>
                </c:pt>
                <c:pt idx="377">
                  <c:v>0.66</c:v>
                </c:pt>
                <c:pt idx="378">
                  <c:v>0.72</c:v>
                </c:pt>
                <c:pt idx="379">
                  <c:v>0.69</c:v>
                </c:pt>
                <c:pt idx="380">
                  <c:v>0.69499999999999995</c:v>
                </c:pt>
                <c:pt idx="381">
                  <c:v>0.67</c:v>
                </c:pt>
                <c:pt idx="382">
                  <c:v>0.66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0.67</c:v>
                </c:pt>
                <c:pt idx="386">
                  <c:v>0.66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2-4B33-8609-17A19D41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barChart>
        <c:barDir val="col"/>
        <c:grouping val="stacked"/>
        <c:varyColors val="1"/>
        <c:ser>
          <c:idx val="1"/>
          <c:order val="1"/>
          <c:tx>
            <c:v>BUY SIGNAL</c:v>
          </c:tx>
          <c:spPr>
            <a:solidFill>
              <a:srgbClr val="70AD47"/>
            </a:solidFill>
            <a:ln w="1270" cmpd="sng">
              <a:solidFill>
                <a:schemeClr val="accent6"/>
              </a:solidFill>
              <a:prstDash val="solid"/>
            </a:ln>
          </c:spPr>
          <c:invertIfNegative val="0"/>
          <c:cat>
            <c:numRef>
              <c:f>'multiTimeline price Last (XRP)'!$A$6:$A$1106</c:f>
              <c:numCache>
                <c:formatCode>[$-409]dd\-mmm\-yy</c:formatCode>
                <c:ptCount val="1101"/>
                <c:pt idx="0">
                  <c:v>43303</c:v>
                </c:pt>
                <c:pt idx="1">
                  <c:v>43310</c:v>
                </c:pt>
                <c:pt idx="2">
                  <c:v>43317</c:v>
                </c:pt>
                <c:pt idx="3">
                  <c:v>43324</c:v>
                </c:pt>
                <c:pt idx="4">
                  <c:v>43331</c:v>
                </c:pt>
                <c:pt idx="5">
                  <c:v>43338</c:v>
                </c:pt>
                <c:pt idx="6">
                  <c:v>43345</c:v>
                </c:pt>
                <c:pt idx="7">
                  <c:v>43352</c:v>
                </c:pt>
                <c:pt idx="8">
                  <c:v>43359</c:v>
                </c:pt>
                <c:pt idx="9">
                  <c:v>43366</c:v>
                </c:pt>
                <c:pt idx="10">
                  <c:v>43373</c:v>
                </c:pt>
                <c:pt idx="11">
                  <c:v>43380</c:v>
                </c:pt>
                <c:pt idx="12">
                  <c:v>43387</c:v>
                </c:pt>
                <c:pt idx="13">
                  <c:v>43394</c:v>
                </c:pt>
                <c:pt idx="14">
                  <c:v>43401</c:v>
                </c:pt>
                <c:pt idx="15">
                  <c:v>43408</c:v>
                </c:pt>
                <c:pt idx="16">
                  <c:v>43415</c:v>
                </c:pt>
                <c:pt idx="17">
                  <c:v>43422</c:v>
                </c:pt>
                <c:pt idx="18">
                  <c:v>43429</c:v>
                </c:pt>
                <c:pt idx="19">
                  <c:v>43436</c:v>
                </c:pt>
                <c:pt idx="20">
                  <c:v>43443</c:v>
                </c:pt>
                <c:pt idx="21">
                  <c:v>43450</c:v>
                </c:pt>
                <c:pt idx="22">
                  <c:v>43457</c:v>
                </c:pt>
                <c:pt idx="23">
                  <c:v>43464</c:v>
                </c:pt>
                <c:pt idx="24">
                  <c:v>43471</c:v>
                </c:pt>
                <c:pt idx="25">
                  <c:v>43478</c:v>
                </c:pt>
                <c:pt idx="26">
                  <c:v>43485</c:v>
                </c:pt>
                <c:pt idx="27">
                  <c:v>43492</c:v>
                </c:pt>
                <c:pt idx="28">
                  <c:v>43499</c:v>
                </c:pt>
                <c:pt idx="29">
                  <c:v>43506</c:v>
                </c:pt>
                <c:pt idx="30">
                  <c:v>43513</c:v>
                </c:pt>
                <c:pt idx="31">
                  <c:v>43520</c:v>
                </c:pt>
                <c:pt idx="32">
                  <c:v>43527</c:v>
                </c:pt>
                <c:pt idx="33">
                  <c:v>43534</c:v>
                </c:pt>
                <c:pt idx="34">
                  <c:v>43541</c:v>
                </c:pt>
                <c:pt idx="35">
                  <c:v>43548</c:v>
                </c:pt>
                <c:pt idx="36">
                  <c:v>43555</c:v>
                </c:pt>
                <c:pt idx="37">
                  <c:v>43562</c:v>
                </c:pt>
                <c:pt idx="38">
                  <c:v>43569</c:v>
                </c:pt>
                <c:pt idx="39">
                  <c:v>43576</c:v>
                </c:pt>
                <c:pt idx="40">
                  <c:v>43583</c:v>
                </c:pt>
                <c:pt idx="41">
                  <c:v>43590</c:v>
                </c:pt>
                <c:pt idx="42">
                  <c:v>43597</c:v>
                </c:pt>
                <c:pt idx="43">
                  <c:v>43604</c:v>
                </c:pt>
                <c:pt idx="44">
                  <c:v>43611</c:v>
                </c:pt>
                <c:pt idx="45">
                  <c:v>43618</c:v>
                </c:pt>
                <c:pt idx="46">
                  <c:v>43625</c:v>
                </c:pt>
                <c:pt idx="47">
                  <c:v>43632</c:v>
                </c:pt>
                <c:pt idx="48">
                  <c:v>43639</c:v>
                </c:pt>
                <c:pt idx="49">
                  <c:v>43646</c:v>
                </c:pt>
                <c:pt idx="50">
                  <c:v>43653</c:v>
                </c:pt>
                <c:pt idx="51">
                  <c:v>43660</c:v>
                </c:pt>
                <c:pt idx="52">
                  <c:v>43667</c:v>
                </c:pt>
                <c:pt idx="53">
                  <c:v>43674</c:v>
                </c:pt>
                <c:pt idx="54">
                  <c:v>43681</c:v>
                </c:pt>
                <c:pt idx="55">
                  <c:v>43688</c:v>
                </c:pt>
                <c:pt idx="56">
                  <c:v>43695</c:v>
                </c:pt>
                <c:pt idx="57">
                  <c:v>43702</c:v>
                </c:pt>
                <c:pt idx="58">
                  <c:v>43709</c:v>
                </c:pt>
                <c:pt idx="59">
                  <c:v>43716</c:v>
                </c:pt>
                <c:pt idx="60">
                  <c:v>43723</c:v>
                </c:pt>
                <c:pt idx="61">
                  <c:v>43730</c:v>
                </c:pt>
                <c:pt idx="62">
                  <c:v>43737</c:v>
                </c:pt>
                <c:pt idx="63">
                  <c:v>43744</c:v>
                </c:pt>
                <c:pt idx="64">
                  <c:v>43751</c:v>
                </c:pt>
                <c:pt idx="65">
                  <c:v>43758</c:v>
                </c:pt>
                <c:pt idx="66">
                  <c:v>43765</c:v>
                </c:pt>
                <c:pt idx="67">
                  <c:v>43772</c:v>
                </c:pt>
                <c:pt idx="68">
                  <c:v>43779</c:v>
                </c:pt>
                <c:pt idx="69">
                  <c:v>43786</c:v>
                </c:pt>
                <c:pt idx="70">
                  <c:v>43793</c:v>
                </c:pt>
                <c:pt idx="71">
                  <c:v>43800</c:v>
                </c:pt>
                <c:pt idx="72">
                  <c:v>43807</c:v>
                </c:pt>
                <c:pt idx="73">
                  <c:v>43814</c:v>
                </c:pt>
                <c:pt idx="74">
                  <c:v>43821</c:v>
                </c:pt>
                <c:pt idx="75">
                  <c:v>43828</c:v>
                </c:pt>
                <c:pt idx="76">
                  <c:v>43835</c:v>
                </c:pt>
                <c:pt idx="77">
                  <c:v>43842</c:v>
                </c:pt>
                <c:pt idx="78">
                  <c:v>43849</c:v>
                </c:pt>
                <c:pt idx="79">
                  <c:v>43856</c:v>
                </c:pt>
                <c:pt idx="80">
                  <c:v>43863</c:v>
                </c:pt>
                <c:pt idx="81">
                  <c:v>43870</c:v>
                </c:pt>
                <c:pt idx="82">
                  <c:v>43877</c:v>
                </c:pt>
                <c:pt idx="83">
                  <c:v>43884</c:v>
                </c:pt>
                <c:pt idx="84">
                  <c:v>43891</c:v>
                </c:pt>
                <c:pt idx="85">
                  <c:v>43898</c:v>
                </c:pt>
                <c:pt idx="86">
                  <c:v>43905</c:v>
                </c:pt>
                <c:pt idx="87">
                  <c:v>43912</c:v>
                </c:pt>
                <c:pt idx="88">
                  <c:v>43919</c:v>
                </c:pt>
                <c:pt idx="89">
                  <c:v>43926</c:v>
                </c:pt>
                <c:pt idx="90">
                  <c:v>43933</c:v>
                </c:pt>
                <c:pt idx="91">
                  <c:v>43940</c:v>
                </c:pt>
                <c:pt idx="92">
                  <c:v>43947</c:v>
                </c:pt>
                <c:pt idx="93">
                  <c:v>43954</c:v>
                </c:pt>
                <c:pt idx="94">
                  <c:v>43961</c:v>
                </c:pt>
                <c:pt idx="95">
                  <c:v>43968</c:v>
                </c:pt>
                <c:pt idx="96">
                  <c:v>43975</c:v>
                </c:pt>
                <c:pt idx="97">
                  <c:v>43982</c:v>
                </c:pt>
                <c:pt idx="98">
                  <c:v>43989</c:v>
                </c:pt>
                <c:pt idx="99">
                  <c:v>43996</c:v>
                </c:pt>
                <c:pt idx="100">
                  <c:v>44003</c:v>
                </c:pt>
                <c:pt idx="101">
                  <c:v>44010</c:v>
                </c:pt>
                <c:pt idx="102">
                  <c:v>44017</c:v>
                </c:pt>
                <c:pt idx="103">
                  <c:v>44024</c:v>
                </c:pt>
                <c:pt idx="104">
                  <c:v>44031</c:v>
                </c:pt>
                <c:pt idx="105">
                  <c:v>44038</c:v>
                </c:pt>
                <c:pt idx="106">
                  <c:v>44045</c:v>
                </c:pt>
                <c:pt idx="107">
                  <c:v>44052</c:v>
                </c:pt>
                <c:pt idx="108">
                  <c:v>44059</c:v>
                </c:pt>
                <c:pt idx="109">
                  <c:v>44066</c:v>
                </c:pt>
                <c:pt idx="110">
                  <c:v>44073</c:v>
                </c:pt>
                <c:pt idx="111">
                  <c:v>44080</c:v>
                </c:pt>
                <c:pt idx="112">
                  <c:v>44087</c:v>
                </c:pt>
                <c:pt idx="113">
                  <c:v>44094</c:v>
                </c:pt>
                <c:pt idx="114">
                  <c:v>44101</c:v>
                </c:pt>
                <c:pt idx="115">
                  <c:v>44108</c:v>
                </c:pt>
                <c:pt idx="116">
                  <c:v>44115</c:v>
                </c:pt>
                <c:pt idx="117">
                  <c:v>44122</c:v>
                </c:pt>
                <c:pt idx="118">
                  <c:v>44129</c:v>
                </c:pt>
                <c:pt idx="119">
                  <c:v>44136</c:v>
                </c:pt>
                <c:pt idx="120">
                  <c:v>44143</c:v>
                </c:pt>
                <c:pt idx="121">
                  <c:v>44150</c:v>
                </c:pt>
                <c:pt idx="122">
                  <c:v>44157</c:v>
                </c:pt>
                <c:pt idx="123">
                  <c:v>44164</c:v>
                </c:pt>
                <c:pt idx="124">
                  <c:v>44171</c:v>
                </c:pt>
                <c:pt idx="125">
                  <c:v>44178</c:v>
                </c:pt>
                <c:pt idx="126">
                  <c:v>44185</c:v>
                </c:pt>
                <c:pt idx="127">
                  <c:v>44192</c:v>
                </c:pt>
                <c:pt idx="128">
                  <c:v>44199</c:v>
                </c:pt>
                <c:pt idx="129">
                  <c:v>44206</c:v>
                </c:pt>
                <c:pt idx="130">
                  <c:v>44213</c:v>
                </c:pt>
                <c:pt idx="131">
                  <c:v>44220</c:v>
                </c:pt>
                <c:pt idx="132">
                  <c:v>44227</c:v>
                </c:pt>
                <c:pt idx="133">
                  <c:v>44234</c:v>
                </c:pt>
                <c:pt idx="134">
                  <c:v>44241</c:v>
                </c:pt>
                <c:pt idx="135">
                  <c:v>44248</c:v>
                </c:pt>
                <c:pt idx="136">
                  <c:v>44255</c:v>
                </c:pt>
                <c:pt idx="137">
                  <c:v>44262</c:v>
                </c:pt>
                <c:pt idx="138">
                  <c:v>44269</c:v>
                </c:pt>
                <c:pt idx="139">
                  <c:v>44276</c:v>
                </c:pt>
                <c:pt idx="140">
                  <c:v>44283</c:v>
                </c:pt>
                <c:pt idx="141">
                  <c:v>44290</c:v>
                </c:pt>
                <c:pt idx="142">
                  <c:v>44297</c:v>
                </c:pt>
                <c:pt idx="143">
                  <c:v>44304</c:v>
                </c:pt>
                <c:pt idx="144">
                  <c:v>44311</c:v>
                </c:pt>
                <c:pt idx="145">
                  <c:v>44318</c:v>
                </c:pt>
                <c:pt idx="146">
                  <c:v>44325</c:v>
                </c:pt>
                <c:pt idx="147">
                  <c:v>44332</c:v>
                </c:pt>
                <c:pt idx="148">
                  <c:v>44339</c:v>
                </c:pt>
                <c:pt idx="149">
                  <c:v>44346</c:v>
                </c:pt>
                <c:pt idx="150">
                  <c:v>44353</c:v>
                </c:pt>
                <c:pt idx="151">
                  <c:v>44360</c:v>
                </c:pt>
                <c:pt idx="152">
                  <c:v>44367</c:v>
                </c:pt>
                <c:pt idx="153">
                  <c:v>44374</c:v>
                </c:pt>
                <c:pt idx="154">
                  <c:v>44381</c:v>
                </c:pt>
                <c:pt idx="155">
                  <c:v>44388</c:v>
                </c:pt>
                <c:pt idx="156">
                  <c:v>44395</c:v>
                </c:pt>
                <c:pt idx="157">
                  <c:v>44402</c:v>
                </c:pt>
                <c:pt idx="158">
                  <c:v>44409</c:v>
                </c:pt>
                <c:pt idx="159">
                  <c:v>44416</c:v>
                </c:pt>
                <c:pt idx="160">
                  <c:v>44423</c:v>
                </c:pt>
                <c:pt idx="161">
                  <c:v>44430</c:v>
                </c:pt>
                <c:pt idx="162">
                  <c:v>44437</c:v>
                </c:pt>
                <c:pt idx="163">
                  <c:v>44444</c:v>
                </c:pt>
                <c:pt idx="164">
                  <c:v>44451</c:v>
                </c:pt>
                <c:pt idx="165">
                  <c:v>44458</c:v>
                </c:pt>
                <c:pt idx="166">
                  <c:v>44465</c:v>
                </c:pt>
                <c:pt idx="167">
                  <c:v>44472</c:v>
                </c:pt>
                <c:pt idx="168">
                  <c:v>44479</c:v>
                </c:pt>
                <c:pt idx="169">
                  <c:v>44486</c:v>
                </c:pt>
                <c:pt idx="170">
                  <c:v>44493</c:v>
                </c:pt>
                <c:pt idx="171">
                  <c:v>44500</c:v>
                </c:pt>
                <c:pt idx="172">
                  <c:v>44507</c:v>
                </c:pt>
                <c:pt idx="173">
                  <c:v>44514</c:v>
                </c:pt>
                <c:pt idx="174">
                  <c:v>44521</c:v>
                </c:pt>
                <c:pt idx="175">
                  <c:v>44528</c:v>
                </c:pt>
                <c:pt idx="176">
                  <c:v>44535</c:v>
                </c:pt>
                <c:pt idx="177">
                  <c:v>44542</c:v>
                </c:pt>
                <c:pt idx="178">
                  <c:v>44549</c:v>
                </c:pt>
                <c:pt idx="179">
                  <c:v>44556</c:v>
                </c:pt>
                <c:pt idx="180">
                  <c:v>44563</c:v>
                </c:pt>
                <c:pt idx="181">
                  <c:v>44570</c:v>
                </c:pt>
                <c:pt idx="182">
                  <c:v>44577</c:v>
                </c:pt>
                <c:pt idx="183">
                  <c:v>44584</c:v>
                </c:pt>
                <c:pt idx="184">
                  <c:v>44591</c:v>
                </c:pt>
                <c:pt idx="185">
                  <c:v>44598</c:v>
                </c:pt>
                <c:pt idx="186">
                  <c:v>44605</c:v>
                </c:pt>
                <c:pt idx="187">
                  <c:v>44612</c:v>
                </c:pt>
                <c:pt idx="188">
                  <c:v>44619</c:v>
                </c:pt>
                <c:pt idx="189">
                  <c:v>44626</c:v>
                </c:pt>
                <c:pt idx="190">
                  <c:v>44633</c:v>
                </c:pt>
                <c:pt idx="191">
                  <c:v>44640</c:v>
                </c:pt>
                <c:pt idx="192">
                  <c:v>44647</c:v>
                </c:pt>
                <c:pt idx="193">
                  <c:v>44654</c:v>
                </c:pt>
                <c:pt idx="194">
                  <c:v>44661</c:v>
                </c:pt>
                <c:pt idx="195">
                  <c:v>44668</c:v>
                </c:pt>
                <c:pt idx="196">
                  <c:v>44675</c:v>
                </c:pt>
                <c:pt idx="197">
                  <c:v>44682</c:v>
                </c:pt>
                <c:pt idx="198">
                  <c:v>44689</c:v>
                </c:pt>
                <c:pt idx="199">
                  <c:v>44696</c:v>
                </c:pt>
                <c:pt idx="200">
                  <c:v>44703</c:v>
                </c:pt>
                <c:pt idx="201">
                  <c:v>44710</c:v>
                </c:pt>
                <c:pt idx="202">
                  <c:v>44717</c:v>
                </c:pt>
                <c:pt idx="203">
                  <c:v>44724</c:v>
                </c:pt>
                <c:pt idx="204">
                  <c:v>44731</c:v>
                </c:pt>
                <c:pt idx="205">
                  <c:v>44738</c:v>
                </c:pt>
                <c:pt idx="206">
                  <c:v>44745</c:v>
                </c:pt>
                <c:pt idx="207">
                  <c:v>44752</c:v>
                </c:pt>
                <c:pt idx="208">
                  <c:v>44759</c:v>
                </c:pt>
                <c:pt idx="209">
                  <c:v>44766</c:v>
                </c:pt>
                <c:pt idx="210">
                  <c:v>44773</c:v>
                </c:pt>
                <c:pt idx="211">
                  <c:v>44780</c:v>
                </c:pt>
                <c:pt idx="212">
                  <c:v>44787</c:v>
                </c:pt>
                <c:pt idx="213">
                  <c:v>44794</c:v>
                </c:pt>
                <c:pt idx="214">
                  <c:v>44801</c:v>
                </c:pt>
                <c:pt idx="215">
                  <c:v>44808</c:v>
                </c:pt>
                <c:pt idx="216">
                  <c:v>44815</c:v>
                </c:pt>
                <c:pt idx="217">
                  <c:v>44822</c:v>
                </c:pt>
                <c:pt idx="218">
                  <c:v>44829</c:v>
                </c:pt>
                <c:pt idx="219">
                  <c:v>44836</c:v>
                </c:pt>
                <c:pt idx="220">
                  <c:v>44843</c:v>
                </c:pt>
                <c:pt idx="221">
                  <c:v>44850</c:v>
                </c:pt>
                <c:pt idx="222">
                  <c:v>44857</c:v>
                </c:pt>
                <c:pt idx="223">
                  <c:v>44864</c:v>
                </c:pt>
                <c:pt idx="224">
                  <c:v>44871</c:v>
                </c:pt>
                <c:pt idx="225">
                  <c:v>44878</c:v>
                </c:pt>
                <c:pt idx="226">
                  <c:v>44885</c:v>
                </c:pt>
                <c:pt idx="227">
                  <c:v>44892</c:v>
                </c:pt>
                <c:pt idx="228">
                  <c:v>44899</c:v>
                </c:pt>
                <c:pt idx="229">
                  <c:v>44906</c:v>
                </c:pt>
                <c:pt idx="230">
                  <c:v>44913</c:v>
                </c:pt>
                <c:pt idx="231">
                  <c:v>44920</c:v>
                </c:pt>
                <c:pt idx="232">
                  <c:v>44927</c:v>
                </c:pt>
                <c:pt idx="233">
                  <c:v>44934</c:v>
                </c:pt>
                <c:pt idx="234">
                  <c:v>44941</c:v>
                </c:pt>
                <c:pt idx="235">
                  <c:v>44948</c:v>
                </c:pt>
                <c:pt idx="236">
                  <c:v>44955</c:v>
                </c:pt>
                <c:pt idx="237">
                  <c:v>44962</c:v>
                </c:pt>
                <c:pt idx="238">
                  <c:v>44969</c:v>
                </c:pt>
                <c:pt idx="239">
                  <c:v>44976</c:v>
                </c:pt>
                <c:pt idx="240">
                  <c:v>44983</c:v>
                </c:pt>
                <c:pt idx="241">
                  <c:v>44990</c:v>
                </c:pt>
                <c:pt idx="242">
                  <c:v>44997</c:v>
                </c:pt>
                <c:pt idx="243">
                  <c:v>45004</c:v>
                </c:pt>
                <c:pt idx="244">
                  <c:v>45011</c:v>
                </c:pt>
                <c:pt idx="245">
                  <c:v>45018</c:v>
                </c:pt>
                <c:pt idx="246">
                  <c:v>45025</c:v>
                </c:pt>
                <c:pt idx="247">
                  <c:v>45032</c:v>
                </c:pt>
                <c:pt idx="248">
                  <c:v>45039</c:v>
                </c:pt>
                <c:pt idx="249">
                  <c:v>45046</c:v>
                </c:pt>
                <c:pt idx="250">
                  <c:v>45053</c:v>
                </c:pt>
                <c:pt idx="251">
                  <c:v>45060</c:v>
                </c:pt>
                <c:pt idx="252">
                  <c:v>45067</c:v>
                </c:pt>
                <c:pt idx="253">
                  <c:v>45074</c:v>
                </c:pt>
                <c:pt idx="254">
                  <c:v>45081</c:v>
                </c:pt>
                <c:pt idx="255">
                  <c:v>45088</c:v>
                </c:pt>
                <c:pt idx="256">
                  <c:v>45095</c:v>
                </c:pt>
                <c:pt idx="257">
                  <c:v>45102</c:v>
                </c:pt>
                <c:pt idx="258">
                  <c:v>45109</c:v>
                </c:pt>
                <c:pt idx="259">
                  <c:v>45116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45122</c:v>
                </c:pt>
                <c:pt idx="265">
                  <c:v>45123</c:v>
                </c:pt>
                <c:pt idx="266">
                  <c:v>45124</c:v>
                </c:pt>
                <c:pt idx="267">
                  <c:v>45125</c:v>
                </c:pt>
                <c:pt idx="268">
                  <c:v>45126</c:v>
                </c:pt>
                <c:pt idx="269">
                  <c:v>45127</c:v>
                </c:pt>
                <c:pt idx="270">
                  <c:v>45128</c:v>
                </c:pt>
                <c:pt idx="271">
                  <c:v>45129</c:v>
                </c:pt>
                <c:pt idx="272">
                  <c:v>45130</c:v>
                </c:pt>
                <c:pt idx="273">
                  <c:v>45131</c:v>
                </c:pt>
                <c:pt idx="274">
                  <c:v>45132</c:v>
                </c:pt>
                <c:pt idx="275">
                  <c:v>45133</c:v>
                </c:pt>
                <c:pt idx="276">
                  <c:v>45134</c:v>
                </c:pt>
                <c:pt idx="277">
                  <c:v>45135</c:v>
                </c:pt>
                <c:pt idx="278">
                  <c:v>45136</c:v>
                </c:pt>
                <c:pt idx="279">
                  <c:v>45137</c:v>
                </c:pt>
                <c:pt idx="280">
                  <c:v>45138</c:v>
                </c:pt>
                <c:pt idx="281">
                  <c:v>45139</c:v>
                </c:pt>
                <c:pt idx="282">
                  <c:v>45140</c:v>
                </c:pt>
                <c:pt idx="283">
                  <c:v>45141</c:v>
                </c:pt>
                <c:pt idx="284">
                  <c:v>45142</c:v>
                </c:pt>
                <c:pt idx="285">
                  <c:v>45143</c:v>
                </c:pt>
                <c:pt idx="286">
                  <c:v>45144</c:v>
                </c:pt>
                <c:pt idx="287">
                  <c:v>45145</c:v>
                </c:pt>
                <c:pt idx="288">
                  <c:v>45146</c:v>
                </c:pt>
                <c:pt idx="289">
                  <c:v>45147</c:v>
                </c:pt>
                <c:pt idx="290">
                  <c:v>45148</c:v>
                </c:pt>
                <c:pt idx="291">
                  <c:v>45149</c:v>
                </c:pt>
                <c:pt idx="292">
                  <c:v>45150</c:v>
                </c:pt>
                <c:pt idx="293">
                  <c:v>45151</c:v>
                </c:pt>
                <c:pt idx="294">
                  <c:v>45152</c:v>
                </c:pt>
                <c:pt idx="295">
                  <c:v>45153</c:v>
                </c:pt>
                <c:pt idx="296">
                  <c:v>45154</c:v>
                </c:pt>
                <c:pt idx="297">
                  <c:v>45155</c:v>
                </c:pt>
                <c:pt idx="298">
                  <c:v>45156</c:v>
                </c:pt>
                <c:pt idx="299">
                  <c:v>45157</c:v>
                </c:pt>
                <c:pt idx="300">
                  <c:v>45158</c:v>
                </c:pt>
                <c:pt idx="301">
                  <c:v>45159</c:v>
                </c:pt>
                <c:pt idx="302">
                  <c:v>45160</c:v>
                </c:pt>
                <c:pt idx="303">
                  <c:v>45161</c:v>
                </c:pt>
                <c:pt idx="304">
                  <c:v>45162</c:v>
                </c:pt>
                <c:pt idx="305">
                  <c:v>45163</c:v>
                </c:pt>
                <c:pt idx="306">
                  <c:v>45164</c:v>
                </c:pt>
                <c:pt idx="307">
                  <c:v>45165</c:v>
                </c:pt>
                <c:pt idx="308">
                  <c:v>45166</c:v>
                </c:pt>
                <c:pt idx="309">
                  <c:v>45167</c:v>
                </c:pt>
                <c:pt idx="310">
                  <c:v>45168</c:v>
                </c:pt>
                <c:pt idx="311">
                  <c:v>45169</c:v>
                </c:pt>
                <c:pt idx="312">
                  <c:v>45170</c:v>
                </c:pt>
                <c:pt idx="313">
                  <c:v>45171</c:v>
                </c:pt>
                <c:pt idx="314">
                  <c:v>45172</c:v>
                </c:pt>
                <c:pt idx="315">
                  <c:v>45173</c:v>
                </c:pt>
                <c:pt idx="316">
                  <c:v>45174</c:v>
                </c:pt>
                <c:pt idx="317">
                  <c:v>45175</c:v>
                </c:pt>
                <c:pt idx="318">
                  <c:v>45176</c:v>
                </c:pt>
                <c:pt idx="319">
                  <c:v>45177</c:v>
                </c:pt>
                <c:pt idx="320">
                  <c:v>45178</c:v>
                </c:pt>
                <c:pt idx="321">
                  <c:v>45179</c:v>
                </c:pt>
                <c:pt idx="322">
                  <c:v>45180</c:v>
                </c:pt>
                <c:pt idx="323">
                  <c:v>45181</c:v>
                </c:pt>
                <c:pt idx="324">
                  <c:v>45182</c:v>
                </c:pt>
                <c:pt idx="325">
                  <c:v>45183</c:v>
                </c:pt>
                <c:pt idx="326">
                  <c:v>45184</c:v>
                </c:pt>
                <c:pt idx="327">
                  <c:v>45185</c:v>
                </c:pt>
                <c:pt idx="328">
                  <c:v>45186</c:v>
                </c:pt>
                <c:pt idx="329">
                  <c:v>45187</c:v>
                </c:pt>
                <c:pt idx="330">
                  <c:v>45188</c:v>
                </c:pt>
                <c:pt idx="331">
                  <c:v>45189</c:v>
                </c:pt>
                <c:pt idx="332">
                  <c:v>45190</c:v>
                </c:pt>
                <c:pt idx="333">
                  <c:v>45191</c:v>
                </c:pt>
                <c:pt idx="334">
                  <c:v>45192</c:v>
                </c:pt>
                <c:pt idx="335">
                  <c:v>45193</c:v>
                </c:pt>
                <c:pt idx="336">
                  <c:v>45194</c:v>
                </c:pt>
                <c:pt idx="337">
                  <c:v>45195</c:v>
                </c:pt>
                <c:pt idx="338">
                  <c:v>45196</c:v>
                </c:pt>
                <c:pt idx="339">
                  <c:v>45197</c:v>
                </c:pt>
                <c:pt idx="340">
                  <c:v>45198</c:v>
                </c:pt>
                <c:pt idx="341">
                  <c:v>45199</c:v>
                </c:pt>
                <c:pt idx="342">
                  <c:v>45200</c:v>
                </c:pt>
                <c:pt idx="343">
                  <c:v>45201</c:v>
                </c:pt>
                <c:pt idx="344">
                  <c:v>45202</c:v>
                </c:pt>
                <c:pt idx="345">
                  <c:v>45203</c:v>
                </c:pt>
                <c:pt idx="346">
                  <c:v>45204</c:v>
                </c:pt>
                <c:pt idx="347">
                  <c:v>45205</c:v>
                </c:pt>
                <c:pt idx="348">
                  <c:v>45206</c:v>
                </c:pt>
                <c:pt idx="349">
                  <c:v>45207</c:v>
                </c:pt>
                <c:pt idx="350">
                  <c:v>45208</c:v>
                </c:pt>
                <c:pt idx="351">
                  <c:v>45209</c:v>
                </c:pt>
                <c:pt idx="352">
                  <c:v>45210</c:v>
                </c:pt>
                <c:pt idx="353">
                  <c:v>45211</c:v>
                </c:pt>
                <c:pt idx="354">
                  <c:v>45212</c:v>
                </c:pt>
                <c:pt idx="355">
                  <c:v>45213</c:v>
                </c:pt>
                <c:pt idx="356">
                  <c:v>45214</c:v>
                </c:pt>
                <c:pt idx="357">
                  <c:v>45215</c:v>
                </c:pt>
                <c:pt idx="358">
                  <c:v>45216</c:v>
                </c:pt>
                <c:pt idx="359">
                  <c:v>45217</c:v>
                </c:pt>
                <c:pt idx="360">
                  <c:v>45218</c:v>
                </c:pt>
                <c:pt idx="361">
                  <c:v>45219</c:v>
                </c:pt>
                <c:pt idx="362">
                  <c:v>45220</c:v>
                </c:pt>
                <c:pt idx="363">
                  <c:v>45221</c:v>
                </c:pt>
                <c:pt idx="364">
                  <c:v>45222</c:v>
                </c:pt>
                <c:pt idx="365">
                  <c:v>45223</c:v>
                </c:pt>
                <c:pt idx="366">
                  <c:v>45224</c:v>
                </c:pt>
                <c:pt idx="367">
                  <c:v>45225</c:v>
                </c:pt>
                <c:pt idx="368">
                  <c:v>45226</c:v>
                </c:pt>
                <c:pt idx="369">
                  <c:v>45227</c:v>
                </c:pt>
                <c:pt idx="370">
                  <c:v>45228</c:v>
                </c:pt>
                <c:pt idx="371">
                  <c:v>45229</c:v>
                </c:pt>
                <c:pt idx="372">
                  <c:v>45230</c:v>
                </c:pt>
                <c:pt idx="373">
                  <c:v>45231</c:v>
                </c:pt>
                <c:pt idx="374">
                  <c:v>45232</c:v>
                </c:pt>
                <c:pt idx="375">
                  <c:v>45233</c:v>
                </c:pt>
                <c:pt idx="376">
                  <c:v>45234</c:v>
                </c:pt>
                <c:pt idx="377">
                  <c:v>45235</c:v>
                </c:pt>
                <c:pt idx="378">
                  <c:v>45236</c:v>
                </c:pt>
                <c:pt idx="379">
                  <c:v>45237</c:v>
                </c:pt>
                <c:pt idx="380">
                  <c:v>45238</c:v>
                </c:pt>
                <c:pt idx="381">
                  <c:v>45239</c:v>
                </c:pt>
                <c:pt idx="382">
                  <c:v>45240</c:v>
                </c:pt>
                <c:pt idx="383">
                  <c:v>45241</c:v>
                </c:pt>
                <c:pt idx="384">
                  <c:v>45242</c:v>
                </c:pt>
                <c:pt idx="385">
                  <c:v>45243</c:v>
                </c:pt>
                <c:pt idx="386">
                  <c:v>45244</c:v>
                </c:pt>
                <c:pt idx="387">
                  <c:v>45245</c:v>
                </c:pt>
                <c:pt idx="388">
                  <c:v>45246</c:v>
                </c:pt>
                <c:pt idx="389">
                  <c:v>45247</c:v>
                </c:pt>
                <c:pt idx="390">
                  <c:v>45248</c:v>
                </c:pt>
                <c:pt idx="391">
                  <c:v>45249</c:v>
                </c:pt>
                <c:pt idx="392">
                  <c:v>45250</c:v>
                </c:pt>
                <c:pt idx="393">
                  <c:v>45251</c:v>
                </c:pt>
                <c:pt idx="394">
                  <c:v>45252</c:v>
                </c:pt>
                <c:pt idx="395">
                  <c:v>45253</c:v>
                </c:pt>
                <c:pt idx="396">
                  <c:v>45254</c:v>
                </c:pt>
                <c:pt idx="397">
                  <c:v>45255</c:v>
                </c:pt>
                <c:pt idx="398">
                  <c:v>45256</c:v>
                </c:pt>
                <c:pt idx="399">
                  <c:v>45257</c:v>
                </c:pt>
                <c:pt idx="400">
                  <c:v>45258</c:v>
                </c:pt>
                <c:pt idx="401">
                  <c:v>45259</c:v>
                </c:pt>
                <c:pt idx="402">
                  <c:v>45260</c:v>
                </c:pt>
                <c:pt idx="403">
                  <c:v>45261</c:v>
                </c:pt>
                <c:pt idx="404">
                  <c:v>45262</c:v>
                </c:pt>
                <c:pt idx="405">
                  <c:v>45263</c:v>
                </c:pt>
                <c:pt idx="406">
                  <c:v>45264</c:v>
                </c:pt>
                <c:pt idx="407">
                  <c:v>45265</c:v>
                </c:pt>
                <c:pt idx="408">
                  <c:v>45266</c:v>
                </c:pt>
                <c:pt idx="409">
                  <c:v>45267</c:v>
                </c:pt>
                <c:pt idx="410">
                  <c:v>45268</c:v>
                </c:pt>
                <c:pt idx="411">
                  <c:v>45269</c:v>
                </c:pt>
                <c:pt idx="412">
                  <c:v>45270</c:v>
                </c:pt>
                <c:pt idx="413">
                  <c:v>45271</c:v>
                </c:pt>
                <c:pt idx="414">
                  <c:v>45272</c:v>
                </c:pt>
                <c:pt idx="415">
                  <c:v>45273</c:v>
                </c:pt>
                <c:pt idx="416">
                  <c:v>45274</c:v>
                </c:pt>
                <c:pt idx="417">
                  <c:v>45275</c:v>
                </c:pt>
                <c:pt idx="418">
                  <c:v>45276</c:v>
                </c:pt>
                <c:pt idx="419">
                  <c:v>45277</c:v>
                </c:pt>
                <c:pt idx="420">
                  <c:v>45278</c:v>
                </c:pt>
                <c:pt idx="421">
                  <c:v>45279</c:v>
                </c:pt>
                <c:pt idx="422">
                  <c:v>45280</c:v>
                </c:pt>
                <c:pt idx="423">
                  <c:v>45281</c:v>
                </c:pt>
                <c:pt idx="424">
                  <c:v>45282</c:v>
                </c:pt>
                <c:pt idx="425">
                  <c:v>45283</c:v>
                </c:pt>
                <c:pt idx="426">
                  <c:v>45284</c:v>
                </c:pt>
                <c:pt idx="427">
                  <c:v>45285</c:v>
                </c:pt>
                <c:pt idx="428">
                  <c:v>45286</c:v>
                </c:pt>
                <c:pt idx="429">
                  <c:v>45287</c:v>
                </c:pt>
                <c:pt idx="430">
                  <c:v>45288</c:v>
                </c:pt>
                <c:pt idx="431">
                  <c:v>45289</c:v>
                </c:pt>
                <c:pt idx="432">
                  <c:v>45290</c:v>
                </c:pt>
                <c:pt idx="433">
                  <c:v>45291</c:v>
                </c:pt>
                <c:pt idx="434">
                  <c:v>45292</c:v>
                </c:pt>
                <c:pt idx="435">
                  <c:v>45293</c:v>
                </c:pt>
                <c:pt idx="436">
                  <c:v>45294</c:v>
                </c:pt>
                <c:pt idx="437">
                  <c:v>45295</c:v>
                </c:pt>
                <c:pt idx="438">
                  <c:v>45296</c:v>
                </c:pt>
                <c:pt idx="439">
                  <c:v>45297</c:v>
                </c:pt>
                <c:pt idx="440">
                  <c:v>45298</c:v>
                </c:pt>
                <c:pt idx="441">
                  <c:v>45299</c:v>
                </c:pt>
                <c:pt idx="442">
                  <c:v>45300</c:v>
                </c:pt>
                <c:pt idx="443">
                  <c:v>45301</c:v>
                </c:pt>
                <c:pt idx="444">
                  <c:v>45302</c:v>
                </c:pt>
                <c:pt idx="445">
                  <c:v>45303</c:v>
                </c:pt>
                <c:pt idx="446">
                  <c:v>45304</c:v>
                </c:pt>
                <c:pt idx="447">
                  <c:v>45305</c:v>
                </c:pt>
                <c:pt idx="448">
                  <c:v>45306</c:v>
                </c:pt>
                <c:pt idx="449">
                  <c:v>45307</c:v>
                </c:pt>
                <c:pt idx="450">
                  <c:v>45308</c:v>
                </c:pt>
                <c:pt idx="451">
                  <c:v>45309</c:v>
                </c:pt>
                <c:pt idx="452">
                  <c:v>45310</c:v>
                </c:pt>
                <c:pt idx="453">
                  <c:v>45311</c:v>
                </c:pt>
                <c:pt idx="454">
                  <c:v>45312</c:v>
                </c:pt>
                <c:pt idx="455">
                  <c:v>45313</c:v>
                </c:pt>
                <c:pt idx="456">
                  <c:v>45314</c:v>
                </c:pt>
                <c:pt idx="457">
                  <c:v>45315</c:v>
                </c:pt>
                <c:pt idx="458">
                  <c:v>45316</c:v>
                </c:pt>
                <c:pt idx="459">
                  <c:v>45317</c:v>
                </c:pt>
                <c:pt idx="460">
                  <c:v>45318</c:v>
                </c:pt>
                <c:pt idx="461">
                  <c:v>45319</c:v>
                </c:pt>
                <c:pt idx="462">
                  <c:v>45320</c:v>
                </c:pt>
                <c:pt idx="463">
                  <c:v>45321</c:v>
                </c:pt>
                <c:pt idx="464">
                  <c:v>45322</c:v>
                </c:pt>
                <c:pt idx="465">
                  <c:v>45323</c:v>
                </c:pt>
                <c:pt idx="466">
                  <c:v>45324</c:v>
                </c:pt>
                <c:pt idx="467">
                  <c:v>45325</c:v>
                </c:pt>
                <c:pt idx="468">
                  <c:v>45326</c:v>
                </c:pt>
                <c:pt idx="469">
                  <c:v>45327</c:v>
                </c:pt>
                <c:pt idx="470">
                  <c:v>45328</c:v>
                </c:pt>
                <c:pt idx="471">
                  <c:v>45329</c:v>
                </c:pt>
                <c:pt idx="472">
                  <c:v>45330</c:v>
                </c:pt>
                <c:pt idx="473">
                  <c:v>45331</c:v>
                </c:pt>
                <c:pt idx="474">
                  <c:v>45332</c:v>
                </c:pt>
                <c:pt idx="475">
                  <c:v>45333</c:v>
                </c:pt>
                <c:pt idx="476">
                  <c:v>45334</c:v>
                </c:pt>
                <c:pt idx="477">
                  <c:v>45335</c:v>
                </c:pt>
                <c:pt idx="478">
                  <c:v>45336</c:v>
                </c:pt>
                <c:pt idx="479">
                  <c:v>45337</c:v>
                </c:pt>
                <c:pt idx="480">
                  <c:v>45338</c:v>
                </c:pt>
                <c:pt idx="481">
                  <c:v>45339</c:v>
                </c:pt>
                <c:pt idx="482">
                  <c:v>45340</c:v>
                </c:pt>
                <c:pt idx="483">
                  <c:v>45341</c:v>
                </c:pt>
                <c:pt idx="484">
                  <c:v>45342</c:v>
                </c:pt>
                <c:pt idx="485">
                  <c:v>45343</c:v>
                </c:pt>
                <c:pt idx="486">
                  <c:v>45344</c:v>
                </c:pt>
                <c:pt idx="487">
                  <c:v>45345</c:v>
                </c:pt>
                <c:pt idx="488">
                  <c:v>45346</c:v>
                </c:pt>
                <c:pt idx="489">
                  <c:v>45347</c:v>
                </c:pt>
                <c:pt idx="490">
                  <c:v>45348</c:v>
                </c:pt>
                <c:pt idx="491">
                  <c:v>45349</c:v>
                </c:pt>
                <c:pt idx="492">
                  <c:v>45350</c:v>
                </c:pt>
                <c:pt idx="493">
                  <c:v>45351</c:v>
                </c:pt>
                <c:pt idx="494">
                  <c:v>45352</c:v>
                </c:pt>
                <c:pt idx="495">
                  <c:v>45353</c:v>
                </c:pt>
                <c:pt idx="496">
                  <c:v>45354</c:v>
                </c:pt>
                <c:pt idx="497">
                  <c:v>45355</c:v>
                </c:pt>
                <c:pt idx="498">
                  <c:v>45356</c:v>
                </c:pt>
                <c:pt idx="499">
                  <c:v>45357</c:v>
                </c:pt>
                <c:pt idx="500">
                  <c:v>45358</c:v>
                </c:pt>
                <c:pt idx="501">
                  <c:v>45359</c:v>
                </c:pt>
                <c:pt idx="502">
                  <c:v>45360</c:v>
                </c:pt>
                <c:pt idx="503">
                  <c:v>45361</c:v>
                </c:pt>
                <c:pt idx="504">
                  <c:v>45362</c:v>
                </c:pt>
                <c:pt idx="505">
                  <c:v>45363</c:v>
                </c:pt>
                <c:pt idx="506">
                  <c:v>45364</c:v>
                </c:pt>
                <c:pt idx="507">
                  <c:v>45365</c:v>
                </c:pt>
                <c:pt idx="508">
                  <c:v>45366</c:v>
                </c:pt>
                <c:pt idx="509">
                  <c:v>45367</c:v>
                </c:pt>
                <c:pt idx="510">
                  <c:v>45368</c:v>
                </c:pt>
                <c:pt idx="511">
                  <c:v>45369</c:v>
                </c:pt>
                <c:pt idx="512">
                  <c:v>45370</c:v>
                </c:pt>
                <c:pt idx="513">
                  <c:v>45371</c:v>
                </c:pt>
                <c:pt idx="514">
                  <c:v>45372</c:v>
                </c:pt>
                <c:pt idx="515">
                  <c:v>45373</c:v>
                </c:pt>
                <c:pt idx="516">
                  <c:v>45374</c:v>
                </c:pt>
                <c:pt idx="517">
                  <c:v>45375</c:v>
                </c:pt>
                <c:pt idx="518">
                  <c:v>45376</c:v>
                </c:pt>
                <c:pt idx="519">
                  <c:v>45377</c:v>
                </c:pt>
                <c:pt idx="520">
                  <c:v>45378</c:v>
                </c:pt>
                <c:pt idx="521">
                  <c:v>45379</c:v>
                </c:pt>
                <c:pt idx="522">
                  <c:v>45380</c:v>
                </c:pt>
                <c:pt idx="523">
                  <c:v>45381</c:v>
                </c:pt>
                <c:pt idx="524">
                  <c:v>45382</c:v>
                </c:pt>
                <c:pt idx="525">
                  <c:v>45383</c:v>
                </c:pt>
                <c:pt idx="526">
                  <c:v>45384</c:v>
                </c:pt>
                <c:pt idx="527">
                  <c:v>45385</c:v>
                </c:pt>
                <c:pt idx="528">
                  <c:v>45386</c:v>
                </c:pt>
                <c:pt idx="529">
                  <c:v>45387</c:v>
                </c:pt>
                <c:pt idx="530">
                  <c:v>45388</c:v>
                </c:pt>
                <c:pt idx="531">
                  <c:v>45389</c:v>
                </c:pt>
                <c:pt idx="532">
                  <c:v>45390</c:v>
                </c:pt>
                <c:pt idx="533">
                  <c:v>45391</c:v>
                </c:pt>
                <c:pt idx="534">
                  <c:v>45392</c:v>
                </c:pt>
                <c:pt idx="535">
                  <c:v>45393</c:v>
                </c:pt>
                <c:pt idx="536">
                  <c:v>45394</c:v>
                </c:pt>
                <c:pt idx="537">
                  <c:v>45395</c:v>
                </c:pt>
                <c:pt idx="538">
                  <c:v>45396</c:v>
                </c:pt>
                <c:pt idx="539">
                  <c:v>45397</c:v>
                </c:pt>
                <c:pt idx="540">
                  <c:v>45398</c:v>
                </c:pt>
                <c:pt idx="541">
                  <c:v>45399</c:v>
                </c:pt>
                <c:pt idx="542">
                  <c:v>45400</c:v>
                </c:pt>
                <c:pt idx="543">
                  <c:v>45401</c:v>
                </c:pt>
                <c:pt idx="544">
                  <c:v>45402</c:v>
                </c:pt>
                <c:pt idx="545">
                  <c:v>45403</c:v>
                </c:pt>
                <c:pt idx="546">
                  <c:v>45404</c:v>
                </c:pt>
                <c:pt idx="547">
                  <c:v>45405</c:v>
                </c:pt>
                <c:pt idx="548">
                  <c:v>45406</c:v>
                </c:pt>
                <c:pt idx="549">
                  <c:v>45407</c:v>
                </c:pt>
                <c:pt idx="550">
                  <c:v>45408</c:v>
                </c:pt>
                <c:pt idx="551">
                  <c:v>45409</c:v>
                </c:pt>
                <c:pt idx="552">
                  <c:v>45410</c:v>
                </c:pt>
                <c:pt idx="553">
                  <c:v>45411</c:v>
                </c:pt>
                <c:pt idx="554">
                  <c:v>45412</c:v>
                </c:pt>
                <c:pt idx="555">
                  <c:v>45413</c:v>
                </c:pt>
                <c:pt idx="556">
                  <c:v>45414</c:v>
                </c:pt>
                <c:pt idx="557">
                  <c:v>45415</c:v>
                </c:pt>
                <c:pt idx="558">
                  <c:v>45416</c:v>
                </c:pt>
                <c:pt idx="559">
                  <c:v>45417</c:v>
                </c:pt>
                <c:pt idx="560">
                  <c:v>45418</c:v>
                </c:pt>
                <c:pt idx="561">
                  <c:v>45419</c:v>
                </c:pt>
                <c:pt idx="562">
                  <c:v>45420</c:v>
                </c:pt>
                <c:pt idx="563">
                  <c:v>45421</c:v>
                </c:pt>
                <c:pt idx="564">
                  <c:v>45422</c:v>
                </c:pt>
                <c:pt idx="565">
                  <c:v>45423</c:v>
                </c:pt>
                <c:pt idx="566">
                  <c:v>45424</c:v>
                </c:pt>
                <c:pt idx="567">
                  <c:v>45425</c:v>
                </c:pt>
                <c:pt idx="568">
                  <c:v>45426</c:v>
                </c:pt>
                <c:pt idx="569">
                  <c:v>45427</c:v>
                </c:pt>
                <c:pt idx="570">
                  <c:v>45428</c:v>
                </c:pt>
                <c:pt idx="571">
                  <c:v>45429</c:v>
                </c:pt>
                <c:pt idx="572">
                  <c:v>45430</c:v>
                </c:pt>
                <c:pt idx="573">
                  <c:v>45431</c:v>
                </c:pt>
                <c:pt idx="574">
                  <c:v>45432</c:v>
                </c:pt>
                <c:pt idx="575">
                  <c:v>45433</c:v>
                </c:pt>
                <c:pt idx="576">
                  <c:v>45434</c:v>
                </c:pt>
                <c:pt idx="577">
                  <c:v>45435</c:v>
                </c:pt>
                <c:pt idx="578">
                  <c:v>45436</c:v>
                </c:pt>
                <c:pt idx="579">
                  <c:v>45437</c:v>
                </c:pt>
                <c:pt idx="580">
                  <c:v>45438</c:v>
                </c:pt>
                <c:pt idx="581">
                  <c:v>45439</c:v>
                </c:pt>
                <c:pt idx="582">
                  <c:v>45440</c:v>
                </c:pt>
                <c:pt idx="583">
                  <c:v>45441</c:v>
                </c:pt>
                <c:pt idx="584">
                  <c:v>45442</c:v>
                </c:pt>
                <c:pt idx="585">
                  <c:v>45443</c:v>
                </c:pt>
                <c:pt idx="586">
                  <c:v>45444</c:v>
                </c:pt>
                <c:pt idx="587">
                  <c:v>45445</c:v>
                </c:pt>
                <c:pt idx="588">
                  <c:v>45446</c:v>
                </c:pt>
                <c:pt idx="589">
                  <c:v>45447</c:v>
                </c:pt>
                <c:pt idx="590">
                  <c:v>45448</c:v>
                </c:pt>
                <c:pt idx="591">
                  <c:v>45449</c:v>
                </c:pt>
                <c:pt idx="592">
                  <c:v>45450</c:v>
                </c:pt>
                <c:pt idx="593">
                  <c:v>45451</c:v>
                </c:pt>
                <c:pt idx="594">
                  <c:v>45452</c:v>
                </c:pt>
                <c:pt idx="595">
                  <c:v>45453</c:v>
                </c:pt>
                <c:pt idx="596">
                  <c:v>45454</c:v>
                </c:pt>
                <c:pt idx="597">
                  <c:v>45455</c:v>
                </c:pt>
                <c:pt idx="598">
                  <c:v>45456</c:v>
                </c:pt>
                <c:pt idx="599">
                  <c:v>45457</c:v>
                </c:pt>
                <c:pt idx="600">
                  <c:v>45458</c:v>
                </c:pt>
                <c:pt idx="601">
                  <c:v>45459</c:v>
                </c:pt>
                <c:pt idx="602">
                  <c:v>45460</c:v>
                </c:pt>
                <c:pt idx="603">
                  <c:v>45461</c:v>
                </c:pt>
                <c:pt idx="604">
                  <c:v>45462</c:v>
                </c:pt>
                <c:pt idx="605">
                  <c:v>45463</c:v>
                </c:pt>
                <c:pt idx="606">
                  <c:v>45464</c:v>
                </c:pt>
                <c:pt idx="607">
                  <c:v>45465</c:v>
                </c:pt>
                <c:pt idx="608">
                  <c:v>45466</c:v>
                </c:pt>
                <c:pt idx="609">
                  <c:v>45467</c:v>
                </c:pt>
                <c:pt idx="610">
                  <c:v>45468</c:v>
                </c:pt>
                <c:pt idx="611">
                  <c:v>45469</c:v>
                </c:pt>
                <c:pt idx="612">
                  <c:v>45470</c:v>
                </c:pt>
                <c:pt idx="613">
                  <c:v>45471</c:v>
                </c:pt>
                <c:pt idx="614">
                  <c:v>45472</c:v>
                </c:pt>
                <c:pt idx="615">
                  <c:v>45473</c:v>
                </c:pt>
                <c:pt idx="616">
                  <c:v>45474</c:v>
                </c:pt>
                <c:pt idx="617">
                  <c:v>45475</c:v>
                </c:pt>
                <c:pt idx="618">
                  <c:v>45476</c:v>
                </c:pt>
                <c:pt idx="619">
                  <c:v>45477</c:v>
                </c:pt>
                <c:pt idx="620">
                  <c:v>45478</c:v>
                </c:pt>
                <c:pt idx="621">
                  <c:v>45479</c:v>
                </c:pt>
                <c:pt idx="622">
                  <c:v>45480</c:v>
                </c:pt>
                <c:pt idx="623">
                  <c:v>45481</c:v>
                </c:pt>
                <c:pt idx="624">
                  <c:v>45482</c:v>
                </c:pt>
                <c:pt idx="625">
                  <c:v>45483</c:v>
                </c:pt>
                <c:pt idx="626">
                  <c:v>45484</c:v>
                </c:pt>
                <c:pt idx="627">
                  <c:v>45485</c:v>
                </c:pt>
                <c:pt idx="628">
                  <c:v>45486</c:v>
                </c:pt>
                <c:pt idx="629">
                  <c:v>45487</c:v>
                </c:pt>
                <c:pt idx="630">
                  <c:v>45488</c:v>
                </c:pt>
                <c:pt idx="631">
                  <c:v>45489</c:v>
                </c:pt>
                <c:pt idx="632">
                  <c:v>45490</c:v>
                </c:pt>
                <c:pt idx="633">
                  <c:v>45491</c:v>
                </c:pt>
                <c:pt idx="634">
                  <c:v>45492</c:v>
                </c:pt>
                <c:pt idx="635">
                  <c:v>45493</c:v>
                </c:pt>
                <c:pt idx="636">
                  <c:v>45494</c:v>
                </c:pt>
                <c:pt idx="637">
                  <c:v>45495</c:v>
                </c:pt>
                <c:pt idx="638">
                  <c:v>45496</c:v>
                </c:pt>
                <c:pt idx="639">
                  <c:v>45497</c:v>
                </c:pt>
                <c:pt idx="640">
                  <c:v>45498</c:v>
                </c:pt>
                <c:pt idx="641">
                  <c:v>45499</c:v>
                </c:pt>
                <c:pt idx="642">
                  <c:v>45500</c:v>
                </c:pt>
                <c:pt idx="643">
                  <c:v>45501</c:v>
                </c:pt>
                <c:pt idx="644">
                  <c:v>45502</c:v>
                </c:pt>
                <c:pt idx="645">
                  <c:v>45503</c:v>
                </c:pt>
                <c:pt idx="646">
                  <c:v>45504</c:v>
                </c:pt>
                <c:pt idx="647">
                  <c:v>45505</c:v>
                </c:pt>
                <c:pt idx="648">
                  <c:v>45506</c:v>
                </c:pt>
                <c:pt idx="649">
                  <c:v>45507</c:v>
                </c:pt>
                <c:pt idx="650">
                  <c:v>45508</c:v>
                </c:pt>
                <c:pt idx="651">
                  <c:v>45509</c:v>
                </c:pt>
                <c:pt idx="652">
                  <c:v>45510</c:v>
                </c:pt>
                <c:pt idx="653">
                  <c:v>45511</c:v>
                </c:pt>
                <c:pt idx="654">
                  <c:v>45512</c:v>
                </c:pt>
                <c:pt idx="655">
                  <c:v>45513</c:v>
                </c:pt>
                <c:pt idx="656">
                  <c:v>45514</c:v>
                </c:pt>
                <c:pt idx="657">
                  <c:v>45515</c:v>
                </c:pt>
                <c:pt idx="658">
                  <c:v>45516</c:v>
                </c:pt>
                <c:pt idx="659">
                  <c:v>45517</c:v>
                </c:pt>
                <c:pt idx="660">
                  <c:v>45518</c:v>
                </c:pt>
                <c:pt idx="661">
                  <c:v>45519</c:v>
                </c:pt>
                <c:pt idx="662">
                  <c:v>45520</c:v>
                </c:pt>
                <c:pt idx="663">
                  <c:v>45521</c:v>
                </c:pt>
                <c:pt idx="664">
                  <c:v>45522</c:v>
                </c:pt>
                <c:pt idx="665">
                  <c:v>45523</c:v>
                </c:pt>
                <c:pt idx="666">
                  <c:v>45524</c:v>
                </c:pt>
                <c:pt idx="667">
                  <c:v>45525</c:v>
                </c:pt>
                <c:pt idx="668">
                  <c:v>45526</c:v>
                </c:pt>
                <c:pt idx="669">
                  <c:v>45527</c:v>
                </c:pt>
                <c:pt idx="670">
                  <c:v>45528</c:v>
                </c:pt>
                <c:pt idx="671">
                  <c:v>45529</c:v>
                </c:pt>
                <c:pt idx="672">
                  <c:v>45530</c:v>
                </c:pt>
                <c:pt idx="673">
                  <c:v>45531</c:v>
                </c:pt>
                <c:pt idx="674">
                  <c:v>45532</c:v>
                </c:pt>
                <c:pt idx="675">
                  <c:v>45533</c:v>
                </c:pt>
                <c:pt idx="676">
                  <c:v>45534</c:v>
                </c:pt>
                <c:pt idx="677">
                  <c:v>45535</c:v>
                </c:pt>
                <c:pt idx="678">
                  <c:v>45536</c:v>
                </c:pt>
                <c:pt idx="679">
                  <c:v>45537</c:v>
                </c:pt>
                <c:pt idx="680">
                  <c:v>45538</c:v>
                </c:pt>
                <c:pt idx="681">
                  <c:v>45539</c:v>
                </c:pt>
                <c:pt idx="682">
                  <c:v>45540</c:v>
                </c:pt>
                <c:pt idx="683">
                  <c:v>45541</c:v>
                </c:pt>
                <c:pt idx="684">
                  <c:v>45542</c:v>
                </c:pt>
                <c:pt idx="685">
                  <c:v>45543</c:v>
                </c:pt>
                <c:pt idx="686">
                  <c:v>45544</c:v>
                </c:pt>
                <c:pt idx="687">
                  <c:v>45545</c:v>
                </c:pt>
                <c:pt idx="688">
                  <c:v>45546</c:v>
                </c:pt>
                <c:pt idx="689">
                  <c:v>45547</c:v>
                </c:pt>
                <c:pt idx="690">
                  <c:v>45548</c:v>
                </c:pt>
                <c:pt idx="691">
                  <c:v>45549</c:v>
                </c:pt>
                <c:pt idx="692">
                  <c:v>45550</c:v>
                </c:pt>
                <c:pt idx="693">
                  <c:v>45551</c:v>
                </c:pt>
                <c:pt idx="694">
                  <c:v>45552</c:v>
                </c:pt>
                <c:pt idx="695">
                  <c:v>45553</c:v>
                </c:pt>
                <c:pt idx="696">
                  <c:v>45554</c:v>
                </c:pt>
                <c:pt idx="697">
                  <c:v>45555</c:v>
                </c:pt>
                <c:pt idx="698">
                  <c:v>45556</c:v>
                </c:pt>
                <c:pt idx="699">
                  <c:v>45557</c:v>
                </c:pt>
                <c:pt idx="700">
                  <c:v>45558</c:v>
                </c:pt>
                <c:pt idx="701">
                  <c:v>45559</c:v>
                </c:pt>
                <c:pt idx="702">
                  <c:v>45560</c:v>
                </c:pt>
                <c:pt idx="703">
                  <c:v>45561</c:v>
                </c:pt>
                <c:pt idx="704">
                  <c:v>45562</c:v>
                </c:pt>
                <c:pt idx="705">
                  <c:v>45563</c:v>
                </c:pt>
                <c:pt idx="706">
                  <c:v>45564</c:v>
                </c:pt>
                <c:pt idx="707">
                  <c:v>45565</c:v>
                </c:pt>
                <c:pt idx="708">
                  <c:v>45566</c:v>
                </c:pt>
                <c:pt idx="709">
                  <c:v>45567</c:v>
                </c:pt>
                <c:pt idx="710">
                  <c:v>45568</c:v>
                </c:pt>
                <c:pt idx="711">
                  <c:v>45569</c:v>
                </c:pt>
                <c:pt idx="712">
                  <c:v>45570</c:v>
                </c:pt>
                <c:pt idx="713">
                  <c:v>45571</c:v>
                </c:pt>
                <c:pt idx="714">
                  <c:v>45572</c:v>
                </c:pt>
                <c:pt idx="715">
                  <c:v>45573</c:v>
                </c:pt>
                <c:pt idx="716">
                  <c:v>45574</c:v>
                </c:pt>
                <c:pt idx="717">
                  <c:v>45575</c:v>
                </c:pt>
                <c:pt idx="718">
                  <c:v>45576</c:v>
                </c:pt>
                <c:pt idx="719">
                  <c:v>45577</c:v>
                </c:pt>
                <c:pt idx="720">
                  <c:v>45578</c:v>
                </c:pt>
                <c:pt idx="721">
                  <c:v>45579</c:v>
                </c:pt>
                <c:pt idx="722">
                  <c:v>45580</c:v>
                </c:pt>
                <c:pt idx="723">
                  <c:v>45581</c:v>
                </c:pt>
                <c:pt idx="724">
                  <c:v>45582</c:v>
                </c:pt>
                <c:pt idx="725">
                  <c:v>45583</c:v>
                </c:pt>
                <c:pt idx="726">
                  <c:v>45584</c:v>
                </c:pt>
                <c:pt idx="727">
                  <c:v>45585</c:v>
                </c:pt>
                <c:pt idx="728">
                  <c:v>45586</c:v>
                </c:pt>
                <c:pt idx="729">
                  <c:v>45587</c:v>
                </c:pt>
                <c:pt idx="730">
                  <c:v>45588</c:v>
                </c:pt>
                <c:pt idx="731">
                  <c:v>45589</c:v>
                </c:pt>
                <c:pt idx="732">
                  <c:v>45590</c:v>
                </c:pt>
                <c:pt idx="733">
                  <c:v>45591</c:v>
                </c:pt>
                <c:pt idx="734">
                  <c:v>45592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45598</c:v>
                </c:pt>
                <c:pt idx="741">
                  <c:v>45599</c:v>
                </c:pt>
                <c:pt idx="742">
                  <c:v>45600</c:v>
                </c:pt>
                <c:pt idx="743">
                  <c:v>45601</c:v>
                </c:pt>
                <c:pt idx="744">
                  <c:v>45602</c:v>
                </c:pt>
                <c:pt idx="745">
                  <c:v>45603</c:v>
                </c:pt>
                <c:pt idx="746">
                  <c:v>45604</c:v>
                </c:pt>
                <c:pt idx="747">
                  <c:v>45605</c:v>
                </c:pt>
                <c:pt idx="748">
                  <c:v>45606</c:v>
                </c:pt>
                <c:pt idx="749">
                  <c:v>45607</c:v>
                </c:pt>
                <c:pt idx="750">
                  <c:v>45608</c:v>
                </c:pt>
                <c:pt idx="751">
                  <c:v>45609</c:v>
                </c:pt>
                <c:pt idx="752">
                  <c:v>45610</c:v>
                </c:pt>
                <c:pt idx="753">
                  <c:v>45611</c:v>
                </c:pt>
                <c:pt idx="754">
                  <c:v>45612</c:v>
                </c:pt>
                <c:pt idx="755">
                  <c:v>45613</c:v>
                </c:pt>
                <c:pt idx="756">
                  <c:v>45614</c:v>
                </c:pt>
                <c:pt idx="757">
                  <c:v>45615</c:v>
                </c:pt>
                <c:pt idx="758">
                  <c:v>45616</c:v>
                </c:pt>
                <c:pt idx="759">
                  <c:v>45617</c:v>
                </c:pt>
                <c:pt idx="760">
                  <c:v>45618</c:v>
                </c:pt>
                <c:pt idx="761">
                  <c:v>45619</c:v>
                </c:pt>
                <c:pt idx="762">
                  <c:v>45620</c:v>
                </c:pt>
                <c:pt idx="763">
                  <c:v>45621</c:v>
                </c:pt>
                <c:pt idx="764">
                  <c:v>45622</c:v>
                </c:pt>
                <c:pt idx="765">
                  <c:v>45623</c:v>
                </c:pt>
                <c:pt idx="766">
                  <c:v>45624</c:v>
                </c:pt>
                <c:pt idx="767">
                  <c:v>45625</c:v>
                </c:pt>
                <c:pt idx="768">
                  <c:v>45626</c:v>
                </c:pt>
                <c:pt idx="769">
                  <c:v>45627</c:v>
                </c:pt>
                <c:pt idx="770">
                  <c:v>45628</c:v>
                </c:pt>
                <c:pt idx="771">
                  <c:v>45629</c:v>
                </c:pt>
                <c:pt idx="772">
                  <c:v>45630</c:v>
                </c:pt>
                <c:pt idx="773">
                  <c:v>45631</c:v>
                </c:pt>
                <c:pt idx="774">
                  <c:v>45632</c:v>
                </c:pt>
                <c:pt idx="775">
                  <c:v>45633</c:v>
                </c:pt>
                <c:pt idx="776">
                  <c:v>45634</c:v>
                </c:pt>
                <c:pt idx="777">
                  <c:v>45635</c:v>
                </c:pt>
                <c:pt idx="778">
                  <c:v>45636</c:v>
                </c:pt>
                <c:pt idx="779">
                  <c:v>45637</c:v>
                </c:pt>
                <c:pt idx="780">
                  <c:v>45638</c:v>
                </c:pt>
                <c:pt idx="781">
                  <c:v>45639</c:v>
                </c:pt>
                <c:pt idx="782">
                  <c:v>45640</c:v>
                </c:pt>
                <c:pt idx="783">
                  <c:v>45641</c:v>
                </c:pt>
                <c:pt idx="784">
                  <c:v>45642</c:v>
                </c:pt>
                <c:pt idx="785">
                  <c:v>45643</c:v>
                </c:pt>
                <c:pt idx="786">
                  <c:v>45644</c:v>
                </c:pt>
                <c:pt idx="787">
                  <c:v>45645</c:v>
                </c:pt>
                <c:pt idx="788">
                  <c:v>45646</c:v>
                </c:pt>
                <c:pt idx="789">
                  <c:v>45647</c:v>
                </c:pt>
                <c:pt idx="790">
                  <c:v>45648</c:v>
                </c:pt>
                <c:pt idx="791">
                  <c:v>45649</c:v>
                </c:pt>
                <c:pt idx="792">
                  <c:v>45650</c:v>
                </c:pt>
                <c:pt idx="793">
                  <c:v>45651</c:v>
                </c:pt>
                <c:pt idx="794">
                  <c:v>45652</c:v>
                </c:pt>
                <c:pt idx="795">
                  <c:v>45653</c:v>
                </c:pt>
                <c:pt idx="796">
                  <c:v>45654</c:v>
                </c:pt>
                <c:pt idx="797">
                  <c:v>45655</c:v>
                </c:pt>
                <c:pt idx="798">
                  <c:v>45656</c:v>
                </c:pt>
                <c:pt idx="799">
                  <c:v>45657</c:v>
                </c:pt>
              </c:numCache>
            </c:numRef>
          </c:cat>
          <c:val>
            <c:numRef>
              <c:f>'multiTimeline price Last (XRP)'!$F$6:$F$1106</c:f>
              <c:numCache>
                <c:formatCode>General</c:formatCode>
                <c:ptCount val="1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2-4B33-8609-17A19D4183CD}"/>
            </c:ext>
          </c:extLst>
        </c:ser>
        <c:ser>
          <c:idx val="2"/>
          <c:order val="2"/>
          <c:tx>
            <c:strRef>
              <c:f>'multiTimeline price Last (XRP)'!$O$2:$V$2</c:f>
              <c:strCache>
                <c:ptCount val="1"/>
                <c:pt idx="0">
                  <c:v>SELL SIGNAL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3175">
              <a:solidFill>
                <a:schemeClr val="accent2"/>
              </a:solidFill>
              <a:prstDash val="solid"/>
            </a:ln>
          </c:spPr>
          <c:invertIfNegative val="0"/>
          <c:cat>
            <c:numRef>
              <c:f>'multiTimeline price Last (XRP)'!$A$6:$A$1106</c:f>
              <c:numCache>
                <c:formatCode>[$-409]dd\-mmm\-yy</c:formatCode>
                <c:ptCount val="1101"/>
                <c:pt idx="0">
                  <c:v>43303</c:v>
                </c:pt>
                <c:pt idx="1">
                  <c:v>43310</c:v>
                </c:pt>
                <c:pt idx="2">
                  <c:v>43317</c:v>
                </c:pt>
                <c:pt idx="3">
                  <c:v>43324</c:v>
                </c:pt>
                <c:pt idx="4">
                  <c:v>43331</c:v>
                </c:pt>
                <c:pt idx="5">
                  <c:v>43338</c:v>
                </c:pt>
                <c:pt idx="6">
                  <c:v>43345</c:v>
                </c:pt>
                <c:pt idx="7">
                  <c:v>43352</c:v>
                </c:pt>
                <c:pt idx="8">
                  <c:v>43359</c:v>
                </c:pt>
                <c:pt idx="9">
                  <c:v>43366</c:v>
                </c:pt>
                <c:pt idx="10">
                  <c:v>43373</c:v>
                </c:pt>
                <c:pt idx="11">
                  <c:v>43380</c:v>
                </c:pt>
                <c:pt idx="12">
                  <c:v>43387</c:v>
                </c:pt>
                <c:pt idx="13">
                  <c:v>43394</c:v>
                </c:pt>
                <c:pt idx="14">
                  <c:v>43401</c:v>
                </c:pt>
                <c:pt idx="15">
                  <c:v>43408</c:v>
                </c:pt>
                <c:pt idx="16">
                  <c:v>43415</c:v>
                </c:pt>
                <c:pt idx="17">
                  <c:v>43422</c:v>
                </c:pt>
                <c:pt idx="18">
                  <c:v>43429</c:v>
                </c:pt>
                <c:pt idx="19">
                  <c:v>43436</c:v>
                </c:pt>
                <c:pt idx="20">
                  <c:v>43443</c:v>
                </c:pt>
                <c:pt idx="21">
                  <c:v>43450</c:v>
                </c:pt>
                <c:pt idx="22">
                  <c:v>43457</c:v>
                </c:pt>
                <c:pt idx="23">
                  <c:v>43464</c:v>
                </c:pt>
                <c:pt idx="24">
                  <c:v>43471</c:v>
                </c:pt>
                <c:pt idx="25">
                  <c:v>43478</c:v>
                </c:pt>
                <c:pt idx="26">
                  <c:v>43485</c:v>
                </c:pt>
                <c:pt idx="27">
                  <c:v>43492</c:v>
                </c:pt>
                <c:pt idx="28">
                  <c:v>43499</c:v>
                </c:pt>
                <c:pt idx="29">
                  <c:v>43506</c:v>
                </c:pt>
                <c:pt idx="30">
                  <c:v>43513</c:v>
                </c:pt>
                <c:pt idx="31">
                  <c:v>43520</c:v>
                </c:pt>
                <c:pt idx="32">
                  <c:v>43527</c:v>
                </c:pt>
                <c:pt idx="33">
                  <c:v>43534</c:v>
                </c:pt>
                <c:pt idx="34">
                  <c:v>43541</c:v>
                </c:pt>
                <c:pt idx="35">
                  <c:v>43548</c:v>
                </c:pt>
                <c:pt idx="36">
                  <c:v>43555</c:v>
                </c:pt>
                <c:pt idx="37">
                  <c:v>43562</c:v>
                </c:pt>
                <c:pt idx="38">
                  <c:v>43569</c:v>
                </c:pt>
                <c:pt idx="39">
                  <c:v>43576</c:v>
                </c:pt>
                <c:pt idx="40">
                  <c:v>43583</c:v>
                </c:pt>
                <c:pt idx="41">
                  <c:v>43590</c:v>
                </c:pt>
                <c:pt idx="42">
                  <c:v>43597</c:v>
                </c:pt>
                <c:pt idx="43">
                  <c:v>43604</c:v>
                </c:pt>
                <c:pt idx="44">
                  <c:v>43611</c:v>
                </c:pt>
                <c:pt idx="45">
                  <c:v>43618</c:v>
                </c:pt>
                <c:pt idx="46">
                  <c:v>43625</c:v>
                </c:pt>
                <c:pt idx="47">
                  <c:v>43632</c:v>
                </c:pt>
                <c:pt idx="48">
                  <c:v>43639</c:v>
                </c:pt>
                <c:pt idx="49">
                  <c:v>43646</c:v>
                </c:pt>
                <c:pt idx="50">
                  <c:v>43653</c:v>
                </c:pt>
                <c:pt idx="51">
                  <c:v>43660</c:v>
                </c:pt>
                <c:pt idx="52">
                  <c:v>43667</c:v>
                </c:pt>
                <c:pt idx="53">
                  <c:v>43674</c:v>
                </c:pt>
                <c:pt idx="54">
                  <c:v>43681</c:v>
                </c:pt>
                <c:pt idx="55">
                  <c:v>43688</c:v>
                </c:pt>
                <c:pt idx="56">
                  <c:v>43695</c:v>
                </c:pt>
                <c:pt idx="57">
                  <c:v>43702</c:v>
                </c:pt>
                <c:pt idx="58">
                  <c:v>43709</c:v>
                </c:pt>
                <c:pt idx="59">
                  <c:v>43716</c:v>
                </c:pt>
                <c:pt idx="60">
                  <c:v>43723</c:v>
                </c:pt>
                <c:pt idx="61">
                  <c:v>43730</c:v>
                </c:pt>
                <c:pt idx="62">
                  <c:v>43737</c:v>
                </c:pt>
                <c:pt idx="63">
                  <c:v>43744</c:v>
                </c:pt>
                <c:pt idx="64">
                  <c:v>43751</c:v>
                </c:pt>
                <c:pt idx="65">
                  <c:v>43758</c:v>
                </c:pt>
                <c:pt idx="66">
                  <c:v>43765</c:v>
                </c:pt>
                <c:pt idx="67">
                  <c:v>43772</c:v>
                </c:pt>
                <c:pt idx="68">
                  <c:v>43779</c:v>
                </c:pt>
                <c:pt idx="69">
                  <c:v>43786</c:v>
                </c:pt>
                <c:pt idx="70">
                  <c:v>43793</c:v>
                </c:pt>
                <c:pt idx="71">
                  <c:v>43800</c:v>
                </c:pt>
                <c:pt idx="72">
                  <c:v>43807</c:v>
                </c:pt>
                <c:pt idx="73">
                  <c:v>43814</c:v>
                </c:pt>
                <c:pt idx="74">
                  <c:v>43821</c:v>
                </c:pt>
                <c:pt idx="75">
                  <c:v>43828</c:v>
                </c:pt>
                <c:pt idx="76">
                  <c:v>43835</c:v>
                </c:pt>
                <c:pt idx="77">
                  <c:v>43842</c:v>
                </c:pt>
                <c:pt idx="78">
                  <c:v>43849</c:v>
                </c:pt>
                <c:pt idx="79">
                  <c:v>43856</c:v>
                </c:pt>
                <c:pt idx="80">
                  <c:v>43863</c:v>
                </c:pt>
                <c:pt idx="81">
                  <c:v>43870</c:v>
                </c:pt>
                <c:pt idx="82">
                  <c:v>43877</c:v>
                </c:pt>
                <c:pt idx="83">
                  <c:v>43884</c:v>
                </c:pt>
                <c:pt idx="84">
                  <c:v>43891</c:v>
                </c:pt>
                <c:pt idx="85">
                  <c:v>43898</c:v>
                </c:pt>
                <c:pt idx="86">
                  <c:v>43905</c:v>
                </c:pt>
                <c:pt idx="87">
                  <c:v>43912</c:v>
                </c:pt>
                <c:pt idx="88">
                  <c:v>43919</c:v>
                </c:pt>
                <c:pt idx="89">
                  <c:v>43926</c:v>
                </c:pt>
                <c:pt idx="90">
                  <c:v>43933</c:v>
                </c:pt>
                <c:pt idx="91">
                  <c:v>43940</c:v>
                </c:pt>
                <c:pt idx="92">
                  <c:v>43947</c:v>
                </c:pt>
                <c:pt idx="93">
                  <c:v>43954</c:v>
                </c:pt>
                <c:pt idx="94">
                  <c:v>43961</c:v>
                </c:pt>
                <c:pt idx="95">
                  <c:v>43968</c:v>
                </c:pt>
                <c:pt idx="96">
                  <c:v>43975</c:v>
                </c:pt>
                <c:pt idx="97">
                  <c:v>43982</c:v>
                </c:pt>
                <c:pt idx="98">
                  <c:v>43989</c:v>
                </c:pt>
                <c:pt idx="99">
                  <c:v>43996</c:v>
                </c:pt>
                <c:pt idx="100">
                  <c:v>44003</c:v>
                </c:pt>
                <c:pt idx="101">
                  <c:v>44010</c:v>
                </c:pt>
                <c:pt idx="102">
                  <c:v>44017</c:v>
                </c:pt>
                <c:pt idx="103">
                  <c:v>44024</c:v>
                </c:pt>
                <c:pt idx="104">
                  <c:v>44031</c:v>
                </c:pt>
                <c:pt idx="105">
                  <c:v>44038</c:v>
                </c:pt>
                <c:pt idx="106">
                  <c:v>44045</c:v>
                </c:pt>
                <c:pt idx="107">
                  <c:v>44052</c:v>
                </c:pt>
                <c:pt idx="108">
                  <c:v>44059</c:v>
                </c:pt>
                <c:pt idx="109">
                  <c:v>44066</c:v>
                </c:pt>
                <c:pt idx="110">
                  <c:v>44073</c:v>
                </c:pt>
                <c:pt idx="111">
                  <c:v>44080</c:v>
                </c:pt>
                <c:pt idx="112">
                  <c:v>44087</c:v>
                </c:pt>
                <c:pt idx="113">
                  <c:v>44094</c:v>
                </c:pt>
                <c:pt idx="114">
                  <c:v>44101</c:v>
                </c:pt>
                <c:pt idx="115">
                  <c:v>44108</c:v>
                </c:pt>
                <c:pt idx="116">
                  <c:v>44115</c:v>
                </c:pt>
                <c:pt idx="117">
                  <c:v>44122</c:v>
                </c:pt>
                <c:pt idx="118">
                  <c:v>44129</c:v>
                </c:pt>
                <c:pt idx="119">
                  <c:v>44136</c:v>
                </c:pt>
                <c:pt idx="120">
                  <c:v>44143</c:v>
                </c:pt>
                <c:pt idx="121">
                  <c:v>44150</c:v>
                </c:pt>
                <c:pt idx="122">
                  <c:v>44157</c:v>
                </c:pt>
                <c:pt idx="123">
                  <c:v>44164</c:v>
                </c:pt>
                <c:pt idx="124">
                  <c:v>44171</c:v>
                </c:pt>
                <c:pt idx="125">
                  <c:v>44178</c:v>
                </c:pt>
                <c:pt idx="126">
                  <c:v>44185</c:v>
                </c:pt>
                <c:pt idx="127">
                  <c:v>44192</c:v>
                </c:pt>
                <c:pt idx="128">
                  <c:v>44199</c:v>
                </c:pt>
                <c:pt idx="129">
                  <c:v>44206</c:v>
                </c:pt>
                <c:pt idx="130">
                  <c:v>44213</c:v>
                </c:pt>
                <c:pt idx="131">
                  <c:v>44220</c:v>
                </c:pt>
                <c:pt idx="132">
                  <c:v>44227</c:v>
                </c:pt>
                <c:pt idx="133">
                  <c:v>44234</c:v>
                </c:pt>
                <c:pt idx="134">
                  <c:v>44241</c:v>
                </c:pt>
                <c:pt idx="135">
                  <c:v>44248</c:v>
                </c:pt>
                <c:pt idx="136">
                  <c:v>44255</c:v>
                </c:pt>
                <c:pt idx="137">
                  <c:v>44262</c:v>
                </c:pt>
                <c:pt idx="138">
                  <c:v>44269</c:v>
                </c:pt>
                <c:pt idx="139">
                  <c:v>44276</c:v>
                </c:pt>
                <c:pt idx="140">
                  <c:v>44283</c:v>
                </c:pt>
                <c:pt idx="141">
                  <c:v>44290</c:v>
                </c:pt>
                <c:pt idx="142">
                  <c:v>44297</c:v>
                </c:pt>
                <c:pt idx="143">
                  <c:v>44304</c:v>
                </c:pt>
                <c:pt idx="144">
                  <c:v>44311</c:v>
                </c:pt>
                <c:pt idx="145">
                  <c:v>44318</c:v>
                </c:pt>
                <c:pt idx="146">
                  <c:v>44325</c:v>
                </c:pt>
                <c:pt idx="147">
                  <c:v>44332</c:v>
                </c:pt>
                <c:pt idx="148">
                  <c:v>44339</c:v>
                </c:pt>
                <c:pt idx="149">
                  <c:v>44346</c:v>
                </c:pt>
                <c:pt idx="150">
                  <c:v>44353</c:v>
                </c:pt>
                <c:pt idx="151">
                  <c:v>44360</c:v>
                </c:pt>
                <c:pt idx="152">
                  <c:v>44367</c:v>
                </c:pt>
                <c:pt idx="153">
                  <c:v>44374</c:v>
                </c:pt>
                <c:pt idx="154">
                  <c:v>44381</c:v>
                </c:pt>
                <c:pt idx="155">
                  <c:v>44388</c:v>
                </c:pt>
                <c:pt idx="156">
                  <c:v>44395</c:v>
                </c:pt>
                <c:pt idx="157">
                  <c:v>44402</c:v>
                </c:pt>
                <c:pt idx="158">
                  <c:v>44409</c:v>
                </c:pt>
                <c:pt idx="159">
                  <c:v>44416</c:v>
                </c:pt>
                <c:pt idx="160">
                  <c:v>44423</c:v>
                </c:pt>
                <c:pt idx="161">
                  <c:v>44430</c:v>
                </c:pt>
                <c:pt idx="162">
                  <c:v>44437</c:v>
                </c:pt>
                <c:pt idx="163">
                  <c:v>44444</c:v>
                </c:pt>
                <c:pt idx="164">
                  <c:v>44451</c:v>
                </c:pt>
                <c:pt idx="165">
                  <c:v>44458</c:v>
                </c:pt>
                <c:pt idx="166">
                  <c:v>44465</c:v>
                </c:pt>
                <c:pt idx="167">
                  <c:v>44472</c:v>
                </c:pt>
                <c:pt idx="168">
                  <c:v>44479</c:v>
                </c:pt>
                <c:pt idx="169">
                  <c:v>44486</c:v>
                </c:pt>
                <c:pt idx="170">
                  <c:v>44493</c:v>
                </c:pt>
                <c:pt idx="171">
                  <c:v>44500</c:v>
                </c:pt>
                <c:pt idx="172">
                  <c:v>44507</c:v>
                </c:pt>
                <c:pt idx="173">
                  <c:v>44514</c:v>
                </c:pt>
                <c:pt idx="174">
                  <c:v>44521</c:v>
                </c:pt>
                <c:pt idx="175">
                  <c:v>44528</c:v>
                </c:pt>
                <c:pt idx="176">
                  <c:v>44535</c:v>
                </c:pt>
                <c:pt idx="177">
                  <c:v>44542</c:v>
                </c:pt>
                <c:pt idx="178">
                  <c:v>44549</c:v>
                </c:pt>
                <c:pt idx="179">
                  <c:v>44556</c:v>
                </c:pt>
                <c:pt idx="180">
                  <c:v>44563</c:v>
                </c:pt>
                <c:pt idx="181">
                  <c:v>44570</c:v>
                </c:pt>
                <c:pt idx="182">
                  <c:v>44577</c:v>
                </c:pt>
                <c:pt idx="183">
                  <c:v>44584</c:v>
                </c:pt>
                <c:pt idx="184">
                  <c:v>44591</c:v>
                </c:pt>
                <c:pt idx="185">
                  <c:v>44598</c:v>
                </c:pt>
                <c:pt idx="186">
                  <c:v>44605</c:v>
                </c:pt>
                <c:pt idx="187">
                  <c:v>44612</c:v>
                </c:pt>
                <c:pt idx="188">
                  <c:v>44619</c:v>
                </c:pt>
                <c:pt idx="189">
                  <c:v>44626</c:v>
                </c:pt>
                <c:pt idx="190">
                  <c:v>44633</c:v>
                </c:pt>
                <c:pt idx="191">
                  <c:v>44640</c:v>
                </c:pt>
                <c:pt idx="192">
                  <c:v>44647</c:v>
                </c:pt>
                <c:pt idx="193">
                  <c:v>44654</c:v>
                </c:pt>
                <c:pt idx="194">
                  <c:v>44661</c:v>
                </c:pt>
                <c:pt idx="195">
                  <c:v>44668</c:v>
                </c:pt>
                <c:pt idx="196">
                  <c:v>44675</c:v>
                </c:pt>
                <c:pt idx="197">
                  <c:v>44682</c:v>
                </c:pt>
                <c:pt idx="198">
                  <c:v>44689</c:v>
                </c:pt>
                <c:pt idx="199">
                  <c:v>44696</c:v>
                </c:pt>
                <c:pt idx="200">
                  <c:v>44703</c:v>
                </c:pt>
                <c:pt idx="201">
                  <c:v>44710</c:v>
                </c:pt>
                <c:pt idx="202">
                  <c:v>44717</c:v>
                </c:pt>
                <c:pt idx="203">
                  <c:v>44724</c:v>
                </c:pt>
                <c:pt idx="204">
                  <c:v>44731</c:v>
                </c:pt>
                <c:pt idx="205">
                  <c:v>44738</c:v>
                </c:pt>
                <c:pt idx="206">
                  <c:v>44745</c:v>
                </c:pt>
                <c:pt idx="207">
                  <c:v>44752</c:v>
                </c:pt>
                <c:pt idx="208">
                  <c:v>44759</c:v>
                </c:pt>
                <c:pt idx="209">
                  <c:v>44766</c:v>
                </c:pt>
                <c:pt idx="210">
                  <c:v>44773</c:v>
                </c:pt>
                <c:pt idx="211">
                  <c:v>44780</c:v>
                </c:pt>
                <c:pt idx="212">
                  <c:v>44787</c:v>
                </c:pt>
                <c:pt idx="213">
                  <c:v>44794</c:v>
                </c:pt>
                <c:pt idx="214">
                  <c:v>44801</c:v>
                </c:pt>
                <c:pt idx="215">
                  <c:v>44808</c:v>
                </c:pt>
                <c:pt idx="216">
                  <c:v>44815</c:v>
                </c:pt>
                <c:pt idx="217">
                  <c:v>44822</c:v>
                </c:pt>
                <c:pt idx="218">
                  <c:v>44829</c:v>
                </c:pt>
                <c:pt idx="219">
                  <c:v>44836</c:v>
                </c:pt>
                <c:pt idx="220">
                  <c:v>44843</c:v>
                </c:pt>
                <c:pt idx="221">
                  <c:v>44850</c:v>
                </c:pt>
                <c:pt idx="222">
                  <c:v>44857</c:v>
                </c:pt>
                <c:pt idx="223">
                  <c:v>44864</c:v>
                </c:pt>
                <c:pt idx="224">
                  <c:v>44871</c:v>
                </c:pt>
                <c:pt idx="225">
                  <c:v>44878</c:v>
                </c:pt>
                <c:pt idx="226">
                  <c:v>44885</c:v>
                </c:pt>
                <c:pt idx="227">
                  <c:v>44892</c:v>
                </c:pt>
                <c:pt idx="228">
                  <c:v>44899</c:v>
                </c:pt>
                <c:pt idx="229">
                  <c:v>44906</c:v>
                </c:pt>
                <c:pt idx="230">
                  <c:v>44913</c:v>
                </c:pt>
                <c:pt idx="231">
                  <c:v>44920</c:v>
                </c:pt>
                <c:pt idx="232">
                  <c:v>44927</c:v>
                </c:pt>
                <c:pt idx="233">
                  <c:v>44934</c:v>
                </c:pt>
                <c:pt idx="234">
                  <c:v>44941</c:v>
                </c:pt>
                <c:pt idx="235">
                  <c:v>44948</c:v>
                </c:pt>
                <c:pt idx="236">
                  <c:v>44955</c:v>
                </c:pt>
                <c:pt idx="237">
                  <c:v>44962</c:v>
                </c:pt>
                <c:pt idx="238">
                  <c:v>44969</c:v>
                </c:pt>
                <c:pt idx="239">
                  <c:v>44976</c:v>
                </c:pt>
                <c:pt idx="240">
                  <c:v>44983</c:v>
                </c:pt>
                <c:pt idx="241">
                  <c:v>44990</c:v>
                </c:pt>
                <c:pt idx="242">
                  <c:v>44997</c:v>
                </c:pt>
                <c:pt idx="243">
                  <c:v>45004</c:v>
                </c:pt>
                <c:pt idx="244">
                  <c:v>45011</c:v>
                </c:pt>
                <c:pt idx="245">
                  <c:v>45018</c:v>
                </c:pt>
                <c:pt idx="246">
                  <c:v>45025</c:v>
                </c:pt>
                <c:pt idx="247">
                  <c:v>45032</c:v>
                </c:pt>
                <c:pt idx="248">
                  <c:v>45039</c:v>
                </c:pt>
                <c:pt idx="249">
                  <c:v>45046</c:v>
                </c:pt>
                <c:pt idx="250">
                  <c:v>45053</c:v>
                </c:pt>
                <c:pt idx="251">
                  <c:v>45060</c:v>
                </c:pt>
                <c:pt idx="252">
                  <c:v>45067</c:v>
                </c:pt>
                <c:pt idx="253">
                  <c:v>45074</c:v>
                </c:pt>
                <c:pt idx="254">
                  <c:v>45081</c:v>
                </c:pt>
                <c:pt idx="255">
                  <c:v>45088</c:v>
                </c:pt>
                <c:pt idx="256">
                  <c:v>45095</c:v>
                </c:pt>
                <c:pt idx="257">
                  <c:v>45102</c:v>
                </c:pt>
                <c:pt idx="258">
                  <c:v>45109</c:v>
                </c:pt>
                <c:pt idx="259">
                  <c:v>45116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45122</c:v>
                </c:pt>
                <c:pt idx="265">
                  <c:v>45123</c:v>
                </c:pt>
                <c:pt idx="266">
                  <c:v>45124</c:v>
                </c:pt>
                <c:pt idx="267">
                  <c:v>45125</c:v>
                </c:pt>
                <c:pt idx="268">
                  <c:v>45126</c:v>
                </c:pt>
                <c:pt idx="269">
                  <c:v>45127</c:v>
                </c:pt>
                <c:pt idx="270">
                  <c:v>45128</c:v>
                </c:pt>
                <c:pt idx="271">
                  <c:v>45129</c:v>
                </c:pt>
                <c:pt idx="272">
                  <c:v>45130</c:v>
                </c:pt>
                <c:pt idx="273">
                  <c:v>45131</c:v>
                </c:pt>
                <c:pt idx="274">
                  <c:v>45132</c:v>
                </c:pt>
                <c:pt idx="275">
                  <c:v>45133</c:v>
                </c:pt>
                <c:pt idx="276">
                  <c:v>45134</c:v>
                </c:pt>
                <c:pt idx="277">
                  <c:v>45135</c:v>
                </c:pt>
                <c:pt idx="278">
                  <c:v>45136</c:v>
                </c:pt>
                <c:pt idx="279">
                  <c:v>45137</c:v>
                </c:pt>
                <c:pt idx="280">
                  <c:v>45138</c:v>
                </c:pt>
                <c:pt idx="281">
                  <c:v>45139</c:v>
                </c:pt>
                <c:pt idx="282">
                  <c:v>45140</c:v>
                </c:pt>
                <c:pt idx="283">
                  <c:v>45141</c:v>
                </c:pt>
                <c:pt idx="284">
                  <c:v>45142</c:v>
                </c:pt>
                <c:pt idx="285">
                  <c:v>45143</c:v>
                </c:pt>
                <c:pt idx="286">
                  <c:v>45144</c:v>
                </c:pt>
                <c:pt idx="287">
                  <c:v>45145</c:v>
                </c:pt>
                <c:pt idx="288">
                  <c:v>45146</c:v>
                </c:pt>
                <c:pt idx="289">
                  <c:v>45147</c:v>
                </c:pt>
                <c:pt idx="290">
                  <c:v>45148</c:v>
                </c:pt>
                <c:pt idx="291">
                  <c:v>45149</c:v>
                </c:pt>
                <c:pt idx="292">
                  <c:v>45150</c:v>
                </c:pt>
                <c:pt idx="293">
                  <c:v>45151</c:v>
                </c:pt>
                <c:pt idx="294">
                  <c:v>45152</c:v>
                </c:pt>
                <c:pt idx="295">
                  <c:v>45153</c:v>
                </c:pt>
                <c:pt idx="296">
                  <c:v>45154</c:v>
                </c:pt>
                <c:pt idx="297">
                  <c:v>45155</c:v>
                </c:pt>
                <c:pt idx="298">
                  <c:v>45156</c:v>
                </c:pt>
                <c:pt idx="299">
                  <c:v>45157</c:v>
                </c:pt>
                <c:pt idx="300">
                  <c:v>45158</c:v>
                </c:pt>
                <c:pt idx="301">
                  <c:v>45159</c:v>
                </c:pt>
                <c:pt idx="302">
                  <c:v>45160</c:v>
                </c:pt>
                <c:pt idx="303">
                  <c:v>45161</c:v>
                </c:pt>
                <c:pt idx="304">
                  <c:v>45162</c:v>
                </c:pt>
                <c:pt idx="305">
                  <c:v>45163</c:v>
                </c:pt>
                <c:pt idx="306">
                  <c:v>45164</c:v>
                </c:pt>
                <c:pt idx="307">
                  <c:v>45165</c:v>
                </c:pt>
                <c:pt idx="308">
                  <c:v>45166</c:v>
                </c:pt>
                <c:pt idx="309">
                  <c:v>45167</c:v>
                </c:pt>
                <c:pt idx="310">
                  <c:v>45168</c:v>
                </c:pt>
                <c:pt idx="311">
                  <c:v>45169</c:v>
                </c:pt>
                <c:pt idx="312">
                  <c:v>45170</c:v>
                </c:pt>
                <c:pt idx="313">
                  <c:v>45171</c:v>
                </c:pt>
                <c:pt idx="314">
                  <c:v>45172</c:v>
                </c:pt>
                <c:pt idx="315">
                  <c:v>45173</c:v>
                </c:pt>
                <c:pt idx="316">
                  <c:v>45174</c:v>
                </c:pt>
                <c:pt idx="317">
                  <c:v>45175</c:v>
                </c:pt>
                <c:pt idx="318">
                  <c:v>45176</c:v>
                </c:pt>
                <c:pt idx="319">
                  <c:v>45177</c:v>
                </c:pt>
                <c:pt idx="320">
                  <c:v>45178</c:v>
                </c:pt>
                <c:pt idx="321">
                  <c:v>45179</c:v>
                </c:pt>
                <c:pt idx="322">
                  <c:v>45180</c:v>
                </c:pt>
                <c:pt idx="323">
                  <c:v>45181</c:v>
                </c:pt>
                <c:pt idx="324">
                  <c:v>45182</c:v>
                </c:pt>
                <c:pt idx="325">
                  <c:v>45183</c:v>
                </c:pt>
                <c:pt idx="326">
                  <c:v>45184</c:v>
                </c:pt>
                <c:pt idx="327">
                  <c:v>45185</c:v>
                </c:pt>
                <c:pt idx="328">
                  <c:v>45186</c:v>
                </c:pt>
                <c:pt idx="329">
                  <c:v>45187</c:v>
                </c:pt>
                <c:pt idx="330">
                  <c:v>45188</c:v>
                </c:pt>
                <c:pt idx="331">
                  <c:v>45189</c:v>
                </c:pt>
                <c:pt idx="332">
                  <c:v>45190</c:v>
                </c:pt>
                <c:pt idx="333">
                  <c:v>45191</c:v>
                </c:pt>
                <c:pt idx="334">
                  <c:v>45192</c:v>
                </c:pt>
                <c:pt idx="335">
                  <c:v>45193</c:v>
                </c:pt>
                <c:pt idx="336">
                  <c:v>45194</c:v>
                </c:pt>
                <c:pt idx="337">
                  <c:v>45195</c:v>
                </c:pt>
                <c:pt idx="338">
                  <c:v>45196</c:v>
                </c:pt>
                <c:pt idx="339">
                  <c:v>45197</c:v>
                </c:pt>
                <c:pt idx="340">
                  <c:v>45198</c:v>
                </c:pt>
                <c:pt idx="341">
                  <c:v>45199</c:v>
                </c:pt>
                <c:pt idx="342">
                  <c:v>45200</c:v>
                </c:pt>
                <c:pt idx="343">
                  <c:v>45201</c:v>
                </c:pt>
                <c:pt idx="344">
                  <c:v>45202</c:v>
                </c:pt>
                <c:pt idx="345">
                  <c:v>45203</c:v>
                </c:pt>
                <c:pt idx="346">
                  <c:v>45204</c:v>
                </c:pt>
                <c:pt idx="347">
                  <c:v>45205</c:v>
                </c:pt>
                <c:pt idx="348">
                  <c:v>45206</c:v>
                </c:pt>
                <c:pt idx="349">
                  <c:v>45207</c:v>
                </c:pt>
                <c:pt idx="350">
                  <c:v>45208</c:v>
                </c:pt>
                <c:pt idx="351">
                  <c:v>45209</c:v>
                </c:pt>
                <c:pt idx="352">
                  <c:v>45210</c:v>
                </c:pt>
                <c:pt idx="353">
                  <c:v>45211</c:v>
                </c:pt>
                <c:pt idx="354">
                  <c:v>45212</c:v>
                </c:pt>
                <c:pt idx="355">
                  <c:v>45213</c:v>
                </c:pt>
                <c:pt idx="356">
                  <c:v>45214</c:v>
                </c:pt>
                <c:pt idx="357">
                  <c:v>45215</c:v>
                </c:pt>
                <c:pt idx="358">
                  <c:v>45216</c:v>
                </c:pt>
                <c:pt idx="359">
                  <c:v>45217</c:v>
                </c:pt>
                <c:pt idx="360">
                  <c:v>45218</c:v>
                </c:pt>
                <c:pt idx="361">
                  <c:v>45219</c:v>
                </c:pt>
                <c:pt idx="362">
                  <c:v>45220</c:v>
                </c:pt>
                <c:pt idx="363">
                  <c:v>45221</c:v>
                </c:pt>
                <c:pt idx="364">
                  <c:v>45222</c:v>
                </c:pt>
                <c:pt idx="365">
                  <c:v>45223</c:v>
                </c:pt>
                <c:pt idx="366">
                  <c:v>45224</c:v>
                </c:pt>
                <c:pt idx="367">
                  <c:v>45225</c:v>
                </c:pt>
                <c:pt idx="368">
                  <c:v>45226</c:v>
                </c:pt>
                <c:pt idx="369">
                  <c:v>45227</c:v>
                </c:pt>
                <c:pt idx="370">
                  <c:v>45228</c:v>
                </c:pt>
                <c:pt idx="371">
                  <c:v>45229</c:v>
                </c:pt>
                <c:pt idx="372">
                  <c:v>45230</c:v>
                </c:pt>
                <c:pt idx="373">
                  <c:v>45231</c:v>
                </c:pt>
                <c:pt idx="374">
                  <c:v>45232</c:v>
                </c:pt>
                <c:pt idx="375">
                  <c:v>45233</c:v>
                </c:pt>
                <c:pt idx="376">
                  <c:v>45234</c:v>
                </c:pt>
                <c:pt idx="377">
                  <c:v>45235</c:v>
                </c:pt>
                <c:pt idx="378">
                  <c:v>45236</c:v>
                </c:pt>
                <c:pt idx="379">
                  <c:v>45237</c:v>
                </c:pt>
                <c:pt idx="380">
                  <c:v>45238</c:v>
                </c:pt>
                <c:pt idx="381">
                  <c:v>45239</c:v>
                </c:pt>
                <c:pt idx="382">
                  <c:v>45240</c:v>
                </c:pt>
                <c:pt idx="383">
                  <c:v>45241</c:v>
                </c:pt>
                <c:pt idx="384">
                  <c:v>45242</c:v>
                </c:pt>
                <c:pt idx="385">
                  <c:v>45243</c:v>
                </c:pt>
                <c:pt idx="386">
                  <c:v>45244</c:v>
                </c:pt>
                <c:pt idx="387">
                  <c:v>45245</c:v>
                </c:pt>
                <c:pt idx="388">
                  <c:v>45246</c:v>
                </c:pt>
                <c:pt idx="389">
                  <c:v>45247</c:v>
                </c:pt>
                <c:pt idx="390">
                  <c:v>45248</c:v>
                </c:pt>
                <c:pt idx="391">
                  <c:v>45249</c:v>
                </c:pt>
                <c:pt idx="392">
                  <c:v>45250</c:v>
                </c:pt>
                <c:pt idx="393">
                  <c:v>45251</c:v>
                </c:pt>
                <c:pt idx="394">
                  <c:v>45252</c:v>
                </c:pt>
                <c:pt idx="395">
                  <c:v>45253</c:v>
                </c:pt>
                <c:pt idx="396">
                  <c:v>45254</c:v>
                </c:pt>
                <c:pt idx="397">
                  <c:v>45255</c:v>
                </c:pt>
                <c:pt idx="398">
                  <c:v>45256</c:v>
                </c:pt>
                <c:pt idx="399">
                  <c:v>45257</c:v>
                </c:pt>
                <c:pt idx="400">
                  <c:v>45258</c:v>
                </c:pt>
                <c:pt idx="401">
                  <c:v>45259</c:v>
                </c:pt>
                <c:pt idx="402">
                  <c:v>45260</c:v>
                </c:pt>
                <c:pt idx="403">
                  <c:v>45261</c:v>
                </c:pt>
                <c:pt idx="404">
                  <c:v>45262</c:v>
                </c:pt>
                <c:pt idx="405">
                  <c:v>45263</c:v>
                </c:pt>
                <c:pt idx="406">
                  <c:v>45264</c:v>
                </c:pt>
                <c:pt idx="407">
                  <c:v>45265</c:v>
                </c:pt>
                <c:pt idx="408">
                  <c:v>45266</c:v>
                </c:pt>
                <c:pt idx="409">
                  <c:v>45267</c:v>
                </c:pt>
                <c:pt idx="410">
                  <c:v>45268</c:v>
                </c:pt>
                <c:pt idx="411">
                  <c:v>45269</c:v>
                </c:pt>
                <c:pt idx="412">
                  <c:v>45270</c:v>
                </c:pt>
                <c:pt idx="413">
                  <c:v>45271</c:v>
                </c:pt>
                <c:pt idx="414">
                  <c:v>45272</c:v>
                </c:pt>
                <c:pt idx="415">
                  <c:v>45273</c:v>
                </c:pt>
                <c:pt idx="416">
                  <c:v>45274</c:v>
                </c:pt>
                <c:pt idx="417">
                  <c:v>45275</c:v>
                </c:pt>
                <c:pt idx="418">
                  <c:v>45276</c:v>
                </c:pt>
                <c:pt idx="419">
                  <c:v>45277</c:v>
                </c:pt>
                <c:pt idx="420">
                  <c:v>45278</c:v>
                </c:pt>
                <c:pt idx="421">
                  <c:v>45279</c:v>
                </c:pt>
                <c:pt idx="422">
                  <c:v>45280</c:v>
                </c:pt>
                <c:pt idx="423">
                  <c:v>45281</c:v>
                </c:pt>
                <c:pt idx="424">
                  <c:v>45282</c:v>
                </c:pt>
                <c:pt idx="425">
                  <c:v>45283</c:v>
                </c:pt>
                <c:pt idx="426">
                  <c:v>45284</c:v>
                </c:pt>
                <c:pt idx="427">
                  <c:v>45285</c:v>
                </c:pt>
                <c:pt idx="428">
                  <c:v>45286</c:v>
                </c:pt>
                <c:pt idx="429">
                  <c:v>45287</c:v>
                </c:pt>
                <c:pt idx="430">
                  <c:v>45288</c:v>
                </c:pt>
                <c:pt idx="431">
                  <c:v>45289</c:v>
                </c:pt>
                <c:pt idx="432">
                  <c:v>45290</c:v>
                </c:pt>
                <c:pt idx="433">
                  <c:v>45291</c:v>
                </c:pt>
                <c:pt idx="434">
                  <c:v>45292</c:v>
                </c:pt>
                <c:pt idx="435">
                  <c:v>45293</c:v>
                </c:pt>
                <c:pt idx="436">
                  <c:v>45294</c:v>
                </c:pt>
                <c:pt idx="437">
                  <c:v>45295</c:v>
                </c:pt>
                <c:pt idx="438">
                  <c:v>45296</c:v>
                </c:pt>
                <c:pt idx="439">
                  <c:v>45297</c:v>
                </c:pt>
                <c:pt idx="440">
                  <c:v>45298</c:v>
                </c:pt>
                <c:pt idx="441">
                  <c:v>45299</c:v>
                </c:pt>
                <c:pt idx="442">
                  <c:v>45300</c:v>
                </c:pt>
                <c:pt idx="443">
                  <c:v>45301</c:v>
                </c:pt>
                <c:pt idx="444">
                  <c:v>45302</c:v>
                </c:pt>
                <c:pt idx="445">
                  <c:v>45303</c:v>
                </c:pt>
                <c:pt idx="446">
                  <c:v>45304</c:v>
                </c:pt>
                <c:pt idx="447">
                  <c:v>45305</c:v>
                </c:pt>
                <c:pt idx="448">
                  <c:v>45306</c:v>
                </c:pt>
                <c:pt idx="449">
                  <c:v>45307</c:v>
                </c:pt>
                <c:pt idx="450">
                  <c:v>45308</c:v>
                </c:pt>
                <c:pt idx="451">
                  <c:v>45309</c:v>
                </c:pt>
                <c:pt idx="452">
                  <c:v>45310</c:v>
                </c:pt>
                <c:pt idx="453">
                  <c:v>45311</c:v>
                </c:pt>
                <c:pt idx="454">
                  <c:v>45312</c:v>
                </c:pt>
                <c:pt idx="455">
                  <c:v>45313</c:v>
                </c:pt>
                <c:pt idx="456">
                  <c:v>45314</c:v>
                </c:pt>
                <c:pt idx="457">
                  <c:v>45315</c:v>
                </c:pt>
                <c:pt idx="458">
                  <c:v>45316</c:v>
                </c:pt>
                <c:pt idx="459">
                  <c:v>45317</c:v>
                </c:pt>
                <c:pt idx="460">
                  <c:v>45318</c:v>
                </c:pt>
                <c:pt idx="461">
                  <c:v>45319</c:v>
                </c:pt>
                <c:pt idx="462">
                  <c:v>45320</c:v>
                </c:pt>
                <c:pt idx="463">
                  <c:v>45321</c:v>
                </c:pt>
                <c:pt idx="464">
                  <c:v>45322</c:v>
                </c:pt>
                <c:pt idx="465">
                  <c:v>45323</c:v>
                </c:pt>
                <c:pt idx="466">
                  <c:v>45324</c:v>
                </c:pt>
                <c:pt idx="467">
                  <c:v>45325</c:v>
                </c:pt>
                <c:pt idx="468">
                  <c:v>45326</c:v>
                </c:pt>
                <c:pt idx="469">
                  <c:v>45327</c:v>
                </c:pt>
                <c:pt idx="470">
                  <c:v>45328</c:v>
                </c:pt>
                <c:pt idx="471">
                  <c:v>45329</c:v>
                </c:pt>
                <c:pt idx="472">
                  <c:v>45330</c:v>
                </c:pt>
                <c:pt idx="473">
                  <c:v>45331</c:v>
                </c:pt>
                <c:pt idx="474">
                  <c:v>45332</c:v>
                </c:pt>
                <c:pt idx="475">
                  <c:v>45333</c:v>
                </c:pt>
                <c:pt idx="476">
                  <c:v>45334</c:v>
                </c:pt>
                <c:pt idx="477">
                  <c:v>45335</c:v>
                </c:pt>
                <c:pt idx="478">
                  <c:v>45336</c:v>
                </c:pt>
                <c:pt idx="479">
                  <c:v>45337</c:v>
                </c:pt>
                <c:pt idx="480">
                  <c:v>45338</c:v>
                </c:pt>
                <c:pt idx="481">
                  <c:v>45339</c:v>
                </c:pt>
                <c:pt idx="482">
                  <c:v>45340</c:v>
                </c:pt>
                <c:pt idx="483">
                  <c:v>45341</c:v>
                </c:pt>
                <c:pt idx="484">
                  <c:v>45342</c:v>
                </c:pt>
                <c:pt idx="485">
                  <c:v>45343</c:v>
                </c:pt>
                <c:pt idx="486">
                  <c:v>45344</c:v>
                </c:pt>
                <c:pt idx="487">
                  <c:v>45345</c:v>
                </c:pt>
                <c:pt idx="488">
                  <c:v>45346</c:v>
                </c:pt>
                <c:pt idx="489">
                  <c:v>45347</c:v>
                </c:pt>
                <c:pt idx="490">
                  <c:v>45348</c:v>
                </c:pt>
                <c:pt idx="491">
                  <c:v>45349</c:v>
                </c:pt>
                <c:pt idx="492">
                  <c:v>45350</c:v>
                </c:pt>
                <c:pt idx="493">
                  <c:v>45351</c:v>
                </c:pt>
                <c:pt idx="494">
                  <c:v>45352</c:v>
                </c:pt>
                <c:pt idx="495">
                  <c:v>45353</c:v>
                </c:pt>
                <c:pt idx="496">
                  <c:v>45354</c:v>
                </c:pt>
                <c:pt idx="497">
                  <c:v>45355</c:v>
                </c:pt>
                <c:pt idx="498">
                  <c:v>45356</c:v>
                </c:pt>
                <c:pt idx="499">
                  <c:v>45357</c:v>
                </c:pt>
                <c:pt idx="500">
                  <c:v>45358</c:v>
                </c:pt>
                <c:pt idx="501">
                  <c:v>45359</c:v>
                </c:pt>
                <c:pt idx="502">
                  <c:v>45360</c:v>
                </c:pt>
                <c:pt idx="503">
                  <c:v>45361</c:v>
                </c:pt>
                <c:pt idx="504">
                  <c:v>45362</c:v>
                </c:pt>
                <c:pt idx="505">
                  <c:v>45363</c:v>
                </c:pt>
                <c:pt idx="506">
                  <c:v>45364</c:v>
                </c:pt>
                <c:pt idx="507">
                  <c:v>45365</c:v>
                </c:pt>
                <c:pt idx="508">
                  <c:v>45366</c:v>
                </c:pt>
                <c:pt idx="509">
                  <c:v>45367</c:v>
                </c:pt>
                <c:pt idx="510">
                  <c:v>45368</c:v>
                </c:pt>
                <c:pt idx="511">
                  <c:v>45369</c:v>
                </c:pt>
                <c:pt idx="512">
                  <c:v>45370</c:v>
                </c:pt>
                <c:pt idx="513">
                  <c:v>45371</c:v>
                </c:pt>
                <c:pt idx="514">
                  <c:v>45372</c:v>
                </c:pt>
                <c:pt idx="515">
                  <c:v>45373</c:v>
                </c:pt>
                <c:pt idx="516">
                  <c:v>45374</c:v>
                </c:pt>
                <c:pt idx="517">
                  <c:v>45375</c:v>
                </c:pt>
                <c:pt idx="518">
                  <c:v>45376</c:v>
                </c:pt>
                <c:pt idx="519">
                  <c:v>45377</c:v>
                </c:pt>
                <c:pt idx="520">
                  <c:v>45378</c:v>
                </c:pt>
                <c:pt idx="521">
                  <c:v>45379</c:v>
                </c:pt>
                <c:pt idx="522">
                  <c:v>45380</c:v>
                </c:pt>
                <c:pt idx="523">
                  <c:v>45381</c:v>
                </c:pt>
                <c:pt idx="524">
                  <c:v>45382</c:v>
                </c:pt>
                <c:pt idx="525">
                  <c:v>45383</c:v>
                </c:pt>
                <c:pt idx="526">
                  <c:v>45384</c:v>
                </c:pt>
                <c:pt idx="527">
                  <c:v>45385</c:v>
                </c:pt>
                <c:pt idx="528">
                  <c:v>45386</c:v>
                </c:pt>
                <c:pt idx="529">
                  <c:v>45387</c:v>
                </c:pt>
                <c:pt idx="530">
                  <c:v>45388</c:v>
                </c:pt>
                <c:pt idx="531">
                  <c:v>45389</c:v>
                </c:pt>
                <c:pt idx="532">
                  <c:v>45390</c:v>
                </c:pt>
                <c:pt idx="533">
                  <c:v>45391</c:v>
                </c:pt>
                <c:pt idx="534">
                  <c:v>45392</c:v>
                </c:pt>
                <c:pt idx="535">
                  <c:v>45393</c:v>
                </c:pt>
                <c:pt idx="536">
                  <c:v>45394</c:v>
                </c:pt>
                <c:pt idx="537">
                  <c:v>45395</c:v>
                </c:pt>
                <c:pt idx="538">
                  <c:v>45396</c:v>
                </c:pt>
                <c:pt idx="539">
                  <c:v>45397</c:v>
                </c:pt>
                <c:pt idx="540">
                  <c:v>45398</c:v>
                </c:pt>
                <c:pt idx="541">
                  <c:v>45399</c:v>
                </c:pt>
                <c:pt idx="542">
                  <c:v>45400</c:v>
                </c:pt>
                <c:pt idx="543">
                  <c:v>45401</c:v>
                </c:pt>
                <c:pt idx="544">
                  <c:v>45402</c:v>
                </c:pt>
                <c:pt idx="545">
                  <c:v>45403</c:v>
                </c:pt>
                <c:pt idx="546">
                  <c:v>45404</c:v>
                </c:pt>
                <c:pt idx="547">
                  <c:v>45405</c:v>
                </c:pt>
                <c:pt idx="548">
                  <c:v>45406</c:v>
                </c:pt>
                <c:pt idx="549">
                  <c:v>45407</c:v>
                </c:pt>
                <c:pt idx="550">
                  <c:v>45408</c:v>
                </c:pt>
                <c:pt idx="551">
                  <c:v>45409</c:v>
                </c:pt>
                <c:pt idx="552">
                  <c:v>45410</c:v>
                </c:pt>
                <c:pt idx="553">
                  <c:v>45411</c:v>
                </c:pt>
                <c:pt idx="554">
                  <c:v>45412</c:v>
                </c:pt>
                <c:pt idx="555">
                  <c:v>45413</c:v>
                </c:pt>
                <c:pt idx="556">
                  <c:v>45414</c:v>
                </c:pt>
                <c:pt idx="557">
                  <c:v>45415</c:v>
                </c:pt>
                <c:pt idx="558">
                  <c:v>45416</c:v>
                </c:pt>
                <c:pt idx="559">
                  <c:v>45417</c:v>
                </c:pt>
                <c:pt idx="560">
                  <c:v>45418</c:v>
                </c:pt>
                <c:pt idx="561">
                  <c:v>45419</c:v>
                </c:pt>
                <c:pt idx="562">
                  <c:v>45420</c:v>
                </c:pt>
                <c:pt idx="563">
                  <c:v>45421</c:v>
                </c:pt>
                <c:pt idx="564">
                  <c:v>45422</c:v>
                </c:pt>
                <c:pt idx="565">
                  <c:v>45423</c:v>
                </c:pt>
                <c:pt idx="566">
                  <c:v>45424</c:v>
                </c:pt>
                <c:pt idx="567">
                  <c:v>45425</c:v>
                </c:pt>
                <c:pt idx="568">
                  <c:v>45426</c:v>
                </c:pt>
                <c:pt idx="569">
                  <c:v>45427</c:v>
                </c:pt>
                <c:pt idx="570">
                  <c:v>45428</c:v>
                </c:pt>
                <c:pt idx="571">
                  <c:v>45429</c:v>
                </c:pt>
                <c:pt idx="572">
                  <c:v>45430</c:v>
                </c:pt>
                <c:pt idx="573">
                  <c:v>45431</c:v>
                </c:pt>
                <c:pt idx="574">
                  <c:v>45432</c:v>
                </c:pt>
                <c:pt idx="575">
                  <c:v>45433</c:v>
                </c:pt>
                <c:pt idx="576">
                  <c:v>45434</c:v>
                </c:pt>
                <c:pt idx="577">
                  <c:v>45435</c:v>
                </c:pt>
                <c:pt idx="578">
                  <c:v>45436</c:v>
                </c:pt>
                <c:pt idx="579">
                  <c:v>45437</c:v>
                </c:pt>
                <c:pt idx="580">
                  <c:v>45438</c:v>
                </c:pt>
                <c:pt idx="581">
                  <c:v>45439</c:v>
                </c:pt>
                <c:pt idx="582">
                  <c:v>45440</c:v>
                </c:pt>
                <c:pt idx="583">
                  <c:v>45441</c:v>
                </c:pt>
                <c:pt idx="584">
                  <c:v>45442</c:v>
                </c:pt>
                <c:pt idx="585">
                  <c:v>45443</c:v>
                </c:pt>
                <c:pt idx="586">
                  <c:v>45444</c:v>
                </c:pt>
                <c:pt idx="587">
                  <c:v>45445</c:v>
                </c:pt>
                <c:pt idx="588">
                  <c:v>45446</c:v>
                </c:pt>
                <c:pt idx="589">
                  <c:v>45447</c:v>
                </c:pt>
                <c:pt idx="590">
                  <c:v>45448</c:v>
                </c:pt>
                <c:pt idx="591">
                  <c:v>45449</c:v>
                </c:pt>
                <c:pt idx="592">
                  <c:v>45450</c:v>
                </c:pt>
                <c:pt idx="593">
                  <c:v>45451</c:v>
                </c:pt>
                <c:pt idx="594">
                  <c:v>45452</c:v>
                </c:pt>
                <c:pt idx="595">
                  <c:v>45453</c:v>
                </c:pt>
                <c:pt idx="596">
                  <c:v>45454</c:v>
                </c:pt>
                <c:pt idx="597">
                  <c:v>45455</c:v>
                </c:pt>
                <c:pt idx="598">
                  <c:v>45456</c:v>
                </c:pt>
                <c:pt idx="599">
                  <c:v>45457</c:v>
                </c:pt>
                <c:pt idx="600">
                  <c:v>45458</c:v>
                </c:pt>
                <c:pt idx="601">
                  <c:v>45459</c:v>
                </c:pt>
                <c:pt idx="602">
                  <c:v>45460</c:v>
                </c:pt>
                <c:pt idx="603">
                  <c:v>45461</c:v>
                </c:pt>
                <c:pt idx="604">
                  <c:v>45462</c:v>
                </c:pt>
                <c:pt idx="605">
                  <c:v>45463</c:v>
                </c:pt>
                <c:pt idx="606">
                  <c:v>45464</c:v>
                </c:pt>
                <c:pt idx="607">
                  <c:v>45465</c:v>
                </c:pt>
                <c:pt idx="608">
                  <c:v>45466</c:v>
                </c:pt>
                <c:pt idx="609">
                  <c:v>45467</c:v>
                </c:pt>
                <c:pt idx="610">
                  <c:v>45468</c:v>
                </c:pt>
                <c:pt idx="611">
                  <c:v>45469</c:v>
                </c:pt>
                <c:pt idx="612">
                  <c:v>45470</c:v>
                </c:pt>
                <c:pt idx="613">
                  <c:v>45471</c:v>
                </c:pt>
                <c:pt idx="614">
                  <c:v>45472</c:v>
                </c:pt>
                <c:pt idx="615">
                  <c:v>45473</c:v>
                </c:pt>
                <c:pt idx="616">
                  <c:v>45474</c:v>
                </c:pt>
                <c:pt idx="617">
                  <c:v>45475</c:v>
                </c:pt>
                <c:pt idx="618">
                  <c:v>45476</c:v>
                </c:pt>
                <c:pt idx="619">
                  <c:v>45477</c:v>
                </c:pt>
                <c:pt idx="620">
                  <c:v>45478</c:v>
                </c:pt>
                <c:pt idx="621">
                  <c:v>45479</c:v>
                </c:pt>
                <c:pt idx="622">
                  <c:v>45480</c:v>
                </c:pt>
                <c:pt idx="623">
                  <c:v>45481</c:v>
                </c:pt>
                <c:pt idx="624">
                  <c:v>45482</c:v>
                </c:pt>
                <c:pt idx="625">
                  <c:v>45483</c:v>
                </c:pt>
                <c:pt idx="626">
                  <c:v>45484</c:v>
                </c:pt>
                <c:pt idx="627">
                  <c:v>45485</c:v>
                </c:pt>
                <c:pt idx="628">
                  <c:v>45486</c:v>
                </c:pt>
                <c:pt idx="629">
                  <c:v>45487</c:v>
                </c:pt>
                <c:pt idx="630">
                  <c:v>45488</c:v>
                </c:pt>
                <c:pt idx="631">
                  <c:v>45489</c:v>
                </c:pt>
                <c:pt idx="632">
                  <c:v>45490</c:v>
                </c:pt>
                <c:pt idx="633">
                  <c:v>45491</c:v>
                </c:pt>
                <c:pt idx="634">
                  <c:v>45492</c:v>
                </c:pt>
                <c:pt idx="635">
                  <c:v>45493</c:v>
                </c:pt>
                <c:pt idx="636">
                  <c:v>45494</c:v>
                </c:pt>
                <c:pt idx="637">
                  <c:v>45495</c:v>
                </c:pt>
                <c:pt idx="638">
                  <c:v>45496</c:v>
                </c:pt>
                <c:pt idx="639">
                  <c:v>45497</c:v>
                </c:pt>
                <c:pt idx="640">
                  <c:v>45498</c:v>
                </c:pt>
                <c:pt idx="641">
                  <c:v>45499</c:v>
                </c:pt>
                <c:pt idx="642">
                  <c:v>45500</c:v>
                </c:pt>
                <c:pt idx="643">
                  <c:v>45501</c:v>
                </c:pt>
                <c:pt idx="644">
                  <c:v>45502</c:v>
                </c:pt>
                <c:pt idx="645">
                  <c:v>45503</c:v>
                </c:pt>
                <c:pt idx="646">
                  <c:v>45504</c:v>
                </c:pt>
                <c:pt idx="647">
                  <c:v>45505</c:v>
                </c:pt>
                <c:pt idx="648">
                  <c:v>45506</c:v>
                </c:pt>
                <c:pt idx="649">
                  <c:v>45507</c:v>
                </c:pt>
                <c:pt idx="650">
                  <c:v>45508</c:v>
                </c:pt>
                <c:pt idx="651">
                  <c:v>45509</c:v>
                </c:pt>
                <c:pt idx="652">
                  <c:v>45510</c:v>
                </c:pt>
                <c:pt idx="653">
                  <c:v>45511</c:v>
                </c:pt>
                <c:pt idx="654">
                  <c:v>45512</c:v>
                </c:pt>
                <c:pt idx="655">
                  <c:v>45513</c:v>
                </c:pt>
                <c:pt idx="656">
                  <c:v>45514</c:v>
                </c:pt>
                <c:pt idx="657">
                  <c:v>45515</c:v>
                </c:pt>
                <c:pt idx="658">
                  <c:v>45516</c:v>
                </c:pt>
                <c:pt idx="659">
                  <c:v>45517</c:v>
                </c:pt>
                <c:pt idx="660">
                  <c:v>45518</c:v>
                </c:pt>
                <c:pt idx="661">
                  <c:v>45519</c:v>
                </c:pt>
                <c:pt idx="662">
                  <c:v>45520</c:v>
                </c:pt>
                <c:pt idx="663">
                  <c:v>45521</c:v>
                </c:pt>
                <c:pt idx="664">
                  <c:v>45522</c:v>
                </c:pt>
                <c:pt idx="665">
                  <c:v>45523</c:v>
                </c:pt>
                <c:pt idx="666">
                  <c:v>45524</c:v>
                </c:pt>
                <c:pt idx="667">
                  <c:v>45525</c:v>
                </c:pt>
                <c:pt idx="668">
                  <c:v>45526</c:v>
                </c:pt>
                <c:pt idx="669">
                  <c:v>45527</c:v>
                </c:pt>
                <c:pt idx="670">
                  <c:v>45528</c:v>
                </c:pt>
                <c:pt idx="671">
                  <c:v>45529</c:v>
                </c:pt>
                <c:pt idx="672">
                  <c:v>45530</c:v>
                </c:pt>
                <c:pt idx="673">
                  <c:v>45531</c:v>
                </c:pt>
                <c:pt idx="674">
                  <c:v>45532</c:v>
                </c:pt>
                <c:pt idx="675">
                  <c:v>45533</c:v>
                </c:pt>
                <c:pt idx="676">
                  <c:v>45534</c:v>
                </c:pt>
                <c:pt idx="677">
                  <c:v>45535</c:v>
                </c:pt>
                <c:pt idx="678">
                  <c:v>45536</c:v>
                </c:pt>
                <c:pt idx="679">
                  <c:v>45537</c:v>
                </c:pt>
                <c:pt idx="680">
                  <c:v>45538</c:v>
                </c:pt>
                <c:pt idx="681">
                  <c:v>45539</c:v>
                </c:pt>
                <c:pt idx="682">
                  <c:v>45540</c:v>
                </c:pt>
                <c:pt idx="683">
                  <c:v>45541</c:v>
                </c:pt>
                <c:pt idx="684">
                  <c:v>45542</c:v>
                </c:pt>
                <c:pt idx="685">
                  <c:v>45543</c:v>
                </c:pt>
                <c:pt idx="686">
                  <c:v>45544</c:v>
                </c:pt>
                <c:pt idx="687">
                  <c:v>45545</c:v>
                </c:pt>
                <c:pt idx="688">
                  <c:v>45546</c:v>
                </c:pt>
                <c:pt idx="689">
                  <c:v>45547</c:v>
                </c:pt>
                <c:pt idx="690">
                  <c:v>45548</c:v>
                </c:pt>
                <c:pt idx="691">
                  <c:v>45549</c:v>
                </c:pt>
                <c:pt idx="692">
                  <c:v>45550</c:v>
                </c:pt>
                <c:pt idx="693">
                  <c:v>45551</c:v>
                </c:pt>
                <c:pt idx="694">
                  <c:v>45552</c:v>
                </c:pt>
                <c:pt idx="695">
                  <c:v>45553</c:v>
                </c:pt>
                <c:pt idx="696">
                  <c:v>45554</c:v>
                </c:pt>
                <c:pt idx="697">
                  <c:v>45555</c:v>
                </c:pt>
                <c:pt idx="698">
                  <c:v>45556</c:v>
                </c:pt>
                <c:pt idx="699">
                  <c:v>45557</c:v>
                </c:pt>
                <c:pt idx="700">
                  <c:v>45558</c:v>
                </c:pt>
                <c:pt idx="701">
                  <c:v>45559</c:v>
                </c:pt>
                <c:pt idx="702">
                  <c:v>45560</c:v>
                </c:pt>
                <c:pt idx="703">
                  <c:v>45561</c:v>
                </c:pt>
                <c:pt idx="704">
                  <c:v>45562</c:v>
                </c:pt>
                <c:pt idx="705">
                  <c:v>45563</c:v>
                </c:pt>
                <c:pt idx="706">
                  <c:v>45564</c:v>
                </c:pt>
                <c:pt idx="707">
                  <c:v>45565</c:v>
                </c:pt>
                <c:pt idx="708">
                  <c:v>45566</c:v>
                </c:pt>
                <c:pt idx="709">
                  <c:v>45567</c:v>
                </c:pt>
                <c:pt idx="710">
                  <c:v>45568</c:v>
                </c:pt>
                <c:pt idx="711">
                  <c:v>45569</c:v>
                </c:pt>
                <c:pt idx="712">
                  <c:v>45570</c:v>
                </c:pt>
                <c:pt idx="713">
                  <c:v>45571</c:v>
                </c:pt>
                <c:pt idx="714">
                  <c:v>45572</c:v>
                </c:pt>
                <c:pt idx="715">
                  <c:v>45573</c:v>
                </c:pt>
                <c:pt idx="716">
                  <c:v>45574</c:v>
                </c:pt>
                <c:pt idx="717">
                  <c:v>45575</c:v>
                </c:pt>
                <c:pt idx="718">
                  <c:v>45576</c:v>
                </c:pt>
                <c:pt idx="719">
                  <c:v>45577</c:v>
                </c:pt>
                <c:pt idx="720">
                  <c:v>45578</c:v>
                </c:pt>
                <c:pt idx="721">
                  <c:v>45579</c:v>
                </c:pt>
                <c:pt idx="722">
                  <c:v>45580</c:v>
                </c:pt>
                <c:pt idx="723">
                  <c:v>45581</c:v>
                </c:pt>
                <c:pt idx="724">
                  <c:v>45582</c:v>
                </c:pt>
                <c:pt idx="725">
                  <c:v>45583</c:v>
                </c:pt>
                <c:pt idx="726">
                  <c:v>45584</c:v>
                </c:pt>
                <c:pt idx="727">
                  <c:v>45585</c:v>
                </c:pt>
                <c:pt idx="728">
                  <c:v>45586</c:v>
                </c:pt>
                <c:pt idx="729">
                  <c:v>45587</c:v>
                </c:pt>
                <c:pt idx="730">
                  <c:v>45588</c:v>
                </c:pt>
                <c:pt idx="731">
                  <c:v>45589</c:v>
                </c:pt>
                <c:pt idx="732">
                  <c:v>45590</c:v>
                </c:pt>
                <c:pt idx="733">
                  <c:v>45591</c:v>
                </c:pt>
                <c:pt idx="734">
                  <c:v>45592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45598</c:v>
                </c:pt>
                <c:pt idx="741">
                  <c:v>45599</c:v>
                </c:pt>
                <c:pt idx="742">
                  <c:v>45600</c:v>
                </c:pt>
                <c:pt idx="743">
                  <c:v>45601</c:v>
                </c:pt>
                <c:pt idx="744">
                  <c:v>45602</c:v>
                </c:pt>
                <c:pt idx="745">
                  <c:v>45603</c:v>
                </c:pt>
                <c:pt idx="746">
                  <c:v>45604</c:v>
                </c:pt>
                <c:pt idx="747">
                  <c:v>45605</c:v>
                </c:pt>
                <c:pt idx="748">
                  <c:v>45606</c:v>
                </c:pt>
                <c:pt idx="749">
                  <c:v>45607</c:v>
                </c:pt>
                <c:pt idx="750">
                  <c:v>45608</c:v>
                </c:pt>
                <c:pt idx="751">
                  <c:v>45609</c:v>
                </c:pt>
                <c:pt idx="752">
                  <c:v>45610</c:v>
                </c:pt>
                <c:pt idx="753">
                  <c:v>45611</c:v>
                </c:pt>
                <c:pt idx="754">
                  <c:v>45612</c:v>
                </c:pt>
                <c:pt idx="755">
                  <c:v>45613</c:v>
                </c:pt>
                <c:pt idx="756">
                  <c:v>45614</c:v>
                </c:pt>
                <c:pt idx="757">
                  <c:v>45615</c:v>
                </c:pt>
                <c:pt idx="758">
                  <c:v>45616</c:v>
                </c:pt>
                <c:pt idx="759">
                  <c:v>45617</c:v>
                </c:pt>
                <c:pt idx="760">
                  <c:v>45618</c:v>
                </c:pt>
                <c:pt idx="761">
                  <c:v>45619</c:v>
                </c:pt>
                <c:pt idx="762">
                  <c:v>45620</c:v>
                </c:pt>
                <c:pt idx="763">
                  <c:v>45621</c:v>
                </c:pt>
                <c:pt idx="764">
                  <c:v>45622</c:v>
                </c:pt>
                <c:pt idx="765">
                  <c:v>45623</c:v>
                </c:pt>
                <c:pt idx="766">
                  <c:v>45624</c:v>
                </c:pt>
                <c:pt idx="767">
                  <c:v>45625</c:v>
                </c:pt>
                <c:pt idx="768">
                  <c:v>45626</c:v>
                </c:pt>
                <c:pt idx="769">
                  <c:v>45627</c:v>
                </c:pt>
                <c:pt idx="770">
                  <c:v>45628</c:v>
                </c:pt>
                <c:pt idx="771">
                  <c:v>45629</c:v>
                </c:pt>
                <c:pt idx="772">
                  <c:v>45630</c:v>
                </c:pt>
                <c:pt idx="773">
                  <c:v>45631</c:v>
                </c:pt>
                <c:pt idx="774">
                  <c:v>45632</c:v>
                </c:pt>
                <c:pt idx="775">
                  <c:v>45633</c:v>
                </c:pt>
                <c:pt idx="776">
                  <c:v>45634</c:v>
                </c:pt>
                <c:pt idx="777">
                  <c:v>45635</c:v>
                </c:pt>
                <c:pt idx="778">
                  <c:v>45636</c:v>
                </c:pt>
                <c:pt idx="779">
                  <c:v>45637</c:v>
                </c:pt>
                <c:pt idx="780">
                  <c:v>45638</c:v>
                </c:pt>
                <c:pt idx="781">
                  <c:v>45639</c:v>
                </c:pt>
                <c:pt idx="782">
                  <c:v>45640</c:v>
                </c:pt>
                <c:pt idx="783">
                  <c:v>45641</c:v>
                </c:pt>
                <c:pt idx="784">
                  <c:v>45642</c:v>
                </c:pt>
                <c:pt idx="785">
                  <c:v>45643</c:v>
                </c:pt>
                <c:pt idx="786">
                  <c:v>45644</c:v>
                </c:pt>
                <c:pt idx="787">
                  <c:v>45645</c:v>
                </c:pt>
                <c:pt idx="788">
                  <c:v>45646</c:v>
                </c:pt>
                <c:pt idx="789">
                  <c:v>45647</c:v>
                </c:pt>
                <c:pt idx="790">
                  <c:v>45648</c:v>
                </c:pt>
                <c:pt idx="791">
                  <c:v>45649</c:v>
                </c:pt>
                <c:pt idx="792">
                  <c:v>45650</c:v>
                </c:pt>
                <c:pt idx="793">
                  <c:v>45651</c:v>
                </c:pt>
                <c:pt idx="794">
                  <c:v>45652</c:v>
                </c:pt>
                <c:pt idx="795">
                  <c:v>45653</c:v>
                </c:pt>
                <c:pt idx="796">
                  <c:v>45654</c:v>
                </c:pt>
                <c:pt idx="797">
                  <c:v>45655</c:v>
                </c:pt>
                <c:pt idx="798">
                  <c:v>45656</c:v>
                </c:pt>
                <c:pt idx="799">
                  <c:v>45657</c:v>
                </c:pt>
              </c:numCache>
            </c:numRef>
          </c:cat>
          <c:val>
            <c:numRef>
              <c:f>'multiTimeline price Last (XRP)'!$O$6:$O$1048576</c:f>
              <c:numCache>
                <c:formatCode>General</c:formatCode>
                <c:ptCount val="1048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2-4B33-8609-17A19D41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702183176"/>
        <c:axId val="702181736"/>
      </c:barChart>
      <c:lineChart>
        <c:grouping val="standard"/>
        <c:varyColors val="1"/>
        <c:ser>
          <c:idx val="3"/>
          <c:order val="3"/>
          <c:tx>
            <c:strRef>
              <c:f>'multiTimeline price Last (XRP)'!$C$5</c:f>
              <c:strCache>
                <c:ptCount val="1"/>
                <c:pt idx="0">
                  <c:v>% change [Price]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'multiTimeline price Last (XRP)'!$A$6:$A$446</c:f>
              <c:numCache>
                <c:formatCode>[$-409]dd\-mmm\-yy</c:formatCode>
                <c:ptCount val="441"/>
                <c:pt idx="0">
                  <c:v>43303</c:v>
                </c:pt>
                <c:pt idx="1">
                  <c:v>43310</c:v>
                </c:pt>
                <c:pt idx="2">
                  <c:v>43317</c:v>
                </c:pt>
                <c:pt idx="3">
                  <c:v>43324</c:v>
                </c:pt>
                <c:pt idx="4">
                  <c:v>43331</c:v>
                </c:pt>
                <c:pt idx="5">
                  <c:v>43338</c:v>
                </c:pt>
                <c:pt idx="6">
                  <c:v>43345</c:v>
                </c:pt>
                <c:pt idx="7">
                  <c:v>43352</c:v>
                </c:pt>
                <c:pt idx="8">
                  <c:v>43359</c:v>
                </c:pt>
                <c:pt idx="9">
                  <c:v>43366</c:v>
                </c:pt>
                <c:pt idx="10">
                  <c:v>43373</c:v>
                </c:pt>
                <c:pt idx="11">
                  <c:v>43380</c:v>
                </c:pt>
                <c:pt idx="12">
                  <c:v>43387</c:v>
                </c:pt>
                <c:pt idx="13">
                  <c:v>43394</c:v>
                </c:pt>
                <c:pt idx="14">
                  <c:v>43401</c:v>
                </c:pt>
                <c:pt idx="15">
                  <c:v>43408</c:v>
                </c:pt>
                <c:pt idx="16">
                  <c:v>43415</c:v>
                </c:pt>
                <c:pt idx="17">
                  <c:v>43422</c:v>
                </c:pt>
                <c:pt idx="18">
                  <c:v>43429</c:v>
                </c:pt>
                <c:pt idx="19">
                  <c:v>43436</c:v>
                </c:pt>
                <c:pt idx="20">
                  <c:v>43443</c:v>
                </c:pt>
                <c:pt idx="21">
                  <c:v>43450</c:v>
                </c:pt>
                <c:pt idx="22">
                  <c:v>43457</c:v>
                </c:pt>
                <c:pt idx="23">
                  <c:v>43464</c:v>
                </c:pt>
                <c:pt idx="24">
                  <c:v>43471</c:v>
                </c:pt>
                <c:pt idx="25">
                  <c:v>43478</c:v>
                </c:pt>
                <c:pt idx="26">
                  <c:v>43485</c:v>
                </c:pt>
                <c:pt idx="27">
                  <c:v>43492</c:v>
                </c:pt>
                <c:pt idx="28">
                  <c:v>43499</c:v>
                </c:pt>
                <c:pt idx="29">
                  <c:v>43506</c:v>
                </c:pt>
                <c:pt idx="30">
                  <c:v>43513</c:v>
                </c:pt>
                <c:pt idx="31">
                  <c:v>43520</c:v>
                </c:pt>
                <c:pt idx="32">
                  <c:v>43527</c:v>
                </c:pt>
                <c:pt idx="33">
                  <c:v>43534</c:v>
                </c:pt>
                <c:pt idx="34">
                  <c:v>43541</c:v>
                </c:pt>
                <c:pt idx="35">
                  <c:v>43548</c:v>
                </c:pt>
                <c:pt idx="36">
                  <c:v>43555</c:v>
                </c:pt>
                <c:pt idx="37">
                  <c:v>43562</c:v>
                </c:pt>
                <c:pt idx="38">
                  <c:v>43569</c:v>
                </c:pt>
                <c:pt idx="39">
                  <c:v>43576</c:v>
                </c:pt>
                <c:pt idx="40">
                  <c:v>43583</c:v>
                </c:pt>
                <c:pt idx="41">
                  <c:v>43590</c:v>
                </c:pt>
                <c:pt idx="42">
                  <c:v>43597</c:v>
                </c:pt>
                <c:pt idx="43">
                  <c:v>43604</c:v>
                </c:pt>
                <c:pt idx="44">
                  <c:v>43611</c:v>
                </c:pt>
                <c:pt idx="45">
                  <c:v>43618</c:v>
                </c:pt>
                <c:pt idx="46">
                  <c:v>43625</c:v>
                </c:pt>
                <c:pt idx="47">
                  <c:v>43632</c:v>
                </c:pt>
                <c:pt idx="48">
                  <c:v>43639</c:v>
                </c:pt>
                <c:pt idx="49">
                  <c:v>43646</c:v>
                </c:pt>
                <c:pt idx="50">
                  <c:v>43653</c:v>
                </c:pt>
                <c:pt idx="51">
                  <c:v>43660</c:v>
                </c:pt>
                <c:pt idx="52">
                  <c:v>43667</c:v>
                </c:pt>
                <c:pt idx="53">
                  <c:v>43674</c:v>
                </c:pt>
                <c:pt idx="54">
                  <c:v>43681</c:v>
                </c:pt>
                <c:pt idx="55">
                  <c:v>43688</c:v>
                </c:pt>
                <c:pt idx="56">
                  <c:v>43695</c:v>
                </c:pt>
                <c:pt idx="57">
                  <c:v>43702</c:v>
                </c:pt>
                <c:pt idx="58">
                  <c:v>43709</c:v>
                </c:pt>
                <c:pt idx="59">
                  <c:v>43716</c:v>
                </c:pt>
                <c:pt idx="60">
                  <c:v>43723</c:v>
                </c:pt>
                <c:pt idx="61">
                  <c:v>43730</c:v>
                </c:pt>
                <c:pt idx="62">
                  <c:v>43737</c:v>
                </c:pt>
                <c:pt idx="63">
                  <c:v>43744</c:v>
                </c:pt>
                <c:pt idx="64">
                  <c:v>43751</c:v>
                </c:pt>
                <c:pt idx="65">
                  <c:v>43758</c:v>
                </c:pt>
                <c:pt idx="66">
                  <c:v>43765</c:v>
                </c:pt>
                <c:pt idx="67">
                  <c:v>43772</c:v>
                </c:pt>
                <c:pt idx="68">
                  <c:v>43779</c:v>
                </c:pt>
                <c:pt idx="69">
                  <c:v>43786</c:v>
                </c:pt>
                <c:pt idx="70">
                  <c:v>43793</c:v>
                </c:pt>
                <c:pt idx="71">
                  <c:v>43800</c:v>
                </c:pt>
                <c:pt idx="72">
                  <c:v>43807</c:v>
                </c:pt>
                <c:pt idx="73">
                  <c:v>43814</c:v>
                </c:pt>
                <c:pt idx="74">
                  <c:v>43821</c:v>
                </c:pt>
                <c:pt idx="75">
                  <c:v>43828</c:v>
                </c:pt>
                <c:pt idx="76">
                  <c:v>43835</c:v>
                </c:pt>
                <c:pt idx="77">
                  <c:v>43842</c:v>
                </c:pt>
                <c:pt idx="78">
                  <c:v>43849</c:v>
                </c:pt>
                <c:pt idx="79">
                  <c:v>43856</c:v>
                </c:pt>
                <c:pt idx="80">
                  <c:v>43863</c:v>
                </c:pt>
                <c:pt idx="81">
                  <c:v>43870</c:v>
                </c:pt>
                <c:pt idx="82">
                  <c:v>43877</c:v>
                </c:pt>
                <c:pt idx="83">
                  <c:v>43884</c:v>
                </c:pt>
                <c:pt idx="84">
                  <c:v>43891</c:v>
                </c:pt>
                <c:pt idx="85">
                  <c:v>43898</c:v>
                </c:pt>
                <c:pt idx="86">
                  <c:v>43905</c:v>
                </c:pt>
                <c:pt idx="87">
                  <c:v>43912</c:v>
                </c:pt>
                <c:pt idx="88">
                  <c:v>43919</c:v>
                </c:pt>
                <c:pt idx="89">
                  <c:v>43926</c:v>
                </c:pt>
                <c:pt idx="90">
                  <c:v>43933</c:v>
                </c:pt>
                <c:pt idx="91">
                  <c:v>43940</c:v>
                </c:pt>
                <c:pt idx="92">
                  <c:v>43947</c:v>
                </c:pt>
                <c:pt idx="93">
                  <c:v>43954</c:v>
                </c:pt>
                <c:pt idx="94">
                  <c:v>43961</c:v>
                </c:pt>
                <c:pt idx="95">
                  <c:v>43968</c:v>
                </c:pt>
                <c:pt idx="96">
                  <c:v>43975</c:v>
                </c:pt>
                <c:pt idx="97">
                  <c:v>43982</c:v>
                </c:pt>
                <c:pt idx="98">
                  <c:v>43989</c:v>
                </c:pt>
                <c:pt idx="99">
                  <c:v>43996</c:v>
                </c:pt>
                <c:pt idx="100">
                  <c:v>44003</c:v>
                </c:pt>
                <c:pt idx="101">
                  <c:v>44010</c:v>
                </c:pt>
                <c:pt idx="102">
                  <c:v>44017</c:v>
                </c:pt>
                <c:pt idx="103">
                  <c:v>44024</c:v>
                </c:pt>
                <c:pt idx="104">
                  <c:v>44031</c:v>
                </c:pt>
                <c:pt idx="105">
                  <c:v>44038</c:v>
                </c:pt>
                <c:pt idx="106">
                  <c:v>44045</c:v>
                </c:pt>
                <c:pt idx="107">
                  <c:v>44052</c:v>
                </c:pt>
                <c:pt idx="108">
                  <c:v>44059</c:v>
                </c:pt>
                <c:pt idx="109">
                  <c:v>44066</c:v>
                </c:pt>
                <c:pt idx="110">
                  <c:v>44073</c:v>
                </c:pt>
                <c:pt idx="111">
                  <c:v>44080</c:v>
                </c:pt>
                <c:pt idx="112">
                  <c:v>44087</c:v>
                </c:pt>
                <c:pt idx="113">
                  <c:v>44094</c:v>
                </c:pt>
                <c:pt idx="114">
                  <c:v>44101</c:v>
                </c:pt>
                <c:pt idx="115">
                  <c:v>44108</c:v>
                </c:pt>
                <c:pt idx="116">
                  <c:v>44115</c:v>
                </c:pt>
                <c:pt idx="117">
                  <c:v>44122</c:v>
                </c:pt>
                <c:pt idx="118">
                  <c:v>44129</c:v>
                </c:pt>
                <c:pt idx="119">
                  <c:v>44136</c:v>
                </c:pt>
                <c:pt idx="120">
                  <c:v>44143</c:v>
                </c:pt>
                <c:pt idx="121">
                  <c:v>44150</c:v>
                </c:pt>
                <c:pt idx="122">
                  <c:v>44157</c:v>
                </c:pt>
                <c:pt idx="123">
                  <c:v>44164</c:v>
                </c:pt>
                <c:pt idx="124">
                  <c:v>44171</c:v>
                </c:pt>
                <c:pt idx="125">
                  <c:v>44178</c:v>
                </c:pt>
                <c:pt idx="126">
                  <c:v>44185</c:v>
                </c:pt>
                <c:pt idx="127">
                  <c:v>44192</c:v>
                </c:pt>
                <c:pt idx="128">
                  <c:v>44199</c:v>
                </c:pt>
                <c:pt idx="129">
                  <c:v>44206</c:v>
                </c:pt>
                <c:pt idx="130">
                  <c:v>44213</c:v>
                </c:pt>
                <c:pt idx="131">
                  <c:v>44220</c:v>
                </c:pt>
                <c:pt idx="132">
                  <c:v>44227</c:v>
                </c:pt>
                <c:pt idx="133">
                  <c:v>44234</c:v>
                </c:pt>
                <c:pt idx="134">
                  <c:v>44241</c:v>
                </c:pt>
                <c:pt idx="135">
                  <c:v>44248</c:v>
                </c:pt>
                <c:pt idx="136">
                  <c:v>44255</c:v>
                </c:pt>
                <c:pt idx="137">
                  <c:v>44262</c:v>
                </c:pt>
                <c:pt idx="138">
                  <c:v>44269</c:v>
                </c:pt>
                <c:pt idx="139">
                  <c:v>44276</c:v>
                </c:pt>
                <c:pt idx="140">
                  <c:v>44283</c:v>
                </c:pt>
                <c:pt idx="141">
                  <c:v>44290</c:v>
                </c:pt>
                <c:pt idx="142">
                  <c:v>44297</c:v>
                </c:pt>
                <c:pt idx="143">
                  <c:v>44304</c:v>
                </c:pt>
                <c:pt idx="144">
                  <c:v>44311</c:v>
                </c:pt>
                <c:pt idx="145">
                  <c:v>44318</c:v>
                </c:pt>
                <c:pt idx="146">
                  <c:v>44325</c:v>
                </c:pt>
                <c:pt idx="147">
                  <c:v>44332</c:v>
                </c:pt>
                <c:pt idx="148">
                  <c:v>44339</c:v>
                </c:pt>
                <c:pt idx="149">
                  <c:v>44346</c:v>
                </c:pt>
                <c:pt idx="150">
                  <c:v>44353</c:v>
                </c:pt>
                <c:pt idx="151">
                  <c:v>44360</c:v>
                </c:pt>
                <c:pt idx="152">
                  <c:v>44367</c:v>
                </c:pt>
                <c:pt idx="153">
                  <c:v>44374</c:v>
                </c:pt>
                <c:pt idx="154">
                  <c:v>44381</c:v>
                </c:pt>
                <c:pt idx="155">
                  <c:v>44388</c:v>
                </c:pt>
                <c:pt idx="156">
                  <c:v>44395</c:v>
                </c:pt>
                <c:pt idx="157">
                  <c:v>44402</c:v>
                </c:pt>
                <c:pt idx="158">
                  <c:v>44409</c:v>
                </c:pt>
                <c:pt idx="159">
                  <c:v>44416</c:v>
                </c:pt>
                <c:pt idx="160">
                  <c:v>44423</c:v>
                </c:pt>
                <c:pt idx="161">
                  <c:v>44430</c:v>
                </c:pt>
                <c:pt idx="162">
                  <c:v>44437</c:v>
                </c:pt>
                <c:pt idx="163">
                  <c:v>44444</c:v>
                </c:pt>
                <c:pt idx="164">
                  <c:v>44451</c:v>
                </c:pt>
                <c:pt idx="165">
                  <c:v>44458</c:v>
                </c:pt>
                <c:pt idx="166">
                  <c:v>44465</c:v>
                </c:pt>
                <c:pt idx="167">
                  <c:v>44472</c:v>
                </c:pt>
                <c:pt idx="168">
                  <c:v>44479</c:v>
                </c:pt>
                <c:pt idx="169">
                  <c:v>44486</c:v>
                </c:pt>
                <c:pt idx="170">
                  <c:v>44493</c:v>
                </c:pt>
                <c:pt idx="171">
                  <c:v>44500</c:v>
                </c:pt>
                <c:pt idx="172">
                  <c:v>44507</c:v>
                </c:pt>
                <c:pt idx="173">
                  <c:v>44514</c:v>
                </c:pt>
                <c:pt idx="174">
                  <c:v>44521</c:v>
                </c:pt>
                <c:pt idx="175">
                  <c:v>44528</c:v>
                </c:pt>
                <c:pt idx="176">
                  <c:v>44535</c:v>
                </c:pt>
                <c:pt idx="177">
                  <c:v>44542</c:v>
                </c:pt>
                <c:pt idx="178">
                  <c:v>44549</c:v>
                </c:pt>
                <c:pt idx="179">
                  <c:v>44556</c:v>
                </c:pt>
                <c:pt idx="180">
                  <c:v>44563</c:v>
                </c:pt>
                <c:pt idx="181">
                  <c:v>44570</c:v>
                </c:pt>
                <c:pt idx="182">
                  <c:v>44577</c:v>
                </c:pt>
                <c:pt idx="183">
                  <c:v>44584</c:v>
                </c:pt>
                <c:pt idx="184">
                  <c:v>44591</c:v>
                </c:pt>
                <c:pt idx="185">
                  <c:v>44598</c:v>
                </c:pt>
                <c:pt idx="186">
                  <c:v>44605</c:v>
                </c:pt>
                <c:pt idx="187">
                  <c:v>44612</c:v>
                </c:pt>
                <c:pt idx="188">
                  <c:v>44619</c:v>
                </c:pt>
                <c:pt idx="189">
                  <c:v>44626</c:v>
                </c:pt>
                <c:pt idx="190">
                  <c:v>44633</c:v>
                </c:pt>
                <c:pt idx="191">
                  <c:v>44640</c:v>
                </c:pt>
                <c:pt idx="192">
                  <c:v>44647</c:v>
                </c:pt>
                <c:pt idx="193">
                  <c:v>44654</c:v>
                </c:pt>
                <c:pt idx="194">
                  <c:v>44661</c:v>
                </c:pt>
                <c:pt idx="195">
                  <c:v>44668</c:v>
                </c:pt>
                <c:pt idx="196">
                  <c:v>44675</c:v>
                </c:pt>
                <c:pt idx="197">
                  <c:v>44682</c:v>
                </c:pt>
                <c:pt idx="198">
                  <c:v>44689</c:v>
                </c:pt>
                <c:pt idx="199">
                  <c:v>44696</c:v>
                </c:pt>
                <c:pt idx="200">
                  <c:v>44703</c:v>
                </c:pt>
                <c:pt idx="201">
                  <c:v>44710</c:v>
                </c:pt>
                <c:pt idx="202">
                  <c:v>44717</c:v>
                </c:pt>
                <c:pt idx="203">
                  <c:v>44724</c:v>
                </c:pt>
                <c:pt idx="204">
                  <c:v>44731</c:v>
                </c:pt>
                <c:pt idx="205">
                  <c:v>44738</c:v>
                </c:pt>
                <c:pt idx="206">
                  <c:v>44745</c:v>
                </c:pt>
                <c:pt idx="207">
                  <c:v>44752</c:v>
                </c:pt>
                <c:pt idx="208">
                  <c:v>44759</c:v>
                </c:pt>
                <c:pt idx="209">
                  <c:v>44766</c:v>
                </c:pt>
                <c:pt idx="210">
                  <c:v>44773</c:v>
                </c:pt>
                <c:pt idx="211">
                  <c:v>44780</c:v>
                </c:pt>
                <c:pt idx="212">
                  <c:v>44787</c:v>
                </c:pt>
                <c:pt idx="213">
                  <c:v>44794</c:v>
                </c:pt>
                <c:pt idx="214">
                  <c:v>44801</c:v>
                </c:pt>
                <c:pt idx="215">
                  <c:v>44808</c:v>
                </c:pt>
                <c:pt idx="216">
                  <c:v>44815</c:v>
                </c:pt>
                <c:pt idx="217">
                  <c:v>44822</c:v>
                </c:pt>
                <c:pt idx="218">
                  <c:v>44829</c:v>
                </c:pt>
                <c:pt idx="219">
                  <c:v>44836</c:v>
                </c:pt>
                <c:pt idx="220">
                  <c:v>44843</c:v>
                </c:pt>
                <c:pt idx="221">
                  <c:v>44850</c:v>
                </c:pt>
                <c:pt idx="222">
                  <c:v>44857</c:v>
                </c:pt>
                <c:pt idx="223">
                  <c:v>44864</c:v>
                </c:pt>
                <c:pt idx="224">
                  <c:v>44871</c:v>
                </c:pt>
                <c:pt idx="225">
                  <c:v>44878</c:v>
                </c:pt>
                <c:pt idx="226">
                  <c:v>44885</c:v>
                </c:pt>
                <c:pt idx="227">
                  <c:v>44892</c:v>
                </c:pt>
                <c:pt idx="228">
                  <c:v>44899</c:v>
                </c:pt>
                <c:pt idx="229">
                  <c:v>44906</c:v>
                </c:pt>
                <c:pt idx="230">
                  <c:v>44913</c:v>
                </c:pt>
                <c:pt idx="231">
                  <c:v>44920</c:v>
                </c:pt>
                <c:pt idx="232">
                  <c:v>44927</c:v>
                </c:pt>
                <c:pt idx="233">
                  <c:v>44934</c:v>
                </c:pt>
                <c:pt idx="234">
                  <c:v>44941</c:v>
                </c:pt>
                <c:pt idx="235">
                  <c:v>44948</c:v>
                </c:pt>
                <c:pt idx="236">
                  <c:v>44955</c:v>
                </c:pt>
                <c:pt idx="237">
                  <c:v>44962</c:v>
                </c:pt>
                <c:pt idx="238">
                  <c:v>44969</c:v>
                </c:pt>
                <c:pt idx="239">
                  <c:v>44976</c:v>
                </c:pt>
                <c:pt idx="240">
                  <c:v>44983</c:v>
                </c:pt>
                <c:pt idx="241">
                  <c:v>44990</c:v>
                </c:pt>
                <c:pt idx="242">
                  <c:v>44997</c:v>
                </c:pt>
                <c:pt idx="243">
                  <c:v>45004</c:v>
                </c:pt>
                <c:pt idx="244">
                  <c:v>45011</c:v>
                </c:pt>
                <c:pt idx="245">
                  <c:v>45018</c:v>
                </c:pt>
                <c:pt idx="246">
                  <c:v>45025</c:v>
                </c:pt>
                <c:pt idx="247">
                  <c:v>45032</c:v>
                </c:pt>
                <c:pt idx="248">
                  <c:v>45039</c:v>
                </c:pt>
                <c:pt idx="249">
                  <c:v>45046</c:v>
                </c:pt>
                <c:pt idx="250">
                  <c:v>45053</c:v>
                </c:pt>
                <c:pt idx="251">
                  <c:v>45060</c:v>
                </c:pt>
                <c:pt idx="252">
                  <c:v>45067</c:v>
                </c:pt>
                <c:pt idx="253">
                  <c:v>45074</c:v>
                </c:pt>
                <c:pt idx="254">
                  <c:v>45081</c:v>
                </c:pt>
                <c:pt idx="255">
                  <c:v>45088</c:v>
                </c:pt>
                <c:pt idx="256">
                  <c:v>45095</c:v>
                </c:pt>
                <c:pt idx="257">
                  <c:v>45102</c:v>
                </c:pt>
                <c:pt idx="258">
                  <c:v>45109</c:v>
                </c:pt>
                <c:pt idx="259">
                  <c:v>45116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45122</c:v>
                </c:pt>
                <c:pt idx="265">
                  <c:v>45123</c:v>
                </c:pt>
                <c:pt idx="266">
                  <c:v>45124</c:v>
                </c:pt>
                <c:pt idx="267">
                  <c:v>45125</c:v>
                </c:pt>
                <c:pt idx="268">
                  <c:v>45126</c:v>
                </c:pt>
                <c:pt idx="269">
                  <c:v>45127</c:v>
                </c:pt>
                <c:pt idx="270">
                  <c:v>45128</c:v>
                </c:pt>
                <c:pt idx="271">
                  <c:v>45129</c:v>
                </c:pt>
                <c:pt idx="272">
                  <c:v>45130</c:v>
                </c:pt>
                <c:pt idx="273">
                  <c:v>45131</c:v>
                </c:pt>
                <c:pt idx="274">
                  <c:v>45132</c:v>
                </c:pt>
                <c:pt idx="275">
                  <c:v>45133</c:v>
                </c:pt>
                <c:pt idx="276">
                  <c:v>45134</c:v>
                </c:pt>
                <c:pt idx="277">
                  <c:v>45135</c:v>
                </c:pt>
                <c:pt idx="278">
                  <c:v>45136</c:v>
                </c:pt>
                <c:pt idx="279">
                  <c:v>45137</c:v>
                </c:pt>
                <c:pt idx="280">
                  <c:v>45138</c:v>
                </c:pt>
                <c:pt idx="281">
                  <c:v>45139</c:v>
                </c:pt>
                <c:pt idx="282">
                  <c:v>45140</c:v>
                </c:pt>
                <c:pt idx="283">
                  <c:v>45141</c:v>
                </c:pt>
                <c:pt idx="284">
                  <c:v>45142</c:v>
                </c:pt>
                <c:pt idx="285">
                  <c:v>45143</c:v>
                </c:pt>
                <c:pt idx="286">
                  <c:v>45144</c:v>
                </c:pt>
                <c:pt idx="287">
                  <c:v>45145</c:v>
                </c:pt>
                <c:pt idx="288">
                  <c:v>45146</c:v>
                </c:pt>
                <c:pt idx="289">
                  <c:v>45147</c:v>
                </c:pt>
                <c:pt idx="290">
                  <c:v>45148</c:v>
                </c:pt>
                <c:pt idx="291">
                  <c:v>45149</c:v>
                </c:pt>
                <c:pt idx="292">
                  <c:v>45150</c:v>
                </c:pt>
                <c:pt idx="293">
                  <c:v>45151</c:v>
                </c:pt>
                <c:pt idx="294">
                  <c:v>45152</c:v>
                </c:pt>
                <c:pt idx="295">
                  <c:v>45153</c:v>
                </c:pt>
                <c:pt idx="296">
                  <c:v>45154</c:v>
                </c:pt>
                <c:pt idx="297">
                  <c:v>45155</c:v>
                </c:pt>
                <c:pt idx="298">
                  <c:v>45156</c:v>
                </c:pt>
                <c:pt idx="299">
                  <c:v>45157</c:v>
                </c:pt>
                <c:pt idx="300">
                  <c:v>45158</c:v>
                </c:pt>
                <c:pt idx="301">
                  <c:v>45159</c:v>
                </c:pt>
                <c:pt idx="302">
                  <c:v>45160</c:v>
                </c:pt>
                <c:pt idx="303">
                  <c:v>45161</c:v>
                </c:pt>
                <c:pt idx="304">
                  <c:v>45162</c:v>
                </c:pt>
                <c:pt idx="305">
                  <c:v>45163</c:v>
                </c:pt>
                <c:pt idx="306">
                  <c:v>45164</c:v>
                </c:pt>
                <c:pt idx="307">
                  <c:v>45165</c:v>
                </c:pt>
                <c:pt idx="308">
                  <c:v>45166</c:v>
                </c:pt>
                <c:pt idx="309">
                  <c:v>45167</c:v>
                </c:pt>
                <c:pt idx="310">
                  <c:v>45168</c:v>
                </c:pt>
                <c:pt idx="311">
                  <c:v>45169</c:v>
                </c:pt>
                <c:pt idx="312">
                  <c:v>45170</c:v>
                </c:pt>
                <c:pt idx="313">
                  <c:v>45171</c:v>
                </c:pt>
                <c:pt idx="314">
                  <c:v>45172</c:v>
                </c:pt>
                <c:pt idx="315">
                  <c:v>45173</c:v>
                </c:pt>
                <c:pt idx="316">
                  <c:v>45174</c:v>
                </c:pt>
                <c:pt idx="317">
                  <c:v>45175</c:v>
                </c:pt>
                <c:pt idx="318">
                  <c:v>45176</c:v>
                </c:pt>
                <c:pt idx="319">
                  <c:v>45177</c:v>
                </c:pt>
                <c:pt idx="320">
                  <c:v>45178</c:v>
                </c:pt>
                <c:pt idx="321">
                  <c:v>45179</c:v>
                </c:pt>
                <c:pt idx="322">
                  <c:v>45180</c:v>
                </c:pt>
                <c:pt idx="323">
                  <c:v>45181</c:v>
                </c:pt>
                <c:pt idx="324">
                  <c:v>45182</c:v>
                </c:pt>
                <c:pt idx="325">
                  <c:v>45183</c:v>
                </c:pt>
                <c:pt idx="326">
                  <c:v>45184</c:v>
                </c:pt>
                <c:pt idx="327">
                  <c:v>45185</c:v>
                </c:pt>
                <c:pt idx="328">
                  <c:v>45186</c:v>
                </c:pt>
                <c:pt idx="329">
                  <c:v>45187</c:v>
                </c:pt>
                <c:pt idx="330">
                  <c:v>45188</c:v>
                </c:pt>
                <c:pt idx="331">
                  <c:v>45189</c:v>
                </c:pt>
                <c:pt idx="332">
                  <c:v>45190</c:v>
                </c:pt>
                <c:pt idx="333">
                  <c:v>45191</c:v>
                </c:pt>
                <c:pt idx="334">
                  <c:v>45192</c:v>
                </c:pt>
                <c:pt idx="335">
                  <c:v>45193</c:v>
                </c:pt>
                <c:pt idx="336">
                  <c:v>45194</c:v>
                </c:pt>
                <c:pt idx="337">
                  <c:v>45195</c:v>
                </c:pt>
                <c:pt idx="338">
                  <c:v>45196</c:v>
                </c:pt>
                <c:pt idx="339">
                  <c:v>45197</c:v>
                </c:pt>
                <c:pt idx="340">
                  <c:v>45198</c:v>
                </c:pt>
                <c:pt idx="341">
                  <c:v>45199</c:v>
                </c:pt>
                <c:pt idx="342">
                  <c:v>45200</c:v>
                </c:pt>
                <c:pt idx="343">
                  <c:v>45201</c:v>
                </c:pt>
                <c:pt idx="344">
                  <c:v>45202</c:v>
                </c:pt>
                <c:pt idx="345">
                  <c:v>45203</c:v>
                </c:pt>
                <c:pt idx="346">
                  <c:v>45204</c:v>
                </c:pt>
                <c:pt idx="347">
                  <c:v>45205</c:v>
                </c:pt>
                <c:pt idx="348">
                  <c:v>45206</c:v>
                </c:pt>
                <c:pt idx="349">
                  <c:v>45207</c:v>
                </c:pt>
                <c:pt idx="350">
                  <c:v>45208</c:v>
                </c:pt>
                <c:pt idx="351">
                  <c:v>45209</c:v>
                </c:pt>
                <c:pt idx="352">
                  <c:v>45210</c:v>
                </c:pt>
                <c:pt idx="353">
                  <c:v>45211</c:v>
                </c:pt>
                <c:pt idx="354">
                  <c:v>45212</c:v>
                </c:pt>
                <c:pt idx="355">
                  <c:v>45213</c:v>
                </c:pt>
                <c:pt idx="356">
                  <c:v>45214</c:v>
                </c:pt>
                <c:pt idx="357">
                  <c:v>45215</c:v>
                </c:pt>
                <c:pt idx="358">
                  <c:v>45216</c:v>
                </c:pt>
                <c:pt idx="359">
                  <c:v>45217</c:v>
                </c:pt>
                <c:pt idx="360">
                  <c:v>45218</c:v>
                </c:pt>
                <c:pt idx="361">
                  <c:v>45219</c:v>
                </c:pt>
                <c:pt idx="362">
                  <c:v>45220</c:v>
                </c:pt>
                <c:pt idx="363">
                  <c:v>45221</c:v>
                </c:pt>
                <c:pt idx="364">
                  <c:v>45222</c:v>
                </c:pt>
                <c:pt idx="365">
                  <c:v>45223</c:v>
                </c:pt>
                <c:pt idx="366">
                  <c:v>45224</c:v>
                </c:pt>
                <c:pt idx="367">
                  <c:v>45225</c:v>
                </c:pt>
                <c:pt idx="368">
                  <c:v>45226</c:v>
                </c:pt>
                <c:pt idx="369">
                  <c:v>45227</c:v>
                </c:pt>
                <c:pt idx="370">
                  <c:v>45228</c:v>
                </c:pt>
                <c:pt idx="371">
                  <c:v>45229</c:v>
                </c:pt>
                <c:pt idx="372">
                  <c:v>45230</c:v>
                </c:pt>
                <c:pt idx="373">
                  <c:v>45231</c:v>
                </c:pt>
                <c:pt idx="374">
                  <c:v>45232</c:v>
                </c:pt>
                <c:pt idx="375">
                  <c:v>45233</c:v>
                </c:pt>
                <c:pt idx="376">
                  <c:v>45234</c:v>
                </c:pt>
                <c:pt idx="377">
                  <c:v>45235</c:v>
                </c:pt>
                <c:pt idx="378">
                  <c:v>45236</c:v>
                </c:pt>
                <c:pt idx="379">
                  <c:v>45237</c:v>
                </c:pt>
                <c:pt idx="380">
                  <c:v>45238</c:v>
                </c:pt>
                <c:pt idx="381">
                  <c:v>45239</c:v>
                </c:pt>
                <c:pt idx="382">
                  <c:v>45240</c:v>
                </c:pt>
                <c:pt idx="383">
                  <c:v>45241</c:v>
                </c:pt>
                <c:pt idx="384">
                  <c:v>45242</c:v>
                </c:pt>
                <c:pt idx="385">
                  <c:v>45243</c:v>
                </c:pt>
                <c:pt idx="386">
                  <c:v>45244</c:v>
                </c:pt>
                <c:pt idx="387">
                  <c:v>45245</c:v>
                </c:pt>
                <c:pt idx="388">
                  <c:v>45246</c:v>
                </c:pt>
                <c:pt idx="389">
                  <c:v>45247</c:v>
                </c:pt>
                <c:pt idx="390">
                  <c:v>45248</c:v>
                </c:pt>
                <c:pt idx="391">
                  <c:v>45249</c:v>
                </c:pt>
                <c:pt idx="392">
                  <c:v>45250</c:v>
                </c:pt>
                <c:pt idx="393">
                  <c:v>45251</c:v>
                </c:pt>
                <c:pt idx="394">
                  <c:v>45252</c:v>
                </c:pt>
                <c:pt idx="395">
                  <c:v>45253</c:v>
                </c:pt>
                <c:pt idx="396">
                  <c:v>45254</c:v>
                </c:pt>
                <c:pt idx="397">
                  <c:v>45255</c:v>
                </c:pt>
                <c:pt idx="398">
                  <c:v>45256</c:v>
                </c:pt>
                <c:pt idx="399">
                  <c:v>45257</c:v>
                </c:pt>
                <c:pt idx="400">
                  <c:v>45258</c:v>
                </c:pt>
                <c:pt idx="401">
                  <c:v>45259</c:v>
                </c:pt>
                <c:pt idx="402">
                  <c:v>45260</c:v>
                </c:pt>
                <c:pt idx="403">
                  <c:v>45261</c:v>
                </c:pt>
                <c:pt idx="404">
                  <c:v>45262</c:v>
                </c:pt>
                <c:pt idx="405">
                  <c:v>45263</c:v>
                </c:pt>
                <c:pt idx="406">
                  <c:v>45264</c:v>
                </c:pt>
                <c:pt idx="407">
                  <c:v>45265</c:v>
                </c:pt>
                <c:pt idx="408">
                  <c:v>45266</c:v>
                </c:pt>
                <c:pt idx="409">
                  <c:v>45267</c:v>
                </c:pt>
                <c:pt idx="410">
                  <c:v>45268</c:v>
                </c:pt>
                <c:pt idx="411">
                  <c:v>45269</c:v>
                </c:pt>
                <c:pt idx="412">
                  <c:v>45270</c:v>
                </c:pt>
                <c:pt idx="413">
                  <c:v>45271</c:v>
                </c:pt>
                <c:pt idx="414">
                  <c:v>45272</c:v>
                </c:pt>
                <c:pt idx="415">
                  <c:v>45273</c:v>
                </c:pt>
                <c:pt idx="416">
                  <c:v>45274</c:v>
                </c:pt>
                <c:pt idx="417">
                  <c:v>45275</c:v>
                </c:pt>
                <c:pt idx="418">
                  <c:v>45276</c:v>
                </c:pt>
                <c:pt idx="419">
                  <c:v>45277</c:v>
                </c:pt>
                <c:pt idx="420">
                  <c:v>45278</c:v>
                </c:pt>
                <c:pt idx="421">
                  <c:v>45279</c:v>
                </c:pt>
                <c:pt idx="422">
                  <c:v>45280</c:v>
                </c:pt>
                <c:pt idx="423">
                  <c:v>45281</c:v>
                </c:pt>
                <c:pt idx="424">
                  <c:v>45282</c:v>
                </c:pt>
                <c:pt idx="425">
                  <c:v>45283</c:v>
                </c:pt>
                <c:pt idx="426">
                  <c:v>45284</c:v>
                </c:pt>
                <c:pt idx="427">
                  <c:v>45285</c:v>
                </c:pt>
                <c:pt idx="428">
                  <c:v>45286</c:v>
                </c:pt>
                <c:pt idx="429">
                  <c:v>45287</c:v>
                </c:pt>
                <c:pt idx="430">
                  <c:v>45288</c:v>
                </c:pt>
                <c:pt idx="431">
                  <c:v>45289</c:v>
                </c:pt>
                <c:pt idx="432">
                  <c:v>45290</c:v>
                </c:pt>
                <c:pt idx="433">
                  <c:v>45291</c:v>
                </c:pt>
                <c:pt idx="434">
                  <c:v>45292</c:v>
                </c:pt>
                <c:pt idx="435">
                  <c:v>45293</c:v>
                </c:pt>
                <c:pt idx="436">
                  <c:v>45294</c:v>
                </c:pt>
                <c:pt idx="437">
                  <c:v>45295</c:v>
                </c:pt>
                <c:pt idx="438">
                  <c:v>45296</c:v>
                </c:pt>
                <c:pt idx="439">
                  <c:v>45297</c:v>
                </c:pt>
                <c:pt idx="440">
                  <c:v>45298</c:v>
                </c:pt>
              </c:numCache>
            </c:numRef>
          </c:cat>
          <c:val>
            <c:numRef>
              <c:f>'multiTimeline price Last (XRP)'!$C$9:$C$446</c:f>
              <c:numCache>
                <c:formatCode>0%</c:formatCode>
                <c:ptCount val="438"/>
                <c:pt idx="0">
                  <c:v>0.10353866317169071</c:v>
                </c:pt>
                <c:pt idx="1">
                  <c:v>-3.441135270113953E-3</c:v>
                </c:pt>
                <c:pt idx="2">
                  <c:v>6.0076394194041288E-2</c:v>
                </c:pt>
                <c:pt idx="3">
                  <c:v>-0.20230030843734692</c:v>
                </c:pt>
                <c:pt idx="4">
                  <c:v>1.3298160662017189E-2</c:v>
                </c:pt>
                <c:pt idx="5">
                  <c:v>1.0447915552227096</c:v>
                </c:pt>
                <c:pt idx="6">
                  <c:v>-6.1913565174928544E-3</c:v>
                </c:pt>
                <c:pt idx="7">
                  <c:v>-0.14214765807346044</c:v>
                </c:pt>
                <c:pt idx="8">
                  <c:v>-0.13599819978315567</c:v>
                </c:pt>
                <c:pt idx="9">
                  <c:v>0.10600213093405937</c:v>
                </c:pt>
                <c:pt idx="10">
                  <c:v>-1.5820345949648811E-2</c:v>
                </c:pt>
                <c:pt idx="11">
                  <c:v>-6.2862984795423477E-3</c:v>
                </c:pt>
                <c:pt idx="12">
                  <c:v>0.11297171876368078</c:v>
                </c:pt>
                <c:pt idx="13">
                  <c:v>-2.1339364735962183E-2</c:v>
                </c:pt>
                <c:pt idx="14">
                  <c:v>-0.23750000000000002</c:v>
                </c:pt>
                <c:pt idx="16">
                  <c:v>-0.18522288898414055</c:v>
                </c:pt>
                <c:pt idx="17">
                  <c:v>-6.1320444532123361E-2</c:v>
                </c:pt>
                <c:pt idx="18">
                  <c:v>0.26214578444078585</c:v>
                </c:pt>
                <c:pt idx="19">
                  <c:v>-2.4422057558349066E-3</c:v>
                </c:pt>
                <c:pt idx="20">
                  <c:v>-2.3341215746279061E-2</c:v>
                </c:pt>
                <c:pt idx="21">
                  <c:v>-6.8108015723807869E-2</c:v>
                </c:pt>
                <c:pt idx="22">
                  <c:v>4.2793825462326528E-3</c:v>
                </c:pt>
                <c:pt idx="23">
                  <c:v>-4.72074265712982E-2</c:v>
                </c:pt>
                <c:pt idx="24">
                  <c:v>-8.6250958343980968E-3</c:v>
                </c:pt>
                <c:pt idx="25">
                  <c:v>5.9934265644131365E-3</c:v>
                </c:pt>
                <c:pt idx="26">
                  <c:v>-3.6418962203715544E-2</c:v>
                </c:pt>
                <c:pt idx="27">
                  <c:v>0.10643885250806101</c:v>
                </c:pt>
                <c:pt idx="28">
                  <c:v>-5.6301637374192519E-2</c:v>
                </c:pt>
                <c:pt idx="29">
                  <c:v>-7.3222756359239748E-4</c:v>
                </c:pt>
                <c:pt idx="30">
                  <c:v>1.538804638715433E-2</c:v>
                </c:pt>
                <c:pt idx="31">
                  <c:v>-2.1963540522732285E-2</c:v>
                </c:pt>
                <c:pt idx="32">
                  <c:v>-2.1494337685669497E-3</c:v>
                </c:pt>
                <c:pt idx="33">
                  <c:v>0.13348765432098766</c:v>
                </c:pt>
                <c:pt idx="34">
                  <c:v>-7.8681642840934846E-2</c:v>
                </c:pt>
                <c:pt idx="35">
                  <c:v>7.7889292531247356E-3</c:v>
                </c:pt>
                <c:pt idx="36">
                  <c:v>-8.6757293416832082E-2</c:v>
                </c:pt>
                <c:pt idx="37">
                  <c:v>1.5822043820036834E-2</c:v>
                </c:pt>
                <c:pt idx="38">
                  <c:v>5.9964436248682834E-2</c:v>
                </c:pt>
                <c:pt idx="39">
                  <c:v>0.15548789959302861</c:v>
                </c:pt>
                <c:pt idx="40">
                  <c:v>3.6081088347582911E-2</c:v>
                </c:pt>
                <c:pt idx="41">
                  <c:v>0.11308905958065188</c:v>
                </c:pt>
                <c:pt idx="42">
                  <c:v>-5.0659765934629487E-2</c:v>
                </c:pt>
                <c:pt idx="43">
                  <c:v>5.5499619361017265E-3</c:v>
                </c:pt>
                <c:pt idx="44">
                  <c:v>0.1650914596917967</c:v>
                </c:pt>
                <c:pt idx="45">
                  <c:v>-0.10551910621082859</c:v>
                </c:pt>
                <c:pt idx="46">
                  <c:v>-8.5557612541888289E-2</c:v>
                </c:pt>
                <c:pt idx="47">
                  <c:v>-0.14904412895289834</c:v>
                </c:pt>
                <c:pt idx="48">
                  <c:v>2.4092031560560361E-3</c:v>
                </c:pt>
                <c:pt idx="49">
                  <c:v>-6.8887820705401684E-2</c:v>
                </c:pt>
                <c:pt idx="50">
                  <c:v>1.9617332946149226E-2</c:v>
                </c:pt>
                <c:pt idx="51">
                  <c:v>-5.3036296319736706E-2</c:v>
                </c:pt>
                <c:pt idx="52">
                  <c:v>-0.11298245614035089</c:v>
                </c:pt>
                <c:pt idx="53">
                  <c:v>2.2340265220012021E-2</c:v>
                </c:pt>
                <c:pt idx="54">
                  <c:v>-5.0779378708037053E-2</c:v>
                </c:pt>
                <c:pt idx="55">
                  <c:v>9.3171318762374829E-3</c:v>
                </c:pt>
                <c:pt idx="56">
                  <c:v>4.9617292972807163E-3</c:v>
                </c:pt>
                <c:pt idx="57">
                  <c:v>0.10869565217391297</c:v>
                </c:pt>
                <c:pt idx="58">
                  <c:v>-0.16507870753935378</c:v>
                </c:pt>
                <c:pt idx="59">
                  <c:v>4.6803936161415795E-2</c:v>
                </c:pt>
                <c:pt idx="60">
                  <c:v>7.5756378860889387E-2</c:v>
                </c:pt>
                <c:pt idx="61">
                  <c:v>6.9650462622998927E-2</c:v>
                </c:pt>
                <c:pt idx="62">
                  <c:v>8.3067311982975775E-3</c:v>
                </c:pt>
                <c:pt idx="63">
                  <c:v>3.1999999999999876E-3</c:v>
                </c:pt>
                <c:pt idx="64">
                  <c:v>-5.0290135396518373E-2</c:v>
                </c:pt>
                <c:pt idx="65">
                  <c:v>-6.3172187086861856E-2</c:v>
                </c:pt>
                <c:pt idx="66">
                  <c:v>-0.10751744917807685</c:v>
                </c:pt>
                <c:pt idx="67">
                  <c:v>-3.6410256410256407E-2</c:v>
                </c:pt>
                <c:pt idx="68">
                  <c:v>7.0959730353024227E-3</c:v>
                </c:pt>
                <c:pt idx="69">
                  <c:v>-4.7428219129822098E-2</c:v>
                </c:pt>
                <c:pt idx="70">
                  <c:v>-0.11488142018399525</c:v>
                </c:pt>
                <c:pt idx="71">
                  <c:v>8.5135276297922304E-3</c:v>
                </c:pt>
                <c:pt idx="72">
                  <c:v>1.0357864208396212E-4</c:v>
                </c:pt>
                <c:pt idx="73">
                  <c:v>9.4609290041945043E-2</c:v>
                </c:pt>
                <c:pt idx="74">
                  <c:v>0.1519538272305799</c:v>
                </c:pt>
                <c:pt idx="75">
                  <c:v>-9.8151950718685849E-2</c:v>
                </c:pt>
                <c:pt idx="76">
                  <c:v>9.8907103825136691E-2</c:v>
                </c:pt>
                <c:pt idx="77">
                  <c:v>0.15046411403944962</c:v>
                </c:pt>
                <c:pt idx="78">
                  <c:v>0.10773331412311347</c:v>
                </c:pt>
                <c:pt idx="79">
                  <c:v>-0.10606750341418997</c:v>
                </c:pt>
                <c:pt idx="80">
                  <c:v>-0.16695766041030116</c:v>
                </c:pt>
                <c:pt idx="81">
                  <c:v>3.1525630949262091E-2</c:v>
                </c:pt>
                <c:pt idx="82">
                  <c:v>-0.38215374195733154</c:v>
                </c:pt>
                <c:pt idx="83">
                  <c:v>8.1666209920526076E-2</c:v>
                </c:pt>
                <c:pt idx="84">
                  <c:v>0.11128705345832279</c:v>
                </c:pt>
                <c:pt idx="85">
                  <c:v>3.2886862353946979E-2</c:v>
                </c:pt>
                <c:pt idx="86">
                  <c:v>3.9675532501931364E-2</c:v>
                </c:pt>
                <c:pt idx="87">
                  <c:v>3.6675335704049676E-2</c:v>
                </c:pt>
                <c:pt idx="88">
                  <c:v>-5.7341798074953005E-3</c:v>
                </c:pt>
                <c:pt idx="89">
                  <c:v>0.15195674562306891</c:v>
                </c:pt>
                <c:pt idx="90">
                  <c:v>-3.2363327522238597E-2</c:v>
                </c:pt>
                <c:pt idx="91">
                  <c:v>-7.6962165658058898E-2</c:v>
                </c:pt>
                <c:pt idx="92">
                  <c:v>-4.9046594264550367E-3</c:v>
                </c:pt>
                <c:pt idx="93">
                  <c:v>4.1241261379067466E-2</c:v>
                </c:pt>
                <c:pt idx="94">
                  <c:v>-1.6084625416606289E-2</c:v>
                </c:pt>
                <c:pt idx="95">
                  <c:v>-5.5424644084437875E-2</c:v>
                </c:pt>
                <c:pt idx="96">
                  <c:v>-2.3283613117821237E-2</c:v>
                </c:pt>
                <c:pt idx="97">
                  <c:v>-6.8057255361038807E-2</c:v>
                </c:pt>
                <c:pt idx="98">
                  <c:v>1.6786570743405265E-2</c:v>
                </c:pt>
                <c:pt idx="99">
                  <c:v>0.12954851752021568</c:v>
                </c:pt>
                <c:pt idx="100">
                  <c:v>-6.2639821029081945E-3</c:v>
                </c:pt>
                <c:pt idx="101">
                  <c:v>7.3740557306518462E-2</c:v>
                </c:pt>
                <c:pt idx="102">
                  <c:v>0.35582164655453569</c:v>
                </c:pt>
                <c:pt idx="103">
                  <c:v>1.4604810996563683E-2</c:v>
                </c:pt>
                <c:pt idx="104">
                  <c:v>1.2226926333615587E-2</c:v>
                </c:pt>
                <c:pt idx="105">
                  <c:v>-4.266211604095576E-2</c:v>
                </c:pt>
                <c:pt idx="106">
                  <c:v>-4.2885603439236669E-2</c:v>
                </c:pt>
                <c:pt idx="107">
                  <c:v>-0.13321647677475895</c:v>
                </c:pt>
                <c:pt idx="108">
                  <c:v>4.2635658914728758E-2</c:v>
                </c:pt>
                <c:pt idx="109">
                  <c:v>1.4667851947632109E-2</c:v>
                </c:pt>
                <c:pt idx="110">
                  <c:v>-3.7991318545657252E-2</c:v>
                </c:pt>
                <c:pt idx="111">
                  <c:v>-3.6593947923997242E-2</c:v>
                </c:pt>
                <c:pt idx="112">
                  <c:v>9.1049714261160944E-2</c:v>
                </c:pt>
                <c:pt idx="113">
                  <c:v>-5.2496849401386193E-2</c:v>
                </c:pt>
                <c:pt idx="114">
                  <c:v>6.4508084292780279E-2</c:v>
                </c:pt>
                <c:pt idx="115">
                  <c:v>-6.399593924485579E-2</c:v>
                </c:pt>
                <c:pt idx="116">
                  <c:v>3.858668446520945E-2</c:v>
                </c:pt>
                <c:pt idx="117">
                  <c:v>7.6756235691047073E-2</c:v>
                </c:pt>
                <c:pt idx="118">
                  <c:v>0.72870038794389747</c:v>
                </c:pt>
                <c:pt idx="119">
                  <c:v>0.35073258097231513</c:v>
                </c:pt>
                <c:pt idx="120">
                  <c:v>-6.493921433934545E-2</c:v>
                </c:pt>
                <c:pt idx="121">
                  <c:v>-0.13570354677783095</c:v>
                </c:pt>
                <c:pt idx="122">
                  <c:v>0.13975370139753721</c:v>
                </c:pt>
                <c:pt idx="123">
                  <c:v>-0.48904767685877321</c:v>
                </c:pt>
                <c:pt idx="124">
                  <c:v>-0.24995757102610225</c:v>
                </c:pt>
                <c:pt idx="125">
                  <c:v>0.46771054894329545</c:v>
                </c:pt>
                <c:pt idx="126">
                  <c:v>-0.13816600888011846</c:v>
                </c:pt>
                <c:pt idx="127">
                  <c:v>-2.8084862795606486E-2</c:v>
                </c:pt>
                <c:pt idx="128">
                  <c:v>0.63086210704557155</c:v>
                </c:pt>
                <c:pt idx="129">
                  <c:v>-6.771397616467293E-4</c:v>
                </c:pt>
                <c:pt idx="130">
                  <c:v>0.429800786014365</c:v>
                </c:pt>
                <c:pt idx="131">
                  <c:v>-0.19119157069965084</c:v>
                </c:pt>
                <c:pt idx="132">
                  <c:v>-0.14894531249999998</c:v>
                </c:pt>
                <c:pt idx="133">
                  <c:v>6.2468444485243413E-2</c:v>
                </c:pt>
                <c:pt idx="134">
                  <c:v>-1.1361672714705347E-2</c:v>
                </c:pt>
                <c:pt idx="135">
                  <c:v>0.14585973344985809</c:v>
                </c:pt>
                <c:pt idx="136">
                  <c:v>4.4674522365861932E-2</c:v>
                </c:pt>
                <c:pt idx="137">
                  <c:v>5.6525944988957737E-2</c:v>
                </c:pt>
                <c:pt idx="138">
                  <c:v>1.3741664651210999</c:v>
                </c:pt>
                <c:pt idx="139">
                  <c:v>0.12102800678158501</c:v>
                </c:pt>
                <c:pt idx="140">
                  <c:v>-0.3183676913490498</c:v>
                </c:pt>
                <c:pt idx="141">
                  <c:v>0.57189925248773998</c:v>
                </c:pt>
                <c:pt idx="142">
                  <c:v>-5.3527833140489353E-2</c:v>
                </c:pt>
                <c:pt idx="143">
                  <c:v>-4.893847168084383E-2</c:v>
                </c:pt>
                <c:pt idx="144">
                  <c:v>-0.39093215605252002</c:v>
                </c:pt>
                <c:pt idx="145">
                  <c:v>-8.2440167068131162E-2</c:v>
                </c:pt>
                <c:pt idx="146">
                  <c:v>0.11118604063053193</c:v>
                </c:pt>
                <c:pt idx="147">
                  <c:v>-9.9193705702581444E-2</c:v>
                </c:pt>
                <c:pt idx="148">
                  <c:v>-8.5946992938006103E-2</c:v>
                </c:pt>
                <c:pt idx="149">
                  <c:v>-0.18839912078655374</c:v>
                </c:pt>
                <c:pt idx="150">
                  <c:v>9.6994956456870451E-2</c:v>
                </c:pt>
                <c:pt idx="151">
                  <c:v>-7.5882561646265723E-2</c:v>
                </c:pt>
                <c:pt idx="152">
                  <c:v>-6.9539761002063646E-2</c:v>
                </c:pt>
                <c:pt idx="153">
                  <c:v>4.2999105976205168E-2</c:v>
                </c:pt>
                <c:pt idx="154">
                  <c:v>0.22696777383994063</c:v>
                </c:pt>
                <c:pt idx="155">
                  <c:v>9.7159900045678121E-2</c:v>
                </c:pt>
                <c:pt idx="156">
                  <c:v>0.56754340851762031</c:v>
                </c:pt>
                <c:pt idx="157">
                  <c:v>-4.9619185251728162E-2</c:v>
                </c:pt>
                <c:pt idx="158">
                  <c:v>-5.8941502346646191E-2</c:v>
                </c:pt>
                <c:pt idx="159">
                  <c:v>9.5989239422841877E-2</c:v>
                </c:pt>
                <c:pt idx="160">
                  <c:v>-0.14025916067643179</c:v>
                </c:pt>
                <c:pt idx="161">
                  <c:v>-3.0125507498933793E-3</c:v>
                </c:pt>
                <c:pt idx="162">
                  <c:v>-0.12591463131176953</c:v>
                </c:pt>
                <c:pt idx="163">
                  <c:v>0.1021762716191206</c:v>
                </c:pt>
                <c:pt idx="164">
                  <c:v>0.11894421926269068</c:v>
                </c:pt>
                <c:pt idx="165">
                  <c:v>-2.1950062529647842E-2</c:v>
                </c:pt>
                <c:pt idx="166">
                  <c:v>-3.5679012345678961E-2</c:v>
                </c:pt>
                <c:pt idx="167">
                  <c:v>-8.6690930372916707E-3</c:v>
                </c:pt>
                <c:pt idx="168">
                  <c:v>6.1933841300297013E-2</c:v>
                </c:pt>
                <c:pt idx="169">
                  <c:v>3.3156706045865215E-2</c:v>
                </c:pt>
                <c:pt idx="170">
                  <c:v>-7.8386036304934667E-2</c:v>
                </c:pt>
                <c:pt idx="171">
                  <c:v>-0.13745506960789669</c:v>
                </c:pt>
                <c:pt idx="172">
                  <c:v>-0.10418098934921259</c:v>
                </c:pt>
                <c:pt idx="173">
                  <c:v>-1.1511623788327846E-2</c:v>
                </c:pt>
                <c:pt idx="174">
                  <c:v>-1.2887890876949866E-2</c:v>
                </c:pt>
                <c:pt idx="175">
                  <c:v>0.11957455561874571</c:v>
                </c:pt>
                <c:pt idx="176">
                  <c:v>-8.1318562550661957E-2</c:v>
                </c:pt>
                <c:pt idx="177">
                  <c:v>-0.12388089551887631</c:v>
                </c:pt>
                <c:pt idx="178">
                  <c:v>4.6501322662512994E-2</c:v>
                </c:pt>
                <c:pt idx="179">
                  <c:v>-0.2343008186414145</c:v>
                </c:pt>
                <c:pt idx="180">
                  <c:v>3.4621443174581726E-2</c:v>
                </c:pt>
                <c:pt idx="181">
                  <c:v>7.8992549400712819E-2</c:v>
                </c:pt>
                <c:pt idx="182">
                  <c:v>0.23348394553942686</c:v>
                </c:pt>
                <c:pt idx="183">
                  <c:v>-1.3386717941859597E-4</c:v>
                </c:pt>
                <c:pt idx="184">
                  <c:v>-8.6611489776046741E-2</c:v>
                </c:pt>
                <c:pt idx="185">
                  <c:v>4.6239539470177135E-3</c:v>
                </c:pt>
                <c:pt idx="186">
                  <c:v>4.2365799631255828E-2</c:v>
                </c:pt>
                <c:pt idx="187">
                  <c:v>4.3074378061971029E-2</c:v>
                </c:pt>
                <c:pt idx="188">
                  <c:v>1.6054654141759255E-2</c:v>
                </c:pt>
                <c:pt idx="189">
                  <c:v>-1.1010253824172143E-2</c:v>
                </c:pt>
                <c:pt idx="190">
                  <c:v>-7.463973096674717E-2</c:v>
                </c:pt>
                <c:pt idx="191">
                  <c:v>2.4704477768593826E-2</c:v>
                </c:pt>
                <c:pt idx="192">
                  <c:v>-9.6755607907405408E-2</c:v>
                </c:pt>
                <c:pt idx="193">
                  <c:v>-0.17043956511261996</c:v>
                </c:pt>
                <c:pt idx="194">
                  <c:v>-7.6551099567692005E-3</c:v>
                </c:pt>
                <c:pt idx="195">
                  <c:v>-0.26631080499354276</c:v>
                </c:pt>
                <c:pt idx="196">
                  <c:v>-2.7224295336665958E-2</c:v>
                </c:pt>
                <c:pt idx="197">
                  <c:v>-6.7842408743274948E-2</c:v>
                </c:pt>
                <c:pt idx="198">
                  <c:v>1.5658565623625022E-2</c:v>
                </c:pt>
                <c:pt idx="199">
                  <c:v>-8.3711329697772771E-2</c:v>
                </c:pt>
                <c:pt idx="200">
                  <c:v>-0.14481185860889398</c:v>
                </c:pt>
                <c:pt idx="201">
                  <c:v>0.19518699186991875</c:v>
                </c:pt>
                <c:pt idx="202">
                  <c:v>-0.14157052677405316</c:v>
                </c:pt>
                <c:pt idx="203">
                  <c:v>9.2839709657992278E-2</c:v>
                </c:pt>
                <c:pt idx="204">
                  <c:v>1.6619293462497863E-2</c:v>
                </c:pt>
                <c:pt idx="205">
                  <c:v>2.5134803571937991E-2</c:v>
                </c:pt>
                <c:pt idx="206">
                  <c:v>0</c:v>
                </c:pt>
                <c:pt idx="207">
                  <c:v>9.5680730268284608E-2</c:v>
                </c:pt>
                <c:pt idx="208">
                  <c:v>-5.0038100076200138E-2</c:v>
                </c:pt>
                <c:pt idx="209">
                  <c:v>1.3903743315507974E-2</c:v>
                </c:pt>
                <c:pt idx="210">
                  <c:v>-0.12025316455696196</c:v>
                </c:pt>
                <c:pt idx="211">
                  <c:v>3.8968824940046995E-3</c:v>
                </c:pt>
                <c:pt idx="212">
                  <c:v>-1.7318602567930642E-2</c:v>
                </c:pt>
                <c:pt idx="213">
                  <c:v>7.9003342449103689E-2</c:v>
                </c:pt>
                <c:pt idx="214">
                  <c:v>4.9281892424668988E-2</c:v>
                </c:pt>
                <c:pt idx="215">
                  <c:v>0.35319377348362857</c:v>
                </c:pt>
                <c:pt idx="216">
                  <c:v>-5.7913526378421273E-2</c:v>
                </c:pt>
                <c:pt idx="217">
                  <c:v>9.0315789473684321E-2</c:v>
                </c:pt>
                <c:pt idx="218">
                  <c:v>-6.8932226298513241E-2</c:v>
                </c:pt>
                <c:pt idx="219">
                  <c:v>-3.7121526337619302E-2</c:v>
                </c:pt>
                <c:pt idx="220">
                  <c:v>2.0030152918371808E-2</c:v>
                </c:pt>
                <c:pt idx="221">
                  <c:v>5.7010135135135184E-2</c:v>
                </c:pt>
                <c:pt idx="222">
                  <c:v>-0.27127447063523774</c:v>
                </c:pt>
                <c:pt idx="223">
                  <c:v>5.4276315789473638E-2</c:v>
                </c:pt>
                <c:pt idx="224">
                  <c:v>3.8741549661986542E-2</c:v>
                </c:pt>
                <c:pt idx="225">
                  <c:v>-1.9524405506883676E-2</c:v>
                </c:pt>
                <c:pt idx="226">
                  <c:v>-1.3786060760786357E-2</c:v>
                </c:pt>
                <c:pt idx="227">
                  <c:v>-9.293295366295623E-2</c:v>
                </c:pt>
                <c:pt idx="228">
                  <c:v>2.5684931506849656E-3</c:v>
                </c:pt>
                <c:pt idx="229">
                  <c:v>-2.61884429262738E-2</c:v>
                </c:pt>
                <c:pt idx="230">
                  <c:v>4.6769950306927511E-3</c:v>
                </c:pt>
                <c:pt idx="231">
                  <c:v>0.1390747745126564</c:v>
                </c:pt>
                <c:pt idx="232">
                  <c:v>5.2107279693486518E-2</c:v>
                </c:pt>
                <c:pt idx="233">
                  <c:v>-1.0439427045399298E-2</c:v>
                </c:pt>
                <c:pt idx="234">
                  <c:v>1.6437684003925375E-2</c:v>
                </c:pt>
                <c:pt idx="235">
                  <c:v>-7.4825006034274749E-2</c:v>
                </c:pt>
                <c:pt idx="236">
                  <c:v>2.713279415601362E-2</c:v>
                </c:pt>
                <c:pt idx="237">
                  <c:v>-4.9276098552197035E-2</c:v>
                </c:pt>
                <c:pt idx="238">
                  <c:v>-1.0686615014694105E-2</c:v>
                </c:pt>
                <c:pt idx="239">
                  <c:v>-1.6743181204428945E-2</c:v>
                </c:pt>
                <c:pt idx="240">
                  <c:v>4.3943971436418608E-2</c:v>
                </c:pt>
                <c:pt idx="241">
                  <c:v>0.18968692449355432</c:v>
                </c:pt>
                <c:pt idx="242">
                  <c:v>0.12560813799203896</c:v>
                </c:pt>
                <c:pt idx="243">
                  <c:v>-5.8939096267190622E-3</c:v>
                </c:pt>
                <c:pt idx="244">
                  <c:v>2.4901185770750879E-2</c:v>
                </c:pt>
                <c:pt idx="245">
                  <c:v>-9.4292325491708351E-2</c:v>
                </c:pt>
                <c:pt idx="246">
                  <c:v>1.7670853736427451E-2</c:v>
                </c:pt>
                <c:pt idx="247">
                  <c:v>-4.1422594142259385E-2</c:v>
                </c:pt>
                <c:pt idx="248">
                  <c:v>-7.3330423395897029E-2</c:v>
                </c:pt>
                <c:pt idx="249">
                  <c:v>0.10009420631182299</c:v>
                </c:pt>
                <c:pt idx="250">
                  <c:v>9.4198244487260965E-3</c:v>
                </c:pt>
                <c:pt idx="251">
                  <c:v>0.10625662778366909</c:v>
                </c:pt>
                <c:pt idx="252">
                  <c:v>-3.2016871165644056E-2</c:v>
                </c:pt>
                <c:pt idx="253">
                  <c:v>-4.7336106159635634E-2</c:v>
                </c:pt>
                <c:pt idx="254">
                  <c:v>1.0187110187110219E-2</c:v>
                </c:pt>
                <c:pt idx="255">
                  <c:v>-2.4079028606709175E-2</c:v>
                </c:pt>
                <c:pt idx="256">
                  <c:v>-1.0333192745676963E-2</c:v>
                </c:pt>
                <c:pt idx="257">
                  <c:v>1.171958235670148E-2</c:v>
                </c:pt>
                <c:pt idx="258">
                  <c:v>-1.2005054759898869E-2</c:v>
                </c:pt>
                <c:pt idx="259">
                  <c:v>0.72500532935408224</c:v>
                </c:pt>
                <c:pt idx="260">
                  <c:v>-0.12048937221947606</c:v>
                </c:pt>
                <c:pt idx="261">
                  <c:v>8.0089925530420665E-3</c:v>
                </c:pt>
                <c:pt idx="262">
                  <c:v>3.4848062447727778E-2</c:v>
                </c:pt>
                <c:pt idx="263">
                  <c:v>-1.0237068965517161E-2</c:v>
                </c:pt>
                <c:pt idx="264">
                  <c:v>1.5922700054436641E-2</c:v>
                </c:pt>
                <c:pt idx="265">
                  <c:v>7.1667782987273929E-2</c:v>
                </c:pt>
                <c:pt idx="266">
                  <c:v>3.7499999999999895E-2</c:v>
                </c:pt>
                <c:pt idx="267">
                  <c:v>-6.024096385542161E-2</c:v>
                </c:pt>
                <c:pt idx="268">
                  <c:v>-1.2820512820512832E-2</c:v>
                </c:pt>
                <c:pt idx="269">
                  <c:v>-6.4935064935064984E-2</c:v>
                </c:pt>
                <c:pt idx="270">
                  <c:v>5.5555555555555608E-2</c:v>
                </c:pt>
                <c:pt idx="271">
                  <c:v>-7.8947368421052697E-2</c:v>
                </c:pt>
                <c:pt idx="272">
                  <c:v>1.4285714285714299E-2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-2.8169014084507067E-2</c:v>
                </c:pt>
                <c:pt idx="279">
                  <c:v>1.449275362318842E-2</c:v>
                </c:pt>
                <c:pt idx="280">
                  <c:v>-2.8571428571428439E-2</c:v>
                </c:pt>
                <c:pt idx="281">
                  <c:v>-2.9411764705882377E-2</c:v>
                </c:pt>
                <c:pt idx="282">
                  <c:v>-4.5454545454545491E-2</c:v>
                </c:pt>
                <c:pt idx="283">
                  <c:v>0</c:v>
                </c:pt>
                <c:pt idx="284">
                  <c:v>-1.5873015873015886E-2</c:v>
                </c:pt>
                <c:pt idx="285">
                  <c:v>0</c:v>
                </c:pt>
                <c:pt idx="286">
                  <c:v>3.2258064516129059E-2</c:v>
                </c:pt>
                <c:pt idx="287">
                  <c:v>0</c:v>
                </c:pt>
                <c:pt idx="288">
                  <c:v>-1.5625000000000014E-2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-3.1746031746031772E-2</c:v>
                </c:pt>
                <c:pt idx="294">
                  <c:v>-3.2786885245901669E-2</c:v>
                </c:pt>
                <c:pt idx="295">
                  <c:v>-0.13559322033898299</c:v>
                </c:pt>
                <c:pt idx="296">
                  <c:v>0</c:v>
                </c:pt>
                <c:pt idx="297">
                  <c:v>1.9607843137254919E-2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1.9230769230769246E-2</c:v>
                </c:pt>
                <c:pt idx="302">
                  <c:v>-3.7735849056603807E-2</c:v>
                </c:pt>
                <c:pt idx="303">
                  <c:v>1.9607843137254919E-2</c:v>
                </c:pt>
                <c:pt idx="304">
                  <c:v>1.9230769230769246E-2</c:v>
                </c:pt>
                <c:pt idx="305">
                  <c:v>-1.8867924528301903E-2</c:v>
                </c:pt>
                <c:pt idx="306">
                  <c:v>3.8461538461538491E-2</c:v>
                </c:pt>
                <c:pt idx="307">
                  <c:v>-1.8518518518518535E-2</c:v>
                </c:pt>
                <c:pt idx="308">
                  <c:v>-1.8867924528301903E-2</c:v>
                </c:pt>
                <c:pt idx="309">
                  <c:v>-1.9230769230769246E-2</c:v>
                </c:pt>
                <c:pt idx="310">
                  <c:v>-1.9607843137254919E-2</c:v>
                </c:pt>
                <c:pt idx="311">
                  <c:v>0</c:v>
                </c:pt>
                <c:pt idx="312">
                  <c:v>2.0000000000000018E-2</c:v>
                </c:pt>
                <c:pt idx="313">
                  <c:v>-1.9607843137254919E-2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-6.0000000000000053E-2</c:v>
                </c:pt>
                <c:pt idx="320">
                  <c:v>2.1276595744680871E-2</c:v>
                </c:pt>
                <c:pt idx="321">
                  <c:v>0</c:v>
                </c:pt>
                <c:pt idx="322">
                  <c:v>2.0833333333333353E-2</c:v>
                </c:pt>
                <c:pt idx="323">
                  <c:v>2.0408163265306142E-2</c:v>
                </c:pt>
                <c:pt idx="324">
                  <c:v>0</c:v>
                </c:pt>
                <c:pt idx="325">
                  <c:v>-2.0000000000000018E-2</c:v>
                </c:pt>
                <c:pt idx="326">
                  <c:v>2.0408163265306142E-2</c:v>
                </c:pt>
                <c:pt idx="327">
                  <c:v>2.0000000000000018E-2</c:v>
                </c:pt>
                <c:pt idx="328">
                  <c:v>1.9607843137254919E-2</c:v>
                </c:pt>
                <c:pt idx="329">
                  <c:v>-1.9230769230769246E-2</c:v>
                </c:pt>
                <c:pt idx="330">
                  <c:v>0</c:v>
                </c:pt>
                <c:pt idx="331">
                  <c:v>0</c:v>
                </c:pt>
                <c:pt idx="332">
                  <c:v>-1.9607843137254919E-2</c:v>
                </c:pt>
                <c:pt idx="333">
                  <c:v>2.0000000000000018E-2</c:v>
                </c:pt>
                <c:pt idx="334">
                  <c:v>-1.9607843137254919E-2</c:v>
                </c:pt>
                <c:pt idx="335">
                  <c:v>0</c:v>
                </c:pt>
                <c:pt idx="336">
                  <c:v>2.0000000000000018E-2</c:v>
                </c:pt>
                <c:pt idx="337">
                  <c:v>1.9607843137254919E-2</c:v>
                </c:pt>
                <c:pt idx="338">
                  <c:v>0</c:v>
                </c:pt>
                <c:pt idx="339">
                  <c:v>0</c:v>
                </c:pt>
                <c:pt idx="340">
                  <c:v>-1.9230769230769246E-2</c:v>
                </c:pt>
                <c:pt idx="341">
                  <c:v>5.8823529411764754E-2</c:v>
                </c:pt>
                <c:pt idx="342">
                  <c:v>-1.8518518518518535E-2</c:v>
                </c:pt>
                <c:pt idx="343">
                  <c:v>-1.8867924528301903E-2</c:v>
                </c:pt>
                <c:pt idx="344">
                  <c:v>1.9230769230769246E-2</c:v>
                </c:pt>
                <c:pt idx="345">
                  <c:v>-1.8867924528301903E-2</c:v>
                </c:pt>
                <c:pt idx="346">
                  <c:v>-9.6153846153846229E-3</c:v>
                </c:pt>
                <c:pt idx="347">
                  <c:v>-1.9417475728155355E-2</c:v>
                </c:pt>
                <c:pt idx="348">
                  <c:v>-9.9009900990099098E-3</c:v>
                </c:pt>
                <c:pt idx="349">
                  <c:v>-2.0000000000000018E-2</c:v>
                </c:pt>
                <c:pt idx="350">
                  <c:v>-2.0408163265306142E-2</c:v>
                </c:pt>
                <c:pt idx="351">
                  <c:v>2.0833333333333353E-2</c:v>
                </c:pt>
                <c:pt idx="352">
                  <c:v>1.0204081632653071E-2</c:v>
                </c:pt>
                <c:pt idx="353">
                  <c:v>0</c:v>
                </c:pt>
                <c:pt idx="354">
                  <c:v>1.0101010101010111E-2</c:v>
                </c:pt>
                <c:pt idx="355">
                  <c:v>-1.0000000000000009E-2</c:v>
                </c:pt>
                <c:pt idx="356">
                  <c:v>-1.0101010101010111E-2</c:v>
                </c:pt>
                <c:pt idx="357">
                  <c:v>7.1428571428571494E-2</c:v>
                </c:pt>
                <c:pt idx="358">
                  <c:v>-9.5238095238095316E-3</c:v>
                </c:pt>
                <c:pt idx="359">
                  <c:v>9.6153846153846229E-3</c:v>
                </c:pt>
                <c:pt idx="360">
                  <c:v>0</c:v>
                </c:pt>
                <c:pt idx="361">
                  <c:v>4.7619047619047658E-2</c:v>
                </c:pt>
                <c:pt idx="362">
                  <c:v>2.7272727272727094E-2</c:v>
                </c:pt>
                <c:pt idx="363">
                  <c:v>-8.8495575221237063E-3</c:v>
                </c:pt>
                <c:pt idx="364">
                  <c:v>8.9285714285712373E-3</c:v>
                </c:pt>
                <c:pt idx="365">
                  <c:v>-2.6548672566371511E-2</c:v>
                </c:pt>
                <c:pt idx="366">
                  <c:v>-1.8181818181818195E-2</c:v>
                </c:pt>
                <c:pt idx="367">
                  <c:v>3.703703703703707E-2</c:v>
                </c:pt>
                <c:pt idx="368">
                  <c:v>3.5714285714285546E-2</c:v>
                </c:pt>
                <c:pt idx="369">
                  <c:v>3.4482758620689689E-2</c:v>
                </c:pt>
                <c:pt idx="370">
                  <c:v>2.5000000000000022E-2</c:v>
                </c:pt>
                <c:pt idx="371">
                  <c:v>-8.1300813008130159E-3</c:v>
                </c:pt>
                <c:pt idx="372">
                  <c:v>8.1967213114754172E-3</c:v>
                </c:pt>
                <c:pt idx="373">
                  <c:v>8.1300813008130159E-3</c:v>
                </c:pt>
                <c:pt idx="374">
                  <c:v>6.4516129032258118E-2</c:v>
                </c:pt>
                <c:pt idx="375">
                  <c:v>9.0909090909090814E-2</c:v>
                </c:pt>
                <c:pt idx="376">
                  <c:v>-4.1666666666666706E-2</c:v>
                </c:pt>
                <c:pt idx="377">
                  <c:v>7.2463768115942099E-3</c:v>
                </c:pt>
                <c:pt idx="378">
                  <c:v>-3.5971223021582607E-2</c:v>
                </c:pt>
                <c:pt idx="379">
                  <c:v>-1.492537313432837E-2</c:v>
                </c:pt>
                <c:pt idx="380">
                  <c:v>7.575757575757582E-3</c:v>
                </c:pt>
                <c:pt idx="381">
                  <c:v>0</c:v>
                </c:pt>
                <c:pt idx="382">
                  <c:v>7.5187969924812095E-3</c:v>
                </c:pt>
                <c:pt idx="383">
                  <c:v>-1.492537313432837E-2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2-4B33-8609-17A19D4183CD}"/>
            </c:ext>
          </c:extLst>
        </c:ser>
        <c:ser>
          <c:idx val="4"/>
          <c:order val="4"/>
          <c:tx>
            <c:strRef>
              <c:f>'multiTimeline price Last (XRP)'!$E$5</c:f>
              <c:strCache>
                <c:ptCount val="1"/>
                <c:pt idx="0">
                  <c:v>% change [Interest]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'multiTimeline price Last (XRP)'!$A$6:$A$446</c:f>
              <c:numCache>
                <c:formatCode>[$-409]dd\-mmm\-yy</c:formatCode>
                <c:ptCount val="441"/>
                <c:pt idx="0">
                  <c:v>43303</c:v>
                </c:pt>
                <c:pt idx="1">
                  <c:v>43310</c:v>
                </c:pt>
                <c:pt idx="2">
                  <c:v>43317</c:v>
                </c:pt>
                <c:pt idx="3">
                  <c:v>43324</c:v>
                </c:pt>
                <c:pt idx="4">
                  <c:v>43331</c:v>
                </c:pt>
                <c:pt idx="5">
                  <c:v>43338</c:v>
                </c:pt>
                <c:pt idx="6">
                  <c:v>43345</c:v>
                </c:pt>
                <c:pt idx="7">
                  <c:v>43352</c:v>
                </c:pt>
                <c:pt idx="8">
                  <c:v>43359</c:v>
                </c:pt>
                <c:pt idx="9">
                  <c:v>43366</c:v>
                </c:pt>
                <c:pt idx="10">
                  <c:v>43373</c:v>
                </c:pt>
                <c:pt idx="11">
                  <c:v>43380</c:v>
                </c:pt>
                <c:pt idx="12">
                  <c:v>43387</c:v>
                </c:pt>
                <c:pt idx="13">
                  <c:v>43394</c:v>
                </c:pt>
                <c:pt idx="14">
                  <c:v>43401</c:v>
                </c:pt>
                <c:pt idx="15">
                  <c:v>43408</c:v>
                </c:pt>
                <c:pt idx="16">
                  <c:v>43415</c:v>
                </c:pt>
                <c:pt idx="17">
                  <c:v>43422</c:v>
                </c:pt>
                <c:pt idx="18">
                  <c:v>43429</c:v>
                </c:pt>
                <c:pt idx="19">
                  <c:v>43436</c:v>
                </c:pt>
                <c:pt idx="20">
                  <c:v>43443</c:v>
                </c:pt>
                <c:pt idx="21">
                  <c:v>43450</c:v>
                </c:pt>
                <c:pt idx="22">
                  <c:v>43457</c:v>
                </c:pt>
                <c:pt idx="23">
                  <c:v>43464</c:v>
                </c:pt>
                <c:pt idx="24">
                  <c:v>43471</c:v>
                </c:pt>
                <c:pt idx="25">
                  <c:v>43478</c:v>
                </c:pt>
                <c:pt idx="26">
                  <c:v>43485</c:v>
                </c:pt>
                <c:pt idx="27">
                  <c:v>43492</c:v>
                </c:pt>
                <c:pt idx="28">
                  <c:v>43499</c:v>
                </c:pt>
                <c:pt idx="29">
                  <c:v>43506</c:v>
                </c:pt>
                <c:pt idx="30">
                  <c:v>43513</c:v>
                </c:pt>
                <c:pt idx="31">
                  <c:v>43520</c:v>
                </c:pt>
                <c:pt idx="32">
                  <c:v>43527</c:v>
                </c:pt>
                <c:pt idx="33">
                  <c:v>43534</c:v>
                </c:pt>
                <c:pt idx="34">
                  <c:v>43541</c:v>
                </c:pt>
                <c:pt idx="35">
                  <c:v>43548</c:v>
                </c:pt>
                <c:pt idx="36">
                  <c:v>43555</c:v>
                </c:pt>
                <c:pt idx="37">
                  <c:v>43562</c:v>
                </c:pt>
                <c:pt idx="38">
                  <c:v>43569</c:v>
                </c:pt>
                <c:pt idx="39">
                  <c:v>43576</c:v>
                </c:pt>
                <c:pt idx="40">
                  <c:v>43583</c:v>
                </c:pt>
                <c:pt idx="41">
                  <c:v>43590</c:v>
                </c:pt>
                <c:pt idx="42">
                  <c:v>43597</c:v>
                </c:pt>
                <c:pt idx="43">
                  <c:v>43604</c:v>
                </c:pt>
                <c:pt idx="44">
                  <c:v>43611</c:v>
                </c:pt>
                <c:pt idx="45">
                  <c:v>43618</c:v>
                </c:pt>
                <c:pt idx="46">
                  <c:v>43625</c:v>
                </c:pt>
                <c:pt idx="47">
                  <c:v>43632</c:v>
                </c:pt>
                <c:pt idx="48">
                  <c:v>43639</c:v>
                </c:pt>
                <c:pt idx="49">
                  <c:v>43646</c:v>
                </c:pt>
                <c:pt idx="50">
                  <c:v>43653</c:v>
                </c:pt>
                <c:pt idx="51">
                  <c:v>43660</c:v>
                </c:pt>
                <c:pt idx="52">
                  <c:v>43667</c:v>
                </c:pt>
                <c:pt idx="53">
                  <c:v>43674</c:v>
                </c:pt>
                <c:pt idx="54">
                  <c:v>43681</c:v>
                </c:pt>
                <c:pt idx="55">
                  <c:v>43688</c:v>
                </c:pt>
                <c:pt idx="56">
                  <c:v>43695</c:v>
                </c:pt>
                <c:pt idx="57">
                  <c:v>43702</c:v>
                </c:pt>
                <c:pt idx="58">
                  <c:v>43709</c:v>
                </c:pt>
                <c:pt idx="59">
                  <c:v>43716</c:v>
                </c:pt>
                <c:pt idx="60">
                  <c:v>43723</c:v>
                </c:pt>
                <c:pt idx="61">
                  <c:v>43730</c:v>
                </c:pt>
                <c:pt idx="62">
                  <c:v>43737</c:v>
                </c:pt>
                <c:pt idx="63">
                  <c:v>43744</c:v>
                </c:pt>
                <c:pt idx="64">
                  <c:v>43751</c:v>
                </c:pt>
                <c:pt idx="65">
                  <c:v>43758</c:v>
                </c:pt>
                <c:pt idx="66">
                  <c:v>43765</c:v>
                </c:pt>
                <c:pt idx="67">
                  <c:v>43772</c:v>
                </c:pt>
                <c:pt idx="68">
                  <c:v>43779</c:v>
                </c:pt>
                <c:pt idx="69">
                  <c:v>43786</c:v>
                </c:pt>
                <c:pt idx="70">
                  <c:v>43793</c:v>
                </c:pt>
                <c:pt idx="71">
                  <c:v>43800</c:v>
                </c:pt>
                <c:pt idx="72">
                  <c:v>43807</c:v>
                </c:pt>
                <c:pt idx="73">
                  <c:v>43814</c:v>
                </c:pt>
                <c:pt idx="74">
                  <c:v>43821</c:v>
                </c:pt>
                <c:pt idx="75">
                  <c:v>43828</c:v>
                </c:pt>
                <c:pt idx="76">
                  <c:v>43835</c:v>
                </c:pt>
                <c:pt idx="77">
                  <c:v>43842</c:v>
                </c:pt>
                <c:pt idx="78">
                  <c:v>43849</c:v>
                </c:pt>
                <c:pt idx="79">
                  <c:v>43856</c:v>
                </c:pt>
                <c:pt idx="80">
                  <c:v>43863</c:v>
                </c:pt>
                <c:pt idx="81">
                  <c:v>43870</c:v>
                </c:pt>
                <c:pt idx="82">
                  <c:v>43877</c:v>
                </c:pt>
                <c:pt idx="83">
                  <c:v>43884</c:v>
                </c:pt>
                <c:pt idx="84">
                  <c:v>43891</c:v>
                </c:pt>
                <c:pt idx="85">
                  <c:v>43898</c:v>
                </c:pt>
                <c:pt idx="86">
                  <c:v>43905</c:v>
                </c:pt>
                <c:pt idx="87">
                  <c:v>43912</c:v>
                </c:pt>
                <c:pt idx="88">
                  <c:v>43919</c:v>
                </c:pt>
                <c:pt idx="89">
                  <c:v>43926</c:v>
                </c:pt>
                <c:pt idx="90">
                  <c:v>43933</c:v>
                </c:pt>
                <c:pt idx="91">
                  <c:v>43940</c:v>
                </c:pt>
                <c:pt idx="92">
                  <c:v>43947</c:v>
                </c:pt>
                <c:pt idx="93">
                  <c:v>43954</c:v>
                </c:pt>
                <c:pt idx="94">
                  <c:v>43961</c:v>
                </c:pt>
                <c:pt idx="95">
                  <c:v>43968</c:v>
                </c:pt>
                <c:pt idx="96">
                  <c:v>43975</c:v>
                </c:pt>
                <c:pt idx="97">
                  <c:v>43982</c:v>
                </c:pt>
                <c:pt idx="98">
                  <c:v>43989</c:v>
                </c:pt>
                <c:pt idx="99">
                  <c:v>43996</c:v>
                </c:pt>
                <c:pt idx="100">
                  <c:v>44003</c:v>
                </c:pt>
                <c:pt idx="101">
                  <c:v>44010</c:v>
                </c:pt>
                <c:pt idx="102">
                  <c:v>44017</c:v>
                </c:pt>
                <c:pt idx="103">
                  <c:v>44024</c:v>
                </c:pt>
                <c:pt idx="104">
                  <c:v>44031</c:v>
                </c:pt>
                <c:pt idx="105">
                  <c:v>44038</c:v>
                </c:pt>
                <c:pt idx="106">
                  <c:v>44045</c:v>
                </c:pt>
                <c:pt idx="107">
                  <c:v>44052</c:v>
                </c:pt>
                <c:pt idx="108">
                  <c:v>44059</c:v>
                </c:pt>
                <c:pt idx="109">
                  <c:v>44066</c:v>
                </c:pt>
                <c:pt idx="110">
                  <c:v>44073</c:v>
                </c:pt>
                <c:pt idx="111">
                  <c:v>44080</c:v>
                </c:pt>
                <c:pt idx="112">
                  <c:v>44087</c:v>
                </c:pt>
                <c:pt idx="113">
                  <c:v>44094</c:v>
                </c:pt>
                <c:pt idx="114">
                  <c:v>44101</c:v>
                </c:pt>
                <c:pt idx="115">
                  <c:v>44108</c:v>
                </c:pt>
                <c:pt idx="116">
                  <c:v>44115</c:v>
                </c:pt>
                <c:pt idx="117">
                  <c:v>44122</c:v>
                </c:pt>
                <c:pt idx="118">
                  <c:v>44129</c:v>
                </c:pt>
                <c:pt idx="119">
                  <c:v>44136</c:v>
                </c:pt>
                <c:pt idx="120">
                  <c:v>44143</c:v>
                </c:pt>
                <c:pt idx="121">
                  <c:v>44150</c:v>
                </c:pt>
                <c:pt idx="122">
                  <c:v>44157</c:v>
                </c:pt>
                <c:pt idx="123">
                  <c:v>44164</c:v>
                </c:pt>
                <c:pt idx="124">
                  <c:v>44171</c:v>
                </c:pt>
                <c:pt idx="125">
                  <c:v>44178</c:v>
                </c:pt>
                <c:pt idx="126">
                  <c:v>44185</c:v>
                </c:pt>
                <c:pt idx="127">
                  <c:v>44192</c:v>
                </c:pt>
                <c:pt idx="128">
                  <c:v>44199</c:v>
                </c:pt>
                <c:pt idx="129">
                  <c:v>44206</c:v>
                </c:pt>
                <c:pt idx="130">
                  <c:v>44213</c:v>
                </c:pt>
                <c:pt idx="131">
                  <c:v>44220</c:v>
                </c:pt>
                <c:pt idx="132">
                  <c:v>44227</c:v>
                </c:pt>
                <c:pt idx="133">
                  <c:v>44234</c:v>
                </c:pt>
                <c:pt idx="134">
                  <c:v>44241</c:v>
                </c:pt>
                <c:pt idx="135">
                  <c:v>44248</c:v>
                </c:pt>
                <c:pt idx="136">
                  <c:v>44255</c:v>
                </c:pt>
                <c:pt idx="137">
                  <c:v>44262</c:v>
                </c:pt>
                <c:pt idx="138">
                  <c:v>44269</c:v>
                </c:pt>
                <c:pt idx="139">
                  <c:v>44276</c:v>
                </c:pt>
                <c:pt idx="140">
                  <c:v>44283</c:v>
                </c:pt>
                <c:pt idx="141">
                  <c:v>44290</c:v>
                </c:pt>
                <c:pt idx="142">
                  <c:v>44297</c:v>
                </c:pt>
                <c:pt idx="143">
                  <c:v>44304</c:v>
                </c:pt>
                <c:pt idx="144">
                  <c:v>44311</c:v>
                </c:pt>
                <c:pt idx="145">
                  <c:v>44318</c:v>
                </c:pt>
                <c:pt idx="146">
                  <c:v>44325</c:v>
                </c:pt>
                <c:pt idx="147">
                  <c:v>44332</c:v>
                </c:pt>
                <c:pt idx="148">
                  <c:v>44339</c:v>
                </c:pt>
                <c:pt idx="149">
                  <c:v>44346</c:v>
                </c:pt>
                <c:pt idx="150">
                  <c:v>44353</c:v>
                </c:pt>
                <c:pt idx="151">
                  <c:v>44360</c:v>
                </c:pt>
                <c:pt idx="152">
                  <c:v>44367</c:v>
                </c:pt>
                <c:pt idx="153">
                  <c:v>44374</c:v>
                </c:pt>
                <c:pt idx="154">
                  <c:v>44381</c:v>
                </c:pt>
                <c:pt idx="155">
                  <c:v>44388</c:v>
                </c:pt>
                <c:pt idx="156">
                  <c:v>44395</c:v>
                </c:pt>
                <c:pt idx="157">
                  <c:v>44402</c:v>
                </c:pt>
                <c:pt idx="158">
                  <c:v>44409</c:v>
                </c:pt>
                <c:pt idx="159">
                  <c:v>44416</c:v>
                </c:pt>
                <c:pt idx="160">
                  <c:v>44423</c:v>
                </c:pt>
                <c:pt idx="161">
                  <c:v>44430</c:v>
                </c:pt>
                <c:pt idx="162">
                  <c:v>44437</c:v>
                </c:pt>
                <c:pt idx="163">
                  <c:v>44444</c:v>
                </c:pt>
                <c:pt idx="164">
                  <c:v>44451</c:v>
                </c:pt>
                <c:pt idx="165">
                  <c:v>44458</c:v>
                </c:pt>
                <c:pt idx="166">
                  <c:v>44465</c:v>
                </c:pt>
                <c:pt idx="167">
                  <c:v>44472</c:v>
                </c:pt>
                <c:pt idx="168">
                  <c:v>44479</c:v>
                </c:pt>
                <c:pt idx="169">
                  <c:v>44486</c:v>
                </c:pt>
                <c:pt idx="170">
                  <c:v>44493</c:v>
                </c:pt>
                <c:pt idx="171">
                  <c:v>44500</c:v>
                </c:pt>
                <c:pt idx="172">
                  <c:v>44507</c:v>
                </c:pt>
                <c:pt idx="173">
                  <c:v>44514</c:v>
                </c:pt>
                <c:pt idx="174">
                  <c:v>44521</c:v>
                </c:pt>
                <c:pt idx="175">
                  <c:v>44528</c:v>
                </c:pt>
                <c:pt idx="176">
                  <c:v>44535</c:v>
                </c:pt>
                <c:pt idx="177">
                  <c:v>44542</c:v>
                </c:pt>
                <c:pt idx="178">
                  <c:v>44549</c:v>
                </c:pt>
                <c:pt idx="179">
                  <c:v>44556</c:v>
                </c:pt>
                <c:pt idx="180">
                  <c:v>44563</c:v>
                </c:pt>
                <c:pt idx="181">
                  <c:v>44570</c:v>
                </c:pt>
                <c:pt idx="182">
                  <c:v>44577</c:v>
                </c:pt>
                <c:pt idx="183">
                  <c:v>44584</c:v>
                </c:pt>
                <c:pt idx="184">
                  <c:v>44591</c:v>
                </c:pt>
                <c:pt idx="185">
                  <c:v>44598</c:v>
                </c:pt>
                <c:pt idx="186">
                  <c:v>44605</c:v>
                </c:pt>
                <c:pt idx="187">
                  <c:v>44612</c:v>
                </c:pt>
                <c:pt idx="188">
                  <c:v>44619</c:v>
                </c:pt>
                <c:pt idx="189">
                  <c:v>44626</c:v>
                </c:pt>
                <c:pt idx="190">
                  <c:v>44633</c:v>
                </c:pt>
                <c:pt idx="191">
                  <c:v>44640</c:v>
                </c:pt>
                <c:pt idx="192">
                  <c:v>44647</c:v>
                </c:pt>
                <c:pt idx="193">
                  <c:v>44654</c:v>
                </c:pt>
                <c:pt idx="194">
                  <c:v>44661</c:v>
                </c:pt>
                <c:pt idx="195">
                  <c:v>44668</c:v>
                </c:pt>
                <c:pt idx="196">
                  <c:v>44675</c:v>
                </c:pt>
                <c:pt idx="197">
                  <c:v>44682</c:v>
                </c:pt>
                <c:pt idx="198">
                  <c:v>44689</c:v>
                </c:pt>
                <c:pt idx="199">
                  <c:v>44696</c:v>
                </c:pt>
                <c:pt idx="200">
                  <c:v>44703</c:v>
                </c:pt>
                <c:pt idx="201">
                  <c:v>44710</c:v>
                </c:pt>
                <c:pt idx="202">
                  <c:v>44717</c:v>
                </c:pt>
                <c:pt idx="203">
                  <c:v>44724</c:v>
                </c:pt>
                <c:pt idx="204">
                  <c:v>44731</c:v>
                </c:pt>
                <c:pt idx="205">
                  <c:v>44738</c:v>
                </c:pt>
                <c:pt idx="206">
                  <c:v>44745</c:v>
                </c:pt>
                <c:pt idx="207">
                  <c:v>44752</c:v>
                </c:pt>
                <c:pt idx="208">
                  <c:v>44759</c:v>
                </c:pt>
                <c:pt idx="209">
                  <c:v>44766</c:v>
                </c:pt>
                <c:pt idx="210">
                  <c:v>44773</c:v>
                </c:pt>
                <c:pt idx="211">
                  <c:v>44780</c:v>
                </c:pt>
                <c:pt idx="212">
                  <c:v>44787</c:v>
                </c:pt>
                <c:pt idx="213">
                  <c:v>44794</c:v>
                </c:pt>
                <c:pt idx="214">
                  <c:v>44801</c:v>
                </c:pt>
                <c:pt idx="215">
                  <c:v>44808</c:v>
                </c:pt>
                <c:pt idx="216">
                  <c:v>44815</c:v>
                </c:pt>
                <c:pt idx="217">
                  <c:v>44822</c:v>
                </c:pt>
                <c:pt idx="218">
                  <c:v>44829</c:v>
                </c:pt>
                <c:pt idx="219">
                  <c:v>44836</c:v>
                </c:pt>
                <c:pt idx="220">
                  <c:v>44843</c:v>
                </c:pt>
                <c:pt idx="221">
                  <c:v>44850</c:v>
                </c:pt>
                <c:pt idx="222">
                  <c:v>44857</c:v>
                </c:pt>
                <c:pt idx="223">
                  <c:v>44864</c:v>
                </c:pt>
                <c:pt idx="224">
                  <c:v>44871</c:v>
                </c:pt>
                <c:pt idx="225">
                  <c:v>44878</c:v>
                </c:pt>
                <c:pt idx="226">
                  <c:v>44885</c:v>
                </c:pt>
                <c:pt idx="227">
                  <c:v>44892</c:v>
                </c:pt>
                <c:pt idx="228">
                  <c:v>44899</c:v>
                </c:pt>
                <c:pt idx="229">
                  <c:v>44906</c:v>
                </c:pt>
                <c:pt idx="230">
                  <c:v>44913</c:v>
                </c:pt>
                <c:pt idx="231">
                  <c:v>44920</c:v>
                </c:pt>
                <c:pt idx="232">
                  <c:v>44927</c:v>
                </c:pt>
                <c:pt idx="233">
                  <c:v>44934</c:v>
                </c:pt>
                <c:pt idx="234">
                  <c:v>44941</c:v>
                </c:pt>
                <c:pt idx="235">
                  <c:v>44948</c:v>
                </c:pt>
                <c:pt idx="236">
                  <c:v>44955</c:v>
                </c:pt>
                <c:pt idx="237">
                  <c:v>44962</c:v>
                </c:pt>
                <c:pt idx="238">
                  <c:v>44969</c:v>
                </c:pt>
                <c:pt idx="239">
                  <c:v>44976</c:v>
                </c:pt>
                <c:pt idx="240">
                  <c:v>44983</c:v>
                </c:pt>
                <c:pt idx="241">
                  <c:v>44990</c:v>
                </c:pt>
                <c:pt idx="242">
                  <c:v>44997</c:v>
                </c:pt>
                <c:pt idx="243">
                  <c:v>45004</c:v>
                </c:pt>
                <c:pt idx="244">
                  <c:v>45011</c:v>
                </c:pt>
                <c:pt idx="245">
                  <c:v>45018</c:v>
                </c:pt>
                <c:pt idx="246">
                  <c:v>45025</c:v>
                </c:pt>
                <c:pt idx="247">
                  <c:v>45032</c:v>
                </c:pt>
                <c:pt idx="248">
                  <c:v>45039</c:v>
                </c:pt>
                <c:pt idx="249">
                  <c:v>45046</c:v>
                </c:pt>
                <c:pt idx="250">
                  <c:v>45053</c:v>
                </c:pt>
                <c:pt idx="251">
                  <c:v>45060</c:v>
                </c:pt>
                <c:pt idx="252">
                  <c:v>45067</c:v>
                </c:pt>
                <c:pt idx="253">
                  <c:v>45074</c:v>
                </c:pt>
                <c:pt idx="254">
                  <c:v>45081</c:v>
                </c:pt>
                <c:pt idx="255">
                  <c:v>45088</c:v>
                </c:pt>
                <c:pt idx="256">
                  <c:v>45095</c:v>
                </c:pt>
                <c:pt idx="257">
                  <c:v>45102</c:v>
                </c:pt>
                <c:pt idx="258">
                  <c:v>45109</c:v>
                </c:pt>
                <c:pt idx="259">
                  <c:v>45116</c:v>
                </c:pt>
                <c:pt idx="260">
                  <c:v>45118</c:v>
                </c:pt>
                <c:pt idx="261">
                  <c:v>45119</c:v>
                </c:pt>
                <c:pt idx="262">
                  <c:v>45120</c:v>
                </c:pt>
                <c:pt idx="263">
                  <c:v>45121</c:v>
                </c:pt>
                <c:pt idx="264">
                  <c:v>45122</c:v>
                </c:pt>
                <c:pt idx="265">
                  <c:v>45123</c:v>
                </c:pt>
                <c:pt idx="266">
                  <c:v>45124</c:v>
                </c:pt>
                <c:pt idx="267">
                  <c:v>45125</c:v>
                </c:pt>
                <c:pt idx="268">
                  <c:v>45126</c:v>
                </c:pt>
                <c:pt idx="269">
                  <c:v>45127</c:v>
                </c:pt>
                <c:pt idx="270">
                  <c:v>45128</c:v>
                </c:pt>
                <c:pt idx="271">
                  <c:v>45129</c:v>
                </c:pt>
                <c:pt idx="272">
                  <c:v>45130</c:v>
                </c:pt>
                <c:pt idx="273">
                  <c:v>45131</c:v>
                </c:pt>
                <c:pt idx="274">
                  <c:v>45132</c:v>
                </c:pt>
                <c:pt idx="275">
                  <c:v>45133</c:v>
                </c:pt>
                <c:pt idx="276">
                  <c:v>45134</c:v>
                </c:pt>
                <c:pt idx="277">
                  <c:v>45135</c:v>
                </c:pt>
                <c:pt idx="278">
                  <c:v>45136</c:v>
                </c:pt>
                <c:pt idx="279">
                  <c:v>45137</c:v>
                </c:pt>
                <c:pt idx="280">
                  <c:v>45138</c:v>
                </c:pt>
                <c:pt idx="281">
                  <c:v>45139</c:v>
                </c:pt>
                <c:pt idx="282">
                  <c:v>45140</c:v>
                </c:pt>
                <c:pt idx="283">
                  <c:v>45141</c:v>
                </c:pt>
                <c:pt idx="284">
                  <c:v>45142</c:v>
                </c:pt>
                <c:pt idx="285">
                  <c:v>45143</c:v>
                </c:pt>
                <c:pt idx="286">
                  <c:v>45144</c:v>
                </c:pt>
                <c:pt idx="287">
                  <c:v>45145</c:v>
                </c:pt>
                <c:pt idx="288">
                  <c:v>45146</c:v>
                </c:pt>
                <c:pt idx="289">
                  <c:v>45147</c:v>
                </c:pt>
                <c:pt idx="290">
                  <c:v>45148</c:v>
                </c:pt>
                <c:pt idx="291">
                  <c:v>45149</c:v>
                </c:pt>
                <c:pt idx="292">
                  <c:v>45150</c:v>
                </c:pt>
                <c:pt idx="293">
                  <c:v>45151</c:v>
                </c:pt>
                <c:pt idx="294">
                  <c:v>45152</c:v>
                </c:pt>
                <c:pt idx="295">
                  <c:v>45153</c:v>
                </c:pt>
                <c:pt idx="296">
                  <c:v>45154</c:v>
                </c:pt>
                <c:pt idx="297">
                  <c:v>45155</c:v>
                </c:pt>
                <c:pt idx="298">
                  <c:v>45156</c:v>
                </c:pt>
                <c:pt idx="299">
                  <c:v>45157</c:v>
                </c:pt>
                <c:pt idx="300">
                  <c:v>45158</c:v>
                </c:pt>
                <c:pt idx="301">
                  <c:v>45159</c:v>
                </c:pt>
                <c:pt idx="302">
                  <c:v>45160</c:v>
                </c:pt>
                <c:pt idx="303">
                  <c:v>45161</c:v>
                </c:pt>
                <c:pt idx="304">
                  <c:v>45162</c:v>
                </c:pt>
                <c:pt idx="305">
                  <c:v>45163</c:v>
                </c:pt>
                <c:pt idx="306">
                  <c:v>45164</c:v>
                </c:pt>
                <c:pt idx="307">
                  <c:v>45165</c:v>
                </c:pt>
                <c:pt idx="308">
                  <c:v>45166</c:v>
                </c:pt>
                <c:pt idx="309">
                  <c:v>45167</c:v>
                </c:pt>
                <c:pt idx="310">
                  <c:v>45168</c:v>
                </c:pt>
                <c:pt idx="311">
                  <c:v>45169</c:v>
                </c:pt>
                <c:pt idx="312">
                  <c:v>45170</c:v>
                </c:pt>
                <c:pt idx="313">
                  <c:v>45171</c:v>
                </c:pt>
                <c:pt idx="314">
                  <c:v>45172</c:v>
                </c:pt>
                <c:pt idx="315">
                  <c:v>45173</c:v>
                </c:pt>
                <c:pt idx="316">
                  <c:v>45174</c:v>
                </c:pt>
                <c:pt idx="317">
                  <c:v>45175</c:v>
                </c:pt>
                <c:pt idx="318">
                  <c:v>45176</c:v>
                </c:pt>
                <c:pt idx="319">
                  <c:v>45177</c:v>
                </c:pt>
                <c:pt idx="320">
                  <c:v>45178</c:v>
                </c:pt>
                <c:pt idx="321">
                  <c:v>45179</c:v>
                </c:pt>
                <c:pt idx="322">
                  <c:v>45180</c:v>
                </c:pt>
                <c:pt idx="323">
                  <c:v>45181</c:v>
                </c:pt>
                <c:pt idx="324">
                  <c:v>45182</c:v>
                </c:pt>
                <c:pt idx="325">
                  <c:v>45183</c:v>
                </c:pt>
                <c:pt idx="326">
                  <c:v>45184</c:v>
                </c:pt>
                <c:pt idx="327">
                  <c:v>45185</c:v>
                </c:pt>
                <c:pt idx="328">
                  <c:v>45186</c:v>
                </c:pt>
                <c:pt idx="329">
                  <c:v>45187</c:v>
                </c:pt>
                <c:pt idx="330">
                  <c:v>45188</c:v>
                </c:pt>
                <c:pt idx="331">
                  <c:v>45189</c:v>
                </c:pt>
                <c:pt idx="332">
                  <c:v>45190</c:v>
                </c:pt>
                <c:pt idx="333">
                  <c:v>45191</c:v>
                </c:pt>
                <c:pt idx="334">
                  <c:v>45192</c:v>
                </c:pt>
                <c:pt idx="335">
                  <c:v>45193</c:v>
                </c:pt>
                <c:pt idx="336">
                  <c:v>45194</c:v>
                </c:pt>
                <c:pt idx="337">
                  <c:v>45195</c:v>
                </c:pt>
                <c:pt idx="338">
                  <c:v>45196</c:v>
                </c:pt>
                <c:pt idx="339">
                  <c:v>45197</c:v>
                </c:pt>
                <c:pt idx="340">
                  <c:v>45198</c:v>
                </c:pt>
                <c:pt idx="341">
                  <c:v>45199</c:v>
                </c:pt>
                <c:pt idx="342">
                  <c:v>45200</c:v>
                </c:pt>
                <c:pt idx="343">
                  <c:v>45201</c:v>
                </c:pt>
                <c:pt idx="344">
                  <c:v>45202</c:v>
                </c:pt>
                <c:pt idx="345">
                  <c:v>45203</c:v>
                </c:pt>
                <c:pt idx="346">
                  <c:v>45204</c:v>
                </c:pt>
                <c:pt idx="347">
                  <c:v>45205</c:v>
                </c:pt>
                <c:pt idx="348">
                  <c:v>45206</c:v>
                </c:pt>
                <c:pt idx="349">
                  <c:v>45207</c:v>
                </c:pt>
                <c:pt idx="350">
                  <c:v>45208</c:v>
                </c:pt>
                <c:pt idx="351">
                  <c:v>45209</c:v>
                </c:pt>
                <c:pt idx="352">
                  <c:v>45210</c:v>
                </c:pt>
                <c:pt idx="353">
                  <c:v>45211</c:v>
                </c:pt>
                <c:pt idx="354">
                  <c:v>45212</c:v>
                </c:pt>
                <c:pt idx="355">
                  <c:v>45213</c:v>
                </c:pt>
                <c:pt idx="356">
                  <c:v>45214</c:v>
                </c:pt>
                <c:pt idx="357">
                  <c:v>45215</c:v>
                </c:pt>
                <c:pt idx="358">
                  <c:v>45216</c:v>
                </c:pt>
                <c:pt idx="359">
                  <c:v>45217</c:v>
                </c:pt>
                <c:pt idx="360">
                  <c:v>45218</c:v>
                </c:pt>
                <c:pt idx="361">
                  <c:v>45219</c:v>
                </c:pt>
                <c:pt idx="362">
                  <c:v>45220</c:v>
                </c:pt>
                <c:pt idx="363">
                  <c:v>45221</c:v>
                </c:pt>
                <c:pt idx="364">
                  <c:v>45222</c:v>
                </c:pt>
                <c:pt idx="365">
                  <c:v>45223</c:v>
                </c:pt>
                <c:pt idx="366">
                  <c:v>45224</c:v>
                </c:pt>
                <c:pt idx="367">
                  <c:v>45225</c:v>
                </c:pt>
                <c:pt idx="368">
                  <c:v>45226</c:v>
                </c:pt>
                <c:pt idx="369">
                  <c:v>45227</c:v>
                </c:pt>
                <c:pt idx="370">
                  <c:v>45228</c:v>
                </c:pt>
                <c:pt idx="371">
                  <c:v>45229</c:v>
                </c:pt>
                <c:pt idx="372">
                  <c:v>45230</c:v>
                </c:pt>
                <c:pt idx="373">
                  <c:v>45231</c:v>
                </c:pt>
                <c:pt idx="374">
                  <c:v>45232</c:v>
                </c:pt>
                <c:pt idx="375">
                  <c:v>45233</c:v>
                </c:pt>
                <c:pt idx="376">
                  <c:v>45234</c:v>
                </c:pt>
                <c:pt idx="377">
                  <c:v>45235</c:v>
                </c:pt>
                <c:pt idx="378">
                  <c:v>45236</c:v>
                </c:pt>
                <c:pt idx="379">
                  <c:v>45237</c:v>
                </c:pt>
                <c:pt idx="380">
                  <c:v>45238</c:v>
                </c:pt>
                <c:pt idx="381">
                  <c:v>45239</c:v>
                </c:pt>
                <c:pt idx="382">
                  <c:v>45240</c:v>
                </c:pt>
                <c:pt idx="383">
                  <c:v>45241</c:v>
                </c:pt>
                <c:pt idx="384">
                  <c:v>45242</c:v>
                </c:pt>
                <c:pt idx="385">
                  <c:v>45243</c:v>
                </c:pt>
                <c:pt idx="386">
                  <c:v>45244</c:v>
                </c:pt>
                <c:pt idx="387">
                  <c:v>45245</c:v>
                </c:pt>
                <c:pt idx="388">
                  <c:v>45246</c:v>
                </c:pt>
                <c:pt idx="389">
                  <c:v>45247</c:v>
                </c:pt>
                <c:pt idx="390">
                  <c:v>45248</c:v>
                </c:pt>
                <c:pt idx="391">
                  <c:v>45249</c:v>
                </c:pt>
                <c:pt idx="392">
                  <c:v>45250</c:v>
                </c:pt>
                <c:pt idx="393">
                  <c:v>45251</c:v>
                </c:pt>
                <c:pt idx="394">
                  <c:v>45252</c:v>
                </c:pt>
                <c:pt idx="395">
                  <c:v>45253</c:v>
                </c:pt>
                <c:pt idx="396">
                  <c:v>45254</c:v>
                </c:pt>
                <c:pt idx="397">
                  <c:v>45255</c:v>
                </c:pt>
                <c:pt idx="398">
                  <c:v>45256</c:v>
                </c:pt>
                <c:pt idx="399">
                  <c:v>45257</c:v>
                </c:pt>
                <c:pt idx="400">
                  <c:v>45258</c:v>
                </c:pt>
                <c:pt idx="401">
                  <c:v>45259</c:v>
                </c:pt>
                <c:pt idx="402">
                  <c:v>45260</c:v>
                </c:pt>
                <c:pt idx="403">
                  <c:v>45261</c:v>
                </c:pt>
                <c:pt idx="404">
                  <c:v>45262</c:v>
                </c:pt>
                <c:pt idx="405">
                  <c:v>45263</c:v>
                </c:pt>
                <c:pt idx="406">
                  <c:v>45264</c:v>
                </c:pt>
                <c:pt idx="407">
                  <c:v>45265</c:v>
                </c:pt>
                <c:pt idx="408">
                  <c:v>45266</c:v>
                </c:pt>
                <c:pt idx="409">
                  <c:v>45267</c:v>
                </c:pt>
                <c:pt idx="410">
                  <c:v>45268</c:v>
                </c:pt>
                <c:pt idx="411">
                  <c:v>45269</c:v>
                </c:pt>
                <c:pt idx="412">
                  <c:v>45270</c:v>
                </c:pt>
                <c:pt idx="413">
                  <c:v>45271</c:v>
                </c:pt>
                <c:pt idx="414">
                  <c:v>45272</c:v>
                </c:pt>
                <c:pt idx="415">
                  <c:v>45273</c:v>
                </c:pt>
                <c:pt idx="416">
                  <c:v>45274</c:v>
                </c:pt>
                <c:pt idx="417">
                  <c:v>45275</c:v>
                </c:pt>
                <c:pt idx="418">
                  <c:v>45276</c:v>
                </c:pt>
                <c:pt idx="419">
                  <c:v>45277</c:v>
                </c:pt>
                <c:pt idx="420">
                  <c:v>45278</c:v>
                </c:pt>
                <c:pt idx="421">
                  <c:v>45279</c:v>
                </c:pt>
                <c:pt idx="422">
                  <c:v>45280</c:v>
                </c:pt>
                <c:pt idx="423">
                  <c:v>45281</c:v>
                </c:pt>
                <c:pt idx="424">
                  <c:v>45282</c:v>
                </c:pt>
                <c:pt idx="425">
                  <c:v>45283</c:v>
                </c:pt>
                <c:pt idx="426">
                  <c:v>45284</c:v>
                </c:pt>
                <c:pt idx="427">
                  <c:v>45285</c:v>
                </c:pt>
                <c:pt idx="428">
                  <c:v>45286</c:v>
                </c:pt>
                <c:pt idx="429">
                  <c:v>45287</c:v>
                </c:pt>
                <c:pt idx="430">
                  <c:v>45288</c:v>
                </c:pt>
                <c:pt idx="431">
                  <c:v>45289</c:v>
                </c:pt>
                <c:pt idx="432">
                  <c:v>45290</c:v>
                </c:pt>
                <c:pt idx="433">
                  <c:v>45291</c:v>
                </c:pt>
                <c:pt idx="434">
                  <c:v>45292</c:v>
                </c:pt>
                <c:pt idx="435">
                  <c:v>45293</c:v>
                </c:pt>
                <c:pt idx="436">
                  <c:v>45294</c:v>
                </c:pt>
                <c:pt idx="437">
                  <c:v>45295</c:v>
                </c:pt>
                <c:pt idx="438">
                  <c:v>45296</c:v>
                </c:pt>
                <c:pt idx="439">
                  <c:v>45297</c:v>
                </c:pt>
                <c:pt idx="440">
                  <c:v>45298</c:v>
                </c:pt>
              </c:numCache>
            </c:numRef>
          </c:cat>
          <c:val>
            <c:numRef>
              <c:f>'multiTimeline price Last (XRP)'!$E$6:$E$446</c:f>
              <c:numCache>
                <c:formatCode>0%</c:formatCode>
                <c:ptCount val="441"/>
                <c:pt idx="0">
                  <c:v>0</c:v>
                </c:pt>
                <c:pt idx="1">
                  <c:v>-0.16666666666666666</c:v>
                </c:pt>
                <c:pt idx="2">
                  <c:v>0.4</c:v>
                </c:pt>
                <c:pt idx="3">
                  <c:v>0</c:v>
                </c:pt>
                <c:pt idx="4">
                  <c:v>-0.14285714285714285</c:v>
                </c:pt>
                <c:pt idx="5">
                  <c:v>-0.16666666666666666</c:v>
                </c:pt>
                <c:pt idx="6">
                  <c:v>0</c:v>
                </c:pt>
                <c:pt idx="7">
                  <c:v>0.2</c:v>
                </c:pt>
                <c:pt idx="8">
                  <c:v>1.8333333333333333</c:v>
                </c:pt>
                <c:pt idx="9">
                  <c:v>-0.17647058823529413</c:v>
                </c:pt>
                <c:pt idx="10">
                  <c:v>-7.1428571428571425E-2</c:v>
                </c:pt>
                <c:pt idx="11">
                  <c:v>-0.30769230769230771</c:v>
                </c:pt>
                <c:pt idx="12">
                  <c:v>0</c:v>
                </c:pt>
                <c:pt idx="13">
                  <c:v>-0.22222222222222221</c:v>
                </c:pt>
                <c:pt idx="14">
                  <c:v>0.14285714285714285</c:v>
                </c:pt>
                <c:pt idx="15">
                  <c:v>0.5</c:v>
                </c:pt>
                <c:pt idx="16">
                  <c:v>-0.16666666666666666</c:v>
                </c:pt>
                <c:pt idx="17">
                  <c:v>0.2</c:v>
                </c:pt>
                <c:pt idx="18">
                  <c:v>-0.33333333333333331</c:v>
                </c:pt>
                <c:pt idx="19">
                  <c:v>-0.125</c:v>
                </c:pt>
                <c:pt idx="20">
                  <c:v>0.14285714285714285</c:v>
                </c:pt>
                <c:pt idx="21">
                  <c:v>0.125</c:v>
                </c:pt>
                <c:pt idx="22">
                  <c:v>-0.1111111111111111</c:v>
                </c:pt>
                <c:pt idx="23">
                  <c:v>-0.125</c:v>
                </c:pt>
                <c:pt idx="24">
                  <c:v>0</c:v>
                </c:pt>
                <c:pt idx="25">
                  <c:v>-0.14285714285714285</c:v>
                </c:pt>
                <c:pt idx="26">
                  <c:v>-0.16666666666666666</c:v>
                </c:pt>
                <c:pt idx="27">
                  <c:v>0.2</c:v>
                </c:pt>
                <c:pt idx="28">
                  <c:v>0</c:v>
                </c:pt>
                <c:pt idx="29">
                  <c:v>-0.16666666666666666</c:v>
                </c:pt>
                <c:pt idx="30">
                  <c:v>0.2</c:v>
                </c:pt>
                <c:pt idx="31">
                  <c:v>0.33333333333333331</c:v>
                </c:pt>
                <c:pt idx="32">
                  <c:v>-0.25</c:v>
                </c:pt>
                <c:pt idx="33">
                  <c:v>0</c:v>
                </c:pt>
                <c:pt idx="34">
                  <c:v>-0.16666666666666666</c:v>
                </c:pt>
                <c:pt idx="35">
                  <c:v>0</c:v>
                </c:pt>
                <c:pt idx="36">
                  <c:v>0.6</c:v>
                </c:pt>
                <c:pt idx="37">
                  <c:v>-0.25</c:v>
                </c:pt>
                <c:pt idx="38">
                  <c:v>-0.16666666666666666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1.5</c:v>
                </c:pt>
                <c:pt idx="43">
                  <c:v>-0.46666666666666667</c:v>
                </c:pt>
                <c:pt idx="44">
                  <c:v>0.375</c:v>
                </c:pt>
                <c:pt idx="45">
                  <c:v>-0.27272727272727271</c:v>
                </c:pt>
                <c:pt idx="46">
                  <c:v>-0.125</c:v>
                </c:pt>
                <c:pt idx="47">
                  <c:v>0.7142857142857143</c:v>
                </c:pt>
                <c:pt idx="48">
                  <c:v>0</c:v>
                </c:pt>
                <c:pt idx="49">
                  <c:v>-0.41666666666666669</c:v>
                </c:pt>
                <c:pt idx="50">
                  <c:v>0</c:v>
                </c:pt>
                <c:pt idx="51">
                  <c:v>0</c:v>
                </c:pt>
                <c:pt idx="52">
                  <c:v>-0.14285714285714285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-0.16666666666666666</c:v>
                </c:pt>
                <c:pt idx="58">
                  <c:v>0</c:v>
                </c:pt>
                <c:pt idx="59">
                  <c:v>0</c:v>
                </c:pt>
                <c:pt idx="60">
                  <c:v>0.4</c:v>
                </c:pt>
                <c:pt idx="61">
                  <c:v>-0.2857142857142857</c:v>
                </c:pt>
                <c:pt idx="62">
                  <c:v>0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-0.16666666666666666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-0.2</c:v>
                </c:pt>
                <c:pt idx="73">
                  <c:v>0.5</c:v>
                </c:pt>
                <c:pt idx="74">
                  <c:v>0</c:v>
                </c:pt>
                <c:pt idx="75">
                  <c:v>0</c:v>
                </c:pt>
                <c:pt idx="76">
                  <c:v>0.16666666666666666</c:v>
                </c:pt>
                <c:pt idx="77">
                  <c:v>0</c:v>
                </c:pt>
                <c:pt idx="78">
                  <c:v>-0.14285714285714285</c:v>
                </c:pt>
                <c:pt idx="79">
                  <c:v>0</c:v>
                </c:pt>
                <c:pt idx="80">
                  <c:v>0.66666666666666663</c:v>
                </c:pt>
                <c:pt idx="81">
                  <c:v>0.1</c:v>
                </c:pt>
                <c:pt idx="82">
                  <c:v>-0.18181818181818182</c:v>
                </c:pt>
                <c:pt idx="83">
                  <c:v>-0.22222222222222221</c:v>
                </c:pt>
                <c:pt idx="84">
                  <c:v>-0.2857142857142857</c:v>
                </c:pt>
                <c:pt idx="85">
                  <c:v>0.4</c:v>
                </c:pt>
                <c:pt idx="86">
                  <c:v>-0.14285714285714285</c:v>
                </c:pt>
                <c:pt idx="87">
                  <c:v>0</c:v>
                </c:pt>
                <c:pt idx="88">
                  <c:v>-0.16666666666666666</c:v>
                </c:pt>
                <c:pt idx="89">
                  <c:v>0.2</c:v>
                </c:pt>
                <c:pt idx="90">
                  <c:v>-0.16666666666666666</c:v>
                </c:pt>
                <c:pt idx="91">
                  <c:v>0</c:v>
                </c:pt>
                <c:pt idx="92">
                  <c:v>0.6</c:v>
                </c:pt>
                <c:pt idx="93">
                  <c:v>-0.25</c:v>
                </c:pt>
                <c:pt idx="94">
                  <c:v>0</c:v>
                </c:pt>
                <c:pt idx="95">
                  <c:v>-0.16666666666666666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</c:v>
                </c:pt>
                <c:pt idx="105">
                  <c:v>1</c:v>
                </c:pt>
                <c:pt idx="106">
                  <c:v>0.16666666666666666</c:v>
                </c:pt>
                <c:pt idx="107">
                  <c:v>-0.2857142857142857</c:v>
                </c:pt>
                <c:pt idx="108">
                  <c:v>0</c:v>
                </c:pt>
                <c:pt idx="109">
                  <c:v>-0.3</c:v>
                </c:pt>
                <c:pt idx="110">
                  <c:v>0</c:v>
                </c:pt>
                <c:pt idx="111">
                  <c:v>-0.14285714285714285</c:v>
                </c:pt>
                <c:pt idx="112">
                  <c:v>-0.16666666666666666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1.5</c:v>
                </c:pt>
                <c:pt idx="122">
                  <c:v>1.8666666666666667</c:v>
                </c:pt>
                <c:pt idx="123">
                  <c:v>-0.46511627906976744</c:v>
                </c:pt>
                <c:pt idx="124">
                  <c:v>-0.13043478260869565</c:v>
                </c:pt>
                <c:pt idx="125">
                  <c:v>0.05</c:v>
                </c:pt>
                <c:pt idx="126">
                  <c:v>1.1428571428571428</c:v>
                </c:pt>
                <c:pt idx="127">
                  <c:v>2.2222222222222223E-2</c:v>
                </c:pt>
                <c:pt idx="128">
                  <c:v>-0.15217391304347827</c:v>
                </c:pt>
                <c:pt idx="129">
                  <c:v>-0.41025641025641024</c:v>
                </c:pt>
                <c:pt idx="130">
                  <c:v>-0.13043478260869565</c:v>
                </c:pt>
                <c:pt idx="131">
                  <c:v>0.25</c:v>
                </c:pt>
                <c:pt idx="132">
                  <c:v>2</c:v>
                </c:pt>
                <c:pt idx="133">
                  <c:v>-0.49333333333333335</c:v>
                </c:pt>
                <c:pt idx="134">
                  <c:v>-2.6315789473684209E-2</c:v>
                </c:pt>
                <c:pt idx="135">
                  <c:v>5.4054054054054057E-2</c:v>
                </c:pt>
                <c:pt idx="136">
                  <c:v>-0.51282051282051277</c:v>
                </c:pt>
                <c:pt idx="137">
                  <c:v>-5.2631578947368418E-2</c:v>
                </c:pt>
                <c:pt idx="138">
                  <c:v>0</c:v>
                </c:pt>
                <c:pt idx="139">
                  <c:v>0.27777777777777779</c:v>
                </c:pt>
                <c:pt idx="140">
                  <c:v>-0.13043478260869565</c:v>
                </c:pt>
                <c:pt idx="141">
                  <c:v>2.5499999999999998</c:v>
                </c:pt>
                <c:pt idx="142">
                  <c:v>0.40845070422535212</c:v>
                </c:pt>
                <c:pt idx="143">
                  <c:v>-0.41</c:v>
                </c:pt>
                <c:pt idx="144">
                  <c:v>-0.13559322033898305</c:v>
                </c:pt>
                <c:pt idx="145">
                  <c:v>9.8039215686274508E-2</c:v>
                </c:pt>
                <c:pt idx="146">
                  <c:v>-0.14285714285714285</c:v>
                </c:pt>
                <c:pt idx="147">
                  <c:v>2.0833333333333332E-2</c:v>
                </c:pt>
                <c:pt idx="148">
                  <c:v>-0.30612244897959184</c:v>
                </c:pt>
                <c:pt idx="149">
                  <c:v>-0.17647058823529413</c:v>
                </c:pt>
                <c:pt idx="150">
                  <c:v>-0.25</c:v>
                </c:pt>
                <c:pt idx="151">
                  <c:v>-0.19047619047619047</c:v>
                </c:pt>
                <c:pt idx="152">
                  <c:v>0.11764705882352941</c:v>
                </c:pt>
                <c:pt idx="153">
                  <c:v>-0.26315789473684209</c:v>
                </c:pt>
                <c:pt idx="154">
                  <c:v>-7.1428571428571425E-2</c:v>
                </c:pt>
                <c:pt idx="155">
                  <c:v>0</c:v>
                </c:pt>
                <c:pt idx="156">
                  <c:v>0</c:v>
                </c:pt>
                <c:pt idx="157">
                  <c:v>0.53846153846153844</c:v>
                </c:pt>
                <c:pt idx="158">
                  <c:v>-0.3</c:v>
                </c:pt>
                <c:pt idx="159">
                  <c:v>1.0714285714285714</c:v>
                </c:pt>
                <c:pt idx="160">
                  <c:v>3.4482758620689655E-2</c:v>
                </c:pt>
                <c:pt idx="161">
                  <c:v>-0.26666666666666666</c:v>
                </c:pt>
                <c:pt idx="162">
                  <c:v>0</c:v>
                </c:pt>
                <c:pt idx="163">
                  <c:v>0.18181818181818182</c:v>
                </c:pt>
                <c:pt idx="164">
                  <c:v>-0.30769230769230771</c:v>
                </c:pt>
                <c:pt idx="165">
                  <c:v>-5.5555555555555552E-2</c:v>
                </c:pt>
                <c:pt idx="166">
                  <c:v>-0.11764705882352941</c:v>
                </c:pt>
                <c:pt idx="167">
                  <c:v>0.33333333333333331</c:v>
                </c:pt>
                <c:pt idx="168">
                  <c:v>0</c:v>
                </c:pt>
                <c:pt idx="169">
                  <c:v>0</c:v>
                </c:pt>
                <c:pt idx="170">
                  <c:v>-0.05</c:v>
                </c:pt>
                <c:pt idx="171">
                  <c:v>0.36842105263157893</c:v>
                </c:pt>
                <c:pt idx="172">
                  <c:v>3.8461538461538464E-2</c:v>
                </c:pt>
                <c:pt idx="173">
                  <c:v>-0.29629629629629628</c:v>
                </c:pt>
                <c:pt idx="174">
                  <c:v>-0.10526315789473684</c:v>
                </c:pt>
                <c:pt idx="175">
                  <c:v>0.11764705882352941</c:v>
                </c:pt>
                <c:pt idx="176">
                  <c:v>-5.2631578947368418E-2</c:v>
                </c:pt>
                <c:pt idx="177">
                  <c:v>5.5555555555555552E-2</c:v>
                </c:pt>
                <c:pt idx="178">
                  <c:v>0.15789473684210525</c:v>
                </c:pt>
                <c:pt idx="179">
                  <c:v>-0.31818181818181818</c:v>
                </c:pt>
                <c:pt idx="180">
                  <c:v>0.13333333333333333</c:v>
                </c:pt>
                <c:pt idx="181">
                  <c:v>-0.17647058823529413</c:v>
                </c:pt>
                <c:pt idx="182">
                  <c:v>0</c:v>
                </c:pt>
                <c:pt idx="183">
                  <c:v>0</c:v>
                </c:pt>
                <c:pt idx="184">
                  <c:v>-0.14285714285714285</c:v>
                </c:pt>
                <c:pt idx="185">
                  <c:v>0.75</c:v>
                </c:pt>
                <c:pt idx="186">
                  <c:v>-0.23809523809523808</c:v>
                </c:pt>
                <c:pt idx="187">
                  <c:v>-6.25E-2</c:v>
                </c:pt>
                <c:pt idx="188">
                  <c:v>-6.6666666666666666E-2</c:v>
                </c:pt>
                <c:pt idx="189">
                  <c:v>0</c:v>
                </c:pt>
                <c:pt idx="190">
                  <c:v>-7.1428571428571425E-2</c:v>
                </c:pt>
                <c:pt idx="191">
                  <c:v>7.6923076923076927E-2</c:v>
                </c:pt>
                <c:pt idx="192">
                  <c:v>7.1428571428571425E-2</c:v>
                </c:pt>
                <c:pt idx="193">
                  <c:v>-0.26666666666666666</c:v>
                </c:pt>
                <c:pt idx="194">
                  <c:v>9.0909090909090912E-2</c:v>
                </c:pt>
                <c:pt idx="195">
                  <c:v>-8.3333333333333329E-2</c:v>
                </c:pt>
                <c:pt idx="196">
                  <c:v>-9.0909090909090912E-2</c:v>
                </c:pt>
                <c:pt idx="197">
                  <c:v>-0.1</c:v>
                </c:pt>
                <c:pt idx="198">
                  <c:v>0.55555555555555558</c:v>
                </c:pt>
                <c:pt idx="199">
                  <c:v>-0.2857142857142857</c:v>
                </c:pt>
                <c:pt idx="200">
                  <c:v>-0.2</c:v>
                </c:pt>
                <c:pt idx="201">
                  <c:v>0</c:v>
                </c:pt>
                <c:pt idx="202">
                  <c:v>0</c:v>
                </c:pt>
                <c:pt idx="203">
                  <c:v>0.375</c:v>
                </c:pt>
                <c:pt idx="204">
                  <c:v>-0.18181818181818182</c:v>
                </c:pt>
                <c:pt idx="205">
                  <c:v>-0.1111111111111111</c:v>
                </c:pt>
                <c:pt idx="206">
                  <c:v>-0.125</c:v>
                </c:pt>
                <c:pt idx="207">
                  <c:v>0.14285714285714285</c:v>
                </c:pt>
                <c:pt idx="208">
                  <c:v>0.125</c:v>
                </c:pt>
                <c:pt idx="209">
                  <c:v>-0.1111111111111111</c:v>
                </c:pt>
                <c:pt idx="210">
                  <c:v>0</c:v>
                </c:pt>
                <c:pt idx="211">
                  <c:v>-0.125</c:v>
                </c:pt>
                <c:pt idx="212">
                  <c:v>0</c:v>
                </c:pt>
                <c:pt idx="213">
                  <c:v>0</c:v>
                </c:pt>
                <c:pt idx="214">
                  <c:v>-0.14285714285714285</c:v>
                </c:pt>
                <c:pt idx="215">
                  <c:v>0.16666666666666666</c:v>
                </c:pt>
                <c:pt idx="216">
                  <c:v>0.14285714285714285</c:v>
                </c:pt>
                <c:pt idx="217">
                  <c:v>1.875</c:v>
                </c:pt>
                <c:pt idx="218">
                  <c:v>-0.30434782608695654</c:v>
                </c:pt>
                <c:pt idx="219">
                  <c:v>-0.125</c:v>
                </c:pt>
                <c:pt idx="220">
                  <c:v>0</c:v>
                </c:pt>
                <c:pt idx="221">
                  <c:v>-0.2857142857142857</c:v>
                </c:pt>
                <c:pt idx="222">
                  <c:v>0.1</c:v>
                </c:pt>
                <c:pt idx="223">
                  <c:v>0.18181818181818182</c:v>
                </c:pt>
                <c:pt idx="224">
                  <c:v>7.6923076923076927E-2</c:v>
                </c:pt>
                <c:pt idx="225">
                  <c:v>0</c:v>
                </c:pt>
                <c:pt idx="226">
                  <c:v>-0.21428571428571427</c:v>
                </c:pt>
                <c:pt idx="227">
                  <c:v>0</c:v>
                </c:pt>
                <c:pt idx="228">
                  <c:v>-9.0909090909090912E-2</c:v>
                </c:pt>
                <c:pt idx="229">
                  <c:v>0.1</c:v>
                </c:pt>
                <c:pt idx="230">
                  <c:v>-0.18181818181818182</c:v>
                </c:pt>
                <c:pt idx="231">
                  <c:v>0</c:v>
                </c:pt>
                <c:pt idx="232">
                  <c:v>0</c:v>
                </c:pt>
                <c:pt idx="233">
                  <c:v>0.22222222222222221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-0.18181818181818182</c:v>
                </c:pt>
                <c:pt idx="238">
                  <c:v>0</c:v>
                </c:pt>
                <c:pt idx="239">
                  <c:v>0</c:v>
                </c:pt>
                <c:pt idx="240">
                  <c:v>-0.22222222222222221</c:v>
                </c:pt>
                <c:pt idx="241">
                  <c:v>0.42857142857142855</c:v>
                </c:pt>
                <c:pt idx="242">
                  <c:v>0.2</c:v>
                </c:pt>
                <c:pt idx="243">
                  <c:v>0.91666666666666663</c:v>
                </c:pt>
                <c:pt idx="244">
                  <c:v>0.30434782608695654</c:v>
                </c:pt>
                <c:pt idx="245">
                  <c:v>-0.33333333333333331</c:v>
                </c:pt>
                <c:pt idx="246">
                  <c:v>-0.2</c:v>
                </c:pt>
                <c:pt idx="247">
                  <c:v>-0.125</c:v>
                </c:pt>
                <c:pt idx="248">
                  <c:v>0</c:v>
                </c:pt>
                <c:pt idx="249">
                  <c:v>-0.21428571428571427</c:v>
                </c:pt>
                <c:pt idx="250">
                  <c:v>0</c:v>
                </c:pt>
                <c:pt idx="251">
                  <c:v>0</c:v>
                </c:pt>
                <c:pt idx="252">
                  <c:v>9.0909090909090912E-2</c:v>
                </c:pt>
                <c:pt idx="253">
                  <c:v>0.41666666666666669</c:v>
                </c:pt>
                <c:pt idx="254">
                  <c:v>0.11764705882352941</c:v>
                </c:pt>
                <c:pt idx="255">
                  <c:v>0.15789473684210525</c:v>
                </c:pt>
                <c:pt idx="256">
                  <c:v>-0.22727272727272727</c:v>
                </c:pt>
                <c:pt idx="257">
                  <c:v>-0.11764705882352941</c:v>
                </c:pt>
                <c:pt idx="258">
                  <c:v>-0.13333333333333333</c:v>
                </c:pt>
                <c:pt idx="259">
                  <c:v>4</c:v>
                </c:pt>
                <c:pt idx="260">
                  <c:v>-0.18461538461538463</c:v>
                </c:pt>
                <c:pt idx="261">
                  <c:v>-0.74528301886792447</c:v>
                </c:pt>
                <c:pt idx="262">
                  <c:v>0.12592592592592589</c:v>
                </c:pt>
                <c:pt idx="263">
                  <c:v>2.2105263157894735</c:v>
                </c:pt>
                <c:pt idx="264">
                  <c:v>-0.55122950819672134</c:v>
                </c:pt>
                <c:pt idx="265">
                  <c:v>-0.25114155251141557</c:v>
                </c:pt>
                <c:pt idx="266">
                  <c:v>2.4390243902439157E-2</c:v>
                </c:pt>
                <c:pt idx="267">
                  <c:v>7.1428571428571383E-2</c:v>
                </c:pt>
                <c:pt idx="268">
                  <c:v>2.7777777777777777</c:v>
                </c:pt>
                <c:pt idx="269">
                  <c:v>-0.22058823529411764</c:v>
                </c:pt>
                <c:pt idx="270">
                  <c:v>-3.7735849056603772E-2</c:v>
                </c:pt>
                <c:pt idx="271">
                  <c:v>-7.8431372549019607E-2</c:v>
                </c:pt>
                <c:pt idx="272">
                  <c:v>-8.5106382978723402E-2</c:v>
                </c:pt>
                <c:pt idx="273">
                  <c:v>-9.3023255813953487E-2</c:v>
                </c:pt>
                <c:pt idx="274">
                  <c:v>-0.30769230769230771</c:v>
                </c:pt>
                <c:pt idx="275">
                  <c:v>1.5925925925925926</c:v>
                </c:pt>
                <c:pt idx="276">
                  <c:v>4.642857142857143E-2</c:v>
                </c:pt>
                <c:pt idx="277">
                  <c:v>-0.10466439135381121</c:v>
                </c:pt>
                <c:pt idx="278">
                  <c:v>-0.14675984752223614</c:v>
                </c:pt>
                <c:pt idx="279">
                  <c:v>1.2658227848100926E-2</c:v>
                </c:pt>
                <c:pt idx="280">
                  <c:v>9.4117647058823709E-2</c:v>
                </c:pt>
                <c:pt idx="281">
                  <c:v>0.12903225806451613</c:v>
                </c:pt>
                <c:pt idx="282">
                  <c:v>-4.2857142857142858E-2</c:v>
                </c:pt>
                <c:pt idx="283">
                  <c:v>-2.9850746268656716E-2</c:v>
                </c:pt>
                <c:pt idx="284">
                  <c:v>-4.6153846153846156E-2</c:v>
                </c:pt>
                <c:pt idx="285">
                  <c:v>8.0645161290322578E-2</c:v>
                </c:pt>
                <c:pt idx="286">
                  <c:v>-0.17910447761194029</c:v>
                </c:pt>
                <c:pt idx="287">
                  <c:v>0</c:v>
                </c:pt>
                <c:pt idx="288">
                  <c:v>1.8181818181818181E-2</c:v>
                </c:pt>
                <c:pt idx="289">
                  <c:v>0</c:v>
                </c:pt>
                <c:pt idx="290">
                  <c:v>1.7857142857142856E-2</c:v>
                </c:pt>
                <c:pt idx="291">
                  <c:v>-0.38000000000000006</c:v>
                </c:pt>
                <c:pt idx="292">
                  <c:v>-0.12903225806451601</c:v>
                </c:pt>
                <c:pt idx="293">
                  <c:v>0</c:v>
                </c:pt>
                <c:pt idx="294">
                  <c:v>0.16666666666666674</c:v>
                </c:pt>
                <c:pt idx="295">
                  <c:v>-0.1587301587301588</c:v>
                </c:pt>
                <c:pt idx="296">
                  <c:v>1.8867924528301896E-2</c:v>
                </c:pt>
                <c:pt idx="297">
                  <c:v>0</c:v>
                </c:pt>
                <c:pt idx="298">
                  <c:v>0.7543859649122806</c:v>
                </c:pt>
                <c:pt idx="299">
                  <c:v>-0.54999999999999993</c:v>
                </c:pt>
                <c:pt idx="300">
                  <c:v>-0.42222222222222222</c:v>
                </c:pt>
                <c:pt idx="301">
                  <c:v>-7.6923076923077052E-2</c:v>
                </c:pt>
                <c:pt idx="302">
                  <c:v>0.25000000000000006</c:v>
                </c:pt>
                <c:pt idx="303">
                  <c:v>-0.13333333333333325</c:v>
                </c:pt>
                <c:pt idx="304">
                  <c:v>7.6923076923076927E-2</c:v>
                </c:pt>
                <c:pt idx="305">
                  <c:v>4.4642857142857185E-2</c:v>
                </c:pt>
                <c:pt idx="306">
                  <c:v>-0.28205128205128216</c:v>
                </c:pt>
                <c:pt idx="307">
                  <c:v>-0.1999999999999999</c:v>
                </c:pt>
                <c:pt idx="308">
                  <c:v>0.24999999999999986</c:v>
                </c:pt>
                <c:pt idx="309">
                  <c:v>-2.9982363315696637E-2</c:v>
                </c:pt>
                <c:pt idx="310">
                  <c:v>-9.0000000000000024E-2</c:v>
                </c:pt>
                <c:pt idx="311">
                  <c:v>-0.12087912087912078</c:v>
                </c:pt>
                <c:pt idx="312">
                  <c:v>-2.5000000000000071E-2</c:v>
                </c:pt>
                <c:pt idx="313">
                  <c:v>-0.16666666666666663</c:v>
                </c:pt>
                <c:pt idx="314">
                  <c:v>7.69230769230769E-2</c:v>
                </c:pt>
                <c:pt idx="315">
                  <c:v>5.714285714285719E-2</c:v>
                </c:pt>
                <c:pt idx="316">
                  <c:v>0</c:v>
                </c:pt>
                <c:pt idx="317">
                  <c:v>0</c:v>
                </c:pt>
                <c:pt idx="318">
                  <c:v>-2.7027027027027105E-2</c:v>
                </c:pt>
                <c:pt idx="319">
                  <c:v>4.1666666666666678E-2</c:v>
                </c:pt>
                <c:pt idx="320">
                  <c:v>-0.20000000000000004</c:v>
                </c:pt>
                <c:pt idx="321">
                  <c:v>5.0000000000000017E-2</c:v>
                </c:pt>
                <c:pt idx="322">
                  <c:v>0.22222222222222238</c:v>
                </c:pt>
                <c:pt idx="323">
                  <c:v>0</c:v>
                </c:pt>
                <c:pt idx="324">
                  <c:v>-7.7922077922078031E-2</c:v>
                </c:pt>
                <c:pt idx="325">
                  <c:v>1.4084507042253563E-2</c:v>
                </c:pt>
                <c:pt idx="326">
                  <c:v>0</c:v>
                </c:pt>
                <c:pt idx="327">
                  <c:v>2.945402298850585E-2</c:v>
                </c:pt>
                <c:pt idx="328">
                  <c:v>-0.10607117934403357</c:v>
                </c:pt>
                <c:pt idx="329">
                  <c:v>0.1194379391100702</c:v>
                </c:pt>
                <c:pt idx="330">
                  <c:v>0.11645746164574614</c:v>
                </c:pt>
                <c:pt idx="331">
                  <c:v>7.5577763897564168E-2</c:v>
                </c:pt>
                <c:pt idx="332">
                  <c:v>-6.968641114982585E-2</c:v>
                </c:pt>
                <c:pt idx="333">
                  <c:v>-0.12230923466878521</c:v>
                </c:pt>
                <c:pt idx="334">
                  <c:v>-0.16129032258064524</c:v>
                </c:pt>
                <c:pt idx="335">
                  <c:v>-5.7692307692307647E-2</c:v>
                </c:pt>
                <c:pt idx="336">
                  <c:v>0.24489795918367355</c:v>
                </c:pt>
                <c:pt idx="337">
                  <c:v>-0.11475409836065574</c:v>
                </c:pt>
                <c:pt idx="338">
                  <c:v>5.5555555555555504E-2</c:v>
                </c:pt>
                <c:pt idx="339">
                  <c:v>-1.7543859649122792E-2</c:v>
                </c:pt>
                <c:pt idx="340">
                  <c:v>0.78571428571428537</c:v>
                </c:pt>
                <c:pt idx="341">
                  <c:v>-0.27999999999999997</c:v>
                </c:pt>
                <c:pt idx="342">
                  <c:v>-0.18055555555555552</c:v>
                </c:pt>
                <c:pt idx="343">
                  <c:v>0.15254237288135591</c:v>
                </c:pt>
                <c:pt idx="344">
                  <c:v>-0.11764705882352931</c:v>
                </c:pt>
                <c:pt idx="345">
                  <c:v>0.65000000000000036</c:v>
                </c:pt>
                <c:pt idx="346">
                  <c:v>-0.27272727272727298</c:v>
                </c:pt>
                <c:pt idx="347">
                  <c:v>-0.11111111111111102</c:v>
                </c:pt>
                <c:pt idx="348">
                  <c:v>-0.20312500000000003</c:v>
                </c:pt>
                <c:pt idx="349">
                  <c:v>-3.9215686274509776E-2</c:v>
                </c:pt>
                <c:pt idx="350">
                  <c:v>0.22448979591836743</c:v>
                </c:pt>
                <c:pt idx="351">
                  <c:v>-5.0000000000000072E-2</c:v>
                </c:pt>
                <c:pt idx="352">
                  <c:v>-3.5087719298245584E-2</c:v>
                </c:pt>
                <c:pt idx="353">
                  <c:v>-3.6363636363636334E-2</c:v>
                </c:pt>
                <c:pt idx="354">
                  <c:v>1.8867924528301869E-2</c:v>
                </c:pt>
                <c:pt idx="355">
                  <c:v>-5.5459272097053647E-2</c:v>
                </c:pt>
                <c:pt idx="356">
                  <c:v>-6.2996941896024408E-2</c:v>
                </c:pt>
                <c:pt idx="357">
                  <c:v>0.16318537859007817</c:v>
                </c:pt>
                <c:pt idx="358">
                  <c:v>-9.90295107942163E-4</c:v>
                </c:pt>
                <c:pt idx="359">
                  <c:v>-5.7692307692307723E-2</c:v>
                </c:pt>
                <c:pt idx="360">
                  <c:v>0.33283803212006452</c:v>
                </c:pt>
                <c:pt idx="361">
                  <c:v>1.3744588744588744</c:v>
                </c:pt>
                <c:pt idx="362">
                  <c:v>-0.3026435733819508</c:v>
                </c:pt>
                <c:pt idx="363">
                  <c:v>-0.16470588235294098</c:v>
                </c:pt>
                <c:pt idx="364">
                  <c:v>0.11424100156494515</c:v>
                </c:pt>
                <c:pt idx="365">
                  <c:v>0.71488764044943776</c:v>
                </c:pt>
                <c:pt idx="366">
                  <c:v>-0.23832923832923805</c:v>
                </c:pt>
                <c:pt idx="367">
                  <c:v>-0.16451612903225799</c:v>
                </c:pt>
                <c:pt idx="368">
                  <c:v>-0.13157894736842099</c:v>
                </c:pt>
                <c:pt idx="369">
                  <c:v>-0.21212121212121213</c:v>
                </c:pt>
                <c:pt idx="370">
                  <c:v>0.15384615384615388</c:v>
                </c:pt>
                <c:pt idx="371">
                  <c:v>2.333333333333333</c:v>
                </c:pt>
                <c:pt idx="372">
                  <c:v>-0.45</c:v>
                </c:pt>
                <c:pt idx="373">
                  <c:v>-3.6363636363636258E-2</c:v>
                </c:pt>
                <c:pt idx="374">
                  <c:v>-0.11320754716981131</c:v>
                </c:pt>
                <c:pt idx="375">
                  <c:v>-0.20370370370370364</c:v>
                </c:pt>
                <c:pt idx="376">
                  <c:v>-6.9767441860465157E-2</c:v>
                </c:pt>
                <c:pt idx="377">
                  <c:v>0.42499999999999999</c:v>
                </c:pt>
                <c:pt idx="378">
                  <c:v>0.47368421052631576</c:v>
                </c:pt>
                <c:pt idx="379">
                  <c:v>-4.1895999342811468E-3</c:v>
                </c:pt>
                <c:pt idx="380">
                  <c:v>-7.1839080459768483E-3</c:v>
                </c:pt>
                <c:pt idx="381">
                  <c:v>7.5253256150506168E-2</c:v>
                </c:pt>
                <c:pt idx="382">
                  <c:v>-9.5558546433378064E-2</c:v>
                </c:pt>
                <c:pt idx="383">
                  <c:v>-0.1889880952380954</c:v>
                </c:pt>
                <c:pt idx="384">
                  <c:v>-9.5412844036696851E-2</c:v>
                </c:pt>
                <c:pt idx="385">
                  <c:v>-5.0709939148073244E-2</c:v>
                </c:pt>
                <c:pt idx="386">
                  <c:v>0.54871794871794866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42-4B33-8609-17A19D41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183176"/>
        <c:axId val="702181736"/>
      </c:lineChart>
      <c:dateAx>
        <c:axId val="10"/>
        <c:scaling>
          <c:orientation val="minMax"/>
        </c:scaling>
        <c:delete val="0"/>
        <c:axPos val="b"/>
        <c:numFmt formatCode="[$-409]dd\-mmm\-yy" sourceLinked="0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crossAx val="10"/>
        <c:crosses val="autoZero"/>
        <c:crossBetween val="between"/>
      </c:valAx>
      <c:dateAx>
        <c:axId val="702183176"/>
        <c:scaling>
          <c:orientation val="minMax"/>
        </c:scaling>
        <c:delete val="1"/>
        <c:axPos val="b"/>
        <c:numFmt formatCode="[$-409]dd\-mmm\-yy" sourceLinked="1"/>
        <c:majorTickMark val="out"/>
        <c:minorTickMark val="none"/>
        <c:tickLblPos val="nextTo"/>
        <c:crossAx val="702181736"/>
        <c:crosses val="autoZero"/>
        <c:auto val="0"/>
        <c:lblOffset val="100"/>
        <c:baseTimeUnit val="days"/>
      </c:dateAx>
      <c:valAx>
        <c:axId val="702181736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702183176"/>
        <c:crosses val="max"/>
        <c:crossBetween val="between"/>
        <c:majorUnit val="1"/>
        <c:minorUnit val="1"/>
      </c:valAx>
    </c:plotArea>
    <c:legend>
      <c:legendPos val="b"/>
      <c:layout>
        <c:manualLayout>
          <c:xMode val="edge"/>
          <c:yMode val="edge"/>
          <c:x val="3.4592269679292152E-2"/>
          <c:y val="0.91030572295781464"/>
          <c:w val="0.8991624193111879"/>
          <c:h val="6.7347908327101566E-2"/>
        </c:manualLayout>
      </c:layout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88D1B-52FC-4E52-BD00-17B46B0C33FE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838EC9-ABD2-4581-9364-E38EE7196313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6DBD17-50C4-416C-A78B-6989445705D8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55378-3A4C-EA32-2A6F-86490B5D2A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6FCD6-445F-AD3D-A648-B471C0CE98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0AAB9-105E-C1F2-F7A5-F94106EBCB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LOLITALOLA/Personnel%20Finances/Balances/127.%20BKK%20Prices%20-%20Savings%20Estimates%20-%20January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ttmac.sharepoint.com/teams/bf-01647/rnw/Business%20Development/Bids%202022/Solar/SOL%20PV%20Rooftop%20Altervim%20OM%20TH/Proposal%20and%20Pricing/Pricing%20-%20SOL%20PV%20Altervim%20OM%20TH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9.%20TMM/Pricing_template%20v.202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ensesJED"/>
      <sheetName val="ExpensesDXB"/>
      <sheetName val="ExpensesMAD"/>
      <sheetName val="ExpensesAUH"/>
      <sheetName val="ExpensesBKK"/>
      <sheetName val="fX"/>
      <sheetName val="Real Time - FX"/>
      <sheetName val="Salary estimates"/>
      <sheetName val="Cross Rate"/>
      <sheetName val="Balances&amp;Investments"/>
      <sheetName val="Budget Colonel"/>
      <sheetName val="Nest Egg (Working)"/>
      <sheetName val="multiTimeline price Last (XRP)"/>
      <sheetName val="multiTimeline price Last (DODG)"/>
      <sheetName val="PORTFOLIOS"/>
      <sheetName val="Chart Comparison"/>
      <sheetName val="FriendsLife - AVIVA"/>
      <sheetName val="PF - SCB"/>
      <sheetName val="MM Shares History Evolution"/>
      <sheetName val="Olalla Medical"/>
      <sheetName val="Thai Income &amp; Tax Calc 2023"/>
      <sheetName val="Nest Egg Ref"/>
      <sheetName val="Control Income"/>
      <sheetName val="BTEF"/>
      <sheetName val="FX EUR-GBP-SAR"/>
      <sheetName val="CPI"/>
      <sheetName val="ATS"/>
      <sheetName val="ATSHistoricoMovimientosAPR17"/>
      <sheetName val="Bolsa"/>
      <sheetName val="Housing payments"/>
      <sheetName val="Poker"/>
      <sheetName val="Millages"/>
      <sheetName val="Corea 2014"/>
      <sheetName val="Mortage Simulation"/>
      <sheetName val="A7"/>
      <sheetName val="Imported FX Real Time"/>
    </sheetNames>
    <sheetDataSet>
      <sheetData sheetId="0">
        <row r="7">
          <cell r="H7">
            <v>4393.935026666667</v>
          </cell>
        </row>
        <row r="8">
          <cell r="H8">
            <v>4403.4720150000003</v>
          </cell>
        </row>
        <row r="9">
          <cell r="H9">
            <v>3180.2067033333333</v>
          </cell>
        </row>
        <row r="72">
          <cell r="H72">
            <v>7110.162402678875</v>
          </cell>
        </row>
        <row r="73">
          <cell r="H73">
            <v>7124.4648818711503</v>
          </cell>
        </row>
        <row r="84">
          <cell r="H84">
            <v>0</v>
          </cell>
        </row>
        <row r="88">
          <cell r="F88">
            <v>7110.162402678875</v>
          </cell>
        </row>
      </sheetData>
      <sheetData sheetId="1">
        <row r="7">
          <cell r="H7">
            <v>2963.6943945741073</v>
          </cell>
        </row>
        <row r="87">
          <cell r="F87">
            <v>6761.4131425792921</v>
          </cell>
        </row>
      </sheetData>
      <sheetData sheetId="2"/>
      <sheetData sheetId="3"/>
      <sheetData sheetId="4"/>
      <sheetData sheetId="5"/>
      <sheetData sheetId="6"/>
      <sheetData sheetId="7">
        <row r="13">
          <cell r="H13">
            <v>11997</v>
          </cell>
        </row>
        <row r="14">
          <cell r="D14">
            <v>143964</v>
          </cell>
        </row>
        <row r="16">
          <cell r="D16">
            <v>35991</v>
          </cell>
        </row>
      </sheetData>
      <sheetData sheetId="8">
        <row r="8">
          <cell r="B8" t="str">
            <v>USD</v>
          </cell>
          <cell r="T8" t="e">
            <v>#VALUE!</v>
          </cell>
        </row>
        <row r="9">
          <cell r="B9" t="str">
            <v>GBP</v>
          </cell>
          <cell r="T9" t="e">
            <v>#VALUE!</v>
          </cell>
        </row>
        <row r="10">
          <cell r="B10" t="str">
            <v>JPY</v>
          </cell>
          <cell r="T10" t="e">
            <v>#VALUE!</v>
          </cell>
        </row>
        <row r="11">
          <cell r="B11" t="str">
            <v>THB</v>
          </cell>
          <cell r="T11" t="e">
            <v>#VALUE!</v>
          </cell>
        </row>
        <row r="12">
          <cell r="B12" t="str">
            <v>TWD</v>
          </cell>
          <cell r="T12" t="e">
            <v>#VALUE!</v>
          </cell>
        </row>
        <row r="13">
          <cell r="B13" t="str">
            <v>KRW</v>
          </cell>
          <cell r="T13" t="e">
            <v>#VALUE!</v>
          </cell>
        </row>
        <row r="14">
          <cell r="B14" t="str">
            <v>SGD</v>
          </cell>
          <cell r="T14" t="e">
            <v>#VALUE!</v>
          </cell>
        </row>
        <row r="15">
          <cell r="B15" t="str">
            <v>VND</v>
          </cell>
          <cell r="T15" t="e">
            <v>#VALUE!</v>
          </cell>
        </row>
        <row r="16">
          <cell r="B16" t="str">
            <v>MYR</v>
          </cell>
          <cell r="T16" t="e">
            <v>#VALUE!</v>
          </cell>
        </row>
        <row r="17">
          <cell r="B17" t="str">
            <v>INR</v>
          </cell>
          <cell r="T17" t="e">
            <v>#VALUE!</v>
          </cell>
        </row>
        <row r="18">
          <cell r="B18" t="str">
            <v>PHP</v>
          </cell>
          <cell r="T18" t="e">
            <v>#VALUE!</v>
          </cell>
        </row>
        <row r="19">
          <cell r="B19" t="str">
            <v>IDR</v>
          </cell>
          <cell r="T19" t="e">
            <v>#VALUE!</v>
          </cell>
        </row>
        <row r="20">
          <cell r="B20" t="str">
            <v>CNY</v>
          </cell>
          <cell r="T20" t="e">
            <v>#VALUE!</v>
          </cell>
        </row>
        <row r="21">
          <cell r="B21" t="str">
            <v>EUR</v>
          </cell>
          <cell r="T21" t="e">
            <v>#VALUE!</v>
          </cell>
        </row>
        <row r="22">
          <cell r="B22" t="str">
            <v>HKD</v>
          </cell>
          <cell r="T22" t="e">
            <v>#VALUE!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-Fee"/>
      <sheetName val="Calculation"/>
      <sheetName val="Expense"/>
      <sheetName val="Developer"/>
      <sheetName val="Scope matrix"/>
    </sheetNames>
    <sheetDataSet>
      <sheetData sheetId="0">
        <row r="20">
          <cell r="E20">
            <v>0.5</v>
          </cell>
        </row>
        <row r="22">
          <cell r="E22">
            <v>3</v>
          </cell>
        </row>
        <row r="25">
          <cell r="E25">
            <v>1.5</v>
          </cell>
        </row>
        <row r="33">
          <cell r="E33">
            <v>1.5</v>
          </cell>
        </row>
        <row r="38">
          <cell r="E38">
            <v>4</v>
          </cell>
        </row>
        <row r="41">
          <cell r="E41">
            <v>4</v>
          </cell>
        </row>
        <row r="73">
          <cell r="E73">
            <v>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ing"/>
      <sheetName val="Cross Rate"/>
      <sheetName val="Expense"/>
      <sheetName val="Benchmarks -&gt;"/>
      <sheetName val="Standard SoW"/>
      <sheetName val="Standard DD"/>
      <sheetName val="Standard CM"/>
      <sheetName val="Standard OM"/>
      <sheetName val="Hide"/>
    </sheetNames>
    <sheetDataSet>
      <sheetData sheetId="0">
        <row r="6">
          <cell r="C6" t="str">
            <v>THB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U2" sqref="U2"/>
    </sheetView>
  </sheetViews>
  <sheetFormatPr defaultRowHeight="15" x14ac:dyDescent="0.25"/>
  <cols>
    <col min="1" max="1" width="1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84">
        <v>45356</v>
      </c>
      <c r="B2">
        <v>59</v>
      </c>
      <c r="C2" t="b">
        <v>0</v>
      </c>
      <c r="D2">
        <v>0.66418099403381348</v>
      </c>
      <c r="E2">
        <v>0.62160497903823853</v>
      </c>
      <c r="F2">
        <v>0.65013301372528076</v>
      </c>
      <c r="G2">
        <v>0.65013301372528076</v>
      </c>
      <c r="H2">
        <v>3629204334</v>
      </c>
    </row>
    <row r="3" spans="1:8" x14ac:dyDescent="0.25">
      <c r="A3" s="84">
        <v>45357</v>
      </c>
      <c r="B3">
        <v>82</v>
      </c>
      <c r="C3" t="b">
        <v>0</v>
      </c>
      <c r="D3">
        <v>0.66851001977920532</v>
      </c>
      <c r="E3">
        <v>0.55023497343063354</v>
      </c>
      <c r="F3">
        <v>0.59290099143981934</v>
      </c>
      <c r="G3">
        <v>0.59290099143981934</v>
      </c>
      <c r="H3">
        <v>5014326043</v>
      </c>
    </row>
    <row r="4" spans="1:8" x14ac:dyDescent="0.25">
      <c r="A4" s="84">
        <v>45358</v>
      </c>
      <c r="B4">
        <v>62</v>
      </c>
      <c r="C4" t="b">
        <v>0</v>
      </c>
      <c r="D4">
        <v>0.62289702892303467</v>
      </c>
      <c r="E4">
        <v>0.57644397020339966</v>
      </c>
      <c r="F4">
        <v>0.61225301027297974</v>
      </c>
      <c r="G4">
        <v>0.61225301027297974</v>
      </c>
      <c r="H4">
        <v>2755184860</v>
      </c>
    </row>
    <row r="5" spans="1:8" x14ac:dyDescent="0.25">
      <c r="A5" s="84">
        <v>45359</v>
      </c>
      <c r="B5">
        <v>60</v>
      </c>
      <c r="C5" t="b">
        <v>0</v>
      </c>
      <c r="D5">
        <v>0.63971900939941406</v>
      </c>
      <c r="E5">
        <v>0.60837000608444214</v>
      </c>
      <c r="F5">
        <v>0.62862402200698853</v>
      </c>
      <c r="G5">
        <v>0.62862402200698853</v>
      </c>
      <c r="H5">
        <v>2529220366</v>
      </c>
    </row>
    <row r="6" spans="1:8" x14ac:dyDescent="0.25">
      <c r="A6" s="84">
        <v>45360</v>
      </c>
      <c r="B6">
        <v>59</v>
      </c>
      <c r="C6" t="b">
        <v>0</v>
      </c>
      <c r="D6">
        <v>0.63428300619125366</v>
      </c>
      <c r="E6">
        <v>0.60484397411346436</v>
      </c>
      <c r="F6">
        <v>0.62195497751235962</v>
      </c>
      <c r="G6">
        <v>0.62195497751235962</v>
      </c>
      <c r="H6">
        <v>2164877115</v>
      </c>
    </row>
    <row r="7" spans="1:8" x14ac:dyDescent="0.25">
      <c r="A7" s="84">
        <v>45361</v>
      </c>
      <c r="B7">
        <v>58</v>
      </c>
      <c r="C7" t="b">
        <v>0</v>
      </c>
      <c r="D7">
        <v>0.63332301378250122</v>
      </c>
      <c r="E7">
        <v>0.61873400211334229</v>
      </c>
      <c r="F7">
        <v>0.62180501222610474</v>
      </c>
      <c r="G7">
        <v>0.62180501222610474</v>
      </c>
      <c r="H7">
        <v>1571098762</v>
      </c>
    </row>
    <row r="8" spans="1:8" x14ac:dyDescent="0.25">
      <c r="A8" s="84">
        <v>45362</v>
      </c>
      <c r="B8">
        <v>43</v>
      </c>
      <c r="C8" t="b">
        <v>0</v>
      </c>
      <c r="D8">
        <v>0.62807738780975342</v>
      </c>
      <c r="E8">
        <v>0.60708445310592651</v>
      </c>
      <c r="F8">
        <v>0.6150551438331604</v>
      </c>
      <c r="G8">
        <v>0.6150551438331604</v>
      </c>
      <c r="H8">
        <v>1454998016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AK1106"/>
  <sheetViews>
    <sheetView zoomScale="70" zoomScaleNormal="70" workbookViewId="0">
      <pane xSplit="5" ySplit="5" topLeftCell="F6" activePane="bottomRight" state="frozen"/>
      <selection activeCell="D126" sqref="D126:D133"/>
      <selection pane="topRight" activeCell="D126" sqref="D126:D133"/>
      <selection pane="bottomLeft" activeCell="D126" sqref="D126:D133"/>
      <selection pane="bottomRight" activeCell="AD24" sqref="AD24"/>
    </sheetView>
  </sheetViews>
  <sheetFormatPr defaultColWidth="14.42578125" defaultRowHeight="15" customHeight="1" outlineLevelCol="1" x14ac:dyDescent="0.25"/>
  <cols>
    <col min="1" max="1" width="12.28515625" style="86" bestFit="1" customWidth="1"/>
    <col min="2" max="2" width="9" style="82" bestFit="1" customWidth="1"/>
    <col min="3" max="3" width="30.5703125" style="86" customWidth="1"/>
    <col min="4" max="4" width="8" style="86" customWidth="1"/>
    <col min="5" max="5" width="30.5703125" style="86" customWidth="1"/>
    <col min="6" max="6" width="17.7109375" style="86" customWidth="1"/>
    <col min="7" max="8" width="8.7109375" style="86" customWidth="1" outlineLevel="1"/>
    <col min="9" max="10" width="9.28515625" style="86" customWidth="1" outlineLevel="1"/>
    <col min="11" max="13" width="9.5703125" style="86" customWidth="1" outlineLevel="1"/>
    <col min="14" max="14" width="11.28515625" style="86" customWidth="1" outlineLevel="1"/>
    <col min="15" max="15" width="15.28515625" style="86" customWidth="1"/>
    <col min="16" max="17" width="8.7109375" style="86" customWidth="1" outlineLevel="1"/>
    <col min="18" max="18" width="9.42578125" style="86" customWidth="1" outlineLevel="1"/>
    <col min="19" max="19" width="10.7109375" style="86" customWidth="1" outlineLevel="1"/>
    <col min="20" max="20" width="13.7109375" style="86" customWidth="1" outlineLevel="1"/>
    <col min="21" max="22" width="8.28515625" style="86" customWidth="1" outlineLevel="1"/>
    <col min="23" max="23" width="9.28515625" style="86" customWidth="1"/>
    <col min="24" max="24" width="14.7109375" style="81" customWidth="1"/>
    <col min="25" max="26" width="10.28515625" style="86" customWidth="1"/>
    <col min="27" max="27" width="12.42578125" style="86" customWidth="1"/>
    <col min="28" max="28" width="12.7109375" style="86" customWidth="1"/>
    <col min="29" max="29" width="18.28515625" style="86" bestFit="1" customWidth="1"/>
    <col min="30" max="30" width="11.5703125" style="86" customWidth="1"/>
    <col min="31" max="31" width="17.28515625" style="86" customWidth="1"/>
    <col min="32" max="32" width="9.7109375" style="86" bestFit="1" customWidth="1"/>
    <col min="33" max="35" width="14.42578125" style="86" customWidth="1"/>
    <col min="36" max="16384" width="14.42578125" style="86"/>
  </cols>
  <sheetData>
    <row r="1" spans="1:37" ht="15.75" thickTop="1" x14ac:dyDescent="0.25">
      <c r="A1" s="1"/>
      <c r="B1" s="2"/>
      <c r="C1" s="3"/>
      <c r="D1" s="4"/>
      <c r="E1" s="5" t="s">
        <v>8</v>
      </c>
      <c r="F1" s="6" t="s">
        <v>9</v>
      </c>
      <c r="I1" s="7"/>
      <c r="J1" s="7"/>
      <c r="O1" s="6" t="s">
        <v>9</v>
      </c>
      <c r="R1" s="7"/>
      <c r="S1" s="7"/>
      <c r="W1" s="8"/>
      <c r="X1" s="9">
        <f>SUMIF(X6:X272,X2)</f>
        <v>23000</v>
      </c>
      <c r="Y1" s="10"/>
      <c r="Z1" s="10">
        <f>MAX(AA6:AA273)</f>
        <v>98570.959891059203</v>
      </c>
      <c r="AA1" s="11">
        <f>Z1/X1-1</f>
        <v>3.2856939083069214</v>
      </c>
      <c r="AB1" s="12">
        <f>((MAX(A:A)-MIN(A:A))/365)</f>
        <v>6.4493150684931511</v>
      </c>
      <c r="AC1" s="13">
        <f>AA1/((MAX(A:A)-MIN(A:A))/365)</f>
        <v>0.50946400872218622</v>
      </c>
      <c r="AF1" s="14">
        <f>SUMIF(X273:X801,AF2)</f>
        <v>12000</v>
      </c>
      <c r="AG1" s="15"/>
      <c r="AH1" s="15">
        <f>AA287</f>
        <v>924.31346282652362</v>
      </c>
      <c r="AI1" s="16">
        <f>AH1/AF1-1</f>
        <v>-0.92297387809778975</v>
      </c>
      <c r="AJ1" s="17">
        <f>((MAX(A:A)-A273-1))/365</f>
        <v>1.4547945205479451</v>
      </c>
      <c r="AK1" s="18" t="e">
        <f>AI1/((MAX(H:H)-MIN(H:H))/365)</f>
        <v>#N/A</v>
      </c>
    </row>
    <row r="2" spans="1:37" ht="18.600000000000001" customHeight="1" thickBot="1" x14ac:dyDescent="0.3">
      <c r="A2" s="19"/>
      <c r="B2" s="20"/>
      <c r="C2" s="21"/>
      <c r="D2" s="22"/>
      <c r="E2" s="5"/>
      <c r="F2" s="91" t="s">
        <v>10</v>
      </c>
      <c r="G2" s="90"/>
      <c r="H2" s="90"/>
      <c r="I2" s="90"/>
      <c r="J2" s="90"/>
      <c r="K2" s="90"/>
      <c r="L2" s="90"/>
      <c r="M2" s="90"/>
      <c r="N2" s="90"/>
      <c r="O2" s="89" t="s">
        <v>11</v>
      </c>
      <c r="P2" s="90"/>
      <c r="Q2" s="90"/>
      <c r="R2" s="90"/>
      <c r="S2" s="90"/>
      <c r="T2" s="90"/>
      <c r="U2" s="90"/>
      <c r="V2" s="90"/>
      <c r="W2" s="6"/>
      <c r="X2" s="23">
        <v>1000</v>
      </c>
      <c r="Y2" s="24"/>
      <c r="Z2" s="24"/>
      <c r="AA2" s="25" t="s">
        <v>12</v>
      </c>
      <c r="AB2" s="26" t="s">
        <v>13</v>
      </c>
      <c r="AC2" s="27" t="s">
        <v>14</v>
      </c>
      <c r="AD2" s="28"/>
      <c r="AE2" s="28"/>
      <c r="AF2" s="29">
        <v>1000</v>
      </c>
      <c r="AG2" s="30"/>
      <c r="AH2" s="30"/>
      <c r="AI2" s="31" t="s">
        <v>12</v>
      </c>
      <c r="AJ2" s="32" t="s">
        <v>13</v>
      </c>
      <c r="AK2" s="33" t="s">
        <v>14</v>
      </c>
    </row>
    <row r="3" spans="1:37" ht="18.600000000000001" customHeight="1" thickTop="1" x14ac:dyDescent="0.25">
      <c r="A3" s="19"/>
      <c r="B3" s="20"/>
      <c r="C3" s="21"/>
      <c r="D3" s="22"/>
      <c r="E3" s="5"/>
      <c r="F3" s="87"/>
      <c r="G3" s="83"/>
      <c r="H3" s="83"/>
      <c r="I3" s="83"/>
      <c r="J3" s="83"/>
      <c r="K3" s="83"/>
      <c r="L3" s="83"/>
      <c r="M3" s="83"/>
      <c r="N3" s="83"/>
      <c r="O3" s="85"/>
      <c r="P3" s="83"/>
      <c r="Q3" s="83"/>
      <c r="R3" s="83"/>
      <c r="S3" s="83"/>
      <c r="T3" s="83"/>
      <c r="U3" s="83"/>
      <c r="V3" s="83"/>
      <c r="W3" s="6"/>
      <c r="X3" s="9">
        <f>SUMIF(X273:X585,X4)</f>
        <v>12000</v>
      </c>
      <c r="Y3" s="10"/>
      <c r="Z3" s="10">
        <f>MAX(AA274:AA507)+Y384*G384</f>
        <v>11111.212329921935</v>
      </c>
      <c r="AA3" s="11">
        <f>Z3/X3-1</f>
        <v>-7.4065639173172104E-2</v>
      </c>
      <c r="AB3" s="12">
        <f>((MAX(A:A)-A273))/365</f>
        <v>1.4575342465753425</v>
      </c>
      <c r="AC3" s="13">
        <f>AA3/((MAX(A:A)-A273)/365)</f>
        <v>-5.0815711086856799E-2</v>
      </c>
      <c r="AD3" s="28"/>
      <c r="AE3" s="28"/>
      <c r="AF3" s="34"/>
      <c r="AG3" s="35"/>
      <c r="AH3" s="35"/>
      <c r="AI3" s="36"/>
      <c r="AJ3" s="37"/>
      <c r="AK3" s="38"/>
    </row>
    <row r="4" spans="1:37" ht="18.600000000000001" customHeight="1" thickBot="1" x14ac:dyDescent="0.3">
      <c r="A4" s="19"/>
      <c r="B4" s="20"/>
      <c r="C4" s="21"/>
      <c r="D4" s="22"/>
      <c r="E4" s="5"/>
      <c r="F4" s="87"/>
      <c r="G4" s="83"/>
      <c r="H4" s="83"/>
      <c r="I4" s="83"/>
      <c r="J4" s="83"/>
      <c r="K4" s="83"/>
      <c r="L4" s="83"/>
      <c r="M4" s="83"/>
      <c r="N4" s="83"/>
      <c r="O4" s="85"/>
      <c r="P4" s="83"/>
      <c r="Q4" s="83"/>
      <c r="R4" s="83"/>
      <c r="S4" s="83"/>
      <c r="T4" s="83"/>
      <c r="U4" s="83"/>
      <c r="V4" s="83"/>
      <c r="W4" s="6"/>
      <c r="X4" s="23">
        <v>1000</v>
      </c>
      <c r="Y4" s="24"/>
      <c r="Z4" s="24"/>
      <c r="AA4" s="25" t="s">
        <v>12</v>
      </c>
      <c r="AB4" s="26" t="s">
        <v>13</v>
      </c>
      <c r="AC4" s="27" t="s">
        <v>14</v>
      </c>
      <c r="AD4" s="28"/>
      <c r="AE4" s="28"/>
      <c r="AF4" s="34"/>
      <c r="AG4" s="35"/>
      <c r="AH4" s="35"/>
      <c r="AI4" s="36"/>
      <c r="AJ4" s="37"/>
      <c r="AK4" s="38"/>
    </row>
    <row r="5" spans="1:37" ht="60" customHeight="1" thickTop="1" x14ac:dyDescent="0.25">
      <c r="A5" s="39"/>
      <c r="B5" s="40"/>
      <c r="C5" s="41" t="s">
        <v>15</v>
      </c>
      <c r="D5" s="42" t="s">
        <v>16</v>
      </c>
      <c r="E5" s="43" t="s">
        <v>17</v>
      </c>
      <c r="F5" s="44" t="s">
        <v>18</v>
      </c>
      <c r="G5" s="45" t="s">
        <v>19</v>
      </c>
      <c r="H5" s="45" t="s">
        <v>16</v>
      </c>
      <c r="I5" s="46" t="s">
        <v>15</v>
      </c>
      <c r="J5" s="46" t="s">
        <v>17</v>
      </c>
      <c r="K5" s="45" t="s">
        <v>20</v>
      </c>
      <c r="L5" s="44" t="s">
        <v>21</v>
      </c>
      <c r="M5" s="44" t="s">
        <v>22</v>
      </c>
      <c r="N5" s="44" t="s">
        <v>23</v>
      </c>
      <c r="O5" s="44" t="s">
        <v>24</v>
      </c>
      <c r="P5" s="47" t="s">
        <v>19</v>
      </c>
      <c r="Q5" s="47" t="s">
        <v>16</v>
      </c>
      <c r="R5" s="48" t="s">
        <v>15</v>
      </c>
      <c r="S5" s="48" t="s">
        <v>17</v>
      </c>
      <c r="T5" s="45" t="s">
        <v>20</v>
      </c>
      <c r="U5" s="49"/>
      <c r="V5" s="49"/>
      <c r="W5" s="50" t="s">
        <v>25</v>
      </c>
      <c r="X5" s="51" t="s">
        <v>26</v>
      </c>
      <c r="Y5" s="52" t="s">
        <v>27</v>
      </c>
      <c r="Z5" s="52" t="s">
        <v>28</v>
      </c>
      <c r="AA5" s="53" t="s">
        <v>29</v>
      </c>
      <c r="AB5" s="49" t="s">
        <v>30</v>
      </c>
      <c r="AC5" s="49" t="s">
        <v>31</v>
      </c>
      <c r="AD5" s="49"/>
      <c r="AE5" s="49"/>
      <c r="AF5" s="49"/>
    </row>
    <row r="6" spans="1:37" ht="14.45" customHeight="1" x14ac:dyDescent="0.25">
      <c r="A6" s="1">
        <v>43303</v>
      </c>
      <c r="B6" s="2">
        <v>0.45674999999999999</v>
      </c>
      <c r="C6" s="54">
        <v>0</v>
      </c>
      <c r="D6" s="4">
        <v>6</v>
      </c>
      <c r="E6" s="55">
        <v>0</v>
      </c>
      <c r="F6" s="8" t="str">
        <f t="shared" ref="F6:F69" si="0">IF(E6&gt;0,IF(C7&gt;0,1,"X"),"")</f>
        <v/>
      </c>
      <c r="G6" s="56" t="str">
        <f t="shared" ref="G6:G69" si="1">IF(F5=1,B6,"")</f>
        <v/>
      </c>
      <c r="H6" s="56" t="str">
        <f t="shared" ref="H6:H69" si="2">IF(F5=1,D7,"")</f>
        <v/>
      </c>
      <c r="I6" s="7" t="str">
        <f t="shared" ref="I6:I69" si="3">IF(F5=1,C6,"")</f>
        <v/>
      </c>
      <c r="J6" s="7" t="str">
        <f t="shared" ref="J6:J69" si="4">IF(F5=1,E6,"")</f>
        <v/>
      </c>
      <c r="K6" s="56">
        <v>0</v>
      </c>
      <c r="L6" s="56">
        <f t="shared" ref="L6:L69" si="5">K6-T6</f>
        <v>0</v>
      </c>
      <c r="M6" s="56">
        <f>L6</f>
        <v>0</v>
      </c>
      <c r="N6" s="57">
        <f t="shared" ref="N6:N69" si="6">IF(L6&lt;0,0,L6)</f>
        <v>0</v>
      </c>
      <c r="O6" s="57" t="str">
        <f t="shared" ref="O6:O69" si="7">IF(E6&gt;0,IF(C7&lt;0,1,"X"),"")</f>
        <v/>
      </c>
      <c r="P6" s="56" t="str">
        <f t="shared" ref="P6:P69" si="8">IF(O5=1,B6,"")</f>
        <v/>
      </c>
      <c r="Q6" s="56" t="str">
        <f t="shared" ref="Q6:Q69" si="9">IF(O5=1,D7,"")</f>
        <v/>
      </c>
      <c r="R6" s="7" t="str">
        <f t="shared" ref="R6:R69" si="10">IF(O5=1,C6,"")</f>
        <v/>
      </c>
      <c r="S6" s="7" t="str">
        <f t="shared" ref="S6:S69" si="11">IF(O5=1,E6,"")</f>
        <v/>
      </c>
      <c r="T6" s="56">
        <v>0</v>
      </c>
      <c r="U6" s="56">
        <f t="shared" ref="U6:U69" si="12">IF(L6&lt;0,0,1)</f>
        <v>1</v>
      </c>
      <c r="W6" s="8" t="str">
        <f t="shared" ref="W6:W69" si="13">IF(M6&gt;0,"IN","OUT")</f>
        <v>OUT</v>
      </c>
      <c r="X6" s="58" t="str">
        <f t="shared" ref="X6:X20" si="14">IF(M5&gt;=1,IFERROR($X$2*F5,""),"LOOK")</f>
        <v/>
      </c>
      <c r="Y6" s="59">
        <f t="shared" ref="Y6:Y69" si="15">IFERROR(X6/G6,0)</f>
        <v>0</v>
      </c>
      <c r="Z6" s="59">
        <f>IF(AA5&gt;0,0+Y6,Y6)</f>
        <v>0</v>
      </c>
      <c r="AA6" s="59">
        <f>IFERROR(0,IF(U6&gt;1,"",Y6*P6))</f>
        <v>0</v>
      </c>
      <c r="AB6" s="59">
        <f>AA6</f>
        <v>0</v>
      </c>
    </row>
    <row r="7" spans="1:37" ht="14.45" customHeight="1" x14ac:dyDescent="0.25">
      <c r="A7" s="1">
        <v>43310</v>
      </c>
      <c r="B7" s="2">
        <v>0.42969000000000002</v>
      </c>
      <c r="C7" s="54">
        <f t="shared" ref="C7:C23" si="16">(B7-B6)/B6</f>
        <v>-5.9244663382594362E-2</v>
      </c>
      <c r="D7" s="4">
        <v>5</v>
      </c>
      <c r="E7" s="55">
        <f t="shared" ref="E7:E70" si="17">(D7-D6)/D6</f>
        <v>-0.16666666666666666</v>
      </c>
      <c r="F7" s="8" t="str">
        <f t="shared" si="0"/>
        <v/>
      </c>
      <c r="G7" s="56" t="str">
        <f t="shared" si="1"/>
        <v/>
      </c>
      <c r="H7" s="56" t="str">
        <f t="shared" si="2"/>
        <v/>
      </c>
      <c r="I7" s="7" t="str">
        <f t="shared" si="3"/>
        <v/>
      </c>
      <c r="J7" s="7" t="str">
        <f t="shared" si="4"/>
        <v/>
      </c>
      <c r="K7" s="56">
        <f t="shared" ref="K7:K70" si="18">K6+COUNTIF(F7,"1")</f>
        <v>0</v>
      </c>
      <c r="L7" s="56">
        <f t="shared" si="5"/>
        <v>0</v>
      </c>
      <c r="M7" s="56">
        <f t="shared" ref="M7:M70" si="19">IF(L7&lt;L6,0,L7)</f>
        <v>0</v>
      </c>
      <c r="N7" s="57">
        <f t="shared" si="6"/>
        <v>0</v>
      </c>
      <c r="O7" s="57" t="str">
        <f t="shared" si="7"/>
        <v/>
      </c>
      <c r="P7" s="56" t="str">
        <f t="shared" si="8"/>
        <v/>
      </c>
      <c r="Q7" s="56" t="str">
        <f t="shared" si="9"/>
        <v/>
      </c>
      <c r="R7" s="7" t="str">
        <f t="shared" si="10"/>
        <v/>
      </c>
      <c r="S7" s="7" t="str">
        <f t="shared" si="11"/>
        <v/>
      </c>
      <c r="T7" s="56">
        <f t="shared" ref="T7:T70" si="20">T6+COUNTIF(O7,"1")</f>
        <v>0</v>
      </c>
      <c r="U7" s="56">
        <f t="shared" si="12"/>
        <v>1</v>
      </c>
      <c r="W7" s="8" t="str">
        <f t="shared" si="13"/>
        <v>OUT</v>
      </c>
      <c r="X7" s="58" t="str">
        <f t="shared" si="14"/>
        <v>LOOK</v>
      </c>
      <c r="Y7" s="59">
        <f t="shared" si="15"/>
        <v>0</v>
      </c>
      <c r="Z7" s="59">
        <f t="shared" ref="Z7:Z70" si="21">IF(AA6&gt;0,0+Y7,Z6+Y7)</f>
        <v>0</v>
      </c>
      <c r="AA7" s="59">
        <f>IFERROR(IF(U7&gt;1,"",MAX($Z$6:Z7)*P7),0)</f>
        <v>0</v>
      </c>
      <c r="AB7" s="59">
        <f t="shared" ref="AB7:AB70" si="22">AB6+AA7</f>
        <v>0</v>
      </c>
    </row>
    <row r="8" spans="1:37" ht="14.45" customHeight="1" x14ac:dyDescent="0.25">
      <c r="A8" s="1">
        <v>43317</v>
      </c>
      <c r="B8" s="2">
        <v>0.29757</v>
      </c>
      <c r="C8" s="54">
        <f t="shared" si="16"/>
        <v>-0.30747748376736722</v>
      </c>
      <c r="D8" s="4">
        <v>7</v>
      </c>
      <c r="E8" s="55">
        <f t="shared" si="17"/>
        <v>0.4</v>
      </c>
      <c r="F8" s="8">
        <f t="shared" si="0"/>
        <v>1</v>
      </c>
      <c r="G8" s="56" t="str">
        <f t="shared" si="1"/>
        <v/>
      </c>
      <c r="H8" s="56" t="str">
        <f t="shared" si="2"/>
        <v/>
      </c>
      <c r="I8" s="7" t="str">
        <f t="shared" si="3"/>
        <v/>
      </c>
      <c r="J8" s="7" t="str">
        <f t="shared" si="4"/>
        <v/>
      </c>
      <c r="K8" s="56">
        <f t="shared" si="18"/>
        <v>1</v>
      </c>
      <c r="L8" s="56">
        <f t="shared" si="5"/>
        <v>1</v>
      </c>
      <c r="M8" s="56">
        <f t="shared" si="19"/>
        <v>1</v>
      </c>
      <c r="N8" s="57">
        <f t="shared" si="6"/>
        <v>1</v>
      </c>
      <c r="O8" s="57" t="str">
        <f t="shared" si="7"/>
        <v>X</v>
      </c>
      <c r="P8" s="56" t="str">
        <f t="shared" si="8"/>
        <v/>
      </c>
      <c r="Q8" s="56" t="str">
        <f t="shared" si="9"/>
        <v/>
      </c>
      <c r="R8" s="7" t="str">
        <f t="shared" si="10"/>
        <v/>
      </c>
      <c r="S8" s="7" t="str">
        <f t="shared" si="11"/>
        <v/>
      </c>
      <c r="T8" s="56">
        <f t="shared" si="20"/>
        <v>0</v>
      </c>
      <c r="U8" s="56">
        <f t="shared" si="12"/>
        <v>1</v>
      </c>
      <c r="W8" s="8" t="str">
        <f t="shared" si="13"/>
        <v>IN</v>
      </c>
      <c r="X8" s="58" t="str">
        <f t="shared" si="14"/>
        <v>LOOK</v>
      </c>
      <c r="Y8" s="59">
        <f t="shared" si="15"/>
        <v>0</v>
      </c>
      <c r="Z8" s="59">
        <f t="shared" si="21"/>
        <v>0</v>
      </c>
      <c r="AA8" s="59">
        <f>IFERROR(IF(U8&gt;1,"",MAX($Z$6:Z8)*P8),0)</f>
        <v>0</v>
      </c>
      <c r="AB8" s="59">
        <f t="shared" si="22"/>
        <v>0</v>
      </c>
    </row>
    <row r="9" spans="1:37" ht="14.45" customHeight="1" x14ac:dyDescent="0.25">
      <c r="A9" s="1">
        <v>43324</v>
      </c>
      <c r="B9" s="2">
        <v>0.32838000000000001</v>
      </c>
      <c r="C9" s="54">
        <f t="shared" si="16"/>
        <v>0.10353866317169071</v>
      </c>
      <c r="D9" s="4">
        <v>7</v>
      </c>
      <c r="E9" s="55">
        <f t="shared" si="17"/>
        <v>0</v>
      </c>
      <c r="F9" s="8" t="str">
        <f t="shared" si="0"/>
        <v/>
      </c>
      <c r="G9" s="56">
        <f t="shared" si="1"/>
        <v>0.32838000000000001</v>
      </c>
      <c r="H9" s="56">
        <f t="shared" si="2"/>
        <v>6</v>
      </c>
      <c r="I9" s="7">
        <f t="shared" si="3"/>
        <v>0.10353866317169071</v>
      </c>
      <c r="J9" s="7">
        <f t="shared" si="4"/>
        <v>0</v>
      </c>
      <c r="K9" s="56">
        <f t="shared" si="18"/>
        <v>1</v>
      </c>
      <c r="L9" s="56">
        <f t="shared" si="5"/>
        <v>1</v>
      </c>
      <c r="M9" s="56">
        <f t="shared" si="19"/>
        <v>1</v>
      </c>
      <c r="N9" s="57">
        <f t="shared" si="6"/>
        <v>1</v>
      </c>
      <c r="O9" s="57" t="str">
        <f t="shared" si="7"/>
        <v/>
      </c>
      <c r="P9" s="56" t="str">
        <f t="shared" si="8"/>
        <v/>
      </c>
      <c r="Q9" s="56" t="str">
        <f t="shared" si="9"/>
        <v/>
      </c>
      <c r="R9" s="7" t="str">
        <f t="shared" si="10"/>
        <v/>
      </c>
      <c r="S9" s="7" t="str">
        <f t="shared" si="11"/>
        <v/>
      </c>
      <c r="T9" s="56">
        <f t="shared" si="20"/>
        <v>0</v>
      </c>
      <c r="U9" s="56">
        <f t="shared" si="12"/>
        <v>1</v>
      </c>
      <c r="W9" s="8" t="str">
        <f t="shared" si="13"/>
        <v>IN</v>
      </c>
      <c r="X9" s="58">
        <f t="shared" si="14"/>
        <v>1000</v>
      </c>
      <c r="Y9" s="59">
        <f t="shared" si="15"/>
        <v>3045.2524514282231</v>
      </c>
      <c r="Z9" s="59">
        <f t="shared" si="21"/>
        <v>3045.2524514282231</v>
      </c>
      <c r="AA9" s="59">
        <f>IFERROR(IF(U9&gt;1,"",MAX($Z$6:Z9)*P9),0)</f>
        <v>0</v>
      </c>
      <c r="AB9" s="59">
        <f t="shared" si="22"/>
        <v>0</v>
      </c>
    </row>
    <row r="10" spans="1:37" ht="14.45" customHeight="1" x14ac:dyDescent="0.25">
      <c r="A10" s="1">
        <v>43331</v>
      </c>
      <c r="B10" s="2">
        <v>0.32724999999999999</v>
      </c>
      <c r="C10" s="54">
        <f t="shared" si="16"/>
        <v>-3.441135270113953E-3</v>
      </c>
      <c r="D10" s="4">
        <v>6</v>
      </c>
      <c r="E10" s="55">
        <f t="shared" si="17"/>
        <v>-0.14285714285714285</v>
      </c>
      <c r="F10" s="8" t="str">
        <f t="shared" si="0"/>
        <v/>
      </c>
      <c r="G10" s="56" t="str">
        <f t="shared" si="1"/>
        <v/>
      </c>
      <c r="H10" s="56" t="str">
        <f t="shared" si="2"/>
        <v/>
      </c>
      <c r="I10" s="7" t="str">
        <f t="shared" si="3"/>
        <v/>
      </c>
      <c r="J10" s="7" t="str">
        <f t="shared" si="4"/>
        <v/>
      </c>
      <c r="K10" s="56">
        <f t="shared" si="18"/>
        <v>1</v>
      </c>
      <c r="L10" s="56">
        <f t="shared" si="5"/>
        <v>1</v>
      </c>
      <c r="M10" s="56">
        <f t="shared" si="19"/>
        <v>1</v>
      </c>
      <c r="N10" s="57">
        <f t="shared" si="6"/>
        <v>1</v>
      </c>
      <c r="O10" s="57" t="str">
        <f t="shared" si="7"/>
        <v/>
      </c>
      <c r="P10" s="56" t="str">
        <f t="shared" si="8"/>
        <v/>
      </c>
      <c r="Q10" s="56" t="str">
        <f t="shared" si="9"/>
        <v/>
      </c>
      <c r="R10" s="7" t="str">
        <f t="shared" si="10"/>
        <v/>
      </c>
      <c r="S10" s="7" t="str">
        <f t="shared" si="11"/>
        <v/>
      </c>
      <c r="T10" s="56">
        <f t="shared" si="20"/>
        <v>0</v>
      </c>
      <c r="U10" s="56">
        <f t="shared" si="12"/>
        <v>1</v>
      </c>
      <c r="W10" s="8" t="str">
        <f t="shared" si="13"/>
        <v>IN</v>
      </c>
      <c r="X10" s="58" t="str">
        <f t="shared" si="14"/>
        <v/>
      </c>
      <c r="Y10" s="59">
        <f t="shared" si="15"/>
        <v>0</v>
      </c>
      <c r="Z10" s="59">
        <f t="shared" si="21"/>
        <v>3045.2524514282231</v>
      </c>
      <c r="AA10" s="59">
        <f>IFERROR(IF(U10&gt;1,"",MAX($Z$6:Z10)*P10),0)</f>
        <v>0</v>
      </c>
      <c r="AB10" s="59">
        <f t="shared" si="22"/>
        <v>0</v>
      </c>
    </row>
    <row r="11" spans="1:37" ht="14.45" customHeight="1" x14ac:dyDescent="0.25">
      <c r="A11" s="1">
        <v>43338</v>
      </c>
      <c r="B11" s="2">
        <v>0.34691</v>
      </c>
      <c r="C11" s="54">
        <f t="shared" si="16"/>
        <v>6.0076394194041288E-2</v>
      </c>
      <c r="D11" s="4">
        <v>5</v>
      </c>
      <c r="E11" s="55">
        <f t="shared" si="17"/>
        <v>-0.16666666666666666</v>
      </c>
      <c r="F11" s="8" t="str">
        <f t="shared" si="0"/>
        <v/>
      </c>
      <c r="G11" s="56" t="str">
        <f t="shared" si="1"/>
        <v/>
      </c>
      <c r="H11" s="56" t="str">
        <f t="shared" si="2"/>
        <v/>
      </c>
      <c r="I11" s="7" t="str">
        <f t="shared" si="3"/>
        <v/>
      </c>
      <c r="J11" s="7" t="str">
        <f t="shared" si="4"/>
        <v/>
      </c>
      <c r="K11" s="56">
        <f t="shared" si="18"/>
        <v>1</v>
      </c>
      <c r="L11" s="56">
        <f t="shared" si="5"/>
        <v>1</v>
      </c>
      <c r="M11" s="56">
        <f t="shared" si="19"/>
        <v>1</v>
      </c>
      <c r="N11" s="57">
        <f t="shared" si="6"/>
        <v>1</v>
      </c>
      <c r="O11" s="57" t="str">
        <f t="shared" si="7"/>
        <v/>
      </c>
      <c r="P11" s="56" t="str">
        <f t="shared" si="8"/>
        <v/>
      </c>
      <c r="Q11" s="56" t="str">
        <f t="shared" si="9"/>
        <v/>
      </c>
      <c r="R11" s="7" t="str">
        <f t="shared" si="10"/>
        <v/>
      </c>
      <c r="S11" s="7" t="str">
        <f t="shared" si="11"/>
        <v/>
      </c>
      <c r="T11" s="56">
        <f t="shared" si="20"/>
        <v>0</v>
      </c>
      <c r="U11" s="56">
        <f t="shared" si="12"/>
        <v>1</v>
      </c>
      <c r="W11" s="8" t="str">
        <f t="shared" si="13"/>
        <v>IN</v>
      </c>
      <c r="X11" s="58" t="str">
        <f t="shared" si="14"/>
        <v/>
      </c>
      <c r="Y11" s="59">
        <f t="shared" si="15"/>
        <v>0</v>
      </c>
      <c r="Z11" s="59">
        <f t="shared" si="21"/>
        <v>3045.2524514282231</v>
      </c>
      <c r="AA11" s="59">
        <f>IFERROR(IF(U11&gt;1,"",MAX($Z$6:Z11)*P11),0)</f>
        <v>0</v>
      </c>
      <c r="AB11" s="59">
        <f t="shared" si="22"/>
        <v>0</v>
      </c>
    </row>
    <row r="12" spans="1:37" ht="14.45" customHeight="1" x14ac:dyDescent="0.25">
      <c r="A12" s="1">
        <v>43345</v>
      </c>
      <c r="B12" s="2">
        <v>0.27672999999999998</v>
      </c>
      <c r="C12" s="54">
        <f t="shared" si="16"/>
        <v>-0.20230030843734692</v>
      </c>
      <c r="D12" s="4">
        <v>5</v>
      </c>
      <c r="E12" s="55">
        <f t="shared" si="17"/>
        <v>0</v>
      </c>
      <c r="F12" s="8" t="str">
        <f t="shared" si="0"/>
        <v/>
      </c>
      <c r="G12" s="56" t="str">
        <f t="shared" si="1"/>
        <v/>
      </c>
      <c r="H12" s="56" t="str">
        <f t="shared" si="2"/>
        <v/>
      </c>
      <c r="I12" s="7" t="str">
        <f t="shared" si="3"/>
        <v/>
      </c>
      <c r="J12" s="7" t="str">
        <f t="shared" si="4"/>
        <v/>
      </c>
      <c r="K12" s="56">
        <f t="shared" si="18"/>
        <v>1</v>
      </c>
      <c r="L12" s="56">
        <f t="shared" si="5"/>
        <v>1</v>
      </c>
      <c r="M12" s="56">
        <f t="shared" si="19"/>
        <v>1</v>
      </c>
      <c r="N12" s="57">
        <f t="shared" si="6"/>
        <v>1</v>
      </c>
      <c r="O12" s="57" t="str">
        <f t="shared" si="7"/>
        <v/>
      </c>
      <c r="P12" s="56" t="str">
        <f t="shared" si="8"/>
        <v/>
      </c>
      <c r="Q12" s="56" t="str">
        <f t="shared" si="9"/>
        <v/>
      </c>
      <c r="R12" s="7" t="str">
        <f t="shared" si="10"/>
        <v/>
      </c>
      <c r="S12" s="7" t="str">
        <f t="shared" si="11"/>
        <v/>
      </c>
      <c r="T12" s="56">
        <f t="shared" si="20"/>
        <v>0</v>
      </c>
      <c r="U12" s="56">
        <f t="shared" si="12"/>
        <v>1</v>
      </c>
      <c r="W12" s="8" t="str">
        <f t="shared" si="13"/>
        <v>IN</v>
      </c>
      <c r="X12" s="58" t="str">
        <f t="shared" si="14"/>
        <v/>
      </c>
      <c r="Y12" s="59">
        <f t="shared" si="15"/>
        <v>0</v>
      </c>
      <c r="Z12" s="59">
        <f t="shared" si="21"/>
        <v>3045.2524514282231</v>
      </c>
      <c r="AA12" s="59">
        <f>IFERROR(IF(U12&gt;1,"",MAX($Z$6:Z12)*P12),0)</f>
        <v>0</v>
      </c>
      <c r="AB12" s="59">
        <f t="shared" si="22"/>
        <v>0</v>
      </c>
    </row>
    <row r="13" spans="1:37" ht="14.45" customHeight="1" x14ac:dyDescent="0.25">
      <c r="A13" s="1">
        <v>43352</v>
      </c>
      <c r="B13" s="2">
        <v>0.28040999999999999</v>
      </c>
      <c r="C13" s="54">
        <f t="shared" si="16"/>
        <v>1.3298160662017189E-2</v>
      </c>
      <c r="D13" s="4">
        <v>6</v>
      </c>
      <c r="E13" s="55">
        <f t="shared" si="17"/>
        <v>0.2</v>
      </c>
      <c r="F13" s="8">
        <f t="shared" si="0"/>
        <v>1</v>
      </c>
      <c r="G13" s="56" t="str">
        <f t="shared" si="1"/>
        <v/>
      </c>
      <c r="H13" s="56" t="str">
        <f t="shared" si="2"/>
        <v/>
      </c>
      <c r="I13" s="7" t="str">
        <f t="shared" si="3"/>
        <v/>
      </c>
      <c r="J13" s="7" t="str">
        <f t="shared" si="4"/>
        <v/>
      </c>
      <c r="K13" s="56">
        <f t="shared" si="18"/>
        <v>2</v>
      </c>
      <c r="L13" s="56">
        <f t="shared" si="5"/>
        <v>2</v>
      </c>
      <c r="M13" s="56">
        <f t="shared" si="19"/>
        <v>2</v>
      </c>
      <c r="N13" s="57">
        <f t="shared" si="6"/>
        <v>2</v>
      </c>
      <c r="O13" s="57" t="str">
        <f t="shared" si="7"/>
        <v>X</v>
      </c>
      <c r="P13" s="56" t="str">
        <f t="shared" si="8"/>
        <v/>
      </c>
      <c r="Q13" s="56" t="str">
        <f t="shared" si="9"/>
        <v/>
      </c>
      <c r="R13" s="7" t="str">
        <f t="shared" si="10"/>
        <v/>
      </c>
      <c r="S13" s="7" t="str">
        <f t="shared" si="11"/>
        <v/>
      </c>
      <c r="T13" s="56">
        <f t="shared" si="20"/>
        <v>0</v>
      </c>
      <c r="U13" s="56">
        <f t="shared" si="12"/>
        <v>1</v>
      </c>
      <c r="W13" s="8" t="str">
        <f t="shared" si="13"/>
        <v>IN</v>
      </c>
      <c r="X13" s="58" t="str">
        <f t="shared" si="14"/>
        <v/>
      </c>
      <c r="Y13" s="59">
        <f t="shared" si="15"/>
        <v>0</v>
      </c>
      <c r="Z13" s="59">
        <f t="shared" si="21"/>
        <v>3045.2524514282231</v>
      </c>
      <c r="AA13" s="59">
        <f>IFERROR(IF(U13&gt;1,"",MAX($Z$6:Z13)*P13),0)</f>
        <v>0</v>
      </c>
      <c r="AB13" s="59">
        <f t="shared" si="22"/>
        <v>0</v>
      </c>
    </row>
    <row r="14" spans="1:37" ht="14.45" customHeight="1" x14ac:dyDescent="0.25">
      <c r="A14" s="1">
        <v>43359</v>
      </c>
      <c r="B14" s="2">
        <v>0.57338</v>
      </c>
      <c r="C14" s="54">
        <f t="shared" si="16"/>
        <v>1.0447915552227096</v>
      </c>
      <c r="D14" s="4">
        <v>17</v>
      </c>
      <c r="E14" s="55">
        <f t="shared" si="17"/>
        <v>1.8333333333333333</v>
      </c>
      <c r="F14" s="8" t="str">
        <f t="shared" si="0"/>
        <v>X</v>
      </c>
      <c r="G14" s="56">
        <f t="shared" si="1"/>
        <v>0.57338</v>
      </c>
      <c r="H14" s="56">
        <f t="shared" si="2"/>
        <v>14</v>
      </c>
      <c r="I14" s="7">
        <f t="shared" si="3"/>
        <v>1.0447915552227096</v>
      </c>
      <c r="J14" s="7">
        <f t="shared" si="4"/>
        <v>1.8333333333333333</v>
      </c>
      <c r="K14" s="56">
        <f t="shared" si="18"/>
        <v>2</v>
      </c>
      <c r="L14" s="56">
        <f t="shared" si="5"/>
        <v>1</v>
      </c>
      <c r="M14" s="56">
        <f t="shared" si="19"/>
        <v>0</v>
      </c>
      <c r="N14" s="57">
        <f t="shared" si="6"/>
        <v>1</v>
      </c>
      <c r="O14" s="57">
        <f t="shared" si="7"/>
        <v>1</v>
      </c>
      <c r="P14" s="56" t="str">
        <f t="shared" si="8"/>
        <v/>
      </c>
      <c r="Q14" s="56" t="str">
        <f t="shared" si="9"/>
        <v/>
      </c>
      <c r="R14" s="7" t="str">
        <f t="shared" si="10"/>
        <v/>
      </c>
      <c r="S14" s="7" t="str">
        <f t="shared" si="11"/>
        <v/>
      </c>
      <c r="T14" s="56">
        <f t="shared" si="20"/>
        <v>1</v>
      </c>
      <c r="U14" s="56">
        <f t="shared" si="12"/>
        <v>1</v>
      </c>
      <c r="W14" s="8" t="str">
        <f t="shared" si="13"/>
        <v>OUT</v>
      </c>
      <c r="X14" s="58">
        <f t="shared" si="14"/>
        <v>1000</v>
      </c>
      <c r="Y14" s="59">
        <f t="shared" si="15"/>
        <v>1744.0440894345809</v>
      </c>
      <c r="Z14" s="59">
        <f t="shared" si="21"/>
        <v>4789.2965408628042</v>
      </c>
      <c r="AA14" s="59">
        <f>IFERROR(IF(U14&gt;1,"",MAX($Z$6:Z14)*P14),0)</f>
        <v>0</v>
      </c>
      <c r="AB14" s="59">
        <f t="shared" si="22"/>
        <v>0</v>
      </c>
    </row>
    <row r="15" spans="1:37" ht="14.45" customHeight="1" x14ac:dyDescent="0.25">
      <c r="A15" s="1">
        <v>43366</v>
      </c>
      <c r="B15" s="2">
        <v>0.56982999999999995</v>
      </c>
      <c r="C15" s="54">
        <f t="shared" si="16"/>
        <v>-6.1913565174928544E-3</v>
      </c>
      <c r="D15" s="4">
        <v>14</v>
      </c>
      <c r="E15" s="55">
        <f t="shared" si="17"/>
        <v>-0.17647058823529413</v>
      </c>
      <c r="F15" s="8" t="str">
        <f t="shared" si="0"/>
        <v/>
      </c>
      <c r="G15" s="56" t="str">
        <f t="shared" si="1"/>
        <v/>
      </c>
      <c r="H15" s="56" t="str">
        <f t="shared" si="2"/>
        <v/>
      </c>
      <c r="I15" s="7" t="str">
        <f t="shared" si="3"/>
        <v/>
      </c>
      <c r="J15" s="7" t="str">
        <f t="shared" si="4"/>
        <v/>
      </c>
      <c r="K15" s="56">
        <f t="shared" si="18"/>
        <v>2</v>
      </c>
      <c r="L15" s="56">
        <f t="shared" si="5"/>
        <v>1</v>
      </c>
      <c r="M15" s="56">
        <f t="shared" si="19"/>
        <v>1</v>
      </c>
      <c r="N15" s="57">
        <f t="shared" si="6"/>
        <v>1</v>
      </c>
      <c r="O15" s="57" t="str">
        <f t="shared" si="7"/>
        <v/>
      </c>
      <c r="P15" s="56">
        <f t="shared" si="8"/>
        <v>0.56982999999999995</v>
      </c>
      <c r="Q15" s="56">
        <f t="shared" si="9"/>
        <v>13</v>
      </c>
      <c r="R15" s="7">
        <f t="shared" si="10"/>
        <v>-6.1913565174928544E-3</v>
      </c>
      <c r="S15" s="7">
        <f t="shared" si="11"/>
        <v>-0.17647058823529413</v>
      </c>
      <c r="T15" s="56">
        <f t="shared" si="20"/>
        <v>1</v>
      </c>
      <c r="U15" s="56">
        <f t="shared" si="12"/>
        <v>1</v>
      </c>
      <c r="W15" s="8" t="str">
        <f t="shared" si="13"/>
        <v>IN</v>
      </c>
      <c r="X15" s="58" t="str">
        <f t="shared" si="14"/>
        <v>LOOK</v>
      </c>
      <c r="Y15" s="59">
        <f t="shared" si="15"/>
        <v>0</v>
      </c>
      <c r="Z15" s="59">
        <f t="shared" si="21"/>
        <v>4789.2965408628042</v>
      </c>
      <c r="AA15" s="59">
        <f>IFERROR(IF(U15&gt;1,"",MAX($Z$6:Z15)*P15),0)</f>
        <v>2729.0848478798516</v>
      </c>
      <c r="AB15" s="59">
        <f t="shared" si="22"/>
        <v>2729.0848478798516</v>
      </c>
    </row>
    <row r="16" spans="1:37" ht="14.45" customHeight="1" x14ac:dyDescent="0.25">
      <c r="A16" s="1">
        <v>43373</v>
      </c>
      <c r="B16" s="2">
        <v>0.48882999999999999</v>
      </c>
      <c r="C16" s="54">
        <f t="shared" si="16"/>
        <v>-0.14214765807346044</v>
      </c>
      <c r="D16" s="4">
        <v>13</v>
      </c>
      <c r="E16" s="55">
        <f t="shared" si="17"/>
        <v>-7.1428571428571425E-2</v>
      </c>
      <c r="F16" s="8" t="str">
        <f t="shared" si="0"/>
        <v/>
      </c>
      <c r="G16" s="56" t="str">
        <f t="shared" si="1"/>
        <v/>
      </c>
      <c r="H16" s="56" t="str">
        <f t="shared" si="2"/>
        <v/>
      </c>
      <c r="I16" s="7" t="str">
        <f t="shared" si="3"/>
        <v/>
      </c>
      <c r="J16" s="7" t="str">
        <f t="shared" si="4"/>
        <v/>
      </c>
      <c r="K16" s="56">
        <f t="shared" si="18"/>
        <v>2</v>
      </c>
      <c r="L16" s="56">
        <f t="shared" si="5"/>
        <v>1</v>
      </c>
      <c r="M16" s="56">
        <f t="shared" si="19"/>
        <v>1</v>
      </c>
      <c r="N16" s="57">
        <f t="shared" si="6"/>
        <v>1</v>
      </c>
      <c r="O16" s="57" t="str">
        <f t="shared" si="7"/>
        <v/>
      </c>
      <c r="P16" s="56" t="str">
        <f t="shared" si="8"/>
        <v/>
      </c>
      <c r="Q16" s="56" t="str">
        <f t="shared" si="9"/>
        <v/>
      </c>
      <c r="R16" s="7" t="str">
        <f t="shared" si="10"/>
        <v/>
      </c>
      <c r="S16" s="7" t="str">
        <f t="shared" si="11"/>
        <v/>
      </c>
      <c r="T16" s="56">
        <f t="shared" si="20"/>
        <v>1</v>
      </c>
      <c r="U16" s="56">
        <f t="shared" si="12"/>
        <v>1</v>
      </c>
      <c r="W16" s="8" t="str">
        <f t="shared" si="13"/>
        <v>IN</v>
      </c>
      <c r="X16" s="58" t="str">
        <f t="shared" si="14"/>
        <v/>
      </c>
      <c r="Y16" s="59">
        <f t="shared" si="15"/>
        <v>0</v>
      </c>
      <c r="Z16" s="59">
        <f t="shared" si="21"/>
        <v>0</v>
      </c>
      <c r="AA16" s="59">
        <f>IFERROR(IF(U16&gt;1,"",MAX($Z$6:Z16)*P16),0)</f>
        <v>0</v>
      </c>
      <c r="AB16" s="59">
        <f t="shared" si="22"/>
        <v>2729.0848478798516</v>
      </c>
    </row>
    <row r="17" spans="1:28" ht="14.45" customHeight="1" x14ac:dyDescent="0.25">
      <c r="A17" s="1">
        <v>43380</v>
      </c>
      <c r="B17" s="2">
        <v>0.42235</v>
      </c>
      <c r="C17" s="54">
        <f t="shared" si="16"/>
        <v>-0.13599819978315567</v>
      </c>
      <c r="D17" s="4">
        <v>9</v>
      </c>
      <c r="E17" s="55">
        <f t="shared" si="17"/>
        <v>-0.30769230769230771</v>
      </c>
      <c r="F17" s="8" t="str">
        <f t="shared" si="0"/>
        <v/>
      </c>
      <c r="G17" s="56" t="str">
        <f t="shared" si="1"/>
        <v/>
      </c>
      <c r="H17" s="56" t="str">
        <f t="shared" si="2"/>
        <v/>
      </c>
      <c r="I17" s="7" t="str">
        <f t="shared" si="3"/>
        <v/>
      </c>
      <c r="J17" s="7" t="str">
        <f t="shared" si="4"/>
        <v/>
      </c>
      <c r="K17" s="56">
        <f t="shared" si="18"/>
        <v>2</v>
      </c>
      <c r="L17" s="56">
        <f t="shared" si="5"/>
        <v>1</v>
      </c>
      <c r="M17" s="56">
        <f t="shared" si="19"/>
        <v>1</v>
      </c>
      <c r="N17" s="57">
        <f t="shared" si="6"/>
        <v>1</v>
      </c>
      <c r="O17" s="57" t="str">
        <f t="shared" si="7"/>
        <v/>
      </c>
      <c r="P17" s="56" t="str">
        <f t="shared" si="8"/>
        <v/>
      </c>
      <c r="Q17" s="56" t="str">
        <f t="shared" si="9"/>
        <v/>
      </c>
      <c r="R17" s="7" t="str">
        <f t="shared" si="10"/>
        <v/>
      </c>
      <c r="S17" s="7" t="str">
        <f t="shared" si="11"/>
        <v/>
      </c>
      <c r="T17" s="56">
        <f t="shared" si="20"/>
        <v>1</v>
      </c>
      <c r="U17" s="56">
        <f t="shared" si="12"/>
        <v>1</v>
      </c>
      <c r="W17" s="8" t="str">
        <f t="shared" si="13"/>
        <v>IN</v>
      </c>
      <c r="X17" s="58" t="str">
        <f t="shared" si="14"/>
        <v/>
      </c>
      <c r="Y17" s="59">
        <f t="shared" si="15"/>
        <v>0</v>
      </c>
      <c r="Z17" s="59">
        <f t="shared" si="21"/>
        <v>0</v>
      </c>
      <c r="AA17" s="59">
        <f>IFERROR(IF(U17&gt;1,"",MAX($Z$6:Z17)*P17),0)</f>
        <v>0</v>
      </c>
      <c r="AB17" s="59">
        <f t="shared" si="22"/>
        <v>2729.0848478798516</v>
      </c>
    </row>
    <row r="18" spans="1:28" ht="14.45" customHeight="1" x14ac:dyDescent="0.25">
      <c r="A18" s="1">
        <v>43387</v>
      </c>
      <c r="B18" s="2">
        <v>0.46711999999999998</v>
      </c>
      <c r="C18" s="54">
        <f t="shared" si="16"/>
        <v>0.10600213093405937</v>
      </c>
      <c r="D18" s="4">
        <v>9</v>
      </c>
      <c r="E18" s="55">
        <f t="shared" si="17"/>
        <v>0</v>
      </c>
      <c r="F18" s="8" t="str">
        <f t="shared" si="0"/>
        <v/>
      </c>
      <c r="G18" s="56" t="str">
        <f t="shared" si="1"/>
        <v/>
      </c>
      <c r="H18" s="56" t="str">
        <f t="shared" si="2"/>
        <v/>
      </c>
      <c r="I18" s="7" t="str">
        <f t="shared" si="3"/>
        <v/>
      </c>
      <c r="J18" s="7" t="str">
        <f t="shared" si="4"/>
        <v/>
      </c>
      <c r="K18" s="56">
        <f t="shared" si="18"/>
        <v>2</v>
      </c>
      <c r="L18" s="56">
        <f t="shared" si="5"/>
        <v>1</v>
      </c>
      <c r="M18" s="56">
        <f t="shared" si="19"/>
        <v>1</v>
      </c>
      <c r="N18" s="57">
        <f t="shared" si="6"/>
        <v>1</v>
      </c>
      <c r="O18" s="57" t="str">
        <f t="shared" si="7"/>
        <v/>
      </c>
      <c r="P18" s="56" t="str">
        <f t="shared" si="8"/>
        <v/>
      </c>
      <c r="Q18" s="56" t="str">
        <f t="shared" si="9"/>
        <v/>
      </c>
      <c r="R18" s="7" t="str">
        <f t="shared" si="10"/>
        <v/>
      </c>
      <c r="S18" s="7" t="str">
        <f t="shared" si="11"/>
        <v/>
      </c>
      <c r="T18" s="56">
        <f t="shared" si="20"/>
        <v>1</v>
      </c>
      <c r="U18" s="56">
        <f t="shared" si="12"/>
        <v>1</v>
      </c>
      <c r="W18" s="8" t="str">
        <f t="shared" si="13"/>
        <v>IN</v>
      </c>
      <c r="X18" s="58" t="str">
        <f t="shared" si="14"/>
        <v/>
      </c>
      <c r="Y18" s="59">
        <f t="shared" si="15"/>
        <v>0</v>
      </c>
      <c r="Z18" s="59">
        <f t="shared" si="21"/>
        <v>0</v>
      </c>
      <c r="AA18" s="59">
        <f>IFERROR(IF(U18&gt;1,"",MAX($Z$6:Z18)*P18),0)</f>
        <v>0</v>
      </c>
      <c r="AB18" s="59">
        <f t="shared" si="22"/>
        <v>2729.0848478798516</v>
      </c>
    </row>
    <row r="19" spans="1:28" ht="14.45" customHeight="1" x14ac:dyDescent="0.25">
      <c r="A19" s="1">
        <v>43394</v>
      </c>
      <c r="B19" s="2">
        <v>0.45973000000000003</v>
      </c>
      <c r="C19" s="54">
        <f t="shared" si="16"/>
        <v>-1.5820345949648811E-2</v>
      </c>
      <c r="D19" s="4">
        <v>7</v>
      </c>
      <c r="E19" s="55">
        <f t="shared" si="17"/>
        <v>-0.22222222222222221</v>
      </c>
      <c r="F19" s="8" t="str">
        <f t="shared" si="0"/>
        <v/>
      </c>
      <c r="G19" s="56" t="str">
        <f t="shared" si="1"/>
        <v/>
      </c>
      <c r="H19" s="56" t="str">
        <f t="shared" si="2"/>
        <v/>
      </c>
      <c r="I19" s="7" t="str">
        <f t="shared" si="3"/>
        <v/>
      </c>
      <c r="J19" s="7" t="str">
        <f t="shared" si="4"/>
        <v/>
      </c>
      <c r="K19" s="56">
        <f t="shared" si="18"/>
        <v>2</v>
      </c>
      <c r="L19" s="56">
        <f t="shared" si="5"/>
        <v>1</v>
      </c>
      <c r="M19" s="56">
        <f t="shared" si="19"/>
        <v>1</v>
      </c>
      <c r="N19" s="57">
        <f t="shared" si="6"/>
        <v>1</v>
      </c>
      <c r="O19" s="57" t="str">
        <f t="shared" si="7"/>
        <v/>
      </c>
      <c r="P19" s="56" t="str">
        <f t="shared" si="8"/>
        <v/>
      </c>
      <c r="Q19" s="56" t="str">
        <f t="shared" si="9"/>
        <v/>
      </c>
      <c r="R19" s="7" t="str">
        <f t="shared" si="10"/>
        <v/>
      </c>
      <c r="S19" s="7" t="str">
        <f t="shared" si="11"/>
        <v/>
      </c>
      <c r="T19" s="56">
        <f t="shared" si="20"/>
        <v>1</v>
      </c>
      <c r="U19" s="56">
        <f t="shared" si="12"/>
        <v>1</v>
      </c>
      <c r="W19" s="8" t="str">
        <f t="shared" si="13"/>
        <v>IN</v>
      </c>
      <c r="X19" s="58" t="str">
        <f t="shared" si="14"/>
        <v/>
      </c>
      <c r="Y19" s="59">
        <f t="shared" si="15"/>
        <v>0</v>
      </c>
      <c r="Z19" s="59">
        <f t="shared" si="21"/>
        <v>0</v>
      </c>
      <c r="AA19" s="59">
        <f>IFERROR(IF(U19&gt;1,"",MAX($Z$6:Z19)*P19),0)</f>
        <v>0</v>
      </c>
      <c r="AB19" s="59">
        <f t="shared" si="22"/>
        <v>2729.0848478798516</v>
      </c>
    </row>
    <row r="20" spans="1:28" ht="14.45" customHeight="1" x14ac:dyDescent="0.25">
      <c r="A20" s="1">
        <v>43401</v>
      </c>
      <c r="B20" s="2">
        <v>0.45684000000000002</v>
      </c>
      <c r="C20" s="54">
        <f t="shared" si="16"/>
        <v>-6.2862984795423477E-3</v>
      </c>
      <c r="D20" s="4">
        <v>8</v>
      </c>
      <c r="E20" s="55">
        <f t="shared" si="17"/>
        <v>0.14285714285714285</v>
      </c>
      <c r="F20" s="8">
        <f t="shared" si="0"/>
        <v>1</v>
      </c>
      <c r="G20" s="56" t="str">
        <f t="shared" si="1"/>
        <v/>
      </c>
      <c r="H20" s="56" t="str">
        <f t="shared" si="2"/>
        <v/>
      </c>
      <c r="I20" s="7" t="str">
        <f t="shared" si="3"/>
        <v/>
      </c>
      <c r="J20" s="7" t="str">
        <f t="shared" si="4"/>
        <v/>
      </c>
      <c r="K20" s="56">
        <f t="shared" si="18"/>
        <v>3</v>
      </c>
      <c r="L20" s="56">
        <f t="shared" si="5"/>
        <v>2</v>
      </c>
      <c r="M20" s="56">
        <f t="shared" si="19"/>
        <v>2</v>
      </c>
      <c r="N20" s="57">
        <f t="shared" si="6"/>
        <v>2</v>
      </c>
      <c r="O20" s="57" t="str">
        <f t="shared" si="7"/>
        <v>X</v>
      </c>
      <c r="P20" s="56" t="str">
        <f t="shared" si="8"/>
        <v/>
      </c>
      <c r="Q20" s="56" t="str">
        <f t="shared" si="9"/>
        <v/>
      </c>
      <c r="R20" s="7" t="str">
        <f t="shared" si="10"/>
        <v/>
      </c>
      <c r="S20" s="7" t="str">
        <f t="shared" si="11"/>
        <v/>
      </c>
      <c r="T20" s="56">
        <f t="shared" si="20"/>
        <v>1</v>
      </c>
      <c r="U20" s="56">
        <f t="shared" si="12"/>
        <v>1</v>
      </c>
      <c r="W20" s="8" t="str">
        <f t="shared" si="13"/>
        <v>IN</v>
      </c>
      <c r="X20" s="58" t="str">
        <f t="shared" si="14"/>
        <v/>
      </c>
      <c r="Y20" s="59">
        <f t="shared" si="15"/>
        <v>0</v>
      </c>
      <c r="Z20" s="59">
        <f t="shared" si="21"/>
        <v>0</v>
      </c>
      <c r="AA20" s="59">
        <f>IFERROR(IF(U20&gt;1,"",MAX($Z$6:Z20)*P20),0)</f>
        <v>0</v>
      </c>
      <c r="AB20" s="59">
        <f t="shared" si="22"/>
        <v>2729.0848478798516</v>
      </c>
    </row>
    <row r="21" spans="1:28" ht="14.45" customHeight="1" x14ac:dyDescent="0.25">
      <c r="A21" s="1">
        <v>43408</v>
      </c>
      <c r="B21" s="2">
        <v>0.50844999999999996</v>
      </c>
      <c r="C21" s="54">
        <f t="shared" si="16"/>
        <v>0.11297171876368078</v>
      </c>
      <c r="D21" s="4">
        <v>12</v>
      </c>
      <c r="E21" s="55">
        <f t="shared" si="17"/>
        <v>0.5</v>
      </c>
      <c r="F21" s="8" t="str">
        <f t="shared" si="0"/>
        <v>X</v>
      </c>
      <c r="G21" s="56">
        <f t="shared" si="1"/>
        <v>0.50844999999999996</v>
      </c>
      <c r="H21" s="56">
        <f t="shared" si="2"/>
        <v>10</v>
      </c>
      <c r="I21" s="7">
        <f t="shared" si="3"/>
        <v>0.11297171876368078</v>
      </c>
      <c r="J21" s="7">
        <f t="shared" si="4"/>
        <v>0.5</v>
      </c>
      <c r="K21" s="56">
        <f t="shared" si="18"/>
        <v>3</v>
      </c>
      <c r="L21" s="56">
        <f t="shared" si="5"/>
        <v>1</v>
      </c>
      <c r="M21" s="56">
        <f t="shared" si="19"/>
        <v>0</v>
      </c>
      <c r="N21" s="57">
        <f t="shared" si="6"/>
        <v>1</v>
      </c>
      <c r="O21" s="57">
        <f t="shared" si="7"/>
        <v>1</v>
      </c>
      <c r="P21" s="56" t="str">
        <f t="shared" si="8"/>
        <v/>
      </c>
      <c r="Q21" s="56" t="str">
        <f t="shared" si="9"/>
        <v/>
      </c>
      <c r="R21" s="7" t="str">
        <f t="shared" si="10"/>
        <v/>
      </c>
      <c r="S21" s="7" t="str">
        <f t="shared" si="11"/>
        <v/>
      </c>
      <c r="T21" s="56">
        <f t="shared" si="20"/>
        <v>2</v>
      </c>
      <c r="U21" s="56">
        <f t="shared" si="12"/>
        <v>1</v>
      </c>
      <c r="W21" s="8" t="str">
        <f t="shared" si="13"/>
        <v>OUT</v>
      </c>
      <c r="X21" s="60">
        <f>IF(M20&gt;=1,IFERROR(AA15*F20,""),"LOOK")</f>
        <v>2729.0848478798516</v>
      </c>
      <c r="Y21" s="59">
        <f t="shared" si="15"/>
        <v>5367.4596280457308</v>
      </c>
      <c r="Z21" s="59">
        <f t="shared" si="21"/>
        <v>5367.4596280457308</v>
      </c>
      <c r="AA21" s="59">
        <f>IFERROR(IF(U21&gt;1,"",MAX($Z$6:Z21)*P21),0)</f>
        <v>0</v>
      </c>
      <c r="AB21" s="59">
        <f t="shared" si="22"/>
        <v>2729.0848478798516</v>
      </c>
    </row>
    <row r="22" spans="1:28" ht="14.45" customHeight="1" x14ac:dyDescent="0.25">
      <c r="A22" s="1">
        <v>43415</v>
      </c>
      <c r="B22" s="2">
        <v>0.49759999999999999</v>
      </c>
      <c r="C22" s="54">
        <f t="shared" si="16"/>
        <v>-2.1339364735962183E-2</v>
      </c>
      <c r="D22" s="4">
        <v>10</v>
      </c>
      <c r="E22" s="55">
        <f t="shared" si="17"/>
        <v>-0.16666666666666666</v>
      </c>
      <c r="F22" s="8" t="str">
        <f t="shared" si="0"/>
        <v/>
      </c>
      <c r="G22" s="56" t="str">
        <f t="shared" si="1"/>
        <v/>
      </c>
      <c r="H22" s="56" t="str">
        <f t="shared" si="2"/>
        <v/>
      </c>
      <c r="I22" s="7" t="str">
        <f t="shared" si="3"/>
        <v/>
      </c>
      <c r="J22" s="7" t="str">
        <f t="shared" si="4"/>
        <v/>
      </c>
      <c r="K22" s="56">
        <f t="shared" si="18"/>
        <v>3</v>
      </c>
      <c r="L22" s="56">
        <f t="shared" si="5"/>
        <v>1</v>
      </c>
      <c r="M22" s="56">
        <f t="shared" si="19"/>
        <v>1</v>
      </c>
      <c r="N22" s="57">
        <f t="shared" si="6"/>
        <v>1</v>
      </c>
      <c r="O22" s="57" t="str">
        <f t="shared" si="7"/>
        <v/>
      </c>
      <c r="P22" s="56">
        <f t="shared" si="8"/>
        <v>0.49759999999999999</v>
      </c>
      <c r="Q22" s="56">
        <f t="shared" si="9"/>
        <v>12</v>
      </c>
      <c r="R22" s="7">
        <f t="shared" si="10"/>
        <v>-2.1339364735962183E-2</v>
      </c>
      <c r="S22" s="7">
        <f t="shared" si="11"/>
        <v>-0.16666666666666666</v>
      </c>
      <c r="T22" s="56">
        <f t="shared" si="20"/>
        <v>2</v>
      </c>
      <c r="U22" s="56">
        <f t="shared" si="12"/>
        <v>1</v>
      </c>
      <c r="W22" s="8" t="str">
        <f t="shared" si="13"/>
        <v>IN</v>
      </c>
      <c r="X22" s="58" t="str">
        <f>IF(M21&gt;=1,IFERROR($X$2*F21,""),"LOOK")</f>
        <v>LOOK</v>
      </c>
      <c r="Y22" s="59">
        <f t="shared" si="15"/>
        <v>0</v>
      </c>
      <c r="Z22" s="59">
        <f t="shared" si="21"/>
        <v>5367.4596280457308</v>
      </c>
      <c r="AA22" s="59">
        <f>IFERROR(IF(U22&gt;1,"",MAX($Z$16:Z22)*P22),0)</f>
        <v>2670.8479109155555</v>
      </c>
      <c r="AB22" s="59">
        <f t="shared" si="22"/>
        <v>5399.9327587954067</v>
      </c>
    </row>
    <row r="23" spans="1:28" ht="15.75" customHeight="1" x14ac:dyDescent="0.25">
      <c r="A23" s="1">
        <v>43422</v>
      </c>
      <c r="B23" s="2">
        <v>0.37941999999999998</v>
      </c>
      <c r="C23" s="54">
        <f t="shared" si="16"/>
        <v>-0.23750000000000002</v>
      </c>
      <c r="D23" s="4">
        <v>12</v>
      </c>
      <c r="E23" s="55">
        <f t="shared" si="17"/>
        <v>0.2</v>
      </c>
      <c r="F23" s="8" t="str">
        <f t="shared" si="0"/>
        <v>X</v>
      </c>
      <c r="G23" s="56" t="str">
        <f t="shared" si="1"/>
        <v/>
      </c>
      <c r="H23" s="56" t="str">
        <f t="shared" si="2"/>
        <v/>
      </c>
      <c r="I23" s="7" t="str">
        <f t="shared" si="3"/>
        <v/>
      </c>
      <c r="J23" s="7" t="str">
        <f t="shared" si="4"/>
        <v/>
      </c>
      <c r="K23" s="56">
        <f t="shared" si="18"/>
        <v>3</v>
      </c>
      <c r="L23" s="56">
        <f t="shared" si="5"/>
        <v>1</v>
      </c>
      <c r="M23" s="56">
        <f t="shared" si="19"/>
        <v>1</v>
      </c>
      <c r="N23" s="57">
        <f t="shared" si="6"/>
        <v>1</v>
      </c>
      <c r="O23" s="57" t="str">
        <f t="shared" si="7"/>
        <v>X</v>
      </c>
      <c r="P23" s="56" t="str">
        <f t="shared" si="8"/>
        <v/>
      </c>
      <c r="Q23" s="56" t="str">
        <f t="shared" si="9"/>
        <v/>
      </c>
      <c r="R23" s="7" t="str">
        <f t="shared" si="10"/>
        <v/>
      </c>
      <c r="S23" s="7" t="str">
        <f t="shared" si="11"/>
        <v/>
      </c>
      <c r="T23" s="56">
        <f t="shared" si="20"/>
        <v>2</v>
      </c>
      <c r="U23" s="56">
        <f t="shared" si="12"/>
        <v>1</v>
      </c>
      <c r="W23" s="8" t="str">
        <f t="shared" si="13"/>
        <v>IN</v>
      </c>
      <c r="X23" s="58" t="str">
        <f>IF(M22&gt;=1,IFERROR($X$2*F22,""),"LOOK")</f>
        <v/>
      </c>
      <c r="Y23" s="59">
        <f t="shared" si="15"/>
        <v>0</v>
      </c>
      <c r="Z23" s="59">
        <f t="shared" si="21"/>
        <v>0</v>
      </c>
      <c r="AA23" s="59">
        <f>IFERROR(IF(U23&gt;1,"",MAX($Z$6:Z23)*P23),0)</f>
        <v>0</v>
      </c>
      <c r="AB23" s="59">
        <f t="shared" si="22"/>
        <v>5399.9327587954067</v>
      </c>
    </row>
    <row r="24" spans="1:28" ht="15.75" customHeight="1" x14ac:dyDescent="0.25">
      <c r="A24" s="1">
        <v>43429</v>
      </c>
      <c r="B24" s="2">
        <v>0.37328</v>
      </c>
      <c r="C24" s="54"/>
      <c r="D24" s="4">
        <v>8</v>
      </c>
      <c r="E24" s="55">
        <f t="shared" si="17"/>
        <v>-0.33333333333333331</v>
      </c>
      <c r="F24" s="8" t="str">
        <f t="shared" si="0"/>
        <v/>
      </c>
      <c r="G24" s="56" t="str">
        <f t="shared" si="1"/>
        <v/>
      </c>
      <c r="H24" s="56" t="str">
        <f t="shared" si="2"/>
        <v/>
      </c>
      <c r="I24" s="7" t="str">
        <f t="shared" si="3"/>
        <v/>
      </c>
      <c r="J24" s="7" t="str">
        <f t="shared" si="4"/>
        <v/>
      </c>
      <c r="K24" s="56">
        <f t="shared" si="18"/>
        <v>3</v>
      </c>
      <c r="L24" s="56">
        <f t="shared" si="5"/>
        <v>1</v>
      </c>
      <c r="M24" s="56">
        <f t="shared" si="19"/>
        <v>1</v>
      </c>
      <c r="N24" s="57">
        <f t="shared" si="6"/>
        <v>1</v>
      </c>
      <c r="O24" s="57" t="str">
        <f t="shared" si="7"/>
        <v/>
      </c>
      <c r="P24" s="56" t="str">
        <f t="shared" si="8"/>
        <v/>
      </c>
      <c r="Q24" s="56" t="str">
        <f t="shared" si="9"/>
        <v/>
      </c>
      <c r="R24" s="7" t="str">
        <f t="shared" si="10"/>
        <v/>
      </c>
      <c r="S24" s="7" t="str">
        <f t="shared" si="11"/>
        <v/>
      </c>
      <c r="T24" s="56">
        <f t="shared" si="20"/>
        <v>2</v>
      </c>
      <c r="U24" s="56">
        <f t="shared" si="12"/>
        <v>1</v>
      </c>
      <c r="W24" s="8" t="str">
        <f t="shared" si="13"/>
        <v>IN</v>
      </c>
      <c r="X24" s="58" t="str">
        <f>IF(M23&gt;=1,IFERROR($X$2*F23,""),"LOOK")</f>
        <v/>
      </c>
      <c r="Y24" s="59">
        <f t="shared" si="15"/>
        <v>0</v>
      </c>
      <c r="Z24" s="59">
        <f t="shared" si="21"/>
        <v>0</v>
      </c>
      <c r="AA24" s="59">
        <f>IFERROR(IF(U24&gt;1,"",MAX($Z$23:Z24)*P24),0)</f>
        <v>0</v>
      </c>
      <c r="AB24" s="59">
        <f t="shared" si="22"/>
        <v>5399.9327587954067</v>
      </c>
    </row>
    <row r="25" spans="1:28" ht="15.75" customHeight="1" x14ac:dyDescent="0.25">
      <c r="A25" s="1">
        <v>43436</v>
      </c>
      <c r="B25" s="2">
        <v>0.30414000000000002</v>
      </c>
      <c r="C25" s="54">
        <f t="shared" ref="C25:C88" si="23">(B25-B24)/B24</f>
        <v>-0.18522288898414055</v>
      </c>
      <c r="D25" s="4">
        <v>7</v>
      </c>
      <c r="E25" s="55">
        <f t="shared" si="17"/>
        <v>-0.125</v>
      </c>
      <c r="F25" s="8" t="str">
        <f t="shared" si="0"/>
        <v/>
      </c>
      <c r="G25" s="56" t="str">
        <f t="shared" si="1"/>
        <v/>
      </c>
      <c r="H25" s="56" t="str">
        <f t="shared" si="2"/>
        <v/>
      </c>
      <c r="I25" s="7" t="str">
        <f t="shared" si="3"/>
        <v/>
      </c>
      <c r="J25" s="7" t="str">
        <f t="shared" si="4"/>
        <v/>
      </c>
      <c r="K25" s="56">
        <f t="shared" si="18"/>
        <v>3</v>
      </c>
      <c r="L25" s="56">
        <f t="shared" si="5"/>
        <v>1</v>
      </c>
      <c r="M25" s="56">
        <f t="shared" si="19"/>
        <v>1</v>
      </c>
      <c r="N25" s="57">
        <f t="shared" si="6"/>
        <v>1</v>
      </c>
      <c r="O25" s="57" t="str">
        <f t="shared" si="7"/>
        <v/>
      </c>
      <c r="P25" s="56" t="str">
        <f t="shared" si="8"/>
        <v/>
      </c>
      <c r="Q25" s="56" t="str">
        <f t="shared" si="9"/>
        <v/>
      </c>
      <c r="R25" s="7" t="str">
        <f t="shared" si="10"/>
        <v/>
      </c>
      <c r="S25" s="7" t="str">
        <f t="shared" si="11"/>
        <v/>
      </c>
      <c r="T25" s="56">
        <f t="shared" si="20"/>
        <v>2</v>
      </c>
      <c r="U25" s="56">
        <f t="shared" si="12"/>
        <v>1</v>
      </c>
      <c r="W25" s="8" t="str">
        <f t="shared" si="13"/>
        <v>IN</v>
      </c>
      <c r="X25" s="58" t="str">
        <f>IF(M24&gt;=1,IFERROR($X$2*F24,""),"LOOK")</f>
        <v/>
      </c>
      <c r="Y25" s="59">
        <f t="shared" si="15"/>
        <v>0</v>
      </c>
      <c r="Z25" s="59">
        <f t="shared" si="21"/>
        <v>0</v>
      </c>
      <c r="AA25" s="59">
        <f>IFERROR(IF(U25&gt;1,"",MAX($Z$6:Z25)*P25),0)</f>
        <v>0</v>
      </c>
      <c r="AB25" s="59">
        <f t="shared" si="22"/>
        <v>5399.9327587954067</v>
      </c>
    </row>
    <row r="26" spans="1:28" ht="15.75" customHeight="1" x14ac:dyDescent="0.25">
      <c r="A26" s="1">
        <v>43443</v>
      </c>
      <c r="B26" s="2">
        <v>0.28549000000000002</v>
      </c>
      <c r="C26" s="54">
        <f t="shared" si="23"/>
        <v>-6.1320444532123361E-2</v>
      </c>
      <c r="D26" s="4">
        <v>8</v>
      </c>
      <c r="E26" s="55">
        <f t="shared" si="17"/>
        <v>0.14285714285714285</v>
      </c>
      <c r="F26" s="8">
        <f t="shared" si="0"/>
        <v>1</v>
      </c>
      <c r="G26" s="56" t="str">
        <f t="shared" si="1"/>
        <v/>
      </c>
      <c r="H26" s="56" t="str">
        <f t="shared" si="2"/>
        <v/>
      </c>
      <c r="I26" s="7" t="str">
        <f t="shared" si="3"/>
        <v/>
      </c>
      <c r="J26" s="7" t="str">
        <f t="shared" si="4"/>
        <v/>
      </c>
      <c r="K26" s="56">
        <f t="shared" si="18"/>
        <v>4</v>
      </c>
      <c r="L26" s="56">
        <f t="shared" si="5"/>
        <v>2</v>
      </c>
      <c r="M26" s="56">
        <f t="shared" si="19"/>
        <v>2</v>
      </c>
      <c r="N26" s="57">
        <f t="shared" si="6"/>
        <v>2</v>
      </c>
      <c r="O26" s="57" t="str">
        <f t="shared" si="7"/>
        <v>X</v>
      </c>
      <c r="P26" s="56" t="str">
        <f t="shared" si="8"/>
        <v/>
      </c>
      <c r="Q26" s="56" t="str">
        <f t="shared" si="9"/>
        <v/>
      </c>
      <c r="R26" s="7" t="str">
        <f t="shared" si="10"/>
        <v/>
      </c>
      <c r="S26" s="7" t="str">
        <f t="shared" si="11"/>
        <v/>
      </c>
      <c r="T26" s="56">
        <f t="shared" si="20"/>
        <v>2</v>
      </c>
      <c r="U26" s="56">
        <f t="shared" si="12"/>
        <v>1</v>
      </c>
      <c r="W26" s="8" t="str">
        <f t="shared" si="13"/>
        <v>IN</v>
      </c>
      <c r="X26" s="58" t="str">
        <f>IF(M25&gt;=1,IFERROR($X$2*F25,""),"LOOK")</f>
        <v/>
      </c>
      <c r="Y26" s="59">
        <f t="shared" si="15"/>
        <v>0</v>
      </c>
      <c r="Z26" s="59">
        <f t="shared" si="21"/>
        <v>0</v>
      </c>
      <c r="AA26" s="59">
        <f>IFERROR(IF(U26&gt;1,"",MAX($Z$6:Z26)*P26),0)</f>
        <v>0</v>
      </c>
      <c r="AB26" s="59">
        <f t="shared" si="22"/>
        <v>5399.9327587954067</v>
      </c>
    </row>
    <row r="27" spans="1:28" ht="15.75" customHeight="1" x14ac:dyDescent="0.25">
      <c r="A27" s="1">
        <v>43450</v>
      </c>
      <c r="B27" s="2">
        <v>0.36032999999999998</v>
      </c>
      <c r="C27" s="54">
        <f t="shared" si="23"/>
        <v>0.26214578444078585</v>
      </c>
      <c r="D27" s="4">
        <v>9</v>
      </c>
      <c r="E27" s="55">
        <f t="shared" si="17"/>
        <v>0.125</v>
      </c>
      <c r="F27" s="8" t="str">
        <f t="shared" si="0"/>
        <v>X</v>
      </c>
      <c r="G27" s="56">
        <f t="shared" si="1"/>
        <v>0.36032999999999998</v>
      </c>
      <c r="H27" s="56">
        <f t="shared" si="2"/>
        <v>8</v>
      </c>
      <c r="I27" s="7">
        <f t="shared" si="3"/>
        <v>0.26214578444078585</v>
      </c>
      <c r="J27" s="7">
        <f t="shared" si="4"/>
        <v>0.125</v>
      </c>
      <c r="K27" s="56">
        <f t="shared" si="18"/>
        <v>4</v>
      </c>
      <c r="L27" s="56">
        <f t="shared" si="5"/>
        <v>1</v>
      </c>
      <c r="M27" s="56">
        <f t="shared" si="19"/>
        <v>0</v>
      </c>
      <c r="N27" s="57">
        <f t="shared" si="6"/>
        <v>1</v>
      </c>
      <c r="O27" s="57">
        <f t="shared" si="7"/>
        <v>1</v>
      </c>
      <c r="P27" s="56" t="str">
        <f t="shared" si="8"/>
        <v/>
      </c>
      <c r="Q27" s="56" t="str">
        <f t="shared" si="9"/>
        <v/>
      </c>
      <c r="R27" s="7" t="str">
        <f t="shared" si="10"/>
        <v/>
      </c>
      <c r="S27" s="7" t="str">
        <f t="shared" si="11"/>
        <v/>
      </c>
      <c r="T27" s="56">
        <f t="shared" si="20"/>
        <v>3</v>
      </c>
      <c r="U27" s="56">
        <f t="shared" si="12"/>
        <v>1</v>
      </c>
      <c r="W27" s="8" t="str">
        <f t="shared" si="13"/>
        <v>OUT</v>
      </c>
      <c r="X27" s="60">
        <f>IF(M26&gt;=1,IFERROR(AA22*F26,""),"LOOK")</f>
        <v>2670.8479109155555</v>
      </c>
      <c r="Y27" s="59">
        <f t="shared" si="15"/>
        <v>7412.2274329518932</v>
      </c>
      <c r="Z27" s="59">
        <f t="shared" si="21"/>
        <v>7412.2274329518932</v>
      </c>
      <c r="AA27" s="59">
        <f>IFERROR(IF(U27&gt;1,"",MAX($Z$6:Z27)*P27),0)</f>
        <v>0</v>
      </c>
      <c r="AB27" s="59">
        <f t="shared" si="22"/>
        <v>5399.9327587954067</v>
      </c>
    </row>
    <row r="28" spans="1:28" ht="15.75" customHeight="1" x14ac:dyDescent="0.25">
      <c r="A28" s="1">
        <v>43457</v>
      </c>
      <c r="B28" s="2">
        <v>0.35944999999999999</v>
      </c>
      <c r="C28" s="54">
        <f t="shared" si="23"/>
        <v>-2.4422057558349066E-3</v>
      </c>
      <c r="D28" s="4">
        <v>8</v>
      </c>
      <c r="E28" s="55">
        <f t="shared" si="17"/>
        <v>-0.1111111111111111</v>
      </c>
      <c r="F28" s="8" t="str">
        <f t="shared" si="0"/>
        <v/>
      </c>
      <c r="G28" s="56" t="str">
        <f t="shared" si="1"/>
        <v/>
      </c>
      <c r="H28" s="56" t="str">
        <f t="shared" si="2"/>
        <v/>
      </c>
      <c r="I28" s="7" t="str">
        <f t="shared" si="3"/>
        <v/>
      </c>
      <c r="J28" s="7" t="str">
        <f t="shared" si="4"/>
        <v/>
      </c>
      <c r="K28" s="56">
        <f t="shared" si="18"/>
        <v>4</v>
      </c>
      <c r="L28" s="56">
        <f t="shared" si="5"/>
        <v>1</v>
      </c>
      <c r="M28" s="56">
        <f t="shared" si="19"/>
        <v>1</v>
      </c>
      <c r="N28" s="57">
        <f t="shared" si="6"/>
        <v>1</v>
      </c>
      <c r="O28" s="57" t="str">
        <f t="shared" si="7"/>
        <v/>
      </c>
      <c r="P28" s="56">
        <f t="shared" si="8"/>
        <v>0.35944999999999999</v>
      </c>
      <c r="Q28" s="56">
        <f t="shared" si="9"/>
        <v>7</v>
      </c>
      <c r="R28" s="7">
        <f t="shared" si="10"/>
        <v>-2.4422057558349066E-3</v>
      </c>
      <c r="S28" s="7">
        <f t="shared" si="11"/>
        <v>-0.1111111111111111</v>
      </c>
      <c r="T28" s="56">
        <f t="shared" si="20"/>
        <v>3</v>
      </c>
      <c r="U28" s="56">
        <f t="shared" si="12"/>
        <v>1</v>
      </c>
      <c r="W28" s="8" t="str">
        <f t="shared" si="13"/>
        <v>IN</v>
      </c>
      <c r="X28" s="58" t="str">
        <f t="shared" ref="X28:X33" si="24">IF(M27&gt;=1,IFERROR($X$2*F27,""),"LOOK")</f>
        <v>LOOK</v>
      </c>
      <c r="Y28" s="59">
        <f t="shared" si="15"/>
        <v>0</v>
      </c>
      <c r="Z28" s="59">
        <f t="shared" si="21"/>
        <v>7412.2274329518932</v>
      </c>
      <c r="AA28" s="59">
        <f>IFERROR(IF(U28&gt;1,"",MAX($Z$23:Z28)*P28),0)</f>
        <v>2664.3251507745581</v>
      </c>
      <c r="AB28" s="59">
        <f t="shared" si="22"/>
        <v>8064.2579095699648</v>
      </c>
    </row>
    <row r="29" spans="1:28" ht="15.75" customHeight="1" x14ac:dyDescent="0.25">
      <c r="A29" s="1">
        <v>43464</v>
      </c>
      <c r="B29" s="2">
        <v>0.35105999999999998</v>
      </c>
      <c r="C29" s="54">
        <f t="shared" si="23"/>
        <v>-2.3341215746279061E-2</v>
      </c>
      <c r="D29" s="4">
        <v>7</v>
      </c>
      <c r="E29" s="55">
        <f t="shared" si="17"/>
        <v>-0.125</v>
      </c>
      <c r="F29" s="8" t="str">
        <f t="shared" si="0"/>
        <v/>
      </c>
      <c r="G29" s="56" t="str">
        <f t="shared" si="1"/>
        <v/>
      </c>
      <c r="H29" s="56" t="str">
        <f t="shared" si="2"/>
        <v/>
      </c>
      <c r="I29" s="7" t="str">
        <f t="shared" si="3"/>
        <v/>
      </c>
      <c r="J29" s="7" t="str">
        <f t="shared" si="4"/>
        <v/>
      </c>
      <c r="K29" s="56">
        <f t="shared" si="18"/>
        <v>4</v>
      </c>
      <c r="L29" s="56">
        <f t="shared" si="5"/>
        <v>1</v>
      </c>
      <c r="M29" s="56">
        <f t="shared" si="19"/>
        <v>1</v>
      </c>
      <c r="N29" s="57">
        <f t="shared" si="6"/>
        <v>1</v>
      </c>
      <c r="O29" s="57" t="str">
        <f t="shared" si="7"/>
        <v/>
      </c>
      <c r="P29" s="56" t="str">
        <f t="shared" si="8"/>
        <v/>
      </c>
      <c r="Q29" s="56" t="str">
        <f t="shared" si="9"/>
        <v/>
      </c>
      <c r="R29" s="7" t="str">
        <f t="shared" si="10"/>
        <v/>
      </c>
      <c r="S29" s="7" t="str">
        <f t="shared" si="11"/>
        <v/>
      </c>
      <c r="T29" s="56">
        <f t="shared" si="20"/>
        <v>3</v>
      </c>
      <c r="U29" s="56">
        <f t="shared" si="12"/>
        <v>1</v>
      </c>
      <c r="W29" s="8" t="str">
        <f t="shared" si="13"/>
        <v>IN</v>
      </c>
      <c r="X29" s="58" t="str">
        <f t="shared" si="24"/>
        <v/>
      </c>
      <c r="Y29" s="59">
        <f t="shared" si="15"/>
        <v>0</v>
      </c>
      <c r="Z29" s="59">
        <f t="shared" si="21"/>
        <v>0</v>
      </c>
      <c r="AA29" s="59">
        <f>IFERROR(IF(U29&gt;1,"",MAX($Z$6:Z29)*P29),0)</f>
        <v>0</v>
      </c>
      <c r="AB29" s="59">
        <f t="shared" si="22"/>
        <v>8064.2579095699648</v>
      </c>
    </row>
    <row r="30" spans="1:28" ht="15.75" customHeight="1" x14ac:dyDescent="0.25">
      <c r="A30" s="1">
        <v>43471</v>
      </c>
      <c r="B30" s="2">
        <v>0.32715</v>
      </c>
      <c r="C30" s="54">
        <f t="shared" si="23"/>
        <v>-6.8108015723807869E-2</v>
      </c>
      <c r="D30" s="4">
        <v>7</v>
      </c>
      <c r="E30" s="55">
        <f t="shared" si="17"/>
        <v>0</v>
      </c>
      <c r="F30" s="8" t="str">
        <f t="shared" si="0"/>
        <v/>
      </c>
      <c r="G30" s="56" t="str">
        <f t="shared" si="1"/>
        <v/>
      </c>
      <c r="H30" s="56" t="str">
        <f t="shared" si="2"/>
        <v/>
      </c>
      <c r="I30" s="7" t="str">
        <f t="shared" si="3"/>
        <v/>
      </c>
      <c r="J30" s="7" t="str">
        <f t="shared" si="4"/>
        <v/>
      </c>
      <c r="K30" s="56">
        <f t="shared" si="18"/>
        <v>4</v>
      </c>
      <c r="L30" s="56">
        <f t="shared" si="5"/>
        <v>1</v>
      </c>
      <c r="M30" s="56">
        <f t="shared" si="19"/>
        <v>1</v>
      </c>
      <c r="N30" s="57">
        <f t="shared" si="6"/>
        <v>1</v>
      </c>
      <c r="O30" s="57" t="str">
        <f t="shared" si="7"/>
        <v/>
      </c>
      <c r="P30" s="56" t="str">
        <f t="shared" si="8"/>
        <v/>
      </c>
      <c r="Q30" s="56" t="str">
        <f t="shared" si="9"/>
        <v/>
      </c>
      <c r="R30" s="7" t="str">
        <f t="shared" si="10"/>
        <v/>
      </c>
      <c r="S30" s="7" t="str">
        <f t="shared" si="11"/>
        <v/>
      </c>
      <c r="T30" s="56">
        <f t="shared" si="20"/>
        <v>3</v>
      </c>
      <c r="U30" s="56">
        <f t="shared" si="12"/>
        <v>1</v>
      </c>
      <c r="W30" s="8" t="str">
        <f t="shared" si="13"/>
        <v>IN</v>
      </c>
      <c r="X30" s="58" t="str">
        <f t="shared" si="24"/>
        <v/>
      </c>
      <c r="Y30" s="59">
        <f t="shared" si="15"/>
        <v>0</v>
      </c>
      <c r="Z30" s="59">
        <f t="shared" si="21"/>
        <v>0</v>
      </c>
      <c r="AA30" s="59">
        <f>IFERROR(IF(U30&gt;1,"",MAX($Z$6:Z30)*P30),0)</f>
        <v>0</v>
      </c>
      <c r="AB30" s="59">
        <f t="shared" si="22"/>
        <v>8064.2579095699648</v>
      </c>
    </row>
    <row r="31" spans="1:28" ht="15.75" customHeight="1" x14ac:dyDescent="0.25">
      <c r="A31" s="1">
        <v>43478</v>
      </c>
      <c r="B31" s="2">
        <v>0.32855000000000001</v>
      </c>
      <c r="C31" s="54">
        <f t="shared" si="23"/>
        <v>4.2793825462326528E-3</v>
      </c>
      <c r="D31" s="4">
        <v>6</v>
      </c>
      <c r="E31" s="55">
        <f t="shared" si="17"/>
        <v>-0.14285714285714285</v>
      </c>
      <c r="F31" s="8" t="str">
        <f t="shared" si="0"/>
        <v/>
      </c>
      <c r="G31" s="56" t="str">
        <f t="shared" si="1"/>
        <v/>
      </c>
      <c r="H31" s="56" t="str">
        <f t="shared" si="2"/>
        <v/>
      </c>
      <c r="I31" s="7" t="str">
        <f t="shared" si="3"/>
        <v/>
      </c>
      <c r="J31" s="7" t="str">
        <f t="shared" si="4"/>
        <v/>
      </c>
      <c r="K31" s="56">
        <f t="shared" si="18"/>
        <v>4</v>
      </c>
      <c r="L31" s="56">
        <f t="shared" si="5"/>
        <v>1</v>
      </c>
      <c r="M31" s="56">
        <f t="shared" si="19"/>
        <v>1</v>
      </c>
      <c r="N31" s="57">
        <f t="shared" si="6"/>
        <v>1</v>
      </c>
      <c r="O31" s="57" t="str">
        <f t="shared" si="7"/>
        <v/>
      </c>
      <c r="P31" s="56" t="str">
        <f t="shared" si="8"/>
        <v/>
      </c>
      <c r="Q31" s="56" t="str">
        <f t="shared" si="9"/>
        <v/>
      </c>
      <c r="R31" s="7" t="str">
        <f t="shared" si="10"/>
        <v/>
      </c>
      <c r="S31" s="7" t="str">
        <f t="shared" si="11"/>
        <v/>
      </c>
      <c r="T31" s="56">
        <f t="shared" si="20"/>
        <v>3</v>
      </c>
      <c r="U31" s="56">
        <f t="shared" si="12"/>
        <v>1</v>
      </c>
      <c r="W31" s="8" t="str">
        <f t="shared" si="13"/>
        <v>IN</v>
      </c>
      <c r="X31" s="58" t="str">
        <f t="shared" si="24"/>
        <v/>
      </c>
      <c r="Y31" s="59">
        <f t="shared" si="15"/>
        <v>0</v>
      </c>
      <c r="Z31" s="59">
        <f t="shared" si="21"/>
        <v>0</v>
      </c>
      <c r="AA31" s="59">
        <f>IFERROR(IF(U31&gt;1,"",MAX($Z$6:Z31)*P31),0)</f>
        <v>0</v>
      </c>
      <c r="AB31" s="59">
        <f t="shared" si="22"/>
        <v>8064.2579095699648</v>
      </c>
    </row>
    <row r="32" spans="1:28" ht="15.75" customHeight="1" x14ac:dyDescent="0.25">
      <c r="A32" s="1">
        <v>43485</v>
      </c>
      <c r="B32" s="2">
        <v>0.31303999999999998</v>
      </c>
      <c r="C32" s="54">
        <f t="shared" si="23"/>
        <v>-4.72074265712982E-2</v>
      </c>
      <c r="D32" s="4">
        <v>5</v>
      </c>
      <c r="E32" s="55">
        <f t="shared" si="17"/>
        <v>-0.16666666666666666</v>
      </c>
      <c r="F32" s="8" t="str">
        <f t="shared" si="0"/>
        <v/>
      </c>
      <c r="G32" s="56" t="str">
        <f t="shared" si="1"/>
        <v/>
      </c>
      <c r="H32" s="56" t="str">
        <f t="shared" si="2"/>
        <v/>
      </c>
      <c r="I32" s="7" t="str">
        <f t="shared" si="3"/>
        <v/>
      </c>
      <c r="J32" s="7" t="str">
        <f t="shared" si="4"/>
        <v/>
      </c>
      <c r="K32" s="56">
        <f t="shared" si="18"/>
        <v>4</v>
      </c>
      <c r="L32" s="56">
        <f t="shared" si="5"/>
        <v>1</v>
      </c>
      <c r="M32" s="56">
        <f t="shared" si="19"/>
        <v>1</v>
      </c>
      <c r="N32" s="57">
        <f t="shared" si="6"/>
        <v>1</v>
      </c>
      <c r="O32" s="57" t="str">
        <f t="shared" si="7"/>
        <v/>
      </c>
      <c r="P32" s="56" t="str">
        <f t="shared" si="8"/>
        <v/>
      </c>
      <c r="Q32" s="56" t="str">
        <f t="shared" si="9"/>
        <v/>
      </c>
      <c r="R32" s="7" t="str">
        <f t="shared" si="10"/>
        <v/>
      </c>
      <c r="S32" s="7" t="str">
        <f t="shared" si="11"/>
        <v/>
      </c>
      <c r="T32" s="56">
        <f t="shared" si="20"/>
        <v>3</v>
      </c>
      <c r="U32" s="56">
        <f t="shared" si="12"/>
        <v>1</v>
      </c>
      <c r="W32" s="8" t="str">
        <f t="shared" si="13"/>
        <v>IN</v>
      </c>
      <c r="X32" s="58" t="str">
        <f t="shared" si="24"/>
        <v/>
      </c>
      <c r="Y32" s="59">
        <f t="shared" si="15"/>
        <v>0</v>
      </c>
      <c r="Z32" s="59">
        <f t="shared" si="21"/>
        <v>0</v>
      </c>
      <c r="AA32" s="59">
        <f>IFERROR(IF(U32&gt;1,"",MAX($Z$6:Z32)*P32),0)</f>
        <v>0</v>
      </c>
      <c r="AB32" s="59">
        <f t="shared" si="22"/>
        <v>8064.2579095699648</v>
      </c>
    </row>
    <row r="33" spans="1:28" ht="15.75" customHeight="1" x14ac:dyDescent="0.25">
      <c r="A33" s="1">
        <v>43492</v>
      </c>
      <c r="B33" s="2">
        <v>0.31034</v>
      </c>
      <c r="C33" s="54">
        <f t="shared" si="23"/>
        <v>-8.6250958343980968E-3</v>
      </c>
      <c r="D33" s="4">
        <v>6</v>
      </c>
      <c r="E33" s="55">
        <f t="shared" si="17"/>
        <v>0.2</v>
      </c>
      <c r="F33" s="8">
        <f t="shared" si="0"/>
        <v>1</v>
      </c>
      <c r="G33" s="56" t="str">
        <f t="shared" si="1"/>
        <v/>
      </c>
      <c r="H33" s="56" t="str">
        <f t="shared" si="2"/>
        <v/>
      </c>
      <c r="I33" s="7" t="str">
        <f t="shared" si="3"/>
        <v/>
      </c>
      <c r="J33" s="7" t="str">
        <f t="shared" si="4"/>
        <v/>
      </c>
      <c r="K33" s="56">
        <f t="shared" si="18"/>
        <v>5</v>
      </c>
      <c r="L33" s="56">
        <f t="shared" si="5"/>
        <v>2</v>
      </c>
      <c r="M33" s="56">
        <f t="shared" si="19"/>
        <v>2</v>
      </c>
      <c r="N33" s="57">
        <f t="shared" si="6"/>
        <v>2</v>
      </c>
      <c r="O33" s="57" t="str">
        <f t="shared" si="7"/>
        <v>X</v>
      </c>
      <c r="P33" s="56" t="str">
        <f t="shared" si="8"/>
        <v/>
      </c>
      <c r="Q33" s="56" t="str">
        <f t="shared" si="9"/>
        <v/>
      </c>
      <c r="R33" s="7" t="str">
        <f t="shared" si="10"/>
        <v/>
      </c>
      <c r="S33" s="7" t="str">
        <f t="shared" si="11"/>
        <v/>
      </c>
      <c r="T33" s="56">
        <f t="shared" si="20"/>
        <v>3</v>
      </c>
      <c r="U33" s="56">
        <f t="shared" si="12"/>
        <v>1</v>
      </c>
      <c r="W33" s="8" t="str">
        <f t="shared" si="13"/>
        <v>IN</v>
      </c>
      <c r="X33" s="58" t="str">
        <f t="shared" si="24"/>
        <v/>
      </c>
      <c r="Y33" s="59">
        <f t="shared" si="15"/>
        <v>0</v>
      </c>
      <c r="Z33" s="59">
        <f t="shared" si="21"/>
        <v>0</v>
      </c>
      <c r="AA33" s="59">
        <f>IFERROR(IF(U33&gt;1,"",MAX($Z$6:Z33)*P33),0)</f>
        <v>0</v>
      </c>
      <c r="AB33" s="59">
        <f t="shared" si="22"/>
        <v>8064.2579095699648</v>
      </c>
    </row>
    <row r="34" spans="1:28" ht="15.75" customHeight="1" x14ac:dyDescent="0.25">
      <c r="A34" s="1">
        <v>43499</v>
      </c>
      <c r="B34" s="2">
        <v>0.31219999999999998</v>
      </c>
      <c r="C34" s="54">
        <f t="shared" si="23"/>
        <v>5.9934265644131365E-3</v>
      </c>
      <c r="D34" s="4">
        <v>6</v>
      </c>
      <c r="E34" s="55">
        <f t="shared" si="17"/>
        <v>0</v>
      </c>
      <c r="F34" s="8" t="str">
        <f t="shared" si="0"/>
        <v/>
      </c>
      <c r="G34" s="56">
        <f t="shared" si="1"/>
        <v>0.31219999999999998</v>
      </c>
      <c r="H34" s="56">
        <f t="shared" si="2"/>
        <v>5</v>
      </c>
      <c r="I34" s="7">
        <f t="shared" si="3"/>
        <v>5.9934265644131365E-3</v>
      </c>
      <c r="J34" s="7">
        <f t="shared" si="4"/>
        <v>0</v>
      </c>
      <c r="K34" s="56">
        <f t="shared" si="18"/>
        <v>5</v>
      </c>
      <c r="L34" s="56">
        <f t="shared" si="5"/>
        <v>2</v>
      </c>
      <c r="M34" s="56">
        <f t="shared" si="19"/>
        <v>2</v>
      </c>
      <c r="N34" s="57">
        <f t="shared" si="6"/>
        <v>2</v>
      </c>
      <c r="O34" s="57" t="str">
        <f t="shared" si="7"/>
        <v/>
      </c>
      <c r="P34" s="56" t="str">
        <f t="shared" si="8"/>
        <v/>
      </c>
      <c r="Q34" s="56" t="str">
        <f t="shared" si="9"/>
        <v/>
      </c>
      <c r="R34" s="7" t="str">
        <f t="shared" si="10"/>
        <v/>
      </c>
      <c r="S34" s="7" t="str">
        <f t="shared" si="11"/>
        <v/>
      </c>
      <c r="T34" s="56">
        <f t="shared" si="20"/>
        <v>3</v>
      </c>
      <c r="U34" s="56">
        <f t="shared" si="12"/>
        <v>1</v>
      </c>
      <c r="W34" s="8" t="str">
        <f t="shared" si="13"/>
        <v>IN</v>
      </c>
      <c r="X34" s="60">
        <f>IF(M33&gt;=1,IFERROR(AA28*F33,""),"LOOK")</f>
        <v>2664.3251507745581</v>
      </c>
      <c r="Y34" s="59">
        <f t="shared" si="15"/>
        <v>8534.0331543067205</v>
      </c>
      <c r="Z34" s="59">
        <f t="shared" si="21"/>
        <v>8534.0331543067205</v>
      </c>
      <c r="AA34" s="59">
        <f>IFERROR(IF(U34&gt;1,"",MAX($Z$6:Z34)*P34),0)</f>
        <v>0</v>
      </c>
      <c r="AB34" s="59">
        <f t="shared" si="22"/>
        <v>8064.2579095699648</v>
      </c>
    </row>
    <row r="35" spans="1:28" ht="15.75" customHeight="1" x14ac:dyDescent="0.25">
      <c r="A35" s="1">
        <v>43506</v>
      </c>
      <c r="B35" s="2">
        <v>0.30082999999999999</v>
      </c>
      <c r="C35" s="54">
        <f t="shared" si="23"/>
        <v>-3.6418962203715544E-2</v>
      </c>
      <c r="D35" s="4">
        <v>5</v>
      </c>
      <c r="E35" s="55">
        <f t="shared" si="17"/>
        <v>-0.16666666666666666</v>
      </c>
      <c r="F35" s="8" t="str">
        <f t="shared" si="0"/>
        <v/>
      </c>
      <c r="G35" s="56" t="str">
        <f t="shared" si="1"/>
        <v/>
      </c>
      <c r="H35" s="56" t="str">
        <f t="shared" si="2"/>
        <v/>
      </c>
      <c r="I35" s="7" t="str">
        <f t="shared" si="3"/>
        <v/>
      </c>
      <c r="J35" s="7" t="str">
        <f t="shared" si="4"/>
        <v/>
      </c>
      <c r="K35" s="56">
        <f t="shared" si="18"/>
        <v>5</v>
      </c>
      <c r="L35" s="56">
        <f t="shared" si="5"/>
        <v>2</v>
      </c>
      <c r="M35" s="56">
        <f t="shared" si="19"/>
        <v>2</v>
      </c>
      <c r="N35" s="57">
        <f t="shared" si="6"/>
        <v>2</v>
      </c>
      <c r="O35" s="57" t="str">
        <f t="shared" si="7"/>
        <v/>
      </c>
      <c r="P35" s="56" t="str">
        <f t="shared" si="8"/>
        <v/>
      </c>
      <c r="Q35" s="56" t="str">
        <f t="shared" si="9"/>
        <v/>
      </c>
      <c r="R35" s="7" t="str">
        <f t="shared" si="10"/>
        <v/>
      </c>
      <c r="S35" s="7" t="str">
        <f t="shared" si="11"/>
        <v/>
      </c>
      <c r="T35" s="56">
        <f t="shared" si="20"/>
        <v>3</v>
      </c>
      <c r="U35" s="56">
        <f t="shared" si="12"/>
        <v>1</v>
      </c>
      <c r="W35" s="8" t="str">
        <f t="shared" si="13"/>
        <v>IN</v>
      </c>
      <c r="X35" s="58" t="str">
        <f t="shared" ref="X35:X66" si="25">IF(M34&gt;=1,IFERROR($X$2*F34,""),"LOOK")</f>
        <v/>
      </c>
      <c r="Y35" s="59">
        <f t="shared" si="15"/>
        <v>0</v>
      </c>
      <c r="Z35" s="59">
        <f t="shared" si="21"/>
        <v>8534.0331543067205</v>
      </c>
      <c r="AA35" s="59">
        <f>IFERROR(IF(U35&gt;1,"",MAX($Z$6:Z35)*P35),0)</f>
        <v>0</v>
      </c>
      <c r="AB35" s="59">
        <f t="shared" si="22"/>
        <v>8064.2579095699648</v>
      </c>
    </row>
    <row r="36" spans="1:28" ht="15.75" customHeight="1" x14ac:dyDescent="0.25">
      <c r="A36" s="1">
        <v>43513</v>
      </c>
      <c r="B36" s="2">
        <v>0.33284999999999998</v>
      </c>
      <c r="C36" s="54">
        <f t="shared" si="23"/>
        <v>0.10643885250806101</v>
      </c>
      <c r="D36" s="4">
        <v>6</v>
      </c>
      <c r="E36" s="55">
        <f t="shared" si="17"/>
        <v>0.2</v>
      </c>
      <c r="F36" s="8" t="str">
        <f t="shared" si="0"/>
        <v>X</v>
      </c>
      <c r="G36" s="56" t="str">
        <f t="shared" si="1"/>
        <v/>
      </c>
      <c r="H36" s="56" t="str">
        <f t="shared" si="2"/>
        <v/>
      </c>
      <c r="I36" s="7" t="str">
        <f t="shared" si="3"/>
        <v/>
      </c>
      <c r="J36" s="7" t="str">
        <f t="shared" si="4"/>
        <v/>
      </c>
      <c r="K36" s="56">
        <f t="shared" si="18"/>
        <v>5</v>
      </c>
      <c r="L36" s="56">
        <f t="shared" si="5"/>
        <v>1</v>
      </c>
      <c r="M36" s="56">
        <f t="shared" si="19"/>
        <v>0</v>
      </c>
      <c r="N36" s="57">
        <f t="shared" si="6"/>
        <v>1</v>
      </c>
      <c r="O36" s="57">
        <f t="shared" si="7"/>
        <v>1</v>
      </c>
      <c r="P36" s="56" t="str">
        <f t="shared" si="8"/>
        <v/>
      </c>
      <c r="Q36" s="56" t="str">
        <f t="shared" si="9"/>
        <v/>
      </c>
      <c r="R36" s="7" t="str">
        <f t="shared" si="10"/>
        <v/>
      </c>
      <c r="S36" s="7" t="str">
        <f t="shared" si="11"/>
        <v/>
      </c>
      <c r="T36" s="56">
        <f t="shared" si="20"/>
        <v>4</v>
      </c>
      <c r="U36" s="56">
        <f t="shared" si="12"/>
        <v>1</v>
      </c>
      <c r="W36" s="8" t="str">
        <f t="shared" si="13"/>
        <v>OUT</v>
      </c>
      <c r="X36" s="58" t="str">
        <f t="shared" si="25"/>
        <v/>
      </c>
      <c r="Y36" s="59">
        <f t="shared" si="15"/>
        <v>0</v>
      </c>
      <c r="Z36" s="59">
        <f t="shared" si="21"/>
        <v>8534.0331543067205</v>
      </c>
      <c r="AA36" s="59">
        <f>IFERROR(IF(U36&gt;1,"",MAX($Z$6:Z36)*P36),0)</f>
        <v>0</v>
      </c>
      <c r="AB36" s="59">
        <f t="shared" si="22"/>
        <v>8064.2579095699648</v>
      </c>
    </row>
    <row r="37" spans="1:28" ht="15.75" customHeight="1" x14ac:dyDescent="0.25">
      <c r="A37" s="1">
        <v>43520</v>
      </c>
      <c r="B37" s="2">
        <v>0.31411</v>
      </c>
      <c r="C37" s="54">
        <f t="shared" si="23"/>
        <v>-5.6301637374192519E-2</v>
      </c>
      <c r="D37" s="4">
        <v>8</v>
      </c>
      <c r="E37" s="55">
        <f t="shared" si="17"/>
        <v>0.33333333333333331</v>
      </c>
      <c r="F37" s="8" t="str">
        <f t="shared" si="0"/>
        <v>X</v>
      </c>
      <c r="G37" s="56" t="str">
        <f t="shared" si="1"/>
        <v/>
      </c>
      <c r="H37" s="56" t="str">
        <f t="shared" si="2"/>
        <v/>
      </c>
      <c r="I37" s="7" t="str">
        <f t="shared" si="3"/>
        <v/>
      </c>
      <c r="J37" s="7" t="str">
        <f t="shared" si="4"/>
        <v/>
      </c>
      <c r="K37" s="56">
        <f t="shared" si="18"/>
        <v>5</v>
      </c>
      <c r="L37" s="56">
        <f t="shared" si="5"/>
        <v>0</v>
      </c>
      <c r="M37" s="56">
        <f t="shared" si="19"/>
        <v>0</v>
      </c>
      <c r="N37" s="57">
        <f t="shared" si="6"/>
        <v>0</v>
      </c>
      <c r="O37" s="57">
        <f t="shared" si="7"/>
        <v>1</v>
      </c>
      <c r="P37" s="56">
        <f t="shared" si="8"/>
        <v>0.31411</v>
      </c>
      <c r="Q37" s="56">
        <f t="shared" si="9"/>
        <v>6</v>
      </c>
      <c r="R37" s="7">
        <f t="shared" si="10"/>
        <v>-5.6301637374192519E-2</v>
      </c>
      <c r="S37" s="7">
        <f t="shared" si="11"/>
        <v>0.33333333333333331</v>
      </c>
      <c r="T37" s="56">
        <f t="shared" si="20"/>
        <v>5</v>
      </c>
      <c r="U37" s="56">
        <f t="shared" si="12"/>
        <v>1</v>
      </c>
      <c r="W37" s="8" t="str">
        <f t="shared" si="13"/>
        <v>OUT</v>
      </c>
      <c r="X37" s="58" t="str">
        <f t="shared" si="25"/>
        <v>LOOK</v>
      </c>
      <c r="Y37" s="59">
        <f t="shared" si="15"/>
        <v>0</v>
      </c>
      <c r="Z37" s="59">
        <f t="shared" si="21"/>
        <v>8534.0331543067205</v>
      </c>
      <c r="AA37" s="59">
        <f>IFERROR(IF(U37&gt;1,"",MAX($Z$29:Z37)*P37),0)</f>
        <v>2680.6251540992839</v>
      </c>
      <c r="AB37" s="59">
        <f t="shared" si="22"/>
        <v>10744.883063669249</v>
      </c>
    </row>
    <row r="38" spans="1:28" ht="15.75" customHeight="1" x14ac:dyDescent="0.25">
      <c r="A38" s="1">
        <v>43527</v>
      </c>
      <c r="B38" s="2">
        <v>0.31387999999999999</v>
      </c>
      <c r="C38" s="54">
        <f t="shared" si="23"/>
        <v>-7.3222756359239748E-4</v>
      </c>
      <c r="D38" s="4">
        <v>6</v>
      </c>
      <c r="E38" s="55">
        <f t="shared" si="17"/>
        <v>-0.25</v>
      </c>
      <c r="F38" s="8" t="str">
        <f t="shared" si="0"/>
        <v/>
      </c>
      <c r="G38" s="56" t="str">
        <f t="shared" si="1"/>
        <v/>
      </c>
      <c r="H38" s="56" t="str">
        <f t="shared" si="2"/>
        <v/>
      </c>
      <c r="I38" s="7" t="str">
        <f t="shared" si="3"/>
        <v/>
      </c>
      <c r="J38" s="7" t="str">
        <f t="shared" si="4"/>
        <v/>
      </c>
      <c r="K38" s="56">
        <f t="shared" si="18"/>
        <v>5</v>
      </c>
      <c r="L38" s="56">
        <f t="shared" si="5"/>
        <v>0</v>
      </c>
      <c r="M38" s="56">
        <f t="shared" si="19"/>
        <v>0</v>
      </c>
      <c r="N38" s="57">
        <f t="shared" si="6"/>
        <v>0</v>
      </c>
      <c r="O38" s="57" t="str">
        <f t="shared" si="7"/>
        <v/>
      </c>
      <c r="P38" s="56">
        <f t="shared" si="8"/>
        <v>0.31387999999999999</v>
      </c>
      <c r="Q38" s="56">
        <f t="shared" si="9"/>
        <v>6</v>
      </c>
      <c r="R38" s="7">
        <f t="shared" si="10"/>
        <v>-7.3222756359239748E-4</v>
      </c>
      <c r="S38" s="7">
        <f t="shared" si="11"/>
        <v>-0.25</v>
      </c>
      <c r="T38" s="56">
        <f t="shared" si="20"/>
        <v>5</v>
      </c>
      <c r="U38" s="56">
        <f t="shared" si="12"/>
        <v>1</v>
      </c>
      <c r="W38" s="8" t="str">
        <f t="shared" si="13"/>
        <v>OUT</v>
      </c>
      <c r="X38" s="58" t="str">
        <f t="shared" si="25"/>
        <v>LOOK</v>
      </c>
      <c r="Y38" s="59">
        <f t="shared" si="15"/>
        <v>0</v>
      </c>
      <c r="Z38" s="59">
        <f t="shared" si="21"/>
        <v>0</v>
      </c>
      <c r="AA38" s="59">
        <f>IFERROR(IF(U38&gt;1,"",MAX($Z$38:Z38)*P38),0)</f>
        <v>0</v>
      </c>
      <c r="AB38" s="59">
        <f t="shared" si="22"/>
        <v>10744.883063669249</v>
      </c>
    </row>
    <row r="39" spans="1:28" ht="15.75" customHeight="1" x14ac:dyDescent="0.25">
      <c r="A39" s="1">
        <v>43534</v>
      </c>
      <c r="B39" s="2">
        <v>0.31870999999999999</v>
      </c>
      <c r="C39" s="54">
        <f t="shared" si="23"/>
        <v>1.538804638715433E-2</v>
      </c>
      <c r="D39" s="4">
        <v>6</v>
      </c>
      <c r="E39" s="55">
        <f t="shared" si="17"/>
        <v>0</v>
      </c>
      <c r="F39" s="8" t="str">
        <f t="shared" si="0"/>
        <v/>
      </c>
      <c r="G39" s="56" t="str">
        <f t="shared" si="1"/>
        <v/>
      </c>
      <c r="H39" s="56" t="str">
        <f t="shared" si="2"/>
        <v/>
      </c>
      <c r="I39" s="7" t="str">
        <f t="shared" si="3"/>
        <v/>
      </c>
      <c r="J39" s="7" t="str">
        <f t="shared" si="4"/>
        <v/>
      </c>
      <c r="K39" s="56">
        <f t="shared" si="18"/>
        <v>5</v>
      </c>
      <c r="L39" s="56">
        <f t="shared" si="5"/>
        <v>0</v>
      </c>
      <c r="M39" s="56">
        <f t="shared" si="19"/>
        <v>0</v>
      </c>
      <c r="N39" s="57">
        <f t="shared" si="6"/>
        <v>0</v>
      </c>
      <c r="O39" s="57" t="str">
        <f t="shared" si="7"/>
        <v/>
      </c>
      <c r="P39" s="56" t="str">
        <f t="shared" si="8"/>
        <v/>
      </c>
      <c r="Q39" s="56" t="str">
        <f t="shared" si="9"/>
        <v/>
      </c>
      <c r="R39" s="7" t="str">
        <f t="shared" si="10"/>
        <v/>
      </c>
      <c r="S39" s="7" t="str">
        <f t="shared" si="11"/>
        <v/>
      </c>
      <c r="T39" s="56">
        <f t="shared" si="20"/>
        <v>5</v>
      </c>
      <c r="U39" s="56">
        <f t="shared" si="12"/>
        <v>1</v>
      </c>
      <c r="W39" s="8" t="str">
        <f t="shared" si="13"/>
        <v>OUT</v>
      </c>
      <c r="X39" s="58" t="str">
        <f t="shared" si="25"/>
        <v>LOOK</v>
      </c>
      <c r="Y39" s="59">
        <f t="shared" si="15"/>
        <v>0</v>
      </c>
      <c r="Z39" s="59">
        <f t="shared" si="21"/>
        <v>0</v>
      </c>
      <c r="AA39" s="59">
        <f>IFERROR(IF(U39&gt;1,"",MAX($Z$6:Z39)*P39),0)</f>
        <v>0</v>
      </c>
      <c r="AB39" s="59">
        <f t="shared" si="22"/>
        <v>10744.883063669249</v>
      </c>
    </row>
    <row r="40" spans="1:28" ht="15.75" customHeight="1" x14ac:dyDescent="0.25">
      <c r="A40" s="1">
        <v>43541</v>
      </c>
      <c r="B40" s="2">
        <v>0.31170999999999999</v>
      </c>
      <c r="C40" s="54">
        <f t="shared" si="23"/>
        <v>-2.1963540522732285E-2</v>
      </c>
      <c r="D40" s="4">
        <v>5</v>
      </c>
      <c r="E40" s="55">
        <f t="shared" si="17"/>
        <v>-0.16666666666666666</v>
      </c>
      <c r="F40" s="8" t="str">
        <f t="shared" si="0"/>
        <v/>
      </c>
      <c r="G40" s="56" t="str">
        <f t="shared" si="1"/>
        <v/>
      </c>
      <c r="H40" s="56" t="str">
        <f t="shared" si="2"/>
        <v/>
      </c>
      <c r="I40" s="7" t="str">
        <f t="shared" si="3"/>
        <v/>
      </c>
      <c r="J40" s="7" t="str">
        <f t="shared" si="4"/>
        <v/>
      </c>
      <c r="K40" s="56">
        <f t="shared" si="18"/>
        <v>5</v>
      </c>
      <c r="L40" s="56">
        <f t="shared" si="5"/>
        <v>0</v>
      </c>
      <c r="M40" s="56">
        <f t="shared" si="19"/>
        <v>0</v>
      </c>
      <c r="N40" s="57">
        <f t="shared" si="6"/>
        <v>0</v>
      </c>
      <c r="O40" s="57" t="str">
        <f t="shared" si="7"/>
        <v/>
      </c>
      <c r="P40" s="56" t="str">
        <f t="shared" si="8"/>
        <v/>
      </c>
      <c r="Q40" s="56" t="str">
        <f t="shared" si="9"/>
        <v/>
      </c>
      <c r="R40" s="7" t="str">
        <f t="shared" si="10"/>
        <v/>
      </c>
      <c r="S40" s="7" t="str">
        <f t="shared" si="11"/>
        <v/>
      </c>
      <c r="T40" s="56">
        <f t="shared" si="20"/>
        <v>5</v>
      </c>
      <c r="U40" s="56">
        <f t="shared" si="12"/>
        <v>1</v>
      </c>
      <c r="W40" s="8" t="str">
        <f t="shared" si="13"/>
        <v>OUT</v>
      </c>
      <c r="X40" s="58" t="str">
        <f t="shared" si="25"/>
        <v>LOOK</v>
      </c>
      <c r="Y40" s="59">
        <f t="shared" si="15"/>
        <v>0</v>
      </c>
      <c r="Z40" s="59">
        <f t="shared" si="21"/>
        <v>0</v>
      </c>
      <c r="AA40" s="59">
        <f>IFERROR(IF(U40&gt;1,"",MAX($Z$6:Z40)*P40),0)</f>
        <v>0</v>
      </c>
      <c r="AB40" s="59">
        <f t="shared" si="22"/>
        <v>10744.883063669249</v>
      </c>
    </row>
    <row r="41" spans="1:28" ht="15.75" customHeight="1" x14ac:dyDescent="0.25">
      <c r="A41" s="1">
        <v>43548</v>
      </c>
      <c r="B41" s="2">
        <v>0.31103999999999998</v>
      </c>
      <c r="C41" s="54">
        <f t="shared" si="23"/>
        <v>-2.1494337685669497E-3</v>
      </c>
      <c r="D41" s="4">
        <v>5</v>
      </c>
      <c r="E41" s="55">
        <f t="shared" si="17"/>
        <v>0</v>
      </c>
      <c r="F41" s="8" t="str">
        <f t="shared" si="0"/>
        <v/>
      </c>
      <c r="G41" s="56" t="str">
        <f t="shared" si="1"/>
        <v/>
      </c>
      <c r="H41" s="56" t="str">
        <f t="shared" si="2"/>
        <v/>
      </c>
      <c r="I41" s="7" t="str">
        <f t="shared" si="3"/>
        <v/>
      </c>
      <c r="J41" s="7" t="str">
        <f t="shared" si="4"/>
        <v/>
      </c>
      <c r="K41" s="56">
        <f t="shared" si="18"/>
        <v>5</v>
      </c>
      <c r="L41" s="56">
        <f t="shared" si="5"/>
        <v>0</v>
      </c>
      <c r="M41" s="56">
        <f t="shared" si="19"/>
        <v>0</v>
      </c>
      <c r="N41" s="57">
        <f t="shared" si="6"/>
        <v>0</v>
      </c>
      <c r="O41" s="57" t="str">
        <f t="shared" si="7"/>
        <v/>
      </c>
      <c r="P41" s="56" t="str">
        <f t="shared" si="8"/>
        <v/>
      </c>
      <c r="Q41" s="56" t="str">
        <f t="shared" si="9"/>
        <v/>
      </c>
      <c r="R41" s="7" t="str">
        <f t="shared" si="10"/>
        <v/>
      </c>
      <c r="S41" s="7" t="str">
        <f t="shared" si="11"/>
        <v/>
      </c>
      <c r="T41" s="56">
        <f t="shared" si="20"/>
        <v>5</v>
      </c>
      <c r="U41" s="56">
        <f t="shared" si="12"/>
        <v>1</v>
      </c>
      <c r="W41" s="8" t="str">
        <f t="shared" si="13"/>
        <v>OUT</v>
      </c>
      <c r="X41" s="58" t="str">
        <f t="shared" si="25"/>
        <v>LOOK</v>
      </c>
      <c r="Y41" s="59">
        <f t="shared" si="15"/>
        <v>0</v>
      </c>
      <c r="Z41" s="59">
        <f t="shared" si="21"/>
        <v>0</v>
      </c>
      <c r="AA41" s="59">
        <f>IFERROR(IF(U41&gt;1,"",MAX($Z$6:Z41)*P41),0)</f>
        <v>0</v>
      </c>
      <c r="AB41" s="59">
        <f t="shared" si="22"/>
        <v>10744.883063669249</v>
      </c>
    </row>
    <row r="42" spans="1:28" ht="15.75" customHeight="1" x14ac:dyDescent="0.25">
      <c r="A42" s="1">
        <v>43555</v>
      </c>
      <c r="B42" s="2">
        <v>0.35255999999999998</v>
      </c>
      <c r="C42" s="54">
        <f t="shared" si="23"/>
        <v>0.13348765432098766</v>
      </c>
      <c r="D42" s="4">
        <v>8</v>
      </c>
      <c r="E42" s="55">
        <f t="shared" si="17"/>
        <v>0.6</v>
      </c>
      <c r="F42" s="8" t="str">
        <f t="shared" si="0"/>
        <v>X</v>
      </c>
      <c r="G42" s="56" t="str">
        <f t="shared" si="1"/>
        <v/>
      </c>
      <c r="H42" s="56" t="str">
        <f t="shared" si="2"/>
        <v/>
      </c>
      <c r="I42" s="7" t="str">
        <f t="shared" si="3"/>
        <v/>
      </c>
      <c r="J42" s="7" t="str">
        <f t="shared" si="4"/>
        <v/>
      </c>
      <c r="K42" s="56">
        <f t="shared" si="18"/>
        <v>5</v>
      </c>
      <c r="L42" s="56">
        <f t="shared" si="5"/>
        <v>-1</v>
      </c>
      <c r="M42" s="56">
        <f t="shared" si="19"/>
        <v>0</v>
      </c>
      <c r="N42" s="57">
        <f t="shared" si="6"/>
        <v>0</v>
      </c>
      <c r="O42" s="57">
        <f t="shared" si="7"/>
        <v>1</v>
      </c>
      <c r="P42" s="56" t="str">
        <f t="shared" si="8"/>
        <v/>
      </c>
      <c r="Q42" s="56" t="str">
        <f t="shared" si="9"/>
        <v/>
      </c>
      <c r="R42" s="7" t="str">
        <f t="shared" si="10"/>
        <v/>
      </c>
      <c r="S42" s="7" t="str">
        <f t="shared" si="11"/>
        <v/>
      </c>
      <c r="T42" s="56">
        <f t="shared" si="20"/>
        <v>6</v>
      </c>
      <c r="U42" s="56">
        <f t="shared" si="12"/>
        <v>0</v>
      </c>
      <c r="W42" s="8" t="str">
        <f t="shared" si="13"/>
        <v>OUT</v>
      </c>
      <c r="X42" s="58" t="str">
        <f t="shared" si="25"/>
        <v>LOOK</v>
      </c>
      <c r="Y42" s="59">
        <f t="shared" si="15"/>
        <v>0</v>
      </c>
      <c r="Z42" s="59">
        <f t="shared" si="21"/>
        <v>0</v>
      </c>
      <c r="AA42" s="59">
        <f>IFERROR(IF(U42&gt;1,"",MAX($Z$6:Z42)*P42),0)</f>
        <v>0</v>
      </c>
      <c r="AB42" s="59">
        <f t="shared" si="22"/>
        <v>10744.883063669249</v>
      </c>
    </row>
    <row r="43" spans="1:28" ht="15.75" customHeight="1" x14ac:dyDescent="0.25">
      <c r="A43" s="1">
        <v>43562</v>
      </c>
      <c r="B43" s="2">
        <v>0.32482</v>
      </c>
      <c r="C43" s="54">
        <f t="shared" si="23"/>
        <v>-7.8681642840934846E-2</v>
      </c>
      <c r="D43" s="4">
        <v>6</v>
      </c>
      <c r="E43" s="55">
        <f t="shared" si="17"/>
        <v>-0.25</v>
      </c>
      <c r="F43" s="8" t="str">
        <f t="shared" si="0"/>
        <v/>
      </c>
      <c r="G43" s="56" t="str">
        <f t="shared" si="1"/>
        <v/>
      </c>
      <c r="H43" s="56" t="str">
        <f t="shared" si="2"/>
        <v/>
      </c>
      <c r="I43" s="7" t="str">
        <f t="shared" si="3"/>
        <v/>
      </c>
      <c r="J43" s="7" t="str">
        <f t="shared" si="4"/>
        <v/>
      </c>
      <c r="K43" s="56">
        <f t="shared" si="18"/>
        <v>5</v>
      </c>
      <c r="L43" s="56">
        <f t="shared" si="5"/>
        <v>-1</v>
      </c>
      <c r="M43" s="56">
        <f t="shared" si="19"/>
        <v>-1</v>
      </c>
      <c r="N43" s="57">
        <f t="shared" si="6"/>
        <v>0</v>
      </c>
      <c r="O43" s="57" t="str">
        <f t="shared" si="7"/>
        <v/>
      </c>
      <c r="P43" s="56">
        <f t="shared" si="8"/>
        <v>0.32482</v>
      </c>
      <c r="Q43" s="56">
        <f t="shared" si="9"/>
        <v>5</v>
      </c>
      <c r="R43" s="7">
        <f t="shared" si="10"/>
        <v>-7.8681642840934846E-2</v>
      </c>
      <c r="S43" s="7">
        <f t="shared" si="11"/>
        <v>-0.25</v>
      </c>
      <c r="T43" s="56">
        <f t="shared" si="20"/>
        <v>6</v>
      </c>
      <c r="U43" s="56">
        <f t="shared" si="12"/>
        <v>0</v>
      </c>
      <c r="W43" s="8" t="str">
        <f t="shared" si="13"/>
        <v>OUT</v>
      </c>
      <c r="X43" s="58" t="str">
        <f t="shared" si="25"/>
        <v>LOOK</v>
      </c>
      <c r="Y43" s="59">
        <f t="shared" si="15"/>
        <v>0</v>
      </c>
      <c r="Z43" s="59">
        <f t="shared" si="21"/>
        <v>0</v>
      </c>
      <c r="AA43" s="59">
        <f>IFERROR(IF(U43&gt;1,"",MAX($Z$38:Z43)*P43),0)</f>
        <v>0</v>
      </c>
      <c r="AB43" s="59">
        <f t="shared" si="22"/>
        <v>10744.883063669249</v>
      </c>
    </row>
    <row r="44" spans="1:28" ht="15.75" customHeight="1" x14ac:dyDescent="0.25">
      <c r="A44" s="1">
        <v>43569</v>
      </c>
      <c r="B44" s="2">
        <v>0.32734999999999997</v>
      </c>
      <c r="C44" s="54">
        <f t="shared" si="23"/>
        <v>7.7889292531247356E-3</v>
      </c>
      <c r="D44" s="4">
        <v>5</v>
      </c>
      <c r="E44" s="55">
        <f t="shared" si="17"/>
        <v>-0.16666666666666666</v>
      </c>
      <c r="F44" s="8" t="str">
        <f t="shared" si="0"/>
        <v/>
      </c>
      <c r="G44" s="56" t="str">
        <f t="shared" si="1"/>
        <v/>
      </c>
      <c r="H44" s="56" t="str">
        <f t="shared" si="2"/>
        <v/>
      </c>
      <c r="I44" s="7" t="str">
        <f t="shared" si="3"/>
        <v/>
      </c>
      <c r="J44" s="7" t="str">
        <f t="shared" si="4"/>
        <v/>
      </c>
      <c r="K44" s="56">
        <f t="shared" si="18"/>
        <v>5</v>
      </c>
      <c r="L44" s="56">
        <f t="shared" si="5"/>
        <v>-1</v>
      </c>
      <c r="M44" s="56">
        <f t="shared" si="19"/>
        <v>-1</v>
      </c>
      <c r="N44" s="57">
        <f t="shared" si="6"/>
        <v>0</v>
      </c>
      <c r="O44" s="57" t="str">
        <f t="shared" si="7"/>
        <v/>
      </c>
      <c r="P44" s="56" t="str">
        <f t="shared" si="8"/>
        <v/>
      </c>
      <c r="Q44" s="56" t="str">
        <f t="shared" si="9"/>
        <v/>
      </c>
      <c r="R44" s="7" t="str">
        <f t="shared" si="10"/>
        <v/>
      </c>
      <c r="S44" s="7" t="str">
        <f t="shared" si="11"/>
        <v/>
      </c>
      <c r="T44" s="56">
        <f t="shared" si="20"/>
        <v>6</v>
      </c>
      <c r="U44" s="56">
        <f t="shared" si="12"/>
        <v>0</v>
      </c>
      <c r="W44" s="8" t="str">
        <f t="shared" si="13"/>
        <v>OUT</v>
      </c>
      <c r="X44" s="58" t="str">
        <f t="shared" si="25"/>
        <v>LOOK</v>
      </c>
      <c r="Y44" s="59">
        <f t="shared" si="15"/>
        <v>0</v>
      </c>
      <c r="Z44" s="59">
        <f t="shared" si="21"/>
        <v>0</v>
      </c>
      <c r="AA44" s="59">
        <f>IFERROR(IF(U44&gt;1,"",MAX($Z$6:Z44)*P44),0)</f>
        <v>0</v>
      </c>
      <c r="AB44" s="59">
        <f t="shared" si="22"/>
        <v>10744.883063669249</v>
      </c>
    </row>
    <row r="45" spans="1:28" ht="15.75" customHeight="1" x14ac:dyDescent="0.25">
      <c r="A45" s="1">
        <v>43576</v>
      </c>
      <c r="B45" s="2">
        <v>0.29894999999999999</v>
      </c>
      <c r="C45" s="54">
        <f t="shared" si="23"/>
        <v>-8.6757293416832082E-2</v>
      </c>
      <c r="D45" s="4">
        <v>5</v>
      </c>
      <c r="E45" s="55">
        <f t="shared" si="17"/>
        <v>0</v>
      </c>
      <c r="F45" s="8" t="str">
        <f t="shared" si="0"/>
        <v/>
      </c>
      <c r="G45" s="56" t="str">
        <f t="shared" si="1"/>
        <v/>
      </c>
      <c r="H45" s="56" t="str">
        <f t="shared" si="2"/>
        <v/>
      </c>
      <c r="I45" s="7" t="str">
        <f t="shared" si="3"/>
        <v/>
      </c>
      <c r="J45" s="7" t="str">
        <f t="shared" si="4"/>
        <v/>
      </c>
      <c r="K45" s="56">
        <f t="shared" si="18"/>
        <v>5</v>
      </c>
      <c r="L45" s="56">
        <f t="shared" si="5"/>
        <v>-1</v>
      </c>
      <c r="M45" s="56">
        <f t="shared" si="19"/>
        <v>-1</v>
      </c>
      <c r="N45" s="57">
        <f t="shared" si="6"/>
        <v>0</v>
      </c>
      <c r="O45" s="57" t="str">
        <f t="shared" si="7"/>
        <v/>
      </c>
      <c r="P45" s="56" t="str">
        <f t="shared" si="8"/>
        <v/>
      </c>
      <c r="Q45" s="56" t="str">
        <f t="shared" si="9"/>
        <v/>
      </c>
      <c r="R45" s="7" t="str">
        <f t="shared" si="10"/>
        <v/>
      </c>
      <c r="S45" s="7" t="str">
        <f t="shared" si="11"/>
        <v/>
      </c>
      <c r="T45" s="56">
        <f t="shared" si="20"/>
        <v>6</v>
      </c>
      <c r="U45" s="56">
        <f t="shared" si="12"/>
        <v>0</v>
      </c>
      <c r="W45" s="8" t="str">
        <f t="shared" si="13"/>
        <v>OUT</v>
      </c>
      <c r="X45" s="58" t="str">
        <f t="shared" si="25"/>
        <v>LOOK</v>
      </c>
      <c r="Y45" s="59">
        <f t="shared" si="15"/>
        <v>0</v>
      </c>
      <c r="Z45" s="59">
        <f t="shared" si="21"/>
        <v>0</v>
      </c>
      <c r="AA45" s="59">
        <f>IFERROR(IF(U45&gt;1,"",MAX($Z$6:Z45)*P45),0)</f>
        <v>0</v>
      </c>
      <c r="AB45" s="59">
        <f t="shared" si="22"/>
        <v>10744.883063669249</v>
      </c>
    </row>
    <row r="46" spans="1:28" ht="15.75" customHeight="1" x14ac:dyDescent="0.25">
      <c r="A46" s="1">
        <v>43583</v>
      </c>
      <c r="B46" s="2">
        <v>0.30368000000000001</v>
      </c>
      <c r="C46" s="54">
        <f t="shared" si="23"/>
        <v>1.5822043820036834E-2</v>
      </c>
      <c r="D46" s="4">
        <v>5</v>
      </c>
      <c r="E46" s="55">
        <f t="shared" si="17"/>
        <v>0</v>
      </c>
      <c r="F46" s="8" t="str">
        <f t="shared" si="0"/>
        <v/>
      </c>
      <c r="G46" s="56" t="str">
        <f t="shared" si="1"/>
        <v/>
      </c>
      <c r="H46" s="56" t="str">
        <f t="shared" si="2"/>
        <v/>
      </c>
      <c r="I46" s="7" t="str">
        <f t="shared" si="3"/>
        <v/>
      </c>
      <c r="J46" s="7" t="str">
        <f t="shared" si="4"/>
        <v/>
      </c>
      <c r="K46" s="56">
        <f t="shared" si="18"/>
        <v>5</v>
      </c>
      <c r="L46" s="56">
        <f t="shared" si="5"/>
        <v>-1</v>
      </c>
      <c r="M46" s="56">
        <f t="shared" si="19"/>
        <v>-1</v>
      </c>
      <c r="N46" s="57">
        <f t="shared" si="6"/>
        <v>0</v>
      </c>
      <c r="O46" s="57" t="str">
        <f t="shared" si="7"/>
        <v/>
      </c>
      <c r="P46" s="56" t="str">
        <f t="shared" si="8"/>
        <v/>
      </c>
      <c r="Q46" s="56" t="str">
        <f t="shared" si="9"/>
        <v/>
      </c>
      <c r="R46" s="7" t="str">
        <f t="shared" si="10"/>
        <v/>
      </c>
      <c r="S46" s="7" t="str">
        <f t="shared" si="11"/>
        <v/>
      </c>
      <c r="T46" s="56">
        <f t="shared" si="20"/>
        <v>6</v>
      </c>
      <c r="U46" s="56">
        <f t="shared" si="12"/>
        <v>0</v>
      </c>
      <c r="W46" s="8" t="str">
        <f t="shared" si="13"/>
        <v>OUT</v>
      </c>
      <c r="X46" s="58" t="str">
        <f t="shared" si="25"/>
        <v>LOOK</v>
      </c>
      <c r="Y46" s="59">
        <f t="shared" si="15"/>
        <v>0</v>
      </c>
      <c r="Z46" s="59">
        <f t="shared" si="21"/>
        <v>0</v>
      </c>
      <c r="AA46" s="59">
        <f>IFERROR(IF(U46&gt;1,"",MAX($Z$6:Z46)*P46),0)</f>
        <v>0</v>
      </c>
      <c r="AB46" s="59">
        <f t="shared" si="22"/>
        <v>10744.883063669249</v>
      </c>
    </row>
    <row r="47" spans="1:28" ht="15.75" customHeight="1" x14ac:dyDescent="0.25">
      <c r="A47" s="1">
        <v>43590</v>
      </c>
      <c r="B47" s="2">
        <v>0.32189000000000001</v>
      </c>
      <c r="C47" s="54">
        <f t="shared" si="23"/>
        <v>5.9964436248682834E-2</v>
      </c>
      <c r="D47" s="4">
        <v>6</v>
      </c>
      <c r="E47" s="55">
        <f t="shared" si="17"/>
        <v>0.2</v>
      </c>
      <c r="F47" s="8">
        <f t="shared" si="0"/>
        <v>1</v>
      </c>
      <c r="G47" s="56" t="str">
        <f t="shared" si="1"/>
        <v/>
      </c>
      <c r="H47" s="56" t="str">
        <f t="shared" si="2"/>
        <v/>
      </c>
      <c r="I47" s="7" t="str">
        <f t="shared" si="3"/>
        <v/>
      </c>
      <c r="J47" s="7" t="str">
        <f t="shared" si="4"/>
        <v/>
      </c>
      <c r="K47" s="56">
        <f t="shared" si="18"/>
        <v>6</v>
      </c>
      <c r="L47" s="56">
        <f t="shared" si="5"/>
        <v>0</v>
      </c>
      <c r="M47" s="56">
        <f t="shared" si="19"/>
        <v>0</v>
      </c>
      <c r="N47" s="57">
        <f t="shared" si="6"/>
        <v>0</v>
      </c>
      <c r="O47" s="57" t="str">
        <f t="shared" si="7"/>
        <v>X</v>
      </c>
      <c r="P47" s="56" t="str">
        <f t="shared" si="8"/>
        <v/>
      </c>
      <c r="Q47" s="56" t="str">
        <f t="shared" si="9"/>
        <v/>
      </c>
      <c r="R47" s="7" t="str">
        <f t="shared" si="10"/>
        <v/>
      </c>
      <c r="S47" s="7" t="str">
        <f t="shared" si="11"/>
        <v/>
      </c>
      <c r="T47" s="56">
        <f t="shared" si="20"/>
        <v>6</v>
      </c>
      <c r="U47" s="56">
        <f t="shared" si="12"/>
        <v>1</v>
      </c>
      <c r="W47" s="8" t="str">
        <f t="shared" si="13"/>
        <v>OUT</v>
      </c>
      <c r="X47" s="58" t="str">
        <f t="shared" si="25"/>
        <v>LOOK</v>
      </c>
      <c r="Y47" s="59">
        <f t="shared" si="15"/>
        <v>0</v>
      </c>
      <c r="Z47" s="59">
        <f t="shared" si="21"/>
        <v>0</v>
      </c>
      <c r="AA47" s="59">
        <f>IFERROR(IF(U47&gt;1,"",MAX($Z$6:Z47)*P47),0)</f>
        <v>0</v>
      </c>
      <c r="AB47" s="59">
        <f t="shared" si="22"/>
        <v>10744.883063669249</v>
      </c>
    </row>
    <row r="48" spans="1:28" ht="15.75" customHeight="1" x14ac:dyDescent="0.25">
      <c r="A48" s="1">
        <v>43597</v>
      </c>
      <c r="B48" s="2">
        <v>0.37193999999999999</v>
      </c>
      <c r="C48" s="54">
        <f t="shared" si="23"/>
        <v>0.15548789959302861</v>
      </c>
      <c r="D48" s="4">
        <v>15</v>
      </c>
      <c r="E48" s="55">
        <f t="shared" si="17"/>
        <v>1.5</v>
      </c>
      <c r="F48" s="8">
        <f t="shared" si="0"/>
        <v>1</v>
      </c>
      <c r="G48" s="56">
        <f t="shared" si="1"/>
        <v>0.37193999999999999</v>
      </c>
      <c r="H48" s="56">
        <f t="shared" si="2"/>
        <v>8</v>
      </c>
      <c r="I48" s="7">
        <f t="shared" si="3"/>
        <v>0.15548789959302861</v>
      </c>
      <c r="J48" s="7">
        <f t="shared" si="4"/>
        <v>1.5</v>
      </c>
      <c r="K48" s="56">
        <f t="shared" si="18"/>
        <v>7</v>
      </c>
      <c r="L48" s="56">
        <f t="shared" si="5"/>
        <v>1</v>
      </c>
      <c r="M48" s="56">
        <f t="shared" si="19"/>
        <v>1</v>
      </c>
      <c r="N48" s="57">
        <f t="shared" si="6"/>
        <v>1</v>
      </c>
      <c r="O48" s="57" t="str">
        <f t="shared" si="7"/>
        <v>X</v>
      </c>
      <c r="P48" s="56" t="str">
        <f t="shared" si="8"/>
        <v/>
      </c>
      <c r="Q48" s="56" t="str">
        <f t="shared" si="9"/>
        <v/>
      </c>
      <c r="R48" s="7" t="str">
        <f t="shared" si="10"/>
        <v/>
      </c>
      <c r="S48" s="7" t="str">
        <f t="shared" si="11"/>
        <v/>
      </c>
      <c r="T48" s="56">
        <f t="shared" si="20"/>
        <v>6</v>
      </c>
      <c r="U48" s="56">
        <f t="shared" si="12"/>
        <v>1</v>
      </c>
      <c r="W48" s="8" t="str">
        <f t="shared" si="13"/>
        <v>IN</v>
      </c>
      <c r="X48" s="58" t="str">
        <f t="shared" si="25"/>
        <v>LOOK</v>
      </c>
      <c r="Y48" s="59">
        <f t="shared" si="15"/>
        <v>0</v>
      </c>
      <c r="Z48" s="59">
        <f t="shared" si="21"/>
        <v>0</v>
      </c>
      <c r="AA48" s="59">
        <f>IFERROR(IF(U48&gt;1,"",MAX($Z$6:Z48)*P48),0)</f>
        <v>0</v>
      </c>
      <c r="AB48" s="59">
        <f t="shared" si="22"/>
        <v>10744.883063669249</v>
      </c>
    </row>
    <row r="49" spans="1:28" ht="15.75" customHeight="1" x14ac:dyDescent="0.25">
      <c r="A49" s="1">
        <v>43604</v>
      </c>
      <c r="B49" s="2">
        <v>0.38535999999999998</v>
      </c>
      <c r="C49" s="54">
        <f t="shared" si="23"/>
        <v>3.6081088347582911E-2</v>
      </c>
      <c r="D49" s="4">
        <v>8</v>
      </c>
      <c r="E49" s="55">
        <f t="shared" si="17"/>
        <v>-0.46666666666666667</v>
      </c>
      <c r="F49" s="8" t="str">
        <f t="shared" si="0"/>
        <v/>
      </c>
      <c r="G49" s="56">
        <f t="shared" si="1"/>
        <v>0.38535999999999998</v>
      </c>
      <c r="H49" s="56">
        <f t="shared" si="2"/>
        <v>11</v>
      </c>
      <c r="I49" s="7">
        <f t="shared" si="3"/>
        <v>3.6081088347582911E-2</v>
      </c>
      <c r="J49" s="7">
        <f t="shared" si="4"/>
        <v>-0.46666666666666667</v>
      </c>
      <c r="K49" s="56">
        <f t="shared" si="18"/>
        <v>7</v>
      </c>
      <c r="L49" s="56">
        <f t="shared" si="5"/>
        <v>1</v>
      </c>
      <c r="M49" s="56">
        <f t="shared" si="19"/>
        <v>1</v>
      </c>
      <c r="N49" s="57">
        <f t="shared" si="6"/>
        <v>1</v>
      </c>
      <c r="O49" s="57" t="str">
        <f t="shared" si="7"/>
        <v/>
      </c>
      <c r="P49" s="56" t="str">
        <f t="shared" si="8"/>
        <v/>
      </c>
      <c r="Q49" s="56" t="str">
        <f t="shared" si="9"/>
        <v/>
      </c>
      <c r="R49" s="7" t="str">
        <f t="shared" si="10"/>
        <v/>
      </c>
      <c r="S49" s="7" t="str">
        <f t="shared" si="11"/>
        <v/>
      </c>
      <c r="T49" s="56">
        <f t="shared" si="20"/>
        <v>6</v>
      </c>
      <c r="U49" s="56">
        <f t="shared" si="12"/>
        <v>1</v>
      </c>
      <c r="W49" s="8" t="str">
        <f t="shared" si="13"/>
        <v>IN</v>
      </c>
      <c r="X49" s="58">
        <f t="shared" si="25"/>
        <v>1000</v>
      </c>
      <c r="Y49" s="59">
        <f t="shared" si="15"/>
        <v>2594.9761262196389</v>
      </c>
      <c r="Z49" s="59">
        <f t="shared" si="21"/>
        <v>2594.9761262196389</v>
      </c>
      <c r="AA49" s="59">
        <f>IFERROR(IF(U49&gt;1,"",MAX($Z$6:Z49)*P49),0)</f>
        <v>0</v>
      </c>
      <c r="AB49" s="59">
        <f t="shared" si="22"/>
        <v>10744.883063669249</v>
      </c>
    </row>
    <row r="50" spans="1:28" ht="15.75" customHeight="1" x14ac:dyDescent="0.25">
      <c r="A50" s="1">
        <v>43611</v>
      </c>
      <c r="B50" s="2">
        <v>0.42893999999999999</v>
      </c>
      <c r="C50" s="54">
        <f t="shared" si="23"/>
        <v>0.11308905958065188</v>
      </c>
      <c r="D50" s="4">
        <v>11</v>
      </c>
      <c r="E50" s="55">
        <f t="shared" si="17"/>
        <v>0.375</v>
      </c>
      <c r="F50" s="8" t="str">
        <f t="shared" si="0"/>
        <v>X</v>
      </c>
      <c r="G50" s="56" t="str">
        <f t="shared" si="1"/>
        <v/>
      </c>
      <c r="H50" s="56" t="str">
        <f t="shared" si="2"/>
        <v/>
      </c>
      <c r="I50" s="7" t="str">
        <f t="shared" si="3"/>
        <v/>
      </c>
      <c r="J50" s="7" t="str">
        <f t="shared" si="4"/>
        <v/>
      </c>
      <c r="K50" s="56">
        <f t="shared" si="18"/>
        <v>7</v>
      </c>
      <c r="L50" s="56">
        <f t="shared" si="5"/>
        <v>0</v>
      </c>
      <c r="M50" s="56">
        <f t="shared" si="19"/>
        <v>0</v>
      </c>
      <c r="N50" s="57">
        <f t="shared" si="6"/>
        <v>0</v>
      </c>
      <c r="O50" s="57">
        <f t="shared" si="7"/>
        <v>1</v>
      </c>
      <c r="P50" s="56" t="str">
        <f t="shared" si="8"/>
        <v/>
      </c>
      <c r="Q50" s="56" t="str">
        <f t="shared" si="9"/>
        <v/>
      </c>
      <c r="R50" s="7" t="str">
        <f t="shared" si="10"/>
        <v/>
      </c>
      <c r="S50" s="7" t="str">
        <f t="shared" si="11"/>
        <v/>
      </c>
      <c r="T50" s="56">
        <f t="shared" si="20"/>
        <v>7</v>
      </c>
      <c r="U50" s="56">
        <f t="shared" si="12"/>
        <v>1</v>
      </c>
      <c r="W50" s="8" t="str">
        <f t="shared" si="13"/>
        <v>OUT</v>
      </c>
      <c r="X50" s="58" t="str">
        <f t="shared" si="25"/>
        <v/>
      </c>
      <c r="Y50" s="59">
        <f t="shared" si="15"/>
        <v>0</v>
      </c>
      <c r="Z50" s="59">
        <f t="shared" si="21"/>
        <v>2594.9761262196389</v>
      </c>
      <c r="AA50" s="59">
        <f>IFERROR(IF(U50&gt;1,"",MAX($Z$6:Z50)*P50),0)</f>
        <v>0</v>
      </c>
      <c r="AB50" s="59">
        <f t="shared" si="22"/>
        <v>10744.883063669249</v>
      </c>
    </row>
    <row r="51" spans="1:28" ht="15.75" customHeight="1" x14ac:dyDescent="0.25">
      <c r="A51" s="1">
        <v>43618</v>
      </c>
      <c r="B51" s="2">
        <v>0.40721000000000002</v>
      </c>
      <c r="C51" s="54">
        <f t="shared" si="23"/>
        <v>-5.0659765934629487E-2</v>
      </c>
      <c r="D51" s="4">
        <v>8</v>
      </c>
      <c r="E51" s="55">
        <f t="shared" si="17"/>
        <v>-0.27272727272727271</v>
      </c>
      <c r="F51" s="8" t="str">
        <f t="shared" si="0"/>
        <v/>
      </c>
      <c r="G51" s="56" t="str">
        <f t="shared" si="1"/>
        <v/>
      </c>
      <c r="H51" s="56" t="str">
        <f t="shared" si="2"/>
        <v/>
      </c>
      <c r="I51" s="7" t="str">
        <f t="shared" si="3"/>
        <v/>
      </c>
      <c r="J51" s="7" t="str">
        <f t="shared" si="4"/>
        <v/>
      </c>
      <c r="K51" s="56">
        <f t="shared" si="18"/>
        <v>7</v>
      </c>
      <c r="L51" s="56">
        <f t="shared" si="5"/>
        <v>0</v>
      </c>
      <c r="M51" s="56">
        <f t="shared" si="19"/>
        <v>0</v>
      </c>
      <c r="N51" s="57">
        <f t="shared" si="6"/>
        <v>0</v>
      </c>
      <c r="O51" s="57" t="str">
        <f t="shared" si="7"/>
        <v/>
      </c>
      <c r="P51" s="56">
        <f t="shared" si="8"/>
        <v>0.40721000000000002</v>
      </c>
      <c r="Q51" s="56">
        <f t="shared" si="9"/>
        <v>7</v>
      </c>
      <c r="R51" s="7">
        <f t="shared" si="10"/>
        <v>-5.0659765934629487E-2</v>
      </c>
      <c r="S51" s="7">
        <f t="shared" si="11"/>
        <v>-0.27272727272727271</v>
      </c>
      <c r="T51" s="56">
        <f t="shared" si="20"/>
        <v>7</v>
      </c>
      <c r="U51" s="56">
        <f t="shared" si="12"/>
        <v>1</v>
      </c>
      <c r="W51" s="8" t="str">
        <f t="shared" si="13"/>
        <v>OUT</v>
      </c>
      <c r="X51" s="58" t="str">
        <f t="shared" si="25"/>
        <v>LOOK</v>
      </c>
      <c r="Y51" s="59">
        <f t="shared" si="15"/>
        <v>0</v>
      </c>
      <c r="Z51" s="59">
        <f t="shared" si="21"/>
        <v>2594.9761262196389</v>
      </c>
      <c r="AA51" s="59">
        <f>IFERROR(IF(U51&gt;1,"",MAX($Z$38:Z51)*P51),0)</f>
        <v>1056.7002283578993</v>
      </c>
      <c r="AB51" s="59">
        <f t="shared" si="22"/>
        <v>11801.583292027148</v>
      </c>
    </row>
    <row r="52" spans="1:28" ht="15.75" customHeight="1" x14ac:dyDescent="0.25">
      <c r="A52" s="1">
        <v>43625</v>
      </c>
      <c r="B52" s="2">
        <v>0.40947</v>
      </c>
      <c r="C52" s="54">
        <f t="shared" si="23"/>
        <v>5.5499619361017265E-3</v>
      </c>
      <c r="D52" s="4">
        <v>7</v>
      </c>
      <c r="E52" s="55">
        <f t="shared" si="17"/>
        <v>-0.125</v>
      </c>
      <c r="F52" s="8" t="str">
        <f t="shared" si="0"/>
        <v/>
      </c>
      <c r="G52" s="56" t="str">
        <f t="shared" si="1"/>
        <v/>
      </c>
      <c r="H52" s="56" t="str">
        <f t="shared" si="2"/>
        <v/>
      </c>
      <c r="I52" s="7" t="str">
        <f t="shared" si="3"/>
        <v/>
      </c>
      <c r="J52" s="7" t="str">
        <f t="shared" si="4"/>
        <v/>
      </c>
      <c r="K52" s="56">
        <f t="shared" si="18"/>
        <v>7</v>
      </c>
      <c r="L52" s="56">
        <f t="shared" si="5"/>
        <v>0</v>
      </c>
      <c r="M52" s="56">
        <f t="shared" si="19"/>
        <v>0</v>
      </c>
      <c r="N52" s="57">
        <f t="shared" si="6"/>
        <v>0</v>
      </c>
      <c r="O52" s="57" t="str">
        <f t="shared" si="7"/>
        <v/>
      </c>
      <c r="P52" s="56" t="str">
        <f t="shared" si="8"/>
        <v/>
      </c>
      <c r="Q52" s="56" t="str">
        <f t="shared" si="9"/>
        <v/>
      </c>
      <c r="R52" s="7" t="str">
        <f t="shared" si="10"/>
        <v/>
      </c>
      <c r="S52" s="7" t="str">
        <f t="shared" si="11"/>
        <v/>
      </c>
      <c r="T52" s="56">
        <f t="shared" si="20"/>
        <v>7</v>
      </c>
      <c r="U52" s="56">
        <f t="shared" si="12"/>
        <v>1</v>
      </c>
      <c r="W52" s="8" t="str">
        <f t="shared" si="13"/>
        <v>OUT</v>
      </c>
      <c r="X52" s="58" t="str">
        <f t="shared" si="25"/>
        <v>LOOK</v>
      </c>
      <c r="Y52" s="59">
        <f t="shared" si="15"/>
        <v>0</v>
      </c>
      <c r="Z52" s="59">
        <f t="shared" si="21"/>
        <v>0</v>
      </c>
      <c r="AA52" s="59">
        <f>IFERROR(IF(U52&gt;1,"",MAX($Z$6:Z52)*P52),0)</f>
        <v>0</v>
      </c>
      <c r="AB52" s="59">
        <f t="shared" si="22"/>
        <v>11801.583292027148</v>
      </c>
    </row>
    <row r="53" spans="1:28" ht="15.75" customHeight="1" x14ac:dyDescent="0.25">
      <c r="A53" s="1">
        <v>43632</v>
      </c>
      <c r="B53" s="2">
        <v>0.47706999999999999</v>
      </c>
      <c r="C53" s="54">
        <f t="shared" si="23"/>
        <v>0.1650914596917967</v>
      </c>
      <c r="D53" s="4">
        <v>12</v>
      </c>
      <c r="E53" s="55">
        <f t="shared" si="17"/>
        <v>0.7142857142857143</v>
      </c>
      <c r="F53" s="8" t="str">
        <f t="shared" si="0"/>
        <v>X</v>
      </c>
      <c r="G53" s="56" t="str">
        <f t="shared" si="1"/>
        <v/>
      </c>
      <c r="H53" s="56" t="str">
        <f t="shared" si="2"/>
        <v/>
      </c>
      <c r="I53" s="7" t="str">
        <f t="shared" si="3"/>
        <v/>
      </c>
      <c r="J53" s="7" t="str">
        <f t="shared" si="4"/>
        <v/>
      </c>
      <c r="K53" s="56">
        <f t="shared" si="18"/>
        <v>7</v>
      </c>
      <c r="L53" s="56">
        <f t="shared" si="5"/>
        <v>-1</v>
      </c>
      <c r="M53" s="56">
        <f t="shared" si="19"/>
        <v>0</v>
      </c>
      <c r="N53" s="57">
        <f t="shared" si="6"/>
        <v>0</v>
      </c>
      <c r="O53" s="57">
        <f t="shared" si="7"/>
        <v>1</v>
      </c>
      <c r="P53" s="56" t="str">
        <f t="shared" si="8"/>
        <v/>
      </c>
      <c r="Q53" s="56" t="str">
        <f t="shared" si="9"/>
        <v/>
      </c>
      <c r="R53" s="7" t="str">
        <f t="shared" si="10"/>
        <v/>
      </c>
      <c r="S53" s="7" t="str">
        <f t="shared" si="11"/>
        <v/>
      </c>
      <c r="T53" s="56">
        <f t="shared" si="20"/>
        <v>8</v>
      </c>
      <c r="U53" s="56">
        <f t="shared" si="12"/>
        <v>0</v>
      </c>
      <c r="W53" s="8" t="str">
        <f t="shared" si="13"/>
        <v>OUT</v>
      </c>
      <c r="X53" s="58" t="str">
        <f t="shared" si="25"/>
        <v>LOOK</v>
      </c>
      <c r="Y53" s="59">
        <f t="shared" si="15"/>
        <v>0</v>
      </c>
      <c r="Z53" s="59">
        <f t="shared" si="21"/>
        <v>0</v>
      </c>
      <c r="AA53" s="59">
        <f>IFERROR(IF(U53&gt;1,"",MAX($Z$6:Z53)*P53),0)</f>
        <v>0</v>
      </c>
      <c r="AB53" s="59">
        <f t="shared" si="22"/>
        <v>11801.583292027148</v>
      </c>
    </row>
    <row r="54" spans="1:28" ht="15.75" customHeight="1" x14ac:dyDescent="0.25">
      <c r="A54" s="1">
        <v>43639</v>
      </c>
      <c r="B54" s="2">
        <v>0.42673</v>
      </c>
      <c r="C54" s="54">
        <f t="shared" si="23"/>
        <v>-0.10551910621082859</v>
      </c>
      <c r="D54" s="4">
        <v>12</v>
      </c>
      <c r="E54" s="55">
        <f t="shared" si="17"/>
        <v>0</v>
      </c>
      <c r="F54" s="8" t="str">
        <f t="shared" si="0"/>
        <v/>
      </c>
      <c r="G54" s="56" t="str">
        <f t="shared" si="1"/>
        <v/>
      </c>
      <c r="H54" s="56" t="str">
        <f t="shared" si="2"/>
        <v/>
      </c>
      <c r="I54" s="7" t="str">
        <f t="shared" si="3"/>
        <v/>
      </c>
      <c r="J54" s="7" t="str">
        <f t="shared" si="4"/>
        <v/>
      </c>
      <c r="K54" s="56">
        <f t="shared" si="18"/>
        <v>7</v>
      </c>
      <c r="L54" s="56">
        <f t="shared" si="5"/>
        <v>-1</v>
      </c>
      <c r="M54" s="56">
        <f t="shared" si="19"/>
        <v>-1</v>
      </c>
      <c r="N54" s="57">
        <f t="shared" si="6"/>
        <v>0</v>
      </c>
      <c r="O54" s="57" t="str">
        <f t="shared" si="7"/>
        <v/>
      </c>
      <c r="P54" s="56">
        <f t="shared" si="8"/>
        <v>0.42673</v>
      </c>
      <c r="Q54" s="56">
        <f t="shared" si="9"/>
        <v>7</v>
      </c>
      <c r="R54" s="7">
        <f t="shared" si="10"/>
        <v>-0.10551910621082859</v>
      </c>
      <c r="S54" s="7">
        <f t="shared" si="11"/>
        <v>0</v>
      </c>
      <c r="T54" s="56">
        <f t="shared" si="20"/>
        <v>8</v>
      </c>
      <c r="U54" s="56">
        <f t="shared" si="12"/>
        <v>0</v>
      </c>
      <c r="W54" s="8" t="str">
        <f t="shared" si="13"/>
        <v>OUT</v>
      </c>
      <c r="X54" s="58" t="str">
        <f t="shared" si="25"/>
        <v>LOOK</v>
      </c>
      <c r="Y54" s="59">
        <f t="shared" si="15"/>
        <v>0</v>
      </c>
      <c r="Z54" s="59">
        <f t="shared" si="21"/>
        <v>0</v>
      </c>
      <c r="AA54" s="59">
        <f>IFERROR(IF(U54&gt;1,"",MAX($Z$52:Z54)*P54),0)</f>
        <v>0</v>
      </c>
      <c r="AB54" s="59">
        <f t="shared" si="22"/>
        <v>11801.583292027148</v>
      </c>
    </row>
    <row r="55" spans="1:28" ht="15.75" customHeight="1" x14ac:dyDescent="0.25">
      <c r="A55" s="1">
        <v>43646</v>
      </c>
      <c r="B55" s="2">
        <v>0.39022000000000001</v>
      </c>
      <c r="C55" s="54">
        <f t="shared" si="23"/>
        <v>-8.5557612541888289E-2</v>
      </c>
      <c r="D55" s="4">
        <v>7</v>
      </c>
      <c r="E55" s="55">
        <f t="shared" si="17"/>
        <v>-0.41666666666666669</v>
      </c>
      <c r="F55" s="8" t="str">
        <f t="shared" si="0"/>
        <v/>
      </c>
      <c r="G55" s="56" t="str">
        <f t="shared" si="1"/>
        <v/>
      </c>
      <c r="H55" s="56" t="str">
        <f t="shared" si="2"/>
        <v/>
      </c>
      <c r="I55" s="7" t="str">
        <f t="shared" si="3"/>
        <v/>
      </c>
      <c r="J55" s="7" t="str">
        <f t="shared" si="4"/>
        <v/>
      </c>
      <c r="K55" s="56">
        <f t="shared" si="18"/>
        <v>7</v>
      </c>
      <c r="L55" s="56">
        <f t="shared" si="5"/>
        <v>-1</v>
      </c>
      <c r="M55" s="56">
        <f t="shared" si="19"/>
        <v>-1</v>
      </c>
      <c r="N55" s="57">
        <f t="shared" si="6"/>
        <v>0</v>
      </c>
      <c r="O55" s="57" t="str">
        <f t="shared" si="7"/>
        <v/>
      </c>
      <c r="P55" s="56" t="str">
        <f t="shared" si="8"/>
        <v/>
      </c>
      <c r="Q55" s="56" t="str">
        <f t="shared" si="9"/>
        <v/>
      </c>
      <c r="R55" s="7" t="str">
        <f t="shared" si="10"/>
        <v/>
      </c>
      <c r="S55" s="7" t="str">
        <f t="shared" si="11"/>
        <v/>
      </c>
      <c r="T55" s="56">
        <f t="shared" si="20"/>
        <v>8</v>
      </c>
      <c r="U55" s="56">
        <f t="shared" si="12"/>
        <v>0</v>
      </c>
      <c r="W55" s="8" t="str">
        <f t="shared" si="13"/>
        <v>OUT</v>
      </c>
      <c r="X55" s="58" t="str">
        <f t="shared" si="25"/>
        <v>LOOK</v>
      </c>
      <c r="Y55" s="59">
        <f t="shared" si="15"/>
        <v>0</v>
      </c>
      <c r="Z55" s="59">
        <f t="shared" si="21"/>
        <v>0</v>
      </c>
      <c r="AA55" s="59">
        <f>IFERROR(IF(U55&gt;1,"",MAX($Z$6:Z55)*P55),0)</f>
        <v>0</v>
      </c>
      <c r="AB55" s="59">
        <f t="shared" si="22"/>
        <v>11801.583292027148</v>
      </c>
    </row>
    <row r="56" spans="1:28" ht="15.75" customHeight="1" x14ac:dyDescent="0.25">
      <c r="A56" s="1">
        <v>43653</v>
      </c>
      <c r="B56" s="2">
        <v>0.33206000000000002</v>
      </c>
      <c r="C56" s="54">
        <f t="shared" si="23"/>
        <v>-0.14904412895289834</v>
      </c>
      <c r="D56" s="4">
        <v>7</v>
      </c>
      <c r="E56" s="55">
        <f t="shared" si="17"/>
        <v>0</v>
      </c>
      <c r="F56" s="8" t="str">
        <f t="shared" si="0"/>
        <v/>
      </c>
      <c r="G56" s="56" t="str">
        <f t="shared" si="1"/>
        <v/>
      </c>
      <c r="H56" s="56" t="str">
        <f t="shared" si="2"/>
        <v/>
      </c>
      <c r="I56" s="7" t="str">
        <f t="shared" si="3"/>
        <v/>
      </c>
      <c r="J56" s="7" t="str">
        <f t="shared" si="4"/>
        <v/>
      </c>
      <c r="K56" s="56">
        <f t="shared" si="18"/>
        <v>7</v>
      </c>
      <c r="L56" s="56">
        <f t="shared" si="5"/>
        <v>-1</v>
      </c>
      <c r="M56" s="56">
        <f t="shared" si="19"/>
        <v>-1</v>
      </c>
      <c r="N56" s="57">
        <f t="shared" si="6"/>
        <v>0</v>
      </c>
      <c r="O56" s="57" t="str">
        <f t="shared" si="7"/>
        <v/>
      </c>
      <c r="P56" s="56" t="str">
        <f t="shared" si="8"/>
        <v/>
      </c>
      <c r="Q56" s="56" t="str">
        <f t="shared" si="9"/>
        <v/>
      </c>
      <c r="R56" s="7" t="str">
        <f t="shared" si="10"/>
        <v/>
      </c>
      <c r="S56" s="7" t="str">
        <f t="shared" si="11"/>
        <v/>
      </c>
      <c r="T56" s="56">
        <f t="shared" si="20"/>
        <v>8</v>
      </c>
      <c r="U56" s="56">
        <f t="shared" si="12"/>
        <v>0</v>
      </c>
      <c r="W56" s="8" t="str">
        <f t="shared" si="13"/>
        <v>OUT</v>
      </c>
      <c r="X56" s="58" t="str">
        <f t="shared" si="25"/>
        <v>LOOK</v>
      </c>
      <c r="Y56" s="59">
        <f t="shared" si="15"/>
        <v>0</v>
      </c>
      <c r="Z56" s="59">
        <f t="shared" si="21"/>
        <v>0</v>
      </c>
      <c r="AA56" s="59">
        <f>IFERROR(IF(U56&gt;1,"",MAX($Z$6:Z56)*P56),0)</f>
        <v>0</v>
      </c>
      <c r="AB56" s="59">
        <f t="shared" si="22"/>
        <v>11801.583292027148</v>
      </c>
    </row>
    <row r="57" spans="1:28" ht="15.75" customHeight="1" x14ac:dyDescent="0.25">
      <c r="A57" s="1">
        <v>43660</v>
      </c>
      <c r="B57" s="2">
        <v>0.33285999999999999</v>
      </c>
      <c r="C57" s="54">
        <f t="shared" si="23"/>
        <v>2.4092031560560361E-3</v>
      </c>
      <c r="D57" s="4">
        <v>7</v>
      </c>
      <c r="E57" s="55">
        <f t="shared" si="17"/>
        <v>0</v>
      </c>
      <c r="F57" s="8" t="str">
        <f t="shared" si="0"/>
        <v/>
      </c>
      <c r="G57" s="56" t="str">
        <f t="shared" si="1"/>
        <v/>
      </c>
      <c r="H57" s="56" t="str">
        <f t="shared" si="2"/>
        <v/>
      </c>
      <c r="I57" s="7" t="str">
        <f t="shared" si="3"/>
        <v/>
      </c>
      <c r="J57" s="7" t="str">
        <f t="shared" si="4"/>
        <v/>
      </c>
      <c r="K57" s="56">
        <f t="shared" si="18"/>
        <v>7</v>
      </c>
      <c r="L57" s="56">
        <f t="shared" si="5"/>
        <v>-1</v>
      </c>
      <c r="M57" s="56">
        <f t="shared" si="19"/>
        <v>-1</v>
      </c>
      <c r="N57" s="57">
        <f t="shared" si="6"/>
        <v>0</v>
      </c>
      <c r="O57" s="57" t="str">
        <f t="shared" si="7"/>
        <v/>
      </c>
      <c r="P57" s="56" t="str">
        <f t="shared" si="8"/>
        <v/>
      </c>
      <c r="Q57" s="56" t="str">
        <f t="shared" si="9"/>
        <v/>
      </c>
      <c r="R57" s="7" t="str">
        <f t="shared" si="10"/>
        <v/>
      </c>
      <c r="S57" s="7" t="str">
        <f t="shared" si="11"/>
        <v/>
      </c>
      <c r="T57" s="56">
        <f t="shared" si="20"/>
        <v>8</v>
      </c>
      <c r="U57" s="56">
        <f t="shared" si="12"/>
        <v>0</v>
      </c>
      <c r="W57" s="8" t="str">
        <f t="shared" si="13"/>
        <v>OUT</v>
      </c>
      <c r="X57" s="58" t="str">
        <f t="shared" si="25"/>
        <v>LOOK</v>
      </c>
      <c r="Y57" s="59">
        <f t="shared" si="15"/>
        <v>0</v>
      </c>
      <c r="Z57" s="59">
        <f t="shared" si="21"/>
        <v>0</v>
      </c>
      <c r="AA57" s="59">
        <f>IFERROR(IF(U57&gt;1,"",MAX($Z$6:Z57)*P57),0)</f>
        <v>0</v>
      </c>
      <c r="AB57" s="59">
        <f t="shared" si="22"/>
        <v>11801.583292027148</v>
      </c>
    </row>
    <row r="58" spans="1:28" ht="15.75" customHeight="1" x14ac:dyDescent="0.25">
      <c r="A58" s="1">
        <v>43667</v>
      </c>
      <c r="B58" s="2">
        <v>0.30992999999999998</v>
      </c>
      <c r="C58" s="54">
        <f t="shared" si="23"/>
        <v>-6.8887820705401684E-2</v>
      </c>
      <c r="D58" s="4">
        <v>6</v>
      </c>
      <c r="E58" s="55">
        <f t="shared" si="17"/>
        <v>-0.14285714285714285</v>
      </c>
      <c r="F58" s="8" t="str">
        <f t="shared" si="0"/>
        <v/>
      </c>
      <c r="G58" s="56" t="str">
        <f t="shared" si="1"/>
        <v/>
      </c>
      <c r="H58" s="56" t="str">
        <f t="shared" si="2"/>
        <v/>
      </c>
      <c r="I58" s="7" t="str">
        <f t="shared" si="3"/>
        <v/>
      </c>
      <c r="J58" s="7" t="str">
        <f t="shared" si="4"/>
        <v/>
      </c>
      <c r="K58" s="56">
        <f t="shared" si="18"/>
        <v>7</v>
      </c>
      <c r="L58" s="56">
        <f t="shared" si="5"/>
        <v>-1</v>
      </c>
      <c r="M58" s="56">
        <f t="shared" si="19"/>
        <v>-1</v>
      </c>
      <c r="N58" s="57">
        <f t="shared" si="6"/>
        <v>0</v>
      </c>
      <c r="O58" s="57" t="str">
        <f t="shared" si="7"/>
        <v/>
      </c>
      <c r="P58" s="56" t="str">
        <f t="shared" si="8"/>
        <v/>
      </c>
      <c r="Q58" s="56" t="str">
        <f t="shared" si="9"/>
        <v/>
      </c>
      <c r="R58" s="7" t="str">
        <f t="shared" si="10"/>
        <v/>
      </c>
      <c r="S58" s="7" t="str">
        <f t="shared" si="11"/>
        <v/>
      </c>
      <c r="T58" s="56">
        <f t="shared" si="20"/>
        <v>8</v>
      </c>
      <c r="U58" s="56">
        <f t="shared" si="12"/>
        <v>0</v>
      </c>
      <c r="W58" s="8" t="str">
        <f t="shared" si="13"/>
        <v>OUT</v>
      </c>
      <c r="X58" s="58" t="str">
        <f t="shared" si="25"/>
        <v>LOOK</v>
      </c>
      <c r="Y58" s="59">
        <f t="shared" si="15"/>
        <v>0</v>
      </c>
      <c r="Z58" s="59">
        <f t="shared" si="21"/>
        <v>0</v>
      </c>
      <c r="AA58" s="59">
        <f>IFERROR(IF(U58&gt;1,"",MAX($Z$6:Z58)*P58),0)</f>
        <v>0</v>
      </c>
      <c r="AB58" s="59">
        <f t="shared" si="22"/>
        <v>11801.583292027148</v>
      </c>
    </row>
    <row r="59" spans="1:28" ht="15.75" customHeight="1" x14ac:dyDescent="0.25">
      <c r="A59" s="1">
        <v>43674</v>
      </c>
      <c r="B59" s="2">
        <v>0.31601000000000001</v>
      </c>
      <c r="C59" s="54">
        <f t="shared" si="23"/>
        <v>1.9617332946149226E-2</v>
      </c>
      <c r="D59" s="4">
        <v>6</v>
      </c>
      <c r="E59" s="55">
        <f t="shared" si="17"/>
        <v>0</v>
      </c>
      <c r="F59" s="8" t="str">
        <f t="shared" si="0"/>
        <v/>
      </c>
      <c r="G59" s="56" t="str">
        <f t="shared" si="1"/>
        <v/>
      </c>
      <c r="H59" s="56" t="str">
        <f t="shared" si="2"/>
        <v/>
      </c>
      <c r="I59" s="7" t="str">
        <f t="shared" si="3"/>
        <v/>
      </c>
      <c r="J59" s="7" t="str">
        <f t="shared" si="4"/>
        <v/>
      </c>
      <c r="K59" s="56">
        <f t="shared" si="18"/>
        <v>7</v>
      </c>
      <c r="L59" s="56">
        <f t="shared" si="5"/>
        <v>-1</v>
      </c>
      <c r="M59" s="56">
        <f t="shared" si="19"/>
        <v>-1</v>
      </c>
      <c r="N59" s="57">
        <f t="shared" si="6"/>
        <v>0</v>
      </c>
      <c r="O59" s="57" t="str">
        <f t="shared" si="7"/>
        <v/>
      </c>
      <c r="P59" s="56" t="str">
        <f t="shared" si="8"/>
        <v/>
      </c>
      <c r="Q59" s="56" t="str">
        <f t="shared" si="9"/>
        <v/>
      </c>
      <c r="R59" s="7" t="str">
        <f t="shared" si="10"/>
        <v/>
      </c>
      <c r="S59" s="7" t="str">
        <f t="shared" si="11"/>
        <v/>
      </c>
      <c r="T59" s="56">
        <f t="shared" si="20"/>
        <v>8</v>
      </c>
      <c r="U59" s="56">
        <f t="shared" si="12"/>
        <v>0</v>
      </c>
      <c r="W59" s="8" t="str">
        <f t="shared" si="13"/>
        <v>OUT</v>
      </c>
      <c r="X59" s="58" t="str">
        <f t="shared" si="25"/>
        <v>LOOK</v>
      </c>
      <c r="Y59" s="59">
        <f t="shared" si="15"/>
        <v>0</v>
      </c>
      <c r="Z59" s="59">
        <f t="shared" si="21"/>
        <v>0</v>
      </c>
      <c r="AA59" s="59">
        <f>IFERROR(IF(U59&gt;1,"",MAX($Z$6:Z59)*P59),0)</f>
        <v>0</v>
      </c>
      <c r="AB59" s="59">
        <f t="shared" si="22"/>
        <v>11801.583292027148</v>
      </c>
    </row>
    <row r="60" spans="1:28" ht="15.75" customHeight="1" x14ac:dyDescent="0.25">
      <c r="A60" s="1">
        <v>43681</v>
      </c>
      <c r="B60" s="2">
        <v>0.29925000000000002</v>
      </c>
      <c r="C60" s="54">
        <f t="shared" si="23"/>
        <v>-5.3036296319736706E-2</v>
      </c>
      <c r="D60" s="4">
        <v>6</v>
      </c>
      <c r="E60" s="55">
        <f t="shared" si="17"/>
        <v>0</v>
      </c>
      <c r="F60" s="8" t="str">
        <f t="shared" si="0"/>
        <v/>
      </c>
      <c r="G60" s="56" t="str">
        <f t="shared" si="1"/>
        <v/>
      </c>
      <c r="H60" s="56" t="str">
        <f t="shared" si="2"/>
        <v/>
      </c>
      <c r="I60" s="7" t="str">
        <f t="shared" si="3"/>
        <v/>
      </c>
      <c r="J60" s="7" t="str">
        <f t="shared" si="4"/>
        <v/>
      </c>
      <c r="K60" s="56">
        <f t="shared" si="18"/>
        <v>7</v>
      </c>
      <c r="L60" s="56">
        <f t="shared" si="5"/>
        <v>-1</v>
      </c>
      <c r="M60" s="56">
        <f t="shared" si="19"/>
        <v>-1</v>
      </c>
      <c r="N60" s="57">
        <f t="shared" si="6"/>
        <v>0</v>
      </c>
      <c r="O60" s="57" t="str">
        <f t="shared" si="7"/>
        <v/>
      </c>
      <c r="P60" s="56" t="str">
        <f t="shared" si="8"/>
        <v/>
      </c>
      <c r="Q60" s="56" t="str">
        <f t="shared" si="9"/>
        <v/>
      </c>
      <c r="R60" s="7" t="str">
        <f t="shared" si="10"/>
        <v/>
      </c>
      <c r="S60" s="7" t="str">
        <f t="shared" si="11"/>
        <v/>
      </c>
      <c r="T60" s="56">
        <f t="shared" si="20"/>
        <v>8</v>
      </c>
      <c r="U60" s="56">
        <f t="shared" si="12"/>
        <v>0</v>
      </c>
      <c r="W60" s="8" t="str">
        <f t="shared" si="13"/>
        <v>OUT</v>
      </c>
      <c r="X60" s="58" t="str">
        <f t="shared" si="25"/>
        <v>LOOK</v>
      </c>
      <c r="Y60" s="59">
        <f t="shared" si="15"/>
        <v>0</v>
      </c>
      <c r="Z60" s="59">
        <f t="shared" si="21"/>
        <v>0</v>
      </c>
      <c r="AA60" s="59">
        <f>IFERROR(IF(U60&gt;1,"",MAX($Z$6:Z60)*P60),0)</f>
        <v>0</v>
      </c>
      <c r="AB60" s="59">
        <f t="shared" si="22"/>
        <v>11801.583292027148</v>
      </c>
    </row>
    <row r="61" spans="1:28" ht="15.75" customHeight="1" x14ac:dyDescent="0.25">
      <c r="A61" s="1">
        <v>43688</v>
      </c>
      <c r="B61" s="2">
        <v>0.26544000000000001</v>
      </c>
      <c r="C61" s="54">
        <f t="shared" si="23"/>
        <v>-0.11298245614035089</v>
      </c>
      <c r="D61" s="4">
        <v>6</v>
      </c>
      <c r="E61" s="55">
        <f t="shared" si="17"/>
        <v>0</v>
      </c>
      <c r="F61" s="8" t="str">
        <f t="shared" si="0"/>
        <v/>
      </c>
      <c r="G61" s="56" t="str">
        <f t="shared" si="1"/>
        <v/>
      </c>
      <c r="H61" s="56" t="str">
        <f t="shared" si="2"/>
        <v/>
      </c>
      <c r="I61" s="7" t="str">
        <f t="shared" si="3"/>
        <v/>
      </c>
      <c r="J61" s="7" t="str">
        <f t="shared" si="4"/>
        <v/>
      </c>
      <c r="K61" s="56">
        <f t="shared" si="18"/>
        <v>7</v>
      </c>
      <c r="L61" s="56">
        <f t="shared" si="5"/>
        <v>-1</v>
      </c>
      <c r="M61" s="56">
        <f t="shared" si="19"/>
        <v>-1</v>
      </c>
      <c r="N61" s="57">
        <f t="shared" si="6"/>
        <v>0</v>
      </c>
      <c r="O61" s="57" t="str">
        <f t="shared" si="7"/>
        <v/>
      </c>
      <c r="P61" s="56" t="str">
        <f t="shared" si="8"/>
        <v/>
      </c>
      <c r="Q61" s="56" t="str">
        <f t="shared" si="9"/>
        <v/>
      </c>
      <c r="R61" s="7" t="str">
        <f t="shared" si="10"/>
        <v/>
      </c>
      <c r="S61" s="7" t="str">
        <f t="shared" si="11"/>
        <v/>
      </c>
      <c r="T61" s="56">
        <f t="shared" si="20"/>
        <v>8</v>
      </c>
      <c r="U61" s="56">
        <f t="shared" si="12"/>
        <v>0</v>
      </c>
      <c r="W61" s="8" t="str">
        <f t="shared" si="13"/>
        <v>OUT</v>
      </c>
      <c r="X61" s="58" t="str">
        <f t="shared" si="25"/>
        <v>LOOK</v>
      </c>
      <c r="Y61" s="59">
        <f t="shared" si="15"/>
        <v>0</v>
      </c>
      <c r="Z61" s="59">
        <f t="shared" si="21"/>
        <v>0</v>
      </c>
      <c r="AA61" s="59">
        <f>IFERROR(IF(U61&gt;1,"",MAX($Z$6:Z61)*P61),0)</f>
        <v>0</v>
      </c>
      <c r="AB61" s="59">
        <f t="shared" si="22"/>
        <v>11801.583292027148</v>
      </c>
    </row>
    <row r="62" spans="1:28" ht="15.75" customHeight="1" x14ac:dyDescent="0.25">
      <c r="A62" s="1">
        <v>43695</v>
      </c>
      <c r="B62" s="2">
        <v>0.27137</v>
      </c>
      <c r="C62" s="54">
        <f t="shared" si="23"/>
        <v>2.2340265220012021E-2</v>
      </c>
      <c r="D62" s="4">
        <v>6</v>
      </c>
      <c r="E62" s="55">
        <f t="shared" si="17"/>
        <v>0</v>
      </c>
      <c r="F62" s="8" t="str">
        <f t="shared" si="0"/>
        <v/>
      </c>
      <c r="G62" s="56" t="str">
        <f t="shared" si="1"/>
        <v/>
      </c>
      <c r="H62" s="56" t="str">
        <f t="shared" si="2"/>
        <v/>
      </c>
      <c r="I62" s="7" t="str">
        <f t="shared" si="3"/>
        <v/>
      </c>
      <c r="J62" s="7" t="str">
        <f t="shared" si="4"/>
        <v/>
      </c>
      <c r="K62" s="56">
        <f t="shared" si="18"/>
        <v>7</v>
      </c>
      <c r="L62" s="56">
        <f t="shared" si="5"/>
        <v>-1</v>
      </c>
      <c r="M62" s="56">
        <f t="shared" si="19"/>
        <v>-1</v>
      </c>
      <c r="N62" s="57">
        <f t="shared" si="6"/>
        <v>0</v>
      </c>
      <c r="O62" s="57" t="str">
        <f t="shared" si="7"/>
        <v/>
      </c>
      <c r="P62" s="56" t="str">
        <f t="shared" si="8"/>
        <v/>
      </c>
      <c r="Q62" s="56" t="str">
        <f t="shared" si="9"/>
        <v/>
      </c>
      <c r="R62" s="7" t="str">
        <f t="shared" si="10"/>
        <v/>
      </c>
      <c r="S62" s="7" t="str">
        <f t="shared" si="11"/>
        <v/>
      </c>
      <c r="T62" s="56">
        <f t="shared" si="20"/>
        <v>8</v>
      </c>
      <c r="U62" s="56">
        <f t="shared" si="12"/>
        <v>0</v>
      </c>
      <c r="W62" s="8" t="str">
        <f t="shared" si="13"/>
        <v>OUT</v>
      </c>
      <c r="X62" s="58" t="str">
        <f t="shared" si="25"/>
        <v>LOOK</v>
      </c>
      <c r="Y62" s="59">
        <f t="shared" si="15"/>
        <v>0</v>
      </c>
      <c r="Z62" s="59">
        <f t="shared" si="21"/>
        <v>0</v>
      </c>
      <c r="AA62" s="59">
        <f>IFERROR(IF(U62&gt;1,"",MAX($Z$6:Z62)*P62),0)</f>
        <v>0</v>
      </c>
      <c r="AB62" s="59">
        <f t="shared" si="22"/>
        <v>11801.583292027148</v>
      </c>
    </row>
    <row r="63" spans="1:28" ht="15.75" customHeight="1" x14ac:dyDescent="0.25">
      <c r="A63" s="1">
        <v>43702</v>
      </c>
      <c r="B63" s="2">
        <v>0.25758999999999999</v>
      </c>
      <c r="C63" s="54">
        <f t="shared" si="23"/>
        <v>-5.0779378708037053E-2</v>
      </c>
      <c r="D63" s="4">
        <v>5</v>
      </c>
      <c r="E63" s="55">
        <f t="shared" si="17"/>
        <v>-0.16666666666666666</v>
      </c>
      <c r="F63" s="8" t="str">
        <f t="shared" si="0"/>
        <v/>
      </c>
      <c r="G63" s="56" t="str">
        <f t="shared" si="1"/>
        <v/>
      </c>
      <c r="H63" s="56" t="str">
        <f t="shared" si="2"/>
        <v/>
      </c>
      <c r="I63" s="7" t="str">
        <f t="shared" si="3"/>
        <v/>
      </c>
      <c r="J63" s="7" t="str">
        <f t="shared" si="4"/>
        <v/>
      </c>
      <c r="K63" s="56">
        <f t="shared" si="18"/>
        <v>7</v>
      </c>
      <c r="L63" s="56">
        <f t="shared" si="5"/>
        <v>-1</v>
      </c>
      <c r="M63" s="56">
        <f t="shared" si="19"/>
        <v>-1</v>
      </c>
      <c r="N63" s="57">
        <f t="shared" si="6"/>
        <v>0</v>
      </c>
      <c r="O63" s="57" t="str">
        <f t="shared" si="7"/>
        <v/>
      </c>
      <c r="P63" s="56" t="str">
        <f t="shared" si="8"/>
        <v/>
      </c>
      <c r="Q63" s="56" t="str">
        <f t="shared" si="9"/>
        <v/>
      </c>
      <c r="R63" s="7" t="str">
        <f t="shared" si="10"/>
        <v/>
      </c>
      <c r="S63" s="7" t="str">
        <f t="shared" si="11"/>
        <v/>
      </c>
      <c r="T63" s="56">
        <f t="shared" si="20"/>
        <v>8</v>
      </c>
      <c r="U63" s="56">
        <f t="shared" si="12"/>
        <v>0</v>
      </c>
      <c r="W63" s="8" t="str">
        <f t="shared" si="13"/>
        <v>OUT</v>
      </c>
      <c r="X63" s="58" t="str">
        <f t="shared" si="25"/>
        <v>LOOK</v>
      </c>
      <c r="Y63" s="59">
        <f t="shared" si="15"/>
        <v>0</v>
      </c>
      <c r="Z63" s="59">
        <f t="shared" si="21"/>
        <v>0</v>
      </c>
      <c r="AA63" s="59">
        <f>IFERROR(IF(U63&gt;1,"",MAX($Z$6:Z63)*P63),0)</f>
        <v>0</v>
      </c>
      <c r="AB63" s="59">
        <f t="shared" si="22"/>
        <v>11801.583292027148</v>
      </c>
    </row>
    <row r="64" spans="1:28" ht="15.75" customHeight="1" x14ac:dyDescent="0.25">
      <c r="A64" s="1">
        <v>43709</v>
      </c>
      <c r="B64" s="2">
        <v>0.25999</v>
      </c>
      <c r="C64" s="54">
        <f t="shared" si="23"/>
        <v>9.3171318762374829E-3</v>
      </c>
      <c r="D64" s="4">
        <v>5</v>
      </c>
      <c r="E64" s="55">
        <f t="shared" si="17"/>
        <v>0</v>
      </c>
      <c r="F64" s="8" t="str">
        <f t="shared" si="0"/>
        <v/>
      </c>
      <c r="G64" s="56" t="str">
        <f t="shared" si="1"/>
        <v/>
      </c>
      <c r="H64" s="56" t="str">
        <f t="shared" si="2"/>
        <v/>
      </c>
      <c r="I64" s="7" t="str">
        <f t="shared" si="3"/>
        <v/>
      </c>
      <c r="J64" s="7" t="str">
        <f t="shared" si="4"/>
        <v/>
      </c>
      <c r="K64" s="56">
        <f t="shared" si="18"/>
        <v>7</v>
      </c>
      <c r="L64" s="56">
        <f t="shared" si="5"/>
        <v>-1</v>
      </c>
      <c r="M64" s="56">
        <f t="shared" si="19"/>
        <v>-1</v>
      </c>
      <c r="N64" s="57">
        <f t="shared" si="6"/>
        <v>0</v>
      </c>
      <c r="O64" s="57" t="str">
        <f t="shared" si="7"/>
        <v/>
      </c>
      <c r="P64" s="56" t="str">
        <f t="shared" si="8"/>
        <v/>
      </c>
      <c r="Q64" s="56" t="str">
        <f t="shared" si="9"/>
        <v/>
      </c>
      <c r="R64" s="7" t="str">
        <f t="shared" si="10"/>
        <v/>
      </c>
      <c r="S64" s="7" t="str">
        <f t="shared" si="11"/>
        <v/>
      </c>
      <c r="T64" s="56">
        <f t="shared" si="20"/>
        <v>8</v>
      </c>
      <c r="U64" s="56">
        <f t="shared" si="12"/>
        <v>0</v>
      </c>
      <c r="W64" s="8" t="str">
        <f t="shared" si="13"/>
        <v>OUT</v>
      </c>
      <c r="X64" s="58" t="str">
        <f t="shared" si="25"/>
        <v>LOOK</v>
      </c>
      <c r="Y64" s="59">
        <f t="shared" si="15"/>
        <v>0</v>
      </c>
      <c r="Z64" s="59">
        <f t="shared" si="21"/>
        <v>0</v>
      </c>
      <c r="AA64" s="59">
        <f>IFERROR(IF(U64&gt;1,"",MAX($Z$6:Z64)*P64),0)</f>
        <v>0</v>
      </c>
      <c r="AB64" s="59">
        <f t="shared" si="22"/>
        <v>11801.583292027148</v>
      </c>
    </row>
    <row r="65" spans="1:28" ht="15.75" customHeight="1" x14ac:dyDescent="0.25">
      <c r="A65" s="1">
        <v>43716</v>
      </c>
      <c r="B65" s="2">
        <v>0.26128000000000001</v>
      </c>
      <c r="C65" s="54">
        <f t="shared" si="23"/>
        <v>4.9617292972807163E-3</v>
      </c>
      <c r="D65" s="4">
        <v>5</v>
      </c>
      <c r="E65" s="55">
        <f t="shared" si="17"/>
        <v>0</v>
      </c>
      <c r="F65" s="8" t="str">
        <f t="shared" si="0"/>
        <v/>
      </c>
      <c r="G65" s="56" t="str">
        <f t="shared" si="1"/>
        <v/>
      </c>
      <c r="H65" s="56" t="str">
        <f t="shared" si="2"/>
        <v/>
      </c>
      <c r="I65" s="7" t="str">
        <f t="shared" si="3"/>
        <v/>
      </c>
      <c r="J65" s="7" t="str">
        <f t="shared" si="4"/>
        <v/>
      </c>
      <c r="K65" s="56">
        <f t="shared" si="18"/>
        <v>7</v>
      </c>
      <c r="L65" s="56">
        <f t="shared" si="5"/>
        <v>-1</v>
      </c>
      <c r="M65" s="56">
        <f t="shared" si="19"/>
        <v>-1</v>
      </c>
      <c r="N65" s="57">
        <f t="shared" si="6"/>
        <v>0</v>
      </c>
      <c r="O65" s="57" t="str">
        <f t="shared" si="7"/>
        <v/>
      </c>
      <c r="P65" s="56" t="str">
        <f t="shared" si="8"/>
        <v/>
      </c>
      <c r="Q65" s="56" t="str">
        <f t="shared" si="9"/>
        <v/>
      </c>
      <c r="R65" s="7" t="str">
        <f t="shared" si="10"/>
        <v/>
      </c>
      <c r="S65" s="7" t="str">
        <f t="shared" si="11"/>
        <v/>
      </c>
      <c r="T65" s="56">
        <f t="shared" si="20"/>
        <v>8</v>
      </c>
      <c r="U65" s="56">
        <f t="shared" si="12"/>
        <v>0</v>
      </c>
      <c r="W65" s="8" t="str">
        <f t="shared" si="13"/>
        <v>OUT</v>
      </c>
      <c r="X65" s="58" t="str">
        <f t="shared" si="25"/>
        <v>LOOK</v>
      </c>
      <c r="Y65" s="59">
        <f t="shared" si="15"/>
        <v>0</v>
      </c>
      <c r="Z65" s="59">
        <f t="shared" si="21"/>
        <v>0</v>
      </c>
      <c r="AA65" s="59">
        <f>IFERROR(IF(U65&gt;1,"",MAX($Z$6:Z65)*P65),0)</f>
        <v>0</v>
      </c>
      <c r="AB65" s="59">
        <f t="shared" si="22"/>
        <v>11801.583292027148</v>
      </c>
    </row>
    <row r="66" spans="1:28" ht="15.75" customHeight="1" x14ac:dyDescent="0.25">
      <c r="A66" s="1">
        <v>43723</v>
      </c>
      <c r="B66" s="2">
        <v>0.28967999999999999</v>
      </c>
      <c r="C66" s="54">
        <f t="shared" si="23"/>
        <v>0.10869565217391297</v>
      </c>
      <c r="D66" s="4">
        <v>7</v>
      </c>
      <c r="E66" s="55">
        <f t="shared" si="17"/>
        <v>0.4</v>
      </c>
      <c r="F66" s="8" t="str">
        <f t="shared" si="0"/>
        <v>X</v>
      </c>
      <c r="G66" s="56" t="str">
        <f t="shared" si="1"/>
        <v/>
      </c>
      <c r="H66" s="56" t="str">
        <f t="shared" si="2"/>
        <v/>
      </c>
      <c r="I66" s="7" t="str">
        <f t="shared" si="3"/>
        <v/>
      </c>
      <c r="J66" s="7" t="str">
        <f t="shared" si="4"/>
        <v/>
      </c>
      <c r="K66" s="56">
        <f t="shared" si="18"/>
        <v>7</v>
      </c>
      <c r="L66" s="56">
        <f t="shared" si="5"/>
        <v>-2</v>
      </c>
      <c r="M66" s="56">
        <f t="shared" si="19"/>
        <v>0</v>
      </c>
      <c r="N66" s="57">
        <f t="shared" si="6"/>
        <v>0</v>
      </c>
      <c r="O66" s="57">
        <f t="shared" si="7"/>
        <v>1</v>
      </c>
      <c r="P66" s="56" t="str">
        <f t="shared" si="8"/>
        <v/>
      </c>
      <c r="Q66" s="56" t="str">
        <f t="shared" si="9"/>
        <v/>
      </c>
      <c r="R66" s="7" t="str">
        <f t="shared" si="10"/>
        <v/>
      </c>
      <c r="S66" s="7" t="str">
        <f t="shared" si="11"/>
        <v/>
      </c>
      <c r="T66" s="56">
        <f t="shared" si="20"/>
        <v>9</v>
      </c>
      <c r="U66" s="56">
        <f t="shared" si="12"/>
        <v>0</v>
      </c>
      <c r="W66" s="8" t="str">
        <f t="shared" si="13"/>
        <v>OUT</v>
      </c>
      <c r="X66" s="58" t="str">
        <f t="shared" si="25"/>
        <v>LOOK</v>
      </c>
      <c r="Y66" s="59">
        <f t="shared" si="15"/>
        <v>0</v>
      </c>
      <c r="Z66" s="59">
        <f t="shared" si="21"/>
        <v>0</v>
      </c>
      <c r="AA66" s="59">
        <f>IFERROR(IF(U66&gt;1,"",MAX($Z$6:Z66)*P66),0)</f>
        <v>0</v>
      </c>
      <c r="AB66" s="59">
        <f t="shared" si="22"/>
        <v>11801.583292027148</v>
      </c>
    </row>
    <row r="67" spans="1:28" ht="15.75" customHeight="1" x14ac:dyDescent="0.25">
      <c r="A67" s="1">
        <v>43730</v>
      </c>
      <c r="B67" s="2">
        <v>0.24185999999999999</v>
      </c>
      <c r="C67" s="54">
        <f t="shared" si="23"/>
        <v>-0.16507870753935378</v>
      </c>
      <c r="D67" s="4">
        <v>5</v>
      </c>
      <c r="E67" s="55">
        <f t="shared" si="17"/>
        <v>-0.2857142857142857</v>
      </c>
      <c r="F67" s="8" t="str">
        <f t="shared" si="0"/>
        <v/>
      </c>
      <c r="G67" s="56" t="str">
        <f t="shared" si="1"/>
        <v/>
      </c>
      <c r="H67" s="56" t="str">
        <f t="shared" si="2"/>
        <v/>
      </c>
      <c r="I67" s="7" t="str">
        <f t="shared" si="3"/>
        <v/>
      </c>
      <c r="J67" s="7" t="str">
        <f t="shared" si="4"/>
        <v/>
      </c>
      <c r="K67" s="56">
        <f t="shared" si="18"/>
        <v>7</v>
      </c>
      <c r="L67" s="56">
        <f t="shared" si="5"/>
        <v>-2</v>
      </c>
      <c r="M67" s="56">
        <f t="shared" si="19"/>
        <v>-2</v>
      </c>
      <c r="N67" s="57">
        <f t="shared" si="6"/>
        <v>0</v>
      </c>
      <c r="O67" s="57" t="str">
        <f t="shared" si="7"/>
        <v/>
      </c>
      <c r="P67" s="56">
        <f t="shared" si="8"/>
        <v>0.24185999999999999</v>
      </c>
      <c r="Q67" s="56">
        <f t="shared" si="9"/>
        <v>5</v>
      </c>
      <c r="R67" s="7">
        <f t="shared" si="10"/>
        <v>-0.16507870753935378</v>
      </c>
      <c r="S67" s="7">
        <f t="shared" si="11"/>
        <v>-0.2857142857142857</v>
      </c>
      <c r="T67" s="56">
        <f t="shared" si="20"/>
        <v>9</v>
      </c>
      <c r="U67" s="56">
        <f t="shared" si="12"/>
        <v>0</v>
      </c>
      <c r="W67" s="8" t="str">
        <f t="shared" si="13"/>
        <v>OUT</v>
      </c>
      <c r="X67" s="58" t="str">
        <f t="shared" ref="X67:X86" si="26">IF(M66&gt;=1,IFERROR($X$2*F66,""),"LOOK")</f>
        <v>LOOK</v>
      </c>
      <c r="Y67" s="59">
        <f t="shared" si="15"/>
        <v>0</v>
      </c>
      <c r="Z67" s="59">
        <f t="shared" si="21"/>
        <v>0</v>
      </c>
      <c r="AA67" s="59">
        <f>IFERROR(IF(U67&gt;1,"",MAX($Z$52:Z67)*P67),0)</f>
        <v>0</v>
      </c>
      <c r="AB67" s="59">
        <f t="shared" si="22"/>
        <v>11801.583292027148</v>
      </c>
    </row>
    <row r="68" spans="1:28" ht="15.75" customHeight="1" x14ac:dyDescent="0.25">
      <c r="A68" s="1">
        <v>43737</v>
      </c>
      <c r="B68" s="2">
        <v>0.25318000000000002</v>
      </c>
      <c r="C68" s="54">
        <f t="shared" si="23"/>
        <v>4.6803936161415795E-2</v>
      </c>
      <c r="D68" s="4">
        <v>5</v>
      </c>
      <c r="E68" s="55">
        <f t="shared" si="17"/>
        <v>0</v>
      </c>
      <c r="F68" s="8" t="str">
        <f t="shared" si="0"/>
        <v/>
      </c>
      <c r="G68" s="56" t="str">
        <f t="shared" si="1"/>
        <v/>
      </c>
      <c r="H68" s="56" t="str">
        <f t="shared" si="2"/>
        <v/>
      </c>
      <c r="I68" s="7" t="str">
        <f t="shared" si="3"/>
        <v/>
      </c>
      <c r="J68" s="7" t="str">
        <f t="shared" si="4"/>
        <v/>
      </c>
      <c r="K68" s="56">
        <f t="shared" si="18"/>
        <v>7</v>
      </c>
      <c r="L68" s="56">
        <f t="shared" si="5"/>
        <v>-2</v>
      </c>
      <c r="M68" s="56">
        <f t="shared" si="19"/>
        <v>-2</v>
      </c>
      <c r="N68" s="57">
        <f t="shared" si="6"/>
        <v>0</v>
      </c>
      <c r="O68" s="57" t="str">
        <f t="shared" si="7"/>
        <v/>
      </c>
      <c r="P68" s="56" t="str">
        <f t="shared" si="8"/>
        <v/>
      </c>
      <c r="Q68" s="56" t="str">
        <f t="shared" si="9"/>
        <v/>
      </c>
      <c r="R68" s="7" t="str">
        <f t="shared" si="10"/>
        <v/>
      </c>
      <c r="S68" s="7" t="str">
        <f t="shared" si="11"/>
        <v/>
      </c>
      <c r="T68" s="56">
        <f t="shared" si="20"/>
        <v>9</v>
      </c>
      <c r="U68" s="56">
        <f t="shared" si="12"/>
        <v>0</v>
      </c>
      <c r="W68" s="8" t="str">
        <f t="shared" si="13"/>
        <v>OUT</v>
      </c>
      <c r="X68" s="58" t="str">
        <f t="shared" si="26"/>
        <v>LOOK</v>
      </c>
      <c r="Y68" s="59">
        <f t="shared" si="15"/>
        <v>0</v>
      </c>
      <c r="Z68" s="59">
        <f t="shared" si="21"/>
        <v>0</v>
      </c>
      <c r="AA68" s="59">
        <f>IFERROR(IF(U68&gt;1,"",MAX($Z$6:Z68)*P68),0)</f>
        <v>0</v>
      </c>
      <c r="AB68" s="59">
        <f t="shared" si="22"/>
        <v>11801.583292027148</v>
      </c>
    </row>
    <row r="69" spans="1:28" ht="15.75" customHeight="1" x14ac:dyDescent="0.25">
      <c r="A69" s="1">
        <v>43744</v>
      </c>
      <c r="B69" s="2">
        <v>0.27235999999999999</v>
      </c>
      <c r="C69" s="54">
        <f t="shared" si="23"/>
        <v>7.5756378860889387E-2</v>
      </c>
      <c r="D69" s="4">
        <v>6</v>
      </c>
      <c r="E69" s="55">
        <f t="shared" si="17"/>
        <v>0.2</v>
      </c>
      <c r="F69" s="8">
        <f t="shared" si="0"/>
        <v>1</v>
      </c>
      <c r="G69" s="56" t="str">
        <f t="shared" si="1"/>
        <v/>
      </c>
      <c r="H69" s="56" t="str">
        <f t="shared" si="2"/>
        <v/>
      </c>
      <c r="I69" s="7" t="str">
        <f t="shared" si="3"/>
        <v/>
      </c>
      <c r="J69" s="7" t="str">
        <f t="shared" si="4"/>
        <v/>
      </c>
      <c r="K69" s="56">
        <f t="shared" si="18"/>
        <v>8</v>
      </c>
      <c r="L69" s="56">
        <f t="shared" si="5"/>
        <v>-1</v>
      </c>
      <c r="M69" s="56">
        <f t="shared" si="19"/>
        <v>-1</v>
      </c>
      <c r="N69" s="57">
        <f t="shared" si="6"/>
        <v>0</v>
      </c>
      <c r="O69" s="57" t="str">
        <f t="shared" si="7"/>
        <v>X</v>
      </c>
      <c r="P69" s="56" t="str">
        <f t="shared" si="8"/>
        <v/>
      </c>
      <c r="Q69" s="56" t="str">
        <f t="shared" si="9"/>
        <v/>
      </c>
      <c r="R69" s="7" t="str">
        <f t="shared" si="10"/>
        <v/>
      </c>
      <c r="S69" s="7" t="str">
        <f t="shared" si="11"/>
        <v/>
      </c>
      <c r="T69" s="56">
        <f t="shared" si="20"/>
        <v>9</v>
      </c>
      <c r="U69" s="56">
        <f t="shared" si="12"/>
        <v>0</v>
      </c>
      <c r="W69" s="8" t="str">
        <f t="shared" si="13"/>
        <v>OUT</v>
      </c>
      <c r="X69" s="58" t="str">
        <f t="shared" si="26"/>
        <v>LOOK</v>
      </c>
      <c r="Y69" s="59">
        <f t="shared" si="15"/>
        <v>0</v>
      </c>
      <c r="Z69" s="59">
        <f t="shared" si="21"/>
        <v>0</v>
      </c>
      <c r="AA69" s="59">
        <f>IFERROR(IF(U69&gt;1,"",MAX($Z$6:Z69)*P69),0)</f>
        <v>0</v>
      </c>
      <c r="AB69" s="59">
        <f t="shared" si="22"/>
        <v>11801.583292027148</v>
      </c>
    </row>
    <row r="70" spans="1:28" ht="15.75" customHeight="1" x14ac:dyDescent="0.25">
      <c r="A70" s="1">
        <v>43751</v>
      </c>
      <c r="B70" s="2">
        <v>0.29132999999999998</v>
      </c>
      <c r="C70" s="54">
        <f t="shared" si="23"/>
        <v>6.9650462622998927E-2</v>
      </c>
      <c r="D70" s="4">
        <v>6</v>
      </c>
      <c r="E70" s="55">
        <f t="shared" si="17"/>
        <v>0</v>
      </c>
      <c r="F70" s="8" t="str">
        <f t="shared" ref="F70:F133" si="27">IF(E70&gt;0,IF(C71&gt;0,1,"X"),"")</f>
        <v/>
      </c>
      <c r="G70" s="56">
        <f t="shared" ref="G70:G133" si="28">IF(F69=1,B70,"")</f>
        <v>0.29132999999999998</v>
      </c>
      <c r="H70" s="56">
        <f t="shared" ref="H70:H133" si="29">IF(F69=1,D71,"")</f>
        <v>6</v>
      </c>
      <c r="I70" s="7">
        <f t="shared" ref="I70:I133" si="30">IF(F69=1,C70,"")</f>
        <v>6.9650462622998927E-2</v>
      </c>
      <c r="J70" s="7">
        <f t="shared" ref="J70:J133" si="31">IF(F69=1,E70,"")</f>
        <v>0</v>
      </c>
      <c r="K70" s="56">
        <f t="shared" si="18"/>
        <v>8</v>
      </c>
      <c r="L70" s="56">
        <f t="shared" ref="L70:L133" si="32">K70-T70</f>
        <v>-1</v>
      </c>
      <c r="M70" s="56">
        <f t="shared" si="19"/>
        <v>-1</v>
      </c>
      <c r="N70" s="57">
        <f t="shared" ref="N70:N133" si="33">IF(L70&lt;0,0,L70)</f>
        <v>0</v>
      </c>
      <c r="O70" s="57" t="str">
        <f t="shared" ref="O70:O133" si="34">IF(E70&gt;0,IF(C71&lt;0,1,"X"),"")</f>
        <v/>
      </c>
      <c r="P70" s="56" t="str">
        <f t="shared" ref="P70:P133" si="35">IF(O69=1,B70,"")</f>
        <v/>
      </c>
      <c r="Q70" s="56" t="str">
        <f t="shared" ref="Q70:Q133" si="36">IF(O69=1,D71,"")</f>
        <v/>
      </c>
      <c r="R70" s="7" t="str">
        <f t="shared" ref="R70:R133" si="37">IF(O69=1,C70,"")</f>
        <v/>
      </c>
      <c r="S70" s="7" t="str">
        <f t="shared" ref="S70:S133" si="38">IF(O69=1,E70,"")</f>
        <v/>
      </c>
      <c r="T70" s="56">
        <f t="shared" si="20"/>
        <v>9</v>
      </c>
      <c r="U70" s="56">
        <f t="shared" ref="U70:U133" si="39">IF(L70&lt;0,0,1)</f>
        <v>0</v>
      </c>
      <c r="W70" s="8" t="str">
        <f t="shared" ref="W70:W133" si="40">IF(M70&gt;0,"IN","OUT")</f>
        <v>OUT</v>
      </c>
      <c r="X70" s="58" t="str">
        <f t="shared" si="26"/>
        <v>LOOK</v>
      </c>
      <c r="Y70" s="59">
        <f t="shared" ref="Y70:Y133" si="41">IFERROR(X70/G70,0)</f>
        <v>0</v>
      </c>
      <c r="Z70" s="59">
        <f t="shared" si="21"/>
        <v>0</v>
      </c>
      <c r="AA70" s="59">
        <f>IFERROR(IF(U70&gt;1,"",MAX($Z$6:Z70)*P70),0)</f>
        <v>0</v>
      </c>
      <c r="AB70" s="59">
        <f t="shared" si="22"/>
        <v>11801.583292027148</v>
      </c>
    </row>
    <row r="71" spans="1:28" ht="15.75" customHeight="1" x14ac:dyDescent="0.25">
      <c r="A71" s="1">
        <v>43758</v>
      </c>
      <c r="B71" s="2">
        <v>0.29375000000000001</v>
      </c>
      <c r="C71" s="54">
        <f t="shared" si="23"/>
        <v>8.3067311982975775E-3</v>
      </c>
      <c r="D71" s="4">
        <v>6</v>
      </c>
      <c r="E71" s="55">
        <f t="shared" ref="E71:E134" si="42">(D71-D70)/D70</f>
        <v>0</v>
      </c>
      <c r="F71" s="8" t="str">
        <f t="shared" si="27"/>
        <v/>
      </c>
      <c r="G71" s="56" t="str">
        <f t="shared" si="28"/>
        <v/>
      </c>
      <c r="H71" s="56" t="str">
        <f t="shared" si="29"/>
        <v/>
      </c>
      <c r="I71" s="7" t="str">
        <f t="shared" si="30"/>
        <v/>
      </c>
      <c r="J71" s="7" t="str">
        <f t="shared" si="31"/>
        <v/>
      </c>
      <c r="K71" s="56">
        <f t="shared" ref="K71:K134" si="43">K70+COUNTIF(F71,"1")</f>
        <v>8</v>
      </c>
      <c r="L71" s="56">
        <f t="shared" si="32"/>
        <v>-1</v>
      </c>
      <c r="M71" s="56">
        <f t="shared" ref="M71:M134" si="44">IF(L71&lt;L70,0,L71)</f>
        <v>-1</v>
      </c>
      <c r="N71" s="57">
        <f t="shared" si="33"/>
        <v>0</v>
      </c>
      <c r="O71" s="57" t="str">
        <f t="shared" si="34"/>
        <v/>
      </c>
      <c r="P71" s="56" t="str">
        <f t="shared" si="35"/>
        <v/>
      </c>
      <c r="Q71" s="56" t="str">
        <f t="shared" si="36"/>
        <v/>
      </c>
      <c r="R71" s="7" t="str">
        <f t="shared" si="37"/>
        <v/>
      </c>
      <c r="S71" s="7" t="str">
        <f t="shared" si="38"/>
        <v/>
      </c>
      <c r="T71" s="56">
        <f t="shared" ref="T71:T134" si="45">T70+COUNTIF(O71,"1")</f>
        <v>9</v>
      </c>
      <c r="U71" s="56">
        <f t="shared" si="39"/>
        <v>0</v>
      </c>
      <c r="W71" s="8" t="str">
        <f t="shared" si="40"/>
        <v>OUT</v>
      </c>
      <c r="X71" s="58" t="str">
        <f t="shared" si="26"/>
        <v>LOOK</v>
      </c>
      <c r="Y71" s="59">
        <f t="shared" si="41"/>
        <v>0</v>
      </c>
      <c r="Z71" s="59">
        <f t="shared" ref="Z71:Z134" si="46">IF(AA70&gt;0,0+Y71,Z70+Y71)</f>
        <v>0</v>
      </c>
      <c r="AA71" s="59">
        <f>IFERROR(IF(U71&gt;1,"",MAX($Z$6:Z71)*P71),0)</f>
        <v>0</v>
      </c>
      <c r="AB71" s="59">
        <f t="shared" ref="AB71:AB134" si="47">AB70+AA71</f>
        <v>11801.583292027148</v>
      </c>
    </row>
    <row r="72" spans="1:28" ht="15.75" customHeight="1" x14ac:dyDescent="0.25">
      <c r="A72" s="1">
        <v>43765</v>
      </c>
      <c r="B72" s="2">
        <v>0.29469000000000001</v>
      </c>
      <c r="C72" s="54">
        <f t="shared" si="23"/>
        <v>3.1999999999999876E-3</v>
      </c>
      <c r="D72" s="4">
        <v>6</v>
      </c>
      <c r="E72" s="55">
        <f t="shared" si="42"/>
        <v>0</v>
      </c>
      <c r="F72" s="8" t="str">
        <f t="shared" si="27"/>
        <v/>
      </c>
      <c r="G72" s="56" t="str">
        <f t="shared" si="28"/>
        <v/>
      </c>
      <c r="H72" s="56" t="str">
        <f t="shared" si="29"/>
        <v/>
      </c>
      <c r="I72" s="7" t="str">
        <f t="shared" si="30"/>
        <v/>
      </c>
      <c r="J72" s="7" t="str">
        <f t="shared" si="31"/>
        <v/>
      </c>
      <c r="K72" s="56">
        <f t="shared" si="43"/>
        <v>8</v>
      </c>
      <c r="L72" s="56">
        <f t="shared" si="32"/>
        <v>-1</v>
      </c>
      <c r="M72" s="56">
        <f t="shared" si="44"/>
        <v>-1</v>
      </c>
      <c r="N72" s="57">
        <f t="shared" si="33"/>
        <v>0</v>
      </c>
      <c r="O72" s="57" t="str">
        <f t="shared" si="34"/>
        <v/>
      </c>
      <c r="P72" s="56" t="str">
        <f t="shared" si="35"/>
        <v/>
      </c>
      <c r="Q72" s="56" t="str">
        <f t="shared" si="36"/>
        <v/>
      </c>
      <c r="R72" s="7" t="str">
        <f t="shared" si="37"/>
        <v/>
      </c>
      <c r="S72" s="7" t="str">
        <f t="shared" si="38"/>
        <v/>
      </c>
      <c r="T72" s="56">
        <f t="shared" si="45"/>
        <v>9</v>
      </c>
      <c r="U72" s="56">
        <f t="shared" si="39"/>
        <v>0</v>
      </c>
      <c r="W72" s="8" t="str">
        <f t="shared" si="40"/>
        <v>OUT</v>
      </c>
      <c r="X72" s="58" t="str">
        <f t="shared" si="26"/>
        <v>LOOK</v>
      </c>
      <c r="Y72" s="59">
        <f t="shared" si="41"/>
        <v>0</v>
      </c>
      <c r="Z72" s="59">
        <f t="shared" si="46"/>
        <v>0</v>
      </c>
      <c r="AA72" s="59">
        <f>IFERROR(IF(U72&gt;1,"",MAX($Z$6:Z72)*P72),0)</f>
        <v>0</v>
      </c>
      <c r="AB72" s="59">
        <f t="shared" si="47"/>
        <v>11801.583292027148</v>
      </c>
    </row>
    <row r="73" spans="1:28" ht="15.75" customHeight="1" x14ac:dyDescent="0.25">
      <c r="A73" s="1">
        <v>43772</v>
      </c>
      <c r="B73" s="2">
        <v>0.27987000000000001</v>
      </c>
      <c r="C73" s="54">
        <f t="shared" si="23"/>
        <v>-5.0290135396518373E-2</v>
      </c>
      <c r="D73" s="4">
        <v>6</v>
      </c>
      <c r="E73" s="55">
        <f t="shared" si="42"/>
        <v>0</v>
      </c>
      <c r="F73" s="8" t="str">
        <f t="shared" si="27"/>
        <v/>
      </c>
      <c r="G73" s="56" t="str">
        <f t="shared" si="28"/>
        <v/>
      </c>
      <c r="H73" s="56" t="str">
        <f t="shared" si="29"/>
        <v/>
      </c>
      <c r="I73" s="7" t="str">
        <f t="shared" si="30"/>
        <v/>
      </c>
      <c r="J73" s="7" t="str">
        <f t="shared" si="31"/>
        <v/>
      </c>
      <c r="K73" s="56">
        <f t="shared" si="43"/>
        <v>8</v>
      </c>
      <c r="L73" s="56">
        <f t="shared" si="32"/>
        <v>-1</v>
      </c>
      <c r="M73" s="56">
        <f t="shared" si="44"/>
        <v>-1</v>
      </c>
      <c r="N73" s="57">
        <f t="shared" si="33"/>
        <v>0</v>
      </c>
      <c r="O73" s="57" t="str">
        <f t="shared" si="34"/>
        <v/>
      </c>
      <c r="P73" s="56" t="str">
        <f t="shared" si="35"/>
        <v/>
      </c>
      <c r="Q73" s="56" t="str">
        <f t="shared" si="36"/>
        <v/>
      </c>
      <c r="R73" s="7" t="str">
        <f t="shared" si="37"/>
        <v/>
      </c>
      <c r="S73" s="7" t="str">
        <f t="shared" si="38"/>
        <v/>
      </c>
      <c r="T73" s="56">
        <f t="shared" si="45"/>
        <v>9</v>
      </c>
      <c r="U73" s="56">
        <f t="shared" si="39"/>
        <v>0</v>
      </c>
      <c r="W73" s="8" t="str">
        <f t="shared" si="40"/>
        <v>OUT</v>
      </c>
      <c r="X73" s="58" t="str">
        <f t="shared" si="26"/>
        <v>LOOK</v>
      </c>
      <c r="Y73" s="59">
        <f t="shared" si="41"/>
        <v>0</v>
      </c>
      <c r="Z73" s="59">
        <f t="shared" si="46"/>
        <v>0</v>
      </c>
      <c r="AA73" s="59">
        <f>IFERROR(IF(U73&gt;1,"",MAX($Z$6:Z73)*P73),0)</f>
        <v>0</v>
      </c>
      <c r="AB73" s="59">
        <f t="shared" si="47"/>
        <v>11801.583292027148</v>
      </c>
    </row>
    <row r="74" spans="1:28" ht="15.75" customHeight="1" x14ac:dyDescent="0.25">
      <c r="A74" s="1">
        <v>43779</v>
      </c>
      <c r="B74" s="2">
        <v>0.26218999999999998</v>
      </c>
      <c r="C74" s="54">
        <f t="shared" si="23"/>
        <v>-6.3172187086861856E-2</v>
      </c>
      <c r="D74" s="4">
        <v>5</v>
      </c>
      <c r="E74" s="55">
        <f t="shared" si="42"/>
        <v>-0.16666666666666666</v>
      </c>
      <c r="F74" s="8" t="str">
        <f t="shared" si="27"/>
        <v/>
      </c>
      <c r="G74" s="56" t="str">
        <f t="shared" si="28"/>
        <v/>
      </c>
      <c r="H74" s="56" t="str">
        <f t="shared" si="29"/>
        <v/>
      </c>
      <c r="I74" s="7" t="str">
        <f t="shared" si="30"/>
        <v/>
      </c>
      <c r="J74" s="7" t="str">
        <f t="shared" si="31"/>
        <v/>
      </c>
      <c r="K74" s="56">
        <f t="shared" si="43"/>
        <v>8</v>
      </c>
      <c r="L74" s="56">
        <f t="shared" si="32"/>
        <v>-1</v>
      </c>
      <c r="M74" s="56">
        <f t="shared" si="44"/>
        <v>-1</v>
      </c>
      <c r="N74" s="57">
        <f t="shared" si="33"/>
        <v>0</v>
      </c>
      <c r="O74" s="57" t="str">
        <f t="shared" si="34"/>
        <v/>
      </c>
      <c r="P74" s="56" t="str">
        <f t="shared" si="35"/>
        <v/>
      </c>
      <c r="Q74" s="56" t="str">
        <f t="shared" si="36"/>
        <v/>
      </c>
      <c r="R74" s="7" t="str">
        <f t="shared" si="37"/>
        <v/>
      </c>
      <c r="S74" s="7" t="str">
        <f t="shared" si="38"/>
        <v/>
      </c>
      <c r="T74" s="56">
        <f t="shared" si="45"/>
        <v>9</v>
      </c>
      <c r="U74" s="56">
        <f t="shared" si="39"/>
        <v>0</v>
      </c>
      <c r="W74" s="8" t="str">
        <f t="shared" si="40"/>
        <v>OUT</v>
      </c>
      <c r="X74" s="58" t="str">
        <f t="shared" si="26"/>
        <v>LOOK</v>
      </c>
      <c r="Y74" s="59">
        <f t="shared" si="41"/>
        <v>0</v>
      </c>
      <c r="Z74" s="59">
        <f t="shared" si="46"/>
        <v>0</v>
      </c>
      <c r="AA74" s="59">
        <f>IFERROR(IF(U74&gt;1,"",MAX($Z$6:Z74)*P74),0)</f>
        <v>0</v>
      </c>
      <c r="AB74" s="59">
        <f t="shared" si="47"/>
        <v>11801.583292027148</v>
      </c>
    </row>
    <row r="75" spans="1:28" ht="15.75" customHeight="1" x14ac:dyDescent="0.25">
      <c r="A75" s="1">
        <v>43786</v>
      </c>
      <c r="B75" s="2">
        <v>0.23400000000000001</v>
      </c>
      <c r="C75" s="54">
        <f t="shared" si="23"/>
        <v>-0.10751744917807685</v>
      </c>
      <c r="D75" s="4">
        <v>5</v>
      </c>
      <c r="E75" s="55">
        <f t="shared" si="42"/>
        <v>0</v>
      </c>
      <c r="F75" s="8" t="str">
        <f t="shared" si="27"/>
        <v/>
      </c>
      <c r="G75" s="56" t="str">
        <f t="shared" si="28"/>
        <v/>
      </c>
      <c r="H75" s="56" t="str">
        <f t="shared" si="29"/>
        <v/>
      </c>
      <c r="I75" s="7" t="str">
        <f t="shared" si="30"/>
        <v/>
      </c>
      <c r="J75" s="7" t="str">
        <f t="shared" si="31"/>
        <v/>
      </c>
      <c r="K75" s="56">
        <f t="shared" si="43"/>
        <v>8</v>
      </c>
      <c r="L75" s="56">
        <f t="shared" si="32"/>
        <v>-1</v>
      </c>
      <c r="M75" s="56">
        <f t="shared" si="44"/>
        <v>-1</v>
      </c>
      <c r="N75" s="57">
        <f t="shared" si="33"/>
        <v>0</v>
      </c>
      <c r="O75" s="57" t="str">
        <f t="shared" si="34"/>
        <v/>
      </c>
      <c r="P75" s="56" t="str">
        <f t="shared" si="35"/>
        <v/>
      </c>
      <c r="Q75" s="56" t="str">
        <f t="shared" si="36"/>
        <v/>
      </c>
      <c r="R75" s="7" t="str">
        <f t="shared" si="37"/>
        <v/>
      </c>
      <c r="S75" s="7" t="str">
        <f t="shared" si="38"/>
        <v/>
      </c>
      <c r="T75" s="56">
        <f t="shared" si="45"/>
        <v>9</v>
      </c>
      <c r="U75" s="56">
        <f t="shared" si="39"/>
        <v>0</v>
      </c>
      <c r="W75" s="8" t="str">
        <f t="shared" si="40"/>
        <v>OUT</v>
      </c>
      <c r="X75" s="58" t="str">
        <f t="shared" si="26"/>
        <v>LOOK</v>
      </c>
      <c r="Y75" s="59">
        <f t="shared" si="41"/>
        <v>0</v>
      </c>
      <c r="Z75" s="59">
        <f t="shared" si="46"/>
        <v>0</v>
      </c>
      <c r="AA75" s="59">
        <f>IFERROR(IF(U75&gt;1,"",MAX($Z$6:Z75)*P75),0)</f>
        <v>0</v>
      </c>
      <c r="AB75" s="59">
        <f t="shared" si="47"/>
        <v>11801.583292027148</v>
      </c>
    </row>
    <row r="76" spans="1:28" ht="15.75" customHeight="1" x14ac:dyDescent="0.25">
      <c r="A76" s="1">
        <v>43793</v>
      </c>
      <c r="B76" s="2">
        <v>0.22548000000000001</v>
      </c>
      <c r="C76" s="54">
        <f t="shared" si="23"/>
        <v>-3.6410256410256407E-2</v>
      </c>
      <c r="D76" s="4">
        <v>5</v>
      </c>
      <c r="E76" s="55">
        <f t="shared" si="42"/>
        <v>0</v>
      </c>
      <c r="F76" s="8" t="str">
        <f t="shared" si="27"/>
        <v/>
      </c>
      <c r="G76" s="56" t="str">
        <f t="shared" si="28"/>
        <v/>
      </c>
      <c r="H76" s="56" t="str">
        <f t="shared" si="29"/>
        <v/>
      </c>
      <c r="I76" s="7" t="str">
        <f t="shared" si="30"/>
        <v/>
      </c>
      <c r="J76" s="7" t="str">
        <f t="shared" si="31"/>
        <v/>
      </c>
      <c r="K76" s="56">
        <f t="shared" si="43"/>
        <v>8</v>
      </c>
      <c r="L76" s="56">
        <f t="shared" si="32"/>
        <v>-1</v>
      </c>
      <c r="M76" s="56">
        <f t="shared" si="44"/>
        <v>-1</v>
      </c>
      <c r="N76" s="57">
        <f t="shared" si="33"/>
        <v>0</v>
      </c>
      <c r="O76" s="57" t="str">
        <f t="shared" si="34"/>
        <v/>
      </c>
      <c r="P76" s="56" t="str">
        <f t="shared" si="35"/>
        <v/>
      </c>
      <c r="Q76" s="56" t="str">
        <f t="shared" si="36"/>
        <v/>
      </c>
      <c r="R76" s="7" t="str">
        <f t="shared" si="37"/>
        <v/>
      </c>
      <c r="S76" s="7" t="str">
        <f t="shared" si="38"/>
        <v/>
      </c>
      <c r="T76" s="56">
        <f t="shared" si="45"/>
        <v>9</v>
      </c>
      <c r="U76" s="56">
        <f t="shared" si="39"/>
        <v>0</v>
      </c>
      <c r="W76" s="8" t="str">
        <f t="shared" si="40"/>
        <v>OUT</v>
      </c>
      <c r="X76" s="58" t="str">
        <f t="shared" si="26"/>
        <v>LOOK</v>
      </c>
      <c r="Y76" s="59">
        <f t="shared" si="41"/>
        <v>0</v>
      </c>
      <c r="Z76" s="59">
        <f t="shared" si="46"/>
        <v>0</v>
      </c>
      <c r="AA76" s="59">
        <f>IFERROR(IF(U76&gt;1,"",MAX($Z$6:Z76)*P76),0)</f>
        <v>0</v>
      </c>
      <c r="AB76" s="59">
        <f t="shared" si="47"/>
        <v>11801.583292027148</v>
      </c>
    </row>
    <row r="77" spans="1:28" ht="15.75" customHeight="1" x14ac:dyDescent="0.25">
      <c r="A77" s="1">
        <v>43800</v>
      </c>
      <c r="B77" s="2">
        <v>0.22708</v>
      </c>
      <c r="C77" s="54">
        <f t="shared" si="23"/>
        <v>7.0959730353024227E-3</v>
      </c>
      <c r="D77" s="4">
        <v>5</v>
      </c>
      <c r="E77" s="55">
        <f t="shared" si="42"/>
        <v>0</v>
      </c>
      <c r="F77" s="8" t="str">
        <f t="shared" si="27"/>
        <v/>
      </c>
      <c r="G77" s="56" t="str">
        <f t="shared" si="28"/>
        <v/>
      </c>
      <c r="H77" s="56" t="str">
        <f t="shared" si="29"/>
        <v/>
      </c>
      <c r="I77" s="7" t="str">
        <f t="shared" si="30"/>
        <v/>
      </c>
      <c r="J77" s="7" t="str">
        <f t="shared" si="31"/>
        <v/>
      </c>
      <c r="K77" s="56">
        <f t="shared" si="43"/>
        <v>8</v>
      </c>
      <c r="L77" s="56">
        <f t="shared" si="32"/>
        <v>-1</v>
      </c>
      <c r="M77" s="56">
        <f t="shared" si="44"/>
        <v>-1</v>
      </c>
      <c r="N77" s="57">
        <f t="shared" si="33"/>
        <v>0</v>
      </c>
      <c r="O77" s="57" t="str">
        <f t="shared" si="34"/>
        <v/>
      </c>
      <c r="P77" s="56" t="str">
        <f t="shared" si="35"/>
        <v/>
      </c>
      <c r="Q77" s="56" t="str">
        <f t="shared" si="36"/>
        <v/>
      </c>
      <c r="R77" s="7" t="str">
        <f t="shared" si="37"/>
        <v/>
      </c>
      <c r="S77" s="7" t="str">
        <f t="shared" si="38"/>
        <v/>
      </c>
      <c r="T77" s="56">
        <f t="shared" si="45"/>
        <v>9</v>
      </c>
      <c r="U77" s="56">
        <f t="shared" si="39"/>
        <v>0</v>
      </c>
      <c r="W77" s="8" t="str">
        <f t="shared" si="40"/>
        <v>OUT</v>
      </c>
      <c r="X77" s="58" t="str">
        <f t="shared" si="26"/>
        <v>LOOK</v>
      </c>
      <c r="Y77" s="59">
        <f t="shared" si="41"/>
        <v>0</v>
      </c>
      <c r="Z77" s="59">
        <f t="shared" si="46"/>
        <v>0</v>
      </c>
      <c r="AA77" s="59">
        <f>IFERROR(IF(U77&gt;1,"",MAX($Z$6:Z77)*P77),0)</f>
        <v>0</v>
      </c>
      <c r="AB77" s="59">
        <f t="shared" si="47"/>
        <v>11801.583292027148</v>
      </c>
    </row>
    <row r="78" spans="1:28" ht="15.75" customHeight="1" x14ac:dyDescent="0.25">
      <c r="A78" s="1">
        <v>43807</v>
      </c>
      <c r="B78" s="2">
        <v>0.21631</v>
      </c>
      <c r="C78" s="54">
        <f t="shared" si="23"/>
        <v>-4.7428219129822098E-2</v>
      </c>
      <c r="D78" s="4">
        <v>4</v>
      </c>
      <c r="E78" s="55">
        <f t="shared" si="42"/>
        <v>-0.2</v>
      </c>
      <c r="F78" s="8" t="str">
        <f t="shared" si="27"/>
        <v/>
      </c>
      <c r="G78" s="56" t="str">
        <f t="shared" si="28"/>
        <v/>
      </c>
      <c r="H78" s="56" t="str">
        <f t="shared" si="29"/>
        <v/>
      </c>
      <c r="I78" s="7" t="str">
        <f t="shared" si="30"/>
        <v/>
      </c>
      <c r="J78" s="7" t="str">
        <f t="shared" si="31"/>
        <v/>
      </c>
      <c r="K78" s="56">
        <f t="shared" si="43"/>
        <v>8</v>
      </c>
      <c r="L78" s="56">
        <f t="shared" si="32"/>
        <v>-1</v>
      </c>
      <c r="M78" s="56">
        <f t="shared" si="44"/>
        <v>-1</v>
      </c>
      <c r="N78" s="57">
        <f t="shared" si="33"/>
        <v>0</v>
      </c>
      <c r="O78" s="57" t="str">
        <f t="shared" si="34"/>
        <v/>
      </c>
      <c r="P78" s="56" t="str">
        <f t="shared" si="35"/>
        <v/>
      </c>
      <c r="Q78" s="56" t="str">
        <f t="shared" si="36"/>
        <v/>
      </c>
      <c r="R78" s="7" t="str">
        <f t="shared" si="37"/>
        <v/>
      </c>
      <c r="S78" s="7" t="str">
        <f t="shared" si="38"/>
        <v/>
      </c>
      <c r="T78" s="56">
        <f t="shared" si="45"/>
        <v>9</v>
      </c>
      <c r="U78" s="56">
        <f t="shared" si="39"/>
        <v>0</v>
      </c>
      <c r="W78" s="8" t="str">
        <f t="shared" si="40"/>
        <v>OUT</v>
      </c>
      <c r="X78" s="58" t="str">
        <f t="shared" si="26"/>
        <v>LOOK</v>
      </c>
      <c r="Y78" s="59">
        <f t="shared" si="41"/>
        <v>0</v>
      </c>
      <c r="Z78" s="59">
        <f t="shared" si="46"/>
        <v>0</v>
      </c>
      <c r="AA78" s="59">
        <f>IFERROR(IF(U78&gt;1,"",MAX($Z$6:Z78)*P78),0)</f>
        <v>0</v>
      </c>
      <c r="AB78" s="59">
        <f t="shared" si="47"/>
        <v>11801.583292027148</v>
      </c>
    </row>
    <row r="79" spans="1:28" ht="15.75" customHeight="1" x14ac:dyDescent="0.25">
      <c r="A79" s="1">
        <v>43814</v>
      </c>
      <c r="B79" s="2">
        <v>0.19145999999999999</v>
      </c>
      <c r="C79" s="54">
        <f t="shared" si="23"/>
        <v>-0.11488142018399525</v>
      </c>
      <c r="D79" s="4">
        <v>6</v>
      </c>
      <c r="E79" s="55">
        <f t="shared" si="42"/>
        <v>0.5</v>
      </c>
      <c r="F79" s="8">
        <f t="shared" si="27"/>
        <v>1</v>
      </c>
      <c r="G79" s="56" t="str">
        <f t="shared" si="28"/>
        <v/>
      </c>
      <c r="H79" s="56" t="str">
        <f t="shared" si="29"/>
        <v/>
      </c>
      <c r="I79" s="7" t="str">
        <f t="shared" si="30"/>
        <v/>
      </c>
      <c r="J79" s="7" t="str">
        <f t="shared" si="31"/>
        <v/>
      </c>
      <c r="K79" s="56">
        <f t="shared" si="43"/>
        <v>9</v>
      </c>
      <c r="L79" s="56">
        <f t="shared" si="32"/>
        <v>0</v>
      </c>
      <c r="M79" s="56">
        <f t="shared" si="44"/>
        <v>0</v>
      </c>
      <c r="N79" s="57">
        <f t="shared" si="33"/>
        <v>0</v>
      </c>
      <c r="O79" s="57" t="str">
        <f t="shared" si="34"/>
        <v>X</v>
      </c>
      <c r="P79" s="56" t="str">
        <f t="shared" si="35"/>
        <v/>
      </c>
      <c r="Q79" s="56" t="str">
        <f t="shared" si="36"/>
        <v/>
      </c>
      <c r="R79" s="7" t="str">
        <f t="shared" si="37"/>
        <v/>
      </c>
      <c r="S79" s="7" t="str">
        <f t="shared" si="38"/>
        <v/>
      </c>
      <c r="T79" s="56">
        <f t="shared" si="45"/>
        <v>9</v>
      </c>
      <c r="U79" s="56">
        <f t="shared" si="39"/>
        <v>1</v>
      </c>
      <c r="W79" s="8" t="str">
        <f t="shared" si="40"/>
        <v>OUT</v>
      </c>
      <c r="X79" s="58" t="str">
        <f t="shared" si="26"/>
        <v>LOOK</v>
      </c>
      <c r="Y79" s="59">
        <f t="shared" si="41"/>
        <v>0</v>
      </c>
      <c r="Z79" s="59">
        <f t="shared" si="46"/>
        <v>0</v>
      </c>
      <c r="AA79" s="59">
        <f>IFERROR(IF(U79&gt;1,"",MAX($Z$6:Z79)*P79),0)</f>
        <v>0</v>
      </c>
      <c r="AB79" s="59">
        <f t="shared" si="47"/>
        <v>11801.583292027148</v>
      </c>
    </row>
    <row r="80" spans="1:28" ht="15.75" customHeight="1" x14ac:dyDescent="0.25">
      <c r="A80" s="1">
        <v>43821</v>
      </c>
      <c r="B80" s="2">
        <v>0.19309000000000001</v>
      </c>
      <c r="C80" s="54">
        <f t="shared" si="23"/>
        <v>8.5135276297922304E-3</v>
      </c>
      <c r="D80" s="4">
        <v>6</v>
      </c>
      <c r="E80" s="55">
        <f t="shared" si="42"/>
        <v>0</v>
      </c>
      <c r="F80" s="8" t="str">
        <f t="shared" si="27"/>
        <v/>
      </c>
      <c r="G80" s="56">
        <f t="shared" si="28"/>
        <v>0.19309000000000001</v>
      </c>
      <c r="H80" s="56">
        <f t="shared" si="29"/>
        <v>6</v>
      </c>
      <c r="I80" s="7">
        <f t="shared" si="30"/>
        <v>8.5135276297922304E-3</v>
      </c>
      <c r="J80" s="7">
        <f t="shared" si="31"/>
        <v>0</v>
      </c>
      <c r="K80" s="56">
        <f t="shared" si="43"/>
        <v>9</v>
      </c>
      <c r="L80" s="56">
        <f t="shared" si="32"/>
        <v>0</v>
      </c>
      <c r="M80" s="56">
        <f t="shared" si="44"/>
        <v>0</v>
      </c>
      <c r="N80" s="57">
        <f t="shared" si="33"/>
        <v>0</v>
      </c>
      <c r="O80" s="57" t="str">
        <f t="shared" si="34"/>
        <v/>
      </c>
      <c r="P80" s="56" t="str">
        <f t="shared" si="35"/>
        <v/>
      </c>
      <c r="Q80" s="56" t="str">
        <f t="shared" si="36"/>
        <v/>
      </c>
      <c r="R80" s="7" t="str">
        <f t="shared" si="37"/>
        <v/>
      </c>
      <c r="S80" s="7" t="str">
        <f t="shared" si="38"/>
        <v/>
      </c>
      <c r="T80" s="56">
        <f t="shared" si="45"/>
        <v>9</v>
      </c>
      <c r="U80" s="56">
        <f t="shared" si="39"/>
        <v>1</v>
      </c>
      <c r="W80" s="8" t="str">
        <f t="shared" si="40"/>
        <v>OUT</v>
      </c>
      <c r="X80" s="58" t="str">
        <f t="shared" si="26"/>
        <v>LOOK</v>
      </c>
      <c r="Y80" s="59">
        <f t="shared" si="41"/>
        <v>0</v>
      </c>
      <c r="Z80" s="59">
        <f t="shared" si="46"/>
        <v>0</v>
      </c>
      <c r="AA80" s="59">
        <f>IFERROR(IF(U80&gt;1,"",MAX($Z$6:Z80)*P80),0)</f>
        <v>0</v>
      </c>
      <c r="AB80" s="59">
        <f t="shared" si="47"/>
        <v>11801.583292027148</v>
      </c>
    </row>
    <row r="81" spans="1:28" ht="15.75" customHeight="1" x14ac:dyDescent="0.25">
      <c r="A81" s="1">
        <v>43828</v>
      </c>
      <c r="B81" s="2">
        <v>0.19311</v>
      </c>
      <c r="C81" s="54">
        <f t="shared" si="23"/>
        <v>1.0357864208396212E-4</v>
      </c>
      <c r="D81" s="4">
        <v>6</v>
      </c>
      <c r="E81" s="55">
        <f t="shared" si="42"/>
        <v>0</v>
      </c>
      <c r="F81" s="8" t="str">
        <f t="shared" si="27"/>
        <v/>
      </c>
      <c r="G81" s="56" t="str">
        <f t="shared" si="28"/>
        <v/>
      </c>
      <c r="H81" s="56" t="str">
        <f t="shared" si="29"/>
        <v/>
      </c>
      <c r="I81" s="7" t="str">
        <f t="shared" si="30"/>
        <v/>
      </c>
      <c r="J81" s="7" t="str">
        <f t="shared" si="31"/>
        <v/>
      </c>
      <c r="K81" s="56">
        <f t="shared" si="43"/>
        <v>9</v>
      </c>
      <c r="L81" s="56">
        <f t="shared" si="32"/>
        <v>0</v>
      </c>
      <c r="M81" s="56">
        <f t="shared" si="44"/>
        <v>0</v>
      </c>
      <c r="N81" s="57">
        <f t="shared" si="33"/>
        <v>0</v>
      </c>
      <c r="O81" s="57" t="str">
        <f t="shared" si="34"/>
        <v/>
      </c>
      <c r="P81" s="56" t="str">
        <f t="shared" si="35"/>
        <v/>
      </c>
      <c r="Q81" s="56" t="str">
        <f t="shared" si="36"/>
        <v/>
      </c>
      <c r="R81" s="7" t="str">
        <f t="shared" si="37"/>
        <v/>
      </c>
      <c r="S81" s="7" t="str">
        <f t="shared" si="38"/>
        <v/>
      </c>
      <c r="T81" s="56">
        <f t="shared" si="45"/>
        <v>9</v>
      </c>
      <c r="U81" s="56">
        <f t="shared" si="39"/>
        <v>1</v>
      </c>
      <c r="W81" s="8" t="str">
        <f t="shared" si="40"/>
        <v>OUT</v>
      </c>
      <c r="X81" s="58" t="str">
        <f t="shared" si="26"/>
        <v>LOOK</v>
      </c>
      <c r="Y81" s="59">
        <f t="shared" si="41"/>
        <v>0</v>
      </c>
      <c r="Z81" s="59">
        <f t="shared" si="46"/>
        <v>0</v>
      </c>
      <c r="AA81" s="59">
        <f>IFERROR(IF(U81&gt;1,"",MAX($Z$6:Z81)*P81),0)</f>
        <v>0</v>
      </c>
      <c r="AB81" s="59">
        <f t="shared" si="47"/>
        <v>11801.583292027148</v>
      </c>
    </row>
    <row r="82" spans="1:28" ht="15.75" customHeight="1" x14ac:dyDescent="0.25">
      <c r="A82" s="1">
        <v>43835</v>
      </c>
      <c r="B82" s="2">
        <v>0.21138000000000001</v>
      </c>
      <c r="C82" s="54">
        <f t="shared" si="23"/>
        <v>9.4609290041945043E-2</v>
      </c>
      <c r="D82" s="4">
        <v>7</v>
      </c>
      <c r="E82" s="55">
        <f t="shared" si="42"/>
        <v>0.16666666666666666</v>
      </c>
      <c r="F82" s="8">
        <f t="shared" si="27"/>
        <v>1</v>
      </c>
      <c r="G82" s="56" t="str">
        <f t="shared" si="28"/>
        <v/>
      </c>
      <c r="H82" s="56" t="str">
        <f t="shared" si="29"/>
        <v/>
      </c>
      <c r="I82" s="7" t="str">
        <f t="shared" si="30"/>
        <v/>
      </c>
      <c r="J82" s="7" t="str">
        <f t="shared" si="31"/>
        <v/>
      </c>
      <c r="K82" s="56">
        <f t="shared" si="43"/>
        <v>10</v>
      </c>
      <c r="L82" s="56">
        <f t="shared" si="32"/>
        <v>1</v>
      </c>
      <c r="M82" s="56">
        <f t="shared" si="44"/>
        <v>1</v>
      </c>
      <c r="N82" s="57">
        <f t="shared" si="33"/>
        <v>1</v>
      </c>
      <c r="O82" s="57" t="str">
        <f t="shared" si="34"/>
        <v>X</v>
      </c>
      <c r="P82" s="56" t="str">
        <f t="shared" si="35"/>
        <v/>
      </c>
      <c r="Q82" s="56" t="str">
        <f t="shared" si="36"/>
        <v/>
      </c>
      <c r="R82" s="7" t="str">
        <f t="shared" si="37"/>
        <v/>
      </c>
      <c r="S82" s="7" t="str">
        <f t="shared" si="38"/>
        <v/>
      </c>
      <c r="T82" s="56">
        <f t="shared" si="45"/>
        <v>9</v>
      </c>
      <c r="U82" s="56">
        <f t="shared" si="39"/>
        <v>1</v>
      </c>
      <c r="W82" s="8" t="str">
        <f t="shared" si="40"/>
        <v>IN</v>
      </c>
      <c r="X82" s="58" t="str">
        <f t="shared" si="26"/>
        <v>LOOK</v>
      </c>
      <c r="Y82" s="59">
        <f t="shared" si="41"/>
        <v>0</v>
      </c>
      <c r="Z82" s="59">
        <f t="shared" si="46"/>
        <v>0</v>
      </c>
      <c r="AA82" s="59">
        <f>IFERROR(IF(U82&gt;1,"",MAX($Z$6:Z82)*P82),0)</f>
        <v>0</v>
      </c>
      <c r="AB82" s="59">
        <f t="shared" si="47"/>
        <v>11801.583292027148</v>
      </c>
    </row>
    <row r="83" spans="1:28" ht="15.75" customHeight="1" x14ac:dyDescent="0.25">
      <c r="A83" s="1">
        <v>43842</v>
      </c>
      <c r="B83" s="2">
        <v>0.24349999999999999</v>
      </c>
      <c r="C83" s="54">
        <f t="shared" si="23"/>
        <v>0.1519538272305799</v>
      </c>
      <c r="D83" s="4">
        <v>7</v>
      </c>
      <c r="E83" s="55">
        <f t="shared" si="42"/>
        <v>0</v>
      </c>
      <c r="F83" s="8" t="str">
        <f t="shared" si="27"/>
        <v/>
      </c>
      <c r="G83" s="56">
        <f t="shared" si="28"/>
        <v>0.24349999999999999</v>
      </c>
      <c r="H83" s="56">
        <f t="shared" si="29"/>
        <v>6</v>
      </c>
      <c r="I83" s="7">
        <f t="shared" si="30"/>
        <v>0.1519538272305799</v>
      </c>
      <c r="J83" s="7">
        <f t="shared" si="31"/>
        <v>0</v>
      </c>
      <c r="K83" s="56">
        <f t="shared" si="43"/>
        <v>10</v>
      </c>
      <c r="L83" s="56">
        <f t="shared" si="32"/>
        <v>1</v>
      </c>
      <c r="M83" s="56">
        <f t="shared" si="44"/>
        <v>1</v>
      </c>
      <c r="N83" s="57">
        <f t="shared" si="33"/>
        <v>1</v>
      </c>
      <c r="O83" s="57" t="str">
        <f t="shared" si="34"/>
        <v/>
      </c>
      <c r="P83" s="56" t="str">
        <f t="shared" si="35"/>
        <v/>
      </c>
      <c r="Q83" s="56" t="str">
        <f t="shared" si="36"/>
        <v/>
      </c>
      <c r="R83" s="7" t="str">
        <f t="shared" si="37"/>
        <v/>
      </c>
      <c r="S83" s="7" t="str">
        <f t="shared" si="38"/>
        <v/>
      </c>
      <c r="T83" s="56">
        <f t="shared" si="45"/>
        <v>9</v>
      </c>
      <c r="U83" s="56">
        <f t="shared" si="39"/>
        <v>1</v>
      </c>
      <c r="W83" s="8" t="str">
        <f t="shared" si="40"/>
        <v>IN</v>
      </c>
      <c r="X83" s="58">
        <f t="shared" si="26"/>
        <v>1000</v>
      </c>
      <c r="Y83" s="59">
        <f t="shared" si="41"/>
        <v>4106.7761806981516</v>
      </c>
      <c r="Z83" s="59">
        <f t="shared" si="46"/>
        <v>4106.7761806981516</v>
      </c>
      <c r="AA83" s="59">
        <f>IFERROR(IF(U83&gt;1,"",MAX($Z$6:Z83)*P83),0)</f>
        <v>0</v>
      </c>
      <c r="AB83" s="59">
        <f t="shared" si="47"/>
        <v>11801.583292027148</v>
      </c>
    </row>
    <row r="84" spans="1:28" ht="15.75" customHeight="1" x14ac:dyDescent="0.25">
      <c r="A84" s="1">
        <v>43849</v>
      </c>
      <c r="B84" s="2">
        <v>0.21959999999999999</v>
      </c>
      <c r="C84" s="54">
        <f t="shared" si="23"/>
        <v>-9.8151950718685849E-2</v>
      </c>
      <c r="D84" s="4">
        <v>6</v>
      </c>
      <c r="E84" s="55">
        <f t="shared" si="42"/>
        <v>-0.14285714285714285</v>
      </c>
      <c r="F84" s="8" t="str">
        <f t="shared" si="27"/>
        <v/>
      </c>
      <c r="G84" s="56" t="str">
        <f t="shared" si="28"/>
        <v/>
      </c>
      <c r="H84" s="56" t="str">
        <f t="shared" si="29"/>
        <v/>
      </c>
      <c r="I84" s="7" t="str">
        <f t="shared" si="30"/>
        <v/>
      </c>
      <c r="J84" s="7" t="str">
        <f t="shared" si="31"/>
        <v/>
      </c>
      <c r="K84" s="56">
        <f t="shared" si="43"/>
        <v>10</v>
      </c>
      <c r="L84" s="56">
        <f t="shared" si="32"/>
        <v>1</v>
      </c>
      <c r="M84" s="56">
        <f t="shared" si="44"/>
        <v>1</v>
      </c>
      <c r="N84" s="57">
        <f t="shared" si="33"/>
        <v>1</v>
      </c>
      <c r="O84" s="57" t="str">
        <f t="shared" si="34"/>
        <v/>
      </c>
      <c r="P84" s="56" t="str">
        <f t="shared" si="35"/>
        <v/>
      </c>
      <c r="Q84" s="56" t="str">
        <f t="shared" si="36"/>
        <v/>
      </c>
      <c r="R84" s="7" t="str">
        <f t="shared" si="37"/>
        <v/>
      </c>
      <c r="S84" s="7" t="str">
        <f t="shared" si="38"/>
        <v/>
      </c>
      <c r="T84" s="56">
        <f t="shared" si="45"/>
        <v>9</v>
      </c>
      <c r="U84" s="56">
        <f t="shared" si="39"/>
        <v>1</v>
      </c>
      <c r="W84" s="8" t="str">
        <f t="shared" si="40"/>
        <v>IN</v>
      </c>
      <c r="X84" s="58" t="str">
        <f t="shared" si="26"/>
        <v/>
      </c>
      <c r="Y84" s="59">
        <f t="shared" si="41"/>
        <v>0</v>
      </c>
      <c r="Z84" s="59">
        <f t="shared" si="46"/>
        <v>4106.7761806981516</v>
      </c>
      <c r="AA84" s="59">
        <f>IFERROR(IF(U84&gt;1,"",MAX($Z$6:Z84)*P84),0)</f>
        <v>0</v>
      </c>
      <c r="AB84" s="59">
        <f t="shared" si="47"/>
        <v>11801.583292027148</v>
      </c>
    </row>
    <row r="85" spans="1:28" ht="15.75" customHeight="1" x14ac:dyDescent="0.25">
      <c r="A85" s="1">
        <v>43856</v>
      </c>
      <c r="B85" s="2">
        <v>0.24132000000000001</v>
      </c>
      <c r="C85" s="54">
        <f t="shared" si="23"/>
        <v>9.8907103825136691E-2</v>
      </c>
      <c r="D85" s="4">
        <v>6</v>
      </c>
      <c r="E85" s="55">
        <f t="shared" si="42"/>
        <v>0</v>
      </c>
      <c r="F85" s="8" t="str">
        <f t="shared" si="27"/>
        <v/>
      </c>
      <c r="G85" s="56" t="str">
        <f t="shared" si="28"/>
        <v/>
      </c>
      <c r="H85" s="56" t="str">
        <f t="shared" si="29"/>
        <v/>
      </c>
      <c r="I85" s="7" t="str">
        <f t="shared" si="30"/>
        <v/>
      </c>
      <c r="J85" s="7" t="str">
        <f t="shared" si="31"/>
        <v/>
      </c>
      <c r="K85" s="56">
        <f t="shared" si="43"/>
        <v>10</v>
      </c>
      <c r="L85" s="56">
        <f t="shared" si="32"/>
        <v>1</v>
      </c>
      <c r="M85" s="56">
        <f t="shared" si="44"/>
        <v>1</v>
      </c>
      <c r="N85" s="57">
        <f t="shared" si="33"/>
        <v>1</v>
      </c>
      <c r="O85" s="57" t="str">
        <f t="shared" si="34"/>
        <v/>
      </c>
      <c r="P85" s="56" t="str">
        <f t="shared" si="35"/>
        <v/>
      </c>
      <c r="Q85" s="56" t="str">
        <f t="shared" si="36"/>
        <v/>
      </c>
      <c r="R85" s="7" t="str">
        <f t="shared" si="37"/>
        <v/>
      </c>
      <c r="S85" s="7" t="str">
        <f t="shared" si="38"/>
        <v/>
      </c>
      <c r="T85" s="56">
        <f t="shared" si="45"/>
        <v>9</v>
      </c>
      <c r="U85" s="56">
        <f t="shared" si="39"/>
        <v>1</v>
      </c>
      <c r="W85" s="8" t="str">
        <f t="shared" si="40"/>
        <v>IN</v>
      </c>
      <c r="X85" s="58" t="str">
        <f t="shared" si="26"/>
        <v/>
      </c>
      <c r="Y85" s="59">
        <f t="shared" si="41"/>
        <v>0</v>
      </c>
      <c r="Z85" s="59">
        <f t="shared" si="46"/>
        <v>4106.7761806981516</v>
      </c>
      <c r="AA85" s="59">
        <f>IFERROR(IF(U85&gt;1,"",MAX($Z$6:Z85)*P85),0)</f>
        <v>0</v>
      </c>
      <c r="AB85" s="59">
        <f t="shared" si="47"/>
        <v>11801.583292027148</v>
      </c>
    </row>
    <row r="86" spans="1:28" ht="15.75" customHeight="1" x14ac:dyDescent="0.25">
      <c r="A86" s="1">
        <v>43863</v>
      </c>
      <c r="B86" s="2">
        <v>0.27762999999999999</v>
      </c>
      <c r="C86" s="54">
        <f t="shared" si="23"/>
        <v>0.15046411403944962</v>
      </c>
      <c r="D86" s="4">
        <v>10</v>
      </c>
      <c r="E86" s="55">
        <f t="shared" si="42"/>
        <v>0.66666666666666663</v>
      </c>
      <c r="F86" s="8">
        <f t="shared" si="27"/>
        <v>1</v>
      </c>
      <c r="G86" s="56" t="str">
        <f t="shared" si="28"/>
        <v/>
      </c>
      <c r="H86" s="56" t="str">
        <f t="shared" si="29"/>
        <v/>
      </c>
      <c r="I86" s="7" t="str">
        <f t="shared" si="30"/>
        <v/>
      </c>
      <c r="J86" s="7" t="str">
        <f t="shared" si="31"/>
        <v/>
      </c>
      <c r="K86" s="56">
        <f t="shared" si="43"/>
        <v>11</v>
      </c>
      <c r="L86" s="56">
        <f t="shared" si="32"/>
        <v>2</v>
      </c>
      <c r="M86" s="56">
        <f t="shared" si="44"/>
        <v>2</v>
      </c>
      <c r="N86" s="57">
        <f t="shared" si="33"/>
        <v>2</v>
      </c>
      <c r="O86" s="57" t="str">
        <f t="shared" si="34"/>
        <v>X</v>
      </c>
      <c r="P86" s="56" t="str">
        <f t="shared" si="35"/>
        <v/>
      </c>
      <c r="Q86" s="56" t="str">
        <f t="shared" si="36"/>
        <v/>
      </c>
      <c r="R86" s="7" t="str">
        <f t="shared" si="37"/>
        <v/>
      </c>
      <c r="S86" s="7" t="str">
        <f t="shared" si="38"/>
        <v/>
      </c>
      <c r="T86" s="56">
        <f t="shared" si="45"/>
        <v>9</v>
      </c>
      <c r="U86" s="56">
        <f t="shared" si="39"/>
        <v>1</v>
      </c>
      <c r="W86" s="8" t="str">
        <f t="shared" si="40"/>
        <v>IN</v>
      </c>
      <c r="X86" s="58" t="str">
        <f t="shared" si="26"/>
        <v/>
      </c>
      <c r="Y86" s="59">
        <f t="shared" si="41"/>
        <v>0</v>
      </c>
      <c r="Z86" s="59">
        <f t="shared" si="46"/>
        <v>4106.7761806981516</v>
      </c>
      <c r="AA86" s="59">
        <f>IFERROR(IF(U86&gt;1,"",MAX($Z$6:Z86)*P86),0)</f>
        <v>0</v>
      </c>
      <c r="AB86" s="59">
        <f t="shared" si="47"/>
        <v>11801.583292027148</v>
      </c>
    </row>
    <row r="87" spans="1:28" ht="15.75" customHeight="1" x14ac:dyDescent="0.25">
      <c r="A87" s="1">
        <v>43870</v>
      </c>
      <c r="B87" s="2">
        <v>0.30753999999999998</v>
      </c>
      <c r="C87" s="54">
        <f t="shared" si="23"/>
        <v>0.10773331412311347</v>
      </c>
      <c r="D87" s="4">
        <v>11</v>
      </c>
      <c r="E87" s="55">
        <f t="shared" si="42"/>
        <v>0.1</v>
      </c>
      <c r="F87" s="8" t="str">
        <f t="shared" si="27"/>
        <v>X</v>
      </c>
      <c r="G87" s="56">
        <f t="shared" si="28"/>
        <v>0.30753999999999998</v>
      </c>
      <c r="H87" s="56">
        <f t="shared" si="29"/>
        <v>9</v>
      </c>
      <c r="I87" s="7">
        <f t="shared" si="30"/>
        <v>0.10773331412311347</v>
      </c>
      <c r="J87" s="7">
        <f t="shared" si="31"/>
        <v>0.1</v>
      </c>
      <c r="K87" s="56">
        <f t="shared" si="43"/>
        <v>11</v>
      </c>
      <c r="L87" s="56">
        <f t="shared" si="32"/>
        <v>1</v>
      </c>
      <c r="M87" s="56">
        <f t="shared" si="44"/>
        <v>0</v>
      </c>
      <c r="N87" s="57">
        <f t="shared" si="33"/>
        <v>1</v>
      </c>
      <c r="O87" s="57">
        <f t="shared" si="34"/>
        <v>1</v>
      </c>
      <c r="P87" s="56" t="str">
        <f t="shared" si="35"/>
        <v/>
      </c>
      <c r="Q87" s="56" t="str">
        <f t="shared" si="36"/>
        <v/>
      </c>
      <c r="R87" s="7" t="str">
        <f t="shared" si="37"/>
        <v/>
      </c>
      <c r="S87" s="7" t="str">
        <f t="shared" si="38"/>
        <v/>
      </c>
      <c r="T87" s="56">
        <f t="shared" si="45"/>
        <v>10</v>
      </c>
      <c r="U87" s="56">
        <f t="shared" si="39"/>
        <v>1</v>
      </c>
      <c r="W87" s="8" t="str">
        <f t="shared" si="40"/>
        <v>OUT</v>
      </c>
      <c r="X87" s="60">
        <f>IF(M86&gt;=1,IFERROR(AA37*F86,""),"LOOK")</f>
        <v>2680.6251540992839</v>
      </c>
      <c r="Y87" s="59">
        <f t="shared" si="41"/>
        <v>8716.3463422620935</v>
      </c>
      <c r="Z87" s="59">
        <f t="shared" si="46"/>
        <v>12823.122522960246</v>
      </c>
      <c r="AA87" s="59">
        <f>IFERROR(IF(U87&gt;1,"",MAX($Z$6:Z87)*P87),0)</f>
        <v>0</v>
      </c>
      <c r="AB87" s="59">
        <f t="shared" si="47"/>
        <v>11801.583292027148</v>
      </c>
    </row>
    <row r="88" spans="1:28" ht="15.75" customHeight="1" x14ac:dyDescent="0.25">
      <c r="A88" s="1">
        <v>43877</v>
      </c>
      <c r="B88" s="2">
        <v>0.27492</v>
      </c>
      <c r="C88" s="54">
        <f t="shared" si="23"/>
        <v>-0.10606750341418997</v>
      </c>
      <c r="D88" s="4">
        <v>9</v>
      </c>
      <c r="E88" s="55">
        <f t="shared" si="42"/>
        <v>-0.18181818181818182</v>
      </c>
      <c r="F88" s="8" t="str">
        <f t="shared" si="27"/>
        <v/>
      </c>
      <c r="G88" s="56" t="str">
        <f t="shared" si="28"/>
        <v/>
      </c>
      <c r="H88" s="56" t="str">
        <f t="shared" si="29"/>
        <v/>
      </c>
      <c r="I88" s="7" t="str">
        <f t="shared" si="30"/>
        <v/>
      </c>
      <c r="J88" s="7" t="str">
        <f t="shared" si="31"/>
        <v/>
      </c>
      <c r="K88" s="56">
        <f t="shared" si="43"/>
        <v>11</v>
      </c>
      <c r="L88" s="56">
        <f t="shared" si="32"/>
        <v>1</v>
      </c>
      <c r="M88" s="56">
        <f t="shared" si="44"/>
        <v>1</v>
      </c>
      <c r="N88" s="57">
        <f t="shared" si="33"/>
        <v>1</v>
      </c>
      <c r="O88" s="57" t="str">
        <f t="shared" si="34"/>
        <v/>
      </c>
      <c r="P88" s="56">
        <f t="shared" si="35"/>
        <v>0.27492</v>
      </c>
      <c r="Q88" s="56">
        <f t="shared" si="36"/>
        <v>7</v>
      </c>
      <c r="R88" s="7">
        <f t="shared" si="37"/>
        <v>-0.10606750341418997</v>
      </c>
      <c r="S88" s="7">
        <f t="shared" si="38"/>
        <v>-0.18181818181818182</v>
      </c>
      <c r="T88" s="56">
        <f t="shared" si="45"/>
        <v>10</v>
      </c>
      <c r="U88" s="56">
        <f t="shared" si="39"/>
        <v>1</v>
      </c>
      <c r="W88" s="8" t="str">
        <f t="shared" si="40"/>
        <v>IN</v>
      </c>
      <c r="X88" s="58" t="str">
        <f>IF(M87&gt;=1,IFERROR($X$2*F87,""),"LOOK")</f>
        <v>LOOK</v>
      </c>
      <c r="Y88" s="59">
        <f t="shared" si="41"/>
        <v>0</v>
      </c>
      <c r="Z88" s="59">
        <f t="shared" si="46"/>
        <v>12823.122522960246</v>
      </c>
      <c r="AA88" s="59">
        <f>IFERROR(IF(U88&gt;1,"",MAX($Z$38:Z88)*P88),0)</f>
        <v>3525.3328440122309</v>
      </c>
      <c r="AB88" s="59">
        <f t="shared" si="47"/>
        <v>15326.916136039379</v>
      </c>
    </row>
    <row r="89" spans="1:28" ht="15.75" customHeight="1" x14ac:dyDescent="0.25">
      <c r="A89" s="1">
        <v>43884</v>
      </c>
      <c r="B89" s="2">
        <v>0.22902</v>
      </c>
      <c r="C89" s="54">
        <f t="shared" ref="C89:C152" si="48">(B89-B88)/B88</f>
        <v>-0.16695766041030116</v>
      </c>
      <c r="D89" s="4">
        <v>7</v>
      </c>
      <c r="E89" s="55">
        <f t="shared" si="42"/>
        <v>-0.22222222222222221</v>
      </c>
      <c r="F89" s="8" t="str">
        <f t="shared" si="27"/>
        <v/>
      </c>
      <c r="G89" s="56" t="str">
        <f t="shared" si="28"/>
        <v/>
      </c>
      <c r="H89" s="56" t="str">
        <f t="shared" si="29"/>
        <v/>
      </c>
      <c r="I89" s="7" t="str">
        <f t="shared" si="30"/>
        <v/>
      </c>
      <c r="J89" s="7" t="str">
        <f t="shared" si="31"/>
        <v/>
      </c>
      <c r="K89" s="56">
        <f t="shared" si="43"/>
        <v>11</v>
      </c>
      <c r="L89" s="56">
        <f t="shared" si="32"/>
        <v>1</v>
      </c>
      <c r="M89" s="56">
        <f t="shared" si="44"/>
        <v>1</v>
      </c>
      <c r="N89" s="57">
        <f t="shared" si="33"/>
        <v>1</v>
      </c>
      <c r="O89" s="57" t="str">
        <f t="shared" si="34"/>
        <v/>
      </c>
      <c r="P89" s="56" t="str">
        <f t="shared" si="35"/>
        <v/>
      </c>
      <c r="Q89" s="56" t="str">
        <f t="shared" si="36"/>
        <v/>
      </c>
      <c r="R89" s="7" t="str">
        <f t="shared" si="37"/>
        <v/>
      </c>
      <c r="S89" s="7" t="str">
        <f t="shared" si="38"/>
        <v/>
      </c>
      <c r="T89" s="56">
        <f t="shared" si="45"/>
        <v>10</v>
      </c>
      <c r="U89" s="56">
        <f t="shared" si="39"/>
        <v>1</v>
      </c>
      <c r="W89" s="8" t="str">
        <f t="shared" si="40"/>
        <v>IN</v>
      </c>
      <c r="X89" s="58" t="str">
        <f>IF(M88&gt;=1,IFERROR($X$2*F88,""),"LOOK")</f>
        <v/>
      </c>
      <c r="Y89" s="59">
        <f t="shared" si="41"/>
        <v>0</v>
      </c>
      <c r="Z89" s="59">
        <f t="shared" si="46"/>
        <v>0</v>
      </c>
      <c r="AA89" s="59">
        <f>IFERROR(IF(U89&gt;1,"",MAX($Z$6:Z89)*P89),0)</f>
        <v>0</v>
      </c>
      <c r="AB89" s="59">
        <f t="shared" si="47"/>
        <v>15326.916136039379</v>
      </c>
    </row>
    <row r="90" spans="1:28" ht="15.75" customHeight="1" x14ac:dyDescent="0.25">
      <c r="A90" s="1">
        <v>43891</v>
      </c>
      <c r="B90" s="2">
        <v>0.23624000000000001</v>
      </c>
      <c r="C90" s="54">
        <f t="shared" si="48"/>
        <v>3.1525630949262091E-2</v>
      </c>
      <c r="D90" s="4">
        <v>5</v>
      </c>
      <c r="E90" s="55">
        <f t="shared" si="42"/>
        <v>-0.2857142857142857</v>
      </c>
      <c r="F90" s="8" t="str">
        <f t="shared" si="27"/>
        <v/>
      </c>
      <c r="G90" s="56" t="str">
        <f t="shared" si="28"/>
        <v/>
      </c>
      <c r="H90" s="56" t="str">
        <f t="shared" si="29"/>
        <v/>
      </c>
      <c r="I90" s="7" t="str">
        <f t="shared" si="30"/>
        <v/>
      </c>
      <c r="J90" s="7" t="str">
        <f t="shared" si="31"/>
        <v/>
      </c>
      <c r="K90" s="56">
        <f t="shared" si="43"/>
        <v>11</v>
      </c>
      <c r="L90" s="56">
        <f t="shared" si="32"/>
        <v>1</v>
      </c>
      <c r="M90" s="56">
        <f t="shared" si="44"/>
        <v>1</v>
      </c>
      <c r="N90" s="57">
        <f t="shared" si="33"/>
        <v>1</v>
      </c>
      <c r="O90" s="57" t="str">
        <f t="shared" si="34"/>
        <v/>
      </c>
      <c r="P90" s="56" t="str">
        <f t="shared" si="35"/>
        <v/>
      </c>
      <c r="Q90" s="56" t="str">
        <f t="shared" si="36"/>
        <v/>
      </c>
      <c r="R90" s="7" t="str">
        <f t="shared" si="37"/>
        <v/>
      </c>
      <c r="S90" s="7" t="str">
        <f t="shared" si="38"/>
        <v/>
      </c>
      <c r="T90" s="56">
        <f t="shared" si="45"/>
        <v>10</v>
      </c>
      <c r="U90" s="56">
        <f t="shared" si="39"/>
        <v>1</v>
      </c>
      <c r="W90" s="8" t="str">
        <f t="shared" si="40"/>
        <v>IN</v>
      </c>
      <c r="X90" s="58" t="str">
        <f>IF(M89&gt;=1,IFERROR($X$2*F89,""),"LOOK")</f>
        <v/>
      </c>
      <c r="Y90" s="59">
        <f t="shared" si="41"/>
        <v>0</v>
      </c>
      <c r="Z90" s="59">
        <f t="shared" si="46"/>
        <v>0</v>
      </c>
      <c r="AA90" s="59">
        <f>IFERROR(IF(U90&gt;1,"",MAX($Z$6:Z90)*P90),0)</f>
        <v>0</v>
      </c>
      <c r="AB90" s="59">
        <f t="shared" si="47"/>
        <v>15326.916136039379</v>
      </c>
    </row>
    <row r="91" spans="1:28" ht="15.75" customHeight="1" x14ac:dyDescent="0.25">
      <c r="A91" s="1">
        <v>43898</v>
      </c>
      <c r="B91" s="2">
        <v>0.14596000000000001</v>
      </c>
      <c r="C91" s="54">
        <f t="shared" si="48"/>
        <v>-0.38215374195733154</v>
      </c>
      <c r="D91" s="4">
        <v>7</v>
      </c>
      <c r="E91" s="55">
        <f t="shared" si="42"/>
        <v>0.4</v>
      </c>
      <c r="F91" s="8">
        <f t="shared" si="27"/>
        <v>1</v>
      </c>
      <c r="G91" s="56" t="str">
        <f t="shared" si="28"/>
        <v/>
      </c>
      <c r="H91" s="56" t="str">
        <f t="shared" si="29"/>
        <v/>
      </c>
      <c r="I91" s="7" t="str">
        <f t="shared" si="30"/>
        <v/>
      </c>
      <c r="J91" s="7" t="str">
        <f t="shared" si="31"/>
        <v/>
      </c>
      <c r="K91" s="56">
        <f t="shared" si="43"/>
        <v>12</v>
      </c>
      <c r="L91" s="56">
        <f t="shared" si="32"/>
        <v>2</v>
      </c>
      <c r="M91" s="56">
        <f t="shared" si="44"/>
        <v>2</v>
      </c>
      <c r="N91" s="57">
        <f t="shared" si="33"/>
        <v>2</v>
      </c>
      <c r="O91" s="57" t="str">
        <f t="shared" si="34"/>
        <v>X</v>
      </c>
      <c r="P91" s="56" t="str">
        <f t="shared" si="35"/>
        <v/>
      </c>
      <c r="Q91" s="56" t="str">
        <f t="shared" si="36"/>
        <v/>
      </c>
      <c r="R91" s="7" t="str">
        <f t="shared" si="37"/>
        <v/>
      </c>
      <c r="S91" s="7" t="str">
        <f t="shared" si="38"/>
        <v/>
      </c>
      <c r="T91" s="56">
        <f t="shared" si="45"/>
        <v>10</v>
      </c>
      <c r="U91" s="56">
        <f t="shared" si="39"/>
        <v>1</v>
      </c>
      <c r="W91" s="8" t="str">
        <f t="shared" si="40"/>
        <v>IN</v>
      </c>
      <c r="X91" s="58" t="str">
        <f>IF(M90&gt;=1,IFERROR($X$2*F90,""),"LOOK")</f>
        <v/>
      </c>
      <c r="Y91" s="59">
        <f t="shared" si="41"/>
        <v>0</v>
      </c>
      <c r="Z91" s="59">
        <f t="shared" si="46"/>
        <v>0</v>
      </c>
      <c r="AA91" s="59">
        <f>IFERROR(IF(U91&gt;1,"",MAX($Z$6:Z91)*P91),0)</f>
        <v>0</v>
      </c>
      <c r="AB91" s="59">
        <f t="shared" si="47"/>
        <v>15326.916136039379</v>
      </c>
    </row>
    <row r="92" spans="1:28" ht="15.75" customHeight="1" x14ac:dyDescent="0.25">
      <c r="A92" s="1">
        <v>43905</v>
      </c>
      <c r="B92" s="2">
        <v>0.15787999999999999</v>
      </c>
      <c r="C92" s="54">
        <f t="shared" si="48"/>
        <v>8.1666209920526076E-2</v>
      </c>
      <c r="D92" s="4">
        <v>6</v>
      </c>
      <c r="E92" s="55">
        <f t="shared" si="42"/>
        <v>-0.14285714285714285</v>
      </c>
      <c r="F92" s="8" t="str">
        <f t="shared" si="27"/>
        <v/>
      </c>
      <c r="G92" s="56">
        <f t="shared" si="28"/>
        <v>0.15787999999999999</v>
      </c>
      <c r="H92" s="56">
        <f t="shared" si="29"/>
        <v>6</v>
      </c>
      <c r="I92" s="7">
        <f t="shared" si="30"/>
        <v>8.1666209920526076E-2</v>
      </c>
      <c r="J92" s="7">
        <f t="shared" si="31"/>
        <v>-0.14285714285714285</v>
      </c>
      <c r="K92" s="56">
        <f t="shared" si="43"/>
        <v>12</v>
      </c>
      <c r="L92" s="56">
        <f t="shared" si="32"/>
        <v>2</v>
      </c>
      <c r="M92" s="56">
        <f t="shared" si="44"/>
        <v>2</v>
      </c>
      <c r="N92" s="57">
        <f t="shared" si="33"/>
        <v>2</v>
      </c>
      <c r="O92" s="57" t="str">
        <f t="shared" si="34"/>
        <v/>
      </c>
      <c r="P92" s="56" t="str">
        <f t="shared" si="35"/>
        <v/>
      </c>
      <c r="Q92" s="56" t="str">
        <f t="shared" si="36"/>
        <v/>
      </c>
      <c r="R92" s="7" t="str">
        <f t="shared" si="37"/>
        <v/>
      </c>
      <c r="S92" s="7" t="str">
        <f t="shared" si="38"/>
        <v/>
      </c>
      <c r="T92" s="56">
        <f t="shared" si="45"/>
        <v>10</v>
      </c>
      <c r="U92" s="56">
        <f t="shared" si="39"/>
        <v>1</v>
      </c>
      <c r="W92" s="8" t="str">
        <f t="shared" si="40"/>
        <v>IN</v>
      </c>
      <c r="X92" s="60">
        <f>IF(M91&gt;=1,IFERROR(AA88*F91,""),"LOOK")</f>
        <v>3525.3328440122309</v>
      </c>
      <c r="Y92" s="59">
        <f t="shared" si="41"/>
        <v>22329.192070003995</v>
      </c>
      <c r="Z92" s="59">
        <f t="shared" si="46"/>
        <v>22329.192070003995</v>
      </c>
      <c r="AA92" s="59">
        <f>IFERROR(IF(U92&gt;1,"",MAX($Z$6:Z92)*P92),0)</f>
        <v>0</v>
      </c>
      <c r="AB92" s="59">
        <f t="shared" si="47"/>
        <v>15326.916136039379</v>
      </c>
    </row>
    <row r="93" spans="1:28" ht="15.75" customHeight="1" x14ac:dyDescent="0.25">
      <c r="A93" s="1">
        <v>43912</v>
      </c>
      <c r="B93" s="2">
        <v>0.17544999999999999</v>
      </c>
      <c r="C93" s="54">
        <f t="shared" si="48"/>
        <v>0.11128705345832279</v>
      </c>
      <c r="D93" s="4">
        <v>6</v>
      </c>
      <c r="E93" s="55">
        <f t="shared" si="42"/>
        <v>0</v>
      </c>
      <c r="F93" s="8" t="str">
        <f t="shared" si="27"/>
        <v/>
      </c>
      <c r="G93" s="56" t="str">
        <f t="shared" si="28"/>
        <v/>
      </c>
      <c r="H93" s="56" t="str">
        <f t="shared" si="29"/>
        <v/>
      </c>
      <c r="I93" s="7" t="str">
        <f t="shared" si="30"/>
        <v/>
      </c>
      <c r="J93" s="7" t="str">
        <f t="shared" si="31"/>
        <v/>
      </c>
      <c r="K93" s="56">
        <f t="shared" si="43"/>
        <v>12</v>
      </c>
      <c r="L93" s="56">
        <f t="shared" si="32"/>
        <v>2</v>
      </c>
      <c r="M93" s="56">
        <f t="shared" si="44"/>
        <v>2</v>
      </c>
      <c r="N93" s="57">
        <f t="shared" si="33"/>
        <v>2</v>
      </c>
      <c r="O93" s="57" t="str">
        <f t="shared" si="34"/>
        <v/>
      </c>
      <c r="P93" s="56" t="str">
        <f t="shared" si="35"/>
        <v/>
      </c>
      <c r="Q93" s="56" t="str">
        <f t="shared" si="36"/>
        <v/>
      </c>
      <c r="R93" s="7" t="str">
        <f t="shared" si="37"/>
        <v/>
      </c>
      <c r="S93" s="7" t="str">
        <f t="shared" si="38"/>
        <v/>
      </c>
      <c r="T93" s="56">
        <f t="shared" si="45"/>
        <v>10</v>
      </c>
      <c r="U93" s="56">
        <f t="shared" si="39"/>
        <v>1</v>
      </c>
      <c r="W93" s="8" t="str">
        <f t="shared" si="40"/>
        <v>IN</v>
      </c>
      <c r="X93" s="58" t="str">
        <f t="shared" ref="X93:X110" si="49">IF(M92&gt;=1,IFERROR($X$2*F92,""),"LOOK")</f>
        <v/>
      </c>
      <c r="Y93" s="59">
        <f t="shared" si="41"/>
        <v>0</v>
      </c>
      <c r="Z93" s="59">
        <f t="shared" si="46"/>
        <v>22329.192070003995</v>
      </c>
      <c r="AA93" s="59">
        <f>IFERROR(IF(U93&gt;1,"",MAX($Z$6:Z93)*P93),0)</f>
        <v>0</v>
      </c>
      <c r="AB93" s="59">
        <f t="shared" si="47"/>
        <v>15326.916136039379</v>
      </c>
    </row>
    <row r="94" spans="1:28" ht="15.75" customHeight="1" x14ac:dyDescent="0.25">
      <c r="A94" s="1">
        <v>43919</v>
      </c>
      <c r="B94" s="2">
        <v>0.18121999999999999</v>
      </c>
      <c r="C94" s="54">
        <f t="shared" si="48"/>
        <v>3.2886862353946979E-2</v>
      </c>
      <c r="D94" s="4">
        <v>5</v>
      </c>
      <c r="E94" s="55">
        <f t="shared" si="42"/>
        <v>-0.16666666666666666</v>
      </c>
      <c r="F94" s="8" t="str">
        <f t="shared" si="27"/>
        <v/>
      </c>
      <c r="G94" s="56" t="str">
        <f t="shared" si="28"/>
        <v/>
      </c>
      <c r="H94" s="56" t="str">
        <f t="shared" si="29"/>
        <v/>
      </c>
      <c r="I94" s="7" t="str">
        <f t="shared" si="30"/>
        <v/>
      </c>
      <c r="J94" s="7" t="str">
        <f t="shared" si="31"/>
        <v/>
      </c>
      <c r="K94" s="56">
        <f t="shared" si="43"/>
        <v>12</v>
      </c>
      <c r="L94" s="56">
        <f t="shared" si="32"/>
        <v>2</v>
      </c>
      <c r="M94" s="56">
        <f t="shared" si="44"/>
        <v>2</v>
      </c>
      <c r="N94" s="57">
        <f t="shared" si="33"/>
        <v>2</v>
      </c>
      <c r="O94" s="57" t="str">
        <f t="shared" si="34"/>
        <v/>
      </c>
      <c r="P94" s="56" t="str">
        <f t="shared" si="35"/>
        <v/>
      </c>
      <c r="Q94" s="56" t="str">
        <f t="shared" si="36"/>
        <v/>
      </c>
      <c r="R94" s="7" t="str">
        <f t="shared" si="37"/>
        <v/>
      </c>
      <c r="S94" s="7" t="str">
        <f t="shared" si="38"/>
        <v/>
      </c>
      <c r="T94" s="56">
        <f t="shared" si="45"/>
        <v>10</v>
      </c>
      <c r="U94" s="56">
        <f t="shared" si="39"/>
        <v>1</v>
      </c>
      <c r="W94" s="8" t="str">
        <f t="shared" si="40"/>
        <v>IN</v>
      </c>
      <c r="X94" s="58" t="str">
        <f t="shared" si="49"/>
        <v/>
      </c>
      <c r="Y94" s="59">
        <f t="shared" si="41"/>
        <v>0</v>
      </c>
      <c r="Z94" s="59">
        <f t="shared" si="46"/>
        <v>22329.192070003995</v>
      </c>
      <c r="AA94" s="59">
        <f>IFERROR(IF(U94&gt;1,"",MAX($Z$6:Z94)*P94),0)</f>
        <v>0</v>
      </c>
      <c r="AB94" s="59">
        <f t="shared" si="47"/>
        <v>15326.916136039379</v>
      </c>
    </row>
    <row r="95" spans="1:28" ht="15.75" customHeight="1" x14ac:dyDescent="0.25">
      <c r="A95" s="1">
        <v>43926</v>
      </c>
      <c r="B95" s="2">
        <v>0.18840999999999999</v>
      </c>
      <c r="C95" s="54">
        <f t="shared" si="48"/>
        <v>3.9675532501931364E-2</v>
      </c>
      <c r="D95" s="4">
        <v>6</v>
      </c>
      <c r="E95" s="55">
        <f t="shared" si="42"/>
        <v>0.2</v>
      </c>
      <c r="F95" s="8">
        <f t="shared" si="27"/>
        <v>1</v>
      </c>
      <c r="G95" s="56" t="str">
        <f t="shared" si="28"/>
        <v/>
      </c>
      <c r="H95" s="56" t="str">
        <f t="shared" si="29"/>
        <v/>
      </c>
      <c r="I95" s="7" t="str">
        <f t="shared" si="30"/>
        <v/>
      </c>
      <c r="J95" s="7" t="str">
        <f t="shared" si="31"/>
        <v/>
      </c>
      <c r="K95" s="56">
        <f t="shared" si="43"/>
        <v>13</v>
      </c>
      <c r="L95" s="56">
        <f t="shared" si="32"/>
        <v>3</v>
      </c>
      <c r="M95" s="56">
        <f t="shared" si="44"/>
        <v>3</v>
      </c>
      <c r="N95" s="57">
        <f t="shared" si="33"/>
        <v>3</v>
      </c>
      <c r="O95" s="57" t="str">
        <f t="shared" si="34"/>
        <v>X</v>
      </c>
      <c r="P95" s="56" t="str">
        <f t="shared" si="35"/>
        <v/>
      </c>
      <c r="Q95" s="56" t="str">
        <f t="shared" si="36"/>
        <v/>
      </c>
      <c r="R95" s="7" t="str">
        <f t="shared" si="37"/>
        <v/>
      </c>
      <c r="S95" s="7" t="str">
        <f t="shared" si="38"/>
        <v/>
      </c>
      <c r="T95" s="56">
        <f t="shared" si="45"/>
        <v>10</v>
      </c>
      <c r="U95" s="56">
        <f t="shared" si="39"/>
        <v>1</v>
      </c>
      <c r="W95" s="8" t="str">
        <f t="shared" si="40"/>
        <v>IN</v>
      </c>
      <c r="X95" s="58" t="str">
        <f t="shared" si="49"/>
        <v/>
      </c>
      <c r="Y95" s="59">
        <f t="shared" si="41"/>
        <v>0</v>
      </c>
      <c r="Z95" s="59">
        <f t="shared" si="46"/>
        <v>22329.192070003995</v>
      </c>
      <c r="AA95" s="59">
        <f>IFERROR(IF(U95&gt;1,"",MAX($Z$6:Z95)*P95),0)</f>
        <v>0</v>
      </c>
      <c r="AB95" s="59">
        <f t="shared" si="47"/>
        <v>15326.916136039379</v>
      </c>
    </row>
    <row r="96" spans="1:28" ht="15.75" customHeight="1" x14ac:dyDescent="0.25">
      <c r="A96" s="1">
        <v>43933</v>
      </c>
      <c r="B96" s="2">
        <v>0.19531999999999999</v>
      </c>
      <c r="C96" s="54">
        <f t="shared" si="48"/>
        <v>3.6675335704049676E-2</v>
      </c>
      <c r="D96" s="4">
        <v>5</v>
      </c>
      <c r="E96" s="55">
        <f t="shared" si="42"/>
        <v>-0.16666666666666666</v>
      </c>
      <c r="F96" s="8" t="str">
        <f t="shared" si="27"/>
        <v/>
      </c>
      <c r="G96" s="56">
        <f t="shared" si="28"/>
        <v>0.19531999999999999</v>
      </c>
      <c r="H96" s="56">
        <f t="shared" si="29"/>
        <v>5</v>
      </c>
      <c r="I96" s="7">
        <f t="shared" si="30"/>
        <v>3.6675335704049676E-2</v>
      </c>
      <c r="J96" s="7">
        <f t="shared" si="31"/>
        <v>-0.16666666666666666</v>
      </c>
      <c r="K96" s="56">
        <f t="shared" si="43"/>
        <v>13</v>
      </c>
      <c r="L96" s="56">
        <f t="shared" si="32"/>
        <v>3</v>
      </c>
      <c r="M96" s="56">
        <f t="shared" si="44"/>
        <v>3</v>
      </c>
      <c r="N96" s="57">
        <f t="shared" si="33"/>
        <v>3</v>
      </c>
      <c r="O96" s="57" t="str">
        <f t="shared" si="34"/>
        <v/>
      </c>
      <c r="P96" s="56" t="str">
        <f t="shared" si="35"/>
        <v/>
      </c>
      <c r="Q96" s="56" t="str">
        <f t="shared" si="36"/>
        <v/>
      </c>
      <c r="R96" s="7" t="str">
        <f t="shared" si="37"/>
        <v/>
      </c>
      <c r="S96" s="7" t="str">
        <f t="shared" si="38"/>
        <v/>
      </c>
      <c r="T96" s="56">
        <f t="shared" si="45"/>
        <v>10</v>
      </c>
      <c r="U96" s="56">
        <f t="shared" si="39"/>
        <v>1</v>
      </c>
      <c r="W96" s="8" t="str">
        <f t="shared" si="40"/>
        <v>IN</v>
      </c>
      <c r="X96" s="58">
        <f t="shared" si="49"/>
        <v>1000</v>
      </c>
      <c r="Y96" s="59">
        <f t="shared" si="41"/>
        <v>5119.803399549457</v>
      </c>
      <c r="Z96" s="59">
        <f t="shared" si="46"/>
        <v>27448.995469553454</v>
      </c>
      <c r="AA96" s="59">
        <f>IFERROR(IF(U96&gt;1,"",MAX($Z$6:Z96)*P96),0)</f>
        <v>0</v>
      </c>
      <c r="AB96" s="59">
        <f t="shared" si="47"/>
        <v>15326.916136039379</v>
      </c>
    </row>
    <row r="97" spans="1:28" ht="15.75" customHeight="1" x14ac:dyDescent="0.25">
      <c r="A97" s="1">
        <v>43940</v>
      </c>
      <c r="B97" s="2">
        <v>0.19420000000000001</v>
      </c>
      <c r="C97" s="54">
        <f t="shared" si="48"/>
        <v>-5.7341798074953005E-3</v>
      </c>
      <c r="D97" s="4">
        <v>5</v>
      </c>
      <c r="E97" s="55">
        <f t="shared" si="42"/>
        <v>0</v>
      </c>
      <c r="F97" s="8" t="str">
        <f t="shared" si="27"/>
        <v/>
      </c>
      <c r="G97" s="56" t="str">
        <f t="shared" si="28"/>
        <v/>
      </c>
      <c r="H97" s="56" t="str">
        <f t="shared" si="29"/>
        <v/>
      </c>
      <c r="I97" s="7" t="str">
        <f t="shared" si="30"/>
        <v/>
      </c>
      <c r="J97" s="7" t="str">
        <f t="shared" si="31"/>
        <v/>
      </c>
      <c r="K97" s="56">
        <f t="shared" si="43"/>
        <v>13</v>
      </c>
      <c r="L97" s="56">
        <f t="shared" si="32"/>
        <v>3</v>
      </c>
      <c r="M97" s="56">
        <f t="shared" si="44"/>
        <v>3</v>
      </c>
      <c r="N97" s="57">
        <f t="shared" si="33"/>
        <v>3</v>
      </c>
      <c r="O97" s="57" t="str">
        <f t="shared" si="34"/>
        <v/>
      </c>
      <c r="P97" s="56" t="str">
        <f t="shared" si="35"/>
        <v/>
      </c>
      <c r="Q97" s="56" t="str">
        <f t="shared" si="36"/>
        <v/>
      </c>
      <c r="R97" s="7" t="str">
        <f t="shared" si="37"/>
        <v/>
      </c>
      <c r="S97" s="7" t="str">
        <f t="shared" si="38"/>
        <v/>
      </c>
      <c r="T97" s="56">
        <f t="shared" si="45"/>
        <v>10</v>
      </c>
      <c r="U97" s="56">
        <f t="shared" si="39"/>
        <v>1</v>
      </c>
      <c r="W97" s="8" t="str">
        <f t="shared" si="40"/>
        <v>IN</v>
      </c>
      <c r="X97" s="58" t="str">
        <f t="shared" si="49"/>
        <v/>
      </c>
      <c r="Y97" s="59">
        <f t="shared" si="41"/>
        <v>0</v>
      </c>
      <c r="Z97" s="59">
        <f t="shared" si="46"/>
        <v>27448.995469553454</v>
      </c>
      <c r="AA97" s="59">
        <f>IFERROR(IF(U97&gt;1,"",MAX($Z$6:Z97)*P97),0)</f>
        <v>0</v>
      </c>
      <c r="AB97" s="59">
        <f t="shared" si="47"/>
        <v>15326.916136039379</v>
      </c>
    </row>
    <row r="98" spans="1:28" ht="15.75" customHeight="1" x14ac:dyDescent="0.25">
      <c r="A98" s="1">
        <v>43947</v>
      </c>
      <c r="B98" s="2">
        <v>0.22370999999999999</v>
      </c>
      <c r="C98" s="54">
        <f t="shared" si="48"/>
        <v>0.15195674562306891</v>
      </c>
      <c r="D98" s="4">
        <v>8</v>
      </c>
      <c r="E98" s="55">
        <f t="shared" si="42"/>
        <v>0.6</v>
      </c>
      <c r="F98" s="8" t="str">
        <f t="shared" si="27"/>
        <v>X</v>
      </c>
      <c r="G98" s="56" t="str">
        <f t="shared" si="28"/>
        <v/>
      </c>
      <c r="H98" s="56" t="str">
        <f t="shared" si="29"/>
        <v/>
      </c>
      <c r="I98" s="7" t="str">
        <f t="shared" si="30"/>
        <v/>
      </c>
      <c r="J98" s="7" t="str">
        <f t="shared" si="31"/>
        <v/>
      </c>
      <c r="K98" s="56">
        <f t="shared" si="43"/>
        <v>13</v>
      </c>
      <c r="L98" s="56">
        <f t="shared" si="32"/>
        <v>2</v>
      </c>
      <c r="M98" s="56">
        <f t="shared" si="44"/>
        <v>0</v>
      </c>
      <c r="N98" s="57">
        <f t="shared" si="33"/>
        <v>2</v>
      </c>
      <c r="O98" s="57">
        <f t="shared" si="34"/>
        <v>1</v>
      </c>
      <c r="P98" s="56" t="str">
        <f t="shared" si="35"/>
        <v/>
      </c>
      <c r="Q98" s="56" t="str">
        <f t="shared" si="36"/>
        <v/>
      </c>
      <c r="R98" s="7" t="str">
        <f t="shared" si="37"/>
        <v/>
      </c>
      <c r="S98" s="7" t="str">
        <f t="shared" si="38"/>
        <v/>
      </c>
      <c r="T98" s="56">
        <f t="shared" si="45"/>
        <v>11</v>
      </c>
      <c r="U98" s="56">
        <f t="shared" si="39"/>
        <v>1</v>
      </c>
      <c r="W98" s="8" t="str">
        <f t="shared" si="40"/>
        <v>OUT</v>
      </c>
      <c r="X98" s="58" t="str">
        <f t="shared" si="49"/>
        <v/>
      </c>
      <c r="Y98" s="59">
        <f t="shared" si="41"/>
        <v>0</v>
      </c>
      <c r="Z98" s="59">
        <f t="shared" si="46"/>
        <v>27448.995469553454</v>
      </c>
      <c r="AA98" s="59">
        <f>IFERROR(IF(U98&gt;1,"",MAX($Z$6:Z98)*P98),0)</f>
        <v>0</v>
      </c>
      <c r="AB98" s="59">
        <f t="shared" si="47"/>
        <v>15326.916136039379</v>
      </c>
    </row>
    <row r="99" spans="1:28" ht="15.75" customHeight="1" x14ac:dyDescent="0.25">
      <c r="A99" s="1">
        <v>43954</v>
      </c>
      <c r="B99" s="2">
        <v>0.21647</v>
      </c>
      <c r="C99" s="54">
        <f t="shared" si="48"/>
        <v>-3.2363327522238597E-2</v>
      </c>
      <c r="D99" s="4">
        <v>6</v>
      </c>
      <c r="E99" s="55">
        <f t="shared" si="42"/>
        <v>-0.25</v>
      </c>
      <c r="F99" s="8" t="str">
        <f t="shared" si="27"/>
        <v/>
      </c>
      <c r="G99" s="56" t="str">
        <f t="shared" si="28"/>
        <v/>
      </c>
      <c r="H99" s="56" t="str">
        <f t="shared" si="29"/>
        <v/>
      </c>
      <c r="I99" s="7" t="str">
        <f t="shared" si="30"/>
        <v/>
      </c>
      <c r="J99" s="7" t="str">
        <f t="shared" si="31"/>
        <v/>
      </c>
      <c r="K99" s="56">
        <f t="shared" si="43"/>
        <v>13</v>
      </c>
      <c r="L99" s="56">
        <f t="shared" si="32"/>
        <v>2</v>
      </c>
      <c r="M99" s="56">
        <f t="shared" si="44"/>
        <v>2</v>
      </c>
      <c r="N99" s="57">
        <f t="shared" si="33"/>
        <v>2</v>
      </c>
      <c r="O99" s="57" t="str">
        <f t="shared" si="34"/>
        <v/>
      </c>
      <c r="P99" s="56">
        <f t="shared" si="35"/>
        <v>0.21647</v>
      </c>
      <c r="Q99" s="56">
        <f t="shared" si="36"/>
        <v>6</v>
      </c>
      <c r="R99" s="7">
        <f t="shared" si="37"/>
        <v>-3.2363327522238597E-2</v>
      </c>
      <c r="S99" s="7">
        <f t="shared" si="38"/>
        <v>-0.25</v>
      </c>
      <c r="T99" s="56">
        <f t="shared" si="45"/>
        <v>11</v>
      </c>
      <c r="U99" s="56">
        <f t="shared" si="39"/>
        <v>1</v>
      </c>
      <c r="W99" s="8" t="str">
        <f t="shared" si="40"/>
        <v>IN</v>
      </c>
      <c r="X99" s="58" t="str">
        <f t="shared" si="49"/>
        <v>LOOK</v>
      </c>
      <c r="Y99" s="59">
        <f t="shared" si="41"/>
        <v>0</v>
      </c>
      <c r="Z99" s="59">
        <f t="shared" si="46"/>
        <v>27448.995469553454</v>
      </c>
      <c r="AA99" s="59">
        <f>IFERROR(IF(U99&gt;1,"",MAX($Z$89:Z99)*P99),0)</f>
        <v>5941.8840492942363</v>
      </c>
      <c r="AB99" s="59">
        <f t="shared" si="47"/>
        <v>21268.800185333617</v>
      </c>
    </row>
    <row r="100" spans="1:28" ht="15.75" customHeight="1" x14ac:dyDescent="0.25">
      <c r="A100" s="1">
        <v>43961</v>
      </c>
      <c r="B100" s="2">
        <v>0.19980999999999999</v>
      </c>
      <c r="C100" s="54">
        <f t="shared" si="48"/>
        <v>-7.6962165658058898E-2</v>
      </c>
      <c r="D100" s="4">
        <v>6</v>
      </c>
      <c r="E100" s="55">
        <f t="shared" si="42"/>
        <v>0</v>
      </c>
      <c r="F100" s="8" t="str">
        <f t="shared" si="27"/>
        <v/>
      </c>
      <c r="G100" s="56" t="str">
        <f t="shared" si="28"/>
        <v/>
      </c>
      <c r="H100" s="56" t="str">
        <f t="shared" si="29"/>
        <v/>
      </c>
      <c r="I100" s="7" t="str">
        <f t="shared" si="30"/>
        <v/>
      </c>
      <c r="J100" s="7" t="str">
        <f t="shared" si="31"/>
        <v/>
      </c>
      <c r="K100" s="56">
        <f t="shared" si="43"/>
        <v>13</v>
      </c>
      <c r="L100" s="56">
        <f t="shared" si="32"/>
        <v>2</v>
      </c>
      <c r="M100" s="56">
        <f t="shared" si="44"/>
        <v>2</v>
      </c>
      <c r="N100" s="57">
        <f t="shared" si="33"/>
        <v>2</v>
      </c>
      <c r="O100" s="57" t="str">
        <f t="shared" si="34"/>
        <v/>
      </c>
      <c r="P100" s="56" t="str">
        <f t="shared" si="35"/>
        <v/>
      </c>
      <c r="Q100" s="56" t="str">
        <f t="shared" si="36"/>
        <v/>
      </c>
      <c r="R100" s="7" t="str">
        <f t="shared" si="37"/>
        <v/>
      </c>
      <c r="S100" s="7" t="str">
        <f t="shared" si="38"/>
        <v/>
      </c>
      <c r="T100" s="56">
        <f t="shared" si="45"/>
        <v>11</v>
      </c>
      <c r="U100" s="56">
        <f t="shared" si="39"/>
        <v>1</v>
      </c>
      <c r="W100" s="8" t="str">
        <f t="shared" si="40"/>
        <v>IN</v>
      </c>
      <c r="X100" s="58" t="str">
        <f t="shared" si="49"/>
        <v/>
      </c>
      <c r="Y100" s="59">
        <f t="shared" si="41"/>
        <v>0</v>
      </c>
      <c r="Z100" s="59">
        <f t="shared" si="46"/>
        <v>0</v>
      </c>
      <c r="AA100" s="59">
        <f>IFERROR(IF(U100&gt;1,"",MAX($Z$6:Z100)*P100),0)</f>
        <v>0</v>
      </c>
      <c r="AB100" s="59">
        <f t="shared" si="47"/>
        <v>21268.800185333617</v>
      </c>
    </row>
    <row r="101" spans="1:28" ht="15.75" customHeight="1" x14ac:dyDescent="0.25">
      <c r="A101" s="1">
        <v>43968</v>
      </c>
      <c r="B101" s="2">
        <v>0.19883000000000001</v>
      </c>
      <c r="C101" s="54">
        <f t="shared" si="48"/>
        <v>-4.9046594264550367E-3</v>
      </c>
      <c r="D101" s="4">
        <v>5</v>
      </c>
      <c r="E101" s="55">
        <f t="shared" si="42"/>
        <v>-0.16666666666666666</v>
      </c>
      <c r="F101" s="8" t="str">
        <f t="shared" si="27"/>
        <v/>
      </c>
      <c r="G101" s="56" t="str">
        <f t="shared" si="28"/>
        <v/>
      </c>
      <c r="H101" s="56" t="str">
        <f t="shared" si="29"/>
        <v/>
      </c>
      <c r="I101" s="7" t="str">
        <f t="shared" si="30"/>
        <v/>
      </c>
      <c r="J101" s="7" t="str">
        <f t="shared" si="31"/>
        <v/>
      </c>
      <c r="K101" s="56">
        <f t="shared" si="43"/>
        <v>13</v>
      </c>
      <c r="L101" s="56">
        <f t="shared" si="32"/>
        <v>2</v>
      </c>
      <c r="M101" s="56">
        <f t="shared" si="44"/>
        <v>2</v>
      </c>
      <c r="N101" s="57">
        <f t="shared" si="33"/>
        <v>2</v>
      </c>
      <c r="O101" s="57" t="str">
        <f t="shared" si="34"/>
        <v/>
      </c>
      <c r="P101" s="56" t="str">
        <f t="shared" si="35"/>
        <v/>
      </c>
      <c r="Q101" s="56" t="str">
        <f t="shared" si="36"/>
        <v/>
      </c>
      <c r="R101" s="7" t="str">
        <f t="shared" si="37"/>
        <v/>
      </c>
      <c r="S101" s="7" t="str">
        <f t="shared" si="38"/>
        <v/>
      </c>
      <c r="T101" s="56">
        <f t="shared" si="45"/>
        <v>11</v>
      </c>
      <c r="U101" s="56">
        <f t="shared" si="39"/>
        <v>1</v>
      </c>
      <c r="W101" s="8" t="str">
        <f t="shared" si="40"/>
        <v>IN</v>
      </c>
      <c r="X101" s="58" t="str">
        <f t="shared" si="49"/>
        <v/>
      </c>
      <c r="Y101" s="59">
        <f t="shared" si="41"/>
        <v>0</v>
      </c>
      <c r="Z101" s="59">
        <f t="shared" si="46"/>
        <v>0</v>
      </c>
      <c r="AA101" s="59">
        <f>IFERROR(IF(U101&gt;1,"",MAX($Z$6:Z101)*P101),0)</f>
        <v>0</v>
      </c>
      <c r="AB101" s="59">
        <f t="shared" si="47"/>
        <v>21268.800185333617</v>
      </c>
    </row>
    <row r="102" spans="1:28" ht="15.75" customHeight="1" x14ac:dyDescent="0.25">
      <c r="A102" s="1">
        <v>43975</v>
      </c>
      <c r="B102" s="2">
        <v>0.20702999999999999</v>
      </c>
      <c r="C102" s="54">
        <f t="shared" si="48"/>
        <v>4.1241261379067466E-2</v>
      </c>
      <c r="D102" s="4">
        <v>5</v>
      </c>
      <c r="E102" s="55">
        <f t="shared" si="42"/>
        <v>0</v>
      </c>
      <c r="F102" s="8" t="str">
        <f t="shared" si="27"/>
        <v/>
      </c>
      <c r="G102" s="56" t="str">
        <f t="shared" si="28"/>
        <v/>
      </c>
      <c r="H102" s="56" t="str">
        <f t="shared" si="29"/>
        <v/>
      </c>
      <c r="I102" s="7" t="str">
        <f t="shared" si="30"/>
        <v/>
      </c>
      <c r="J102" s="7" t="str">
        <f t="shared" si="31"/>
        <v/>
      </c>
      <c r="K102" s="56">
        <f t="shared" si="43"/>
        <v>13</v>
      </c>
      <c r="L102" s="56">
        <f t="shared" si="32"/>
        <v>2</v>
      </c>
      <c r="M102" s="56">
        <f t="shared" si="44"/>
        <v>2</v>
      </c>
      <c r="N102" s="57">
        <f t="shared" si="33"/>
        <v>2</v>
      </c>
      <c r="O102" s="57" t="str">
        <f t="shared" si="34"/>
        <v/>
      </c>
      <c r="P102" s="56" t="str">
        <f t="shared" si="35"/>
        <v/>
      </c>
      <c r="Q102" s="56" t="str">
        <f t="shared" si="36"/>
        <v/>
      </c>
      <c r="R102" s="7" t="str">
        <f t="shared" si="37"/>
        <v/>
      </c>
      <c r="S102" s="7" t="str">
        <f t="shared" si="38"/>
        <v/>
      </c>
      <c r="T102" s="56">
        <f t="shared" si="45"/>
        <v>11</v>
      </c>
      <c r="U102" s="56">
        <f t="shared" si="39"/>
        <v>1</v>
      </c>
      <c r="W102" s="8" t="str">
        <f t="shared" si="40"/>
        <v>IN</v>
      </c>
      <c r="X102" s="58" t="str">
        <f t="shared" si="49"/>
        <v/>
      </c>
      <c r="Y102" s="59">
        <f t="shared" si="41"/>
        <v>0</v>
      </c>
      <c r="Z102" s="59">
        <f t="shared" si="46"/>
        <v>0</v>
      </c>
      <c r="AA102" s="59">
        <f>IFERROR(IF(U102&gt;1,"",MAX($Z$6:Z102)*P102),0)</f>
        <v>0</v>
      </c>
      <c r="AB102" s="59">
        <f t="shared" si="47"/>
        <v>21268.800185333617</v>
      </c>
    </row>
    <row r="103" spans="1:28" ht="15.75" customHeight="1" x14ac:dyDescent="0.25">
      <c r="A103" s="1">
        <v>43982</v>
      </c>
      <c r="B103" s="2">
        <v>0.20369999999999999</v>
      </c>
      <c r="C103" s="54">
        <f t="shared" si="48"/>
        <v>-1.6084625416606289E-2</v>
      </c>
      <c r="D103" s="4">
        <v>5</v>
      </c>
      <c r="E103" s="55">
        <f t="shared" si="42"/>
        <v>0</v>
      </c>
      <c r="F103" s="8" t="str">
        <f t="shared" si="27"/>
        <v/>
      </c>
      <c r="G103" s="56" t="str">
        <f t="shared" si="28"/>
        <v/>
      </c>
      <c r="H103" s="56" t="str">
        <f t="shared" si="29"/>
        <v/>
      </c>
      <c r="I103" s="7" t="str">
        <f t="shared" si="30"/>
        <v/>
      </c>
      <c r="J103" s="7" t="str">
        <f t="shared" si="31"/>
        <v/>
      </c>
      <c r="K103" s="56">
        <f t="shared" si="43"/>
        <v>13</v>
      </c>
      <c r="L103" s="56">
        <f t="shared" si="32"/>
        <v>2</v>
      </c>
      <c r="M103" s="56">
        <f t="shared" si="44"/>
        <v>2</v>
      </c>
      <c r="N103" s="57">
        <f t="shared" si="33"/>
        <v>2</v>
      </c>
      <c r="O103" s="57" t="str">
        <f t="shared" si="34"/>
        <v/>
      </c>
      <c r="P103" s="56" t="str">
        <f t="shared" si="35"/>
        <v/>
      </c>
      <c r="Q103" s="56" t="str">
        <f t="shared" si="36"/>
        <v/>
      </c>
      <c r="R103" s="7" t="str">
        <f t="shared" si="37"/>
        <v/>
      </c>
      <c r="S103" s="7" t="str">
        <f t="shared" si="38"/>
        <v/>
      </c>
      <c r="T103" s="56">
        <f t="shared" si="45"/>
        <v>11</v>
      </c>
      <c r="U103" s="56">
        <f t="shared" si="39"/>
        <v>1</v>
      </c>
      <c r="W103" s="8" t="str">
        <f t="shared" si="40"/>
        <v>IN</v>
      </c>
      <c r="X103" s="58" t="str">
        <f t="shared" si="49"/>
        <v/>
      </c>
      <c r="Y103" s="59">
        <f t="shared" si="41"/>
        <v>0</v>
      </c>
      <c r="Z103" s="59">
        <f t="shared" si="46"/>
        <v>0</v>
      </c>
      <c r="AA103" s="59">
        <f>IFERROR(IF(U103&gt;1,"",MAX($Z$6:Z103)*P103),0)</f>
        <v>0</v>
      </c>
      <c r="AB103" s="59">
        <f t="shared" si="47"/>
        <v>21268.800185333617</v>
      </c>
    </row>
    <row r="104" spans="1:28" ht="15.75" customHeight="1" x14ac:dyDescent="0.25">
      <c r="A104" s="1">
        <v>43989</v>
      </c>
      <c r="B104" s="2">
        <v>0.19241</v>
      </c>
      <c r="C104" s="54">
        <f t="shared" si="48"/>
        <v>-5.5424644084437875E-2</v>
      </c>
      <c r="D104" s="4">
        <v>5</v>
      </c>
      <c r="E104" s="55">
        <f t="shared" si="42"/>
        <v>0</v>
      </c>
      <c r="F104" s="8" t="str">
        <f t="shared" si="27"/>
        <v/>
      </c>
      <c r="G104" s="56" t="str">
        <f t="shared" si="28"/>
        <v/>
      </c>
      <c r="H104" s="56" t="str">
        <f t="shared" si="29"/>
        <v/>
      </c>
      <c r="I104" s="7" t="str">
        <f t="shared" si="30"/>
        <v/>
      </c>
      <c r="J104" s="7" t="str">
        <f t="shared" si="31"/>
        <v/>
      </c>
      <c r="K104" s="56">
        <f t="shared" si="43"/>
        <v>13</v>
      </c>
      <c r="L104" s="56">
        <f t="shared" si="32"/>
        <v>2</v>
      </c>
      <c r="M104" s="56">
        <f t="shared" si="44"/>
        <v>2</v>
      </c>
      <c r="N104" s="57">
        <f t="shared" si="33"/>
        <v>2</v>
      </c>
      <c r="O104" s="57" t="str">
        <f t="shared" si="34"/>
        <v/>
      </c>
      <c r="P104" s="56" t="str">
        <f t="shared" si="35"/>
        <v/>
      </c>
      <c r="Q104" s="56" t="str">
        <f t="shared" si="36"/>
        <v/>
      </c>
      <c r="R104" s="7" t="str">
        <f t="shared" si="37"/>
        <v/>
      </c>
      <c r="S104" s="7" t="str">
        <f t="shared" si="38"/>
        <v/>
      </c>
      <c r="T104" s="56">
        <f t="shared" si="45"/>
        <v>11</v>
      </c>
      <c r="U104" s="56">
        <f t="shared" si="39"/>
        <v>1</v>
      </c>
      <c r="W104" s="8" t="str">
        <f t="shared" si="40"/>
        <v>IN</v>
      </c>
      <c r="X104" s="58" t="str">
        <f t="shared" si="49"/>
        <v/>
      </c>
      <c r="Y104" s="59">
        <f t="shared" si="41"/>
        <v>0</v>
      </c>
      <c r="Z104" s="59">
        <f t="shared" si="46"/>
        <v>0</v>
      </c>
      <c r="AA104" s="59">
        <f>IFERROR(IF(U104&gt;1,"",MAX($Z$6:Z104)*P104),0)</f>
        <v>0</v>
      </c>
      <c r="AB104" s="59">
        <f t="shared" si="47"/>
        <v>21268.800185333617</v>
      </c>
    </row>
    <row r="105" spans="1:28" ht="15.75" customHeight="1" x14ac:dyDescent="0.25">
      <c r="A105" s="1">
        <v>43996</v>
      </c>
      <c r="B105" s="2">
        <v>0.18793000000000001</v>
      </c>
      <c r="C105" s="54">
        <f t="shared" si="48"/>
        <v>-2.3283613117821237E-2</v>
      </c>
      <c r="D105" s="4">
        <v>5</v>
      </c>
      <c r="E105" s="55">
        <f t="shared" si="42"/>
        <v>0</v>
      </c>
      <c r="F105" s="8" t="str">
        <f t="shared" si="27"/>
        <v/>
      </c>
      <c r="G105" s="56" t="str">
        <f t="shared" si="28"/>
        <v/>
      </c>
      <c r="H105" s="56" t="str">
        <f t="shared" si="29"/>
        <v/>
      </c>
      <c r="I105" s="7" t="str">
        <f t="shared" si="30"/>
        <v/>
      </c>
      <c r="J105" s="7" t="str">
        <f t="shared" si="31"/>
        <v/>
      </c>
      <c r="K105" s="56">
        <f t="shared" si="43"/>
        <v>13</v>
      </c>
      <c r="L105" s="56">
        <f t="shared" si="32"/>
        <v>2</v>
      </c>
      <c r="M105" s="56">
        <f t="shared" si="44"/>
        <v>2</v>
      </c>
      <c r="N105" s="57">
        <f t="shared" si="33"/>
        <v>2</v>
      </c>
      <c r="O105" s="57" t="str">
        <f t="shared" si="34"/>
        <v/>
      </c>
      <c r="P105" s="56" t="str">
        <f t="shared" si="35"/>
        <v/>
      </c>
      <c r="Q105" s="56" t="str">
        <f t="shared" si="36"/>
        <v/>
      </c>
      <c r="R105" s="7" t="str">
        <f t="shared" si="37"/>
        <v/>
      </c>
      <c r="S105" s="7" t="str">
        <f t="shared" si="38"/>
        <v/>
      </c>
      <c r="T105" s="56">
        <f t="shared" si="45"/>
        <v>11</v>
      </c>
      <c r="U105" s="56">
        <f t="shared" si="39"/>
        <v>1</v>
      </c>
      <c r="W105" s="8" t="str">
        <f t="shared" si="40"/>
        <v>IN</v>
      </c>
      <c r="X105" s="58" t="str">
        <f t="shared" si="49"/>
        <v/>
      </c>
      <c r="Y105" s="59">
        <f t="shared" si="41"/>
        <v>0</v>
      </c>
      <c r="Z105" s="59">
        <f t="shared" si="46"/>
        <v>0</v>
      </c>
      <c r="AA105" s="59">
        <f>IFERROR(IF(U105&gt;1,"",MAX($Z$6:Z105)*P105),0)</f>
        <v>0</v>
      </c>
      <c r="AB105" s="59">
        <f t="shared" si="47"/>
        <v>21268.800185333617</v>
      </c>
    </row>
    <row r="106" spans="1:28" ht="15.75" customHeight="1" x14ac:dyDescent="0.25">
      <c r="A106" s="1">
        <v>44003</v>
      </c>
      <c r="B106" s="2">
        <v>0.17513999999999999</v>
      </c>
      <c r="C106" s="54">
        <f t="shared" si="48"/>
        <v>-6.8057255361038807E-2</v>
      </c>
      <c r="D106" s="4">
        <v>5</v>
      </c>
      <c r="E106" s="55">
        <f t="shared" si="42"/>
        <v>0</v>
      </c>
      <c r="F106" s="8" t="str">
        <f t="shared" si="27"/>
        <v/>
      </c>
      <c r="G106" s="56" t="str">
        <f t="shared" si="28"/>
        <v/>
      </c>
      <c r="H106" s="56" t="str">
        <f t="shared" si="29"/>
        <v/>
      </c>
      <c r="I106" s="7" t="str">
        <f t="shared" si="30"/>
        <v/>
      </c>
      <c r="J106" s="7" t="str">
        <f t="shared" si="31"/>
        <v/>
      </c>
      <c r="K106" s="56">
        <f t="shared" si="43"/>
        <v>13</v>
      </c>
      <c r="L106" s="56">
        <f t="shared" si="32"/>
        <v>2</v>
      </c>
      <c r="M106" s="56">
        <f t="shared" si="44"/>
        <v>2</v>
      </c>
      <c r="N106" s="57">
        <f t="shared" si="33"/>
        <v>2</v>
      </c>
      <c r="O106" s="57" t="str">
        <f t="shared" si="34"/>
        <v/>
      </c>
      <c r="P106" s="56" t="str">
        <f t="shared" si="35"/>
        <v/>
      </c>
      <c r="Q106" s="56" t="str">
        <f t="shared" si="36"/>
        <v/>
      </c>
      <c r="R106" s="7" t="str">
        <f t="shared" si="37"/>
        <v/>
      </c>
      <c r="S106" s="7" t="str">
        <f t="shared" si="38"/>
        <v/>
      </c>
      <c r="T106" s="56">
        <f t="shared" si="45"/>
        <v>11</v>
      </c>
      <c r="U106" s="56">
        <f t="shared" si="39"/>
        <v>1</v>
      </c>
      <c r="W106" s="8" t="str">
        <f t="shared" si="40"/>
        <v>IN</v>
      </c>
      <c r="X106" s="58" t="str">
        <f t="shared" si="49"/>
        <v/>
      </c>
      <c r="Y106" s="59">
        <f t="shared" si="41"/>
        <v>0</v>
      </c>
      <c r="Z106" s="59">
        <f t="shared" si="46"/>
        <v>0</v>
      </c>
      <c r="AA106" s="59">
        <f>IFERROR(IF(U106&gt;1,"",MAX($Z$6:Z106)*P106),0)</f>
        <v>0</v>
      </c>
      <c r="AB106" s="59">
        <f t="shared" si="47"/>
        <v>21268.800185333617</v>
      </c>
    </row>
    <row r="107" spans="1:28" ht="15.75" customHeight="1" x14ac:dyDescent="0.25">
      <c r="A107" s="1">
        <v>44010</v>
      </c>
      <c r="B107" s="2">
        <v>0.17807999999999999</v>
      </c>
      <c r="C107" s="54">
        <f t="shared" si="48"/>
        <v>1.6786570743405265E-2</v>
      </c>
      <c r="D107" s="4">
        <v>5</v>
      </c>
      <c r="E107" s="55">
        <f t="shared" si="42"/>
        <v>0</v>
      </c>
      <c r="F107" s="8" t="str">
        <f t="shared" si="27"/>
        <v/>
      </c>
      <c r="G107" s="56" t="str">
        <f t="shared" si="28"/>
        <v/>
      </c>
      <c r="H107" s="56" t="str">
        <f t="shared" si="29"/>
        <v/>
      </c>
      <c r="I107" s="7" t="str">
        <f t="shared" si="30"/>
        <v/>
      </c>
      <c r="J107" s="7" t="str">
        <f t="shared" si="31"/>
        <v/>
      </c>
      <c r="K107" s="56">
        <f t="shared" si="43"/>
        <v>13</v>
      </c>
      <c r="L107" s="56">
        <f t="shared" si="32"/>
        <v>2</v>
      </c>
      <c r="M107" s="56">
        <f t="shared" si="44"/>
        <v>2</v>
      </c>
      <c r="N107" s="57">
        <f t="shared" si="33"/>
        <v>2</v>
      </c>
      <c r="O107" s="57" t="str">
        <f t="shared" si="34"/>
        <v/>
      </c>
      <c r="P107" s="56" t="str">
        <f t="shared" si="35"/>
        <v/>
      </c>
      <c r="Q107" s="56" t="str">
        <f t="shared" si="36"/>
        <v/>
      </c>
      <c r="R107" s="7" t="str">
        <f t="shared" si="37"/>
        <v/>
      </c>
      <c r="S107" s="7" t="str">
        <f t="shared" si="38"/>
        <v/>
      </c>
      <c r="T107" s="56">
        <f t="shared" si="45"/>
        <v>11</v>
      </c>
      <c r="U107" s="56">
        <f t="shared" si="39"/>
        <v>1</v>
      </c>
      <c r="W107" s="8" t="str">
        <f t="shared" si="40"/>
        <v>IN</v>
      </c>
      <c r="X107" s="58" t="str">
        <f t="shared" si="49"/>
        <v/>
      </c>
      <c r="Y107" s="59">
        <f t="shared" si="41"/>
        <v>0</v>
      </c>
      <c r="Z107" s="59">
        <f t="shared" si="46"/>
        <v>0</v>
      </c>
      <c r="AA107" s="59">
        <f>IFERROR(IF(U107&gt;1,"",MAX($Z$6:Z107)*P107),0)</f>
        <v>0</v>
      </c>
      <c r="AB107" s="59">
        <f t="shared" si="47"/>
        <v>21268.800185333617</v>
      </c>
    </row>
    <row r="108" spans="1:28" ht="15.75" customHeight="1" x14ac:dyDescent="0.25">
      <c r="A108" s="1">
        <v>44017</v>
      </c>
      <c r="B108" s="2">
        <v>0.20115</v>
      </c>
      <c r="C108" s="54">
        <f t="shared" si="48"/>
        <v>0.12954851752021568</v>
      </c>
      <c r="D108" s="4">
        <v>5</v>
      </c>
      <c r="E108" s="55">
        <f t="shared" si="42"/>
        <v>0</v>
      </c>
      <c r="F108" s="8" t="str">
        <f t="shared" si="27"/>
        <v/>
      </c>
      <c r="G108" s="56" t="str">
        <f t="shared" si="28"/>
        <v/>
      </c>
      <c r="H108" s="56" t="str">
        <f t="shared" si="29"/>
        <v/>
      </c>
      <c r="I108" s="7" t="str">
        <f t="shared" si="30"/>
        <v/>
      </c>
      <c r="J108" s="7" t="str">
        <f t="shared" si="31"/>
        <v/>
      </c>
      <c r="K108" s="56">
        <f t="shared" si="43"/>
        <v>13</v>
      </c>
      <c r="L108" s="56">
        <f t="shared" si="32"/>
        <v>2</v>
      </c>
      <c r="M108" s="56">
        <f t="shared" si="44"/>
        <v>2</v>
      </c>
      <c r="N108" s="57">
        <f t="shared" si="33"/>
        <v>2</v>
      </c>
      <c r="O108" s="57" t="str">
        <f t="shared" si="34"/>
        <v/>
      </c>
      <c r="P108" s="56" t="str">
        <f t="shared" si="35"/>
        <v/>
      </c>
      <c r="Q108" s="56" t="str">
        <f t="shared" si="36"/>
        <v/>
      </c>
      <c r="R108" s="7" t="str">
        <f t="shared" si="37"/>
        <v/>
      </c>
      <c r="S108" s="7" t="str">
        <f t="shared" si="38"/>
        <v/>
      </c>
      <c r="T108" s="56">
        <f t="shared" si="45"/>
        <v>11</v>
      </c>
      <c r="U108" s="56">
        <f t="shared" si="39"/>
        <v>1</v>
      </c>
      <c r="W108" s="8" t="str">
        <f t="shared" si="40"/>
        <v>IN</v>
      </c>
      <c r="X108" s="58" t="str">
        <f t="shared" si="49"/>
        <v/>
      </c>
      <c r="Y108" s="59">
        <f t="shared" si="41"/>
        <v>0</v>
      </c>
      <c r="Z108" s="59">
        <f t="shared" si="46"/>
        <v>0</v>
      </c>
      <c r="AA108" s="59">
        <f>IFERROR(IF(U108&gt;1,"",MAX($Z$6:Z108)*P108),0)</f>
        <v>0</v>
      </c>
      <c r="AB108" s="59">
        <f t="shared" si="47"/>
        <v>21268.800185333617</v>
      </c>
    </row>
    <row r="109" spans="1:28" ht="15.75" customHeight="1" x14ac:dyDescent="0.25">
      <c r="A109" s="1">
        <v>44024</v>
      </c>
      <c r="B109" s="2">
        <v>0.19989000000000001</v>
      </c>
      <c r="C109" s="54">
        <f t="shared" si="48"/>
        <v>-6.2639821029081945E-3</v>
      </c>
      <c r="D109" s="4">
        <v>5</v>
      </c>
      <c r="E109" s="55">
        <f t="shared" si="42"/>
        <v>0</v>
      </c>
      <c r="F109" s="8" t="str">
        <f t="shared" si="27"/>
        <v/>
      </c>
      <c r="G109" s="56" t="str">
        <f t="shared" si="28"/>
        <v/>
      </c>
      <c r="H109" s="56" t="str">
        <f t="shared" si="29"/>
        <v/>
      </c>
      <c r="I109" s="7" t="str">
        <f t="shared" si="30"/>
        <v/>
      </c>
      <c r="J109" s="7" t="str">
        <f t="shared" si="31"/>
        <v/>
      </c>
      <c r="K109" s="56">
        <f t="shared" si="43"/>
        <v>13</v>
      </c>
      <c r="L109" s="56">
        <f t="shared" si="32"/>
        <v>2</v>
      </c>
      <c r="M109" s="56">
        <f t="shared" si="44"/>
        <v>2</v>
      </c>
      <c r="N109" s="57">
        <f t="shared" si="33"/>
        <v>2</v>
      </c>
      <c r="O109" s="57" t="str">
        <f t="shared" si="34"/>
        <v/>
      </c>
      <c r="P109" s="56" t="str">
        <f t="shared" si="35"/>
        <v/>
      </c>
      <c r="Q109" s="56" t="str">
        <f t="shared" si="36"/>
        <v/>
      </c>
      <c r="R109" s="7" t="str">
        <f t="shared" si="37"/>
        <v/>
      </c>
      <c r="S109" s="7" t="str">
        <f t="shared" si="38"/>
        <v/>
      </c>
      <c r="T109" s="56">
        <f t="shared" si="45"/>
        <v>11</v>
      </c>
      <c r="U109" s="56">
        <f t="shared" si="39"/>
        <v>1</v>
      </c>
      <c r="W109" s="8" t="str">
        <f t="shared" si="40"/>
        <v>IN</v>
      </c>
      <c r="X109" s="58" t="str">
        <f t="shared" si="49"/>
        <v/>
      </c>
      <c r="Y109" s="59">
        <f t="shared" si="41"/>
        <v>0</v>
      </c>
      <c r="Z109" s="59">
        <f t="shared" si="46"/>
        <v>0</v>
      </c>
      <c r="AA109" s="59">
        <f>IFERROR(IF(U109&gt;1,"",MAX($Z$6:Z109)*P109),0)</f>
        <v>0</v>
      </c>
      <c r="AB109" s="59">
        <f t="shared" si="47"/>
        <v>21268.800185333617</v>
      </c>
    </row>
    <row r="110" spans="1:28" ht="15.75" customHeight="1" x14ac:dyDescent="0.25">
      <c r="A110" s="1">
        <v>44031</v>
      </c>
      <c r="B110" s="2">
        <v>0.21462999999999999</v>
      </c>
      <c r="C110" s="54">
        <f t="shared" si="48"/>
        <v>7.3740557306518462E-2</v>
      </c>
      <c r="D110" s="4">
        <v>6</v>
      </c>
      <c r="E110" s="55">
        <f t="shared" si="42"/>
        <v>0.2</v>
      </c>
      <c r="F110" s="8">
        <f t="shared" si="27"/>
        <v>1</v>
      </c>
      <c r="G110" s="56" t="str">
        <f t="shared" si="28"/>
        <v/>
      </c>
      <c r="H110" s="56" t="str">
        <f t="shared" si="29"/>
        <v/>
      </c>
      <c r="I110" s="7" t="str">
        <f t="shared" si="30"/>
        <v/>
      </c>
      <c r="J110" s="7" t="str">
        <f t="shared" si="31"/>
        <v/>
      </c>
      <c r="K110" s="56">
        <f t="shared" si="43"/>
        <v>14</v>
      </c>
      <c r="L110" s="56">
        <f t="shared" si="32"/>
        <v>3</v>
      </c>
      <c r="M110" s="56">
        <f t="shared" si="44"/>
        <v>3</v>
      </c>
      <c r="N110" s="57">
        <f t="shared" si="33"/>
        <v>3</v>
      </c>
      <c r="O110" s="57" t="str">
        <f t="shared" si="34"/>
        <v>X</v>
      </c>
      <c r="P110" s="56" t="str">
        <f t="shared" si="35"/>
        <v/>
      </c>
      <c r="Q110" s="56" t="str">
        <f t="shared" si="36"/>
        <v/>
      </c>
      <c r="R110" s="7" t="str">
        <f t="shared" si="37"/>
        <v/>
      </c>
      <c r="S110" s="7" t="str">
        <f t="shared" si="38"/>
        <v/>
      </c>
      <c r="T110" s="56">
        <f t="shared" si="45"/>
        <v>11</v>
      </c>
      <c r="U110" s="56">
        <f t="shared" si="39"/>
        <v>1</v>
      </c>
      <c r="W110" s="8" t="str">
        <f t="shared" si="40"/>
        <v>IN</v>
      </c>
      <c r="X110" s="58" t="str">
        <f t="shared" si="49"/>
        <v/>
      </c>
      <c r="Y110" s="59">
        <f t="shared" si="41"/>
        <v>0</v>
      </c>
      <c r="Z110" s="59">
        <f t="shared" si="46"/>
        <v>0</v>
      </c>
      <c r="AA110" s="59">
        <f>IFERROR(IF(U110&gt;1,"",MAX($Z$6:Z110)*P110),0)</f>
        <v>0</v>
      </c>
      <c r="AB110" s="59">
        <f t="shared" si="47"/>
        <v>21268.800185333617</v>
      </c>
    </row>
    <row r="111" spans="1:28" ht="15.75" customHeight="1" x14ac:dyDescent="0.25">
      <c r="A111" s="1">
        <v>44038</v>
      </c>
      <c r="B111" s="2">
        <v>0.29099999999999998</v>
      </c>
      <c r="C111" s="54">
        <f t="shared" si="48"/>
        <v>0.35582164655453569</v>
      </c>
      <c r="D111" s="4">
        <v>12</v>
      </c>
      <c r="E111" s="55">
        <f t="shared" si="42"/>
        <v>1</v>
      </c>
      <c r="F111" s="8">
        <f t="shared" si="27"/>
        <v>1</v>
      </c>
      <c r="G111" s="56">
        <f t="shared" si="28"/>
        <v>0.29099999999999998</v>
      </c>
      <c r="H111" s="56">
        <f t="shared" si="29"/>
        <v>14</v>
      </c>
      <c r="I111" s="7">
        <f t="shared" si="30"/>
        <v>0.35582164655453569</v>
      </c>
      <c r="J111" s="7">
        <f t="shared" si="31"/>
        <v>1</v>
      </c>
      <c r="K111" s="56">
        <f t="shared" si="43"/>
        <v>15</v>
      </c>
      <c r="L111" s="56">
        <f t="shared" si="32"/>
        <v>4</v>
      </c>
      <c r="M111" s="56">
        <f t="shared" si="44"/>
        <v>4</v>
      </c>
      <c r="N111" s="57">
        <f t="shared" si="33"/>
        <v>4</v>
      </c>
      <c r="O111" s="57" t="str">
        <f t="shared" si="34"/>
        <v>X</v>
      </c>
      <c r="P111" s="56" t="str">
        <f t="shared" si="35"/>
        <v/>
      </c>
      <c r="Q111" s="56" t="str">
        <f t="shared" si="36"/>
        <v/>
      </c>
      <c r="R111" s="7" t="str">
        <f t="shared" si="37"/>
        <v/>
      </c>
      <c r="S111" s="7" t="str">
        <f t="shared" si="38"/>
        <v/>
      </c>
      <c r="T111" s="56">
        <f t="shared" si="45"/>
        <v>11</v>
      </c>
      <c r="U111" s="56">
        <f t="shared" si="39"/>
        <v>1</v>
      </c>
      <c r="W111" s="8" t="str">
        <f t="shared" si="40"/>
        <v>IN</v>
      </c>
      <c r="X111" s="60">
        <f>IF(M110&gt;=1,IFERROR(AA99*F110,""),"LOOK")</f>
        <v>5941.8840492942363</v>
      </c>
      <c r="Y111" s="59">
        <f t="shared" si="41"/>
        <v>20418.845530220744</v>
      </c>
      <c r="Z111" s="59">
        <f t="shared" si="46"/>
        <v>20418.845530220744</v>
      </c>
      <c r="AA111" s="59">
        <f>IFERROR(IF(U111&gt;1,"",MAX($Z$6:Z111)*P111),0)</f>
        <v>0</v>
      </c>
      <c r="AB111" s="59">
        <f t="shared" si="47"/>
        <v>21268.800185333617</v>
      </c>
    </row>
    <row r="112" spans="1:28" ht="15.75" customHeight="1" x14ac:dyDescent="0.25">
      <c r="A112" s="1">
        <v>44045</v>
      </c>
      <c r="B112" s="2">
        <v>0.29525000000000001</v>
      </c>
      <c r="C112" s="54">
        <f t="shared" si="48"/>
        <v>1.4604810996563683E-2</v>
      </c>
      <c r="D112" s="4">
        <v>14</v>
      </c>
      <c r="E112" s="55">
        <f t="shared" si="42"/>
        <v>0.16666666666666666</v>
      </c>
      <c r="F112" s="8">
        <f t="shared" si="27"/>
        <v>1</v>
      </c>
      <c r="G112" s="56">
        <f t="shared" si="28"/>
        <v>0.29525000000000001</v>
      </c>
      <c r="H112" s="56">
        <f t="shared" si="29"/>
        <v>10</v>
      </c>
      <c r="I112" s="7">
        <f t="shared" si="30"/>
        <v>1.4604810996563683E-2</v>
      </c>
      <c r="J112" s="7">
        <f t="shared" si="31"/>
        <v>0.16666666666666666</v>
      </c>
      <c r="K112" s="56">
        <f t="shared" si="43"/>
        <v>16</v>
      </c>
      <c r="L112" s="56">
        <f t="shared" si="32"/>
        <v>5</v>
      </c>
      <c r="M112" s="56">
        <f t="shared" si="44"/>
        <v>5</v>
      </c>
      <c r="N112" s="57">
        <f t="shared" si="33"/>
        <v>5</v>
      </c>
      <c r="O112" s="57" t="str">
        <f t="shared" si="34"/>
        <v>X</v>
      </c>
      <c r="P112" s="56" t="str">
        <f t="shared" si="35"/>
        <v/>
      </c>
      <c r="Q112" s="56" t="str">
        <f t="shared" si="36"/>
        <v/>
      </c>
      <c r="R112" s="7" t="str">
        <f t="shared" si="37"/>
        <v/>
      </c>
      <c r="S112" s="7" t="str">
        <f t="shared" si="38"/>
        <v/>
      </c>
      <c r="T112" s="56">
        <f t="shared" si="45"/>
        <v>11</v>
      </c>
      <c r="U112" s="56">
        <f t="shared" si="39"/>
        <v>1</v>
      </c>
      <c r="W112" s="8" t="str">
        <f t="shared" si="40"/>
        <v>IN</v>
      </c>
      <c r="X112" s="58">
        <f t="shared" ref="X112:X133" si="50">IF(M111&gt;=1,IFERROR($X$2*F111,""),"LOOK")</f>
        <v>1000</v>
      </c>
      <c r="Y112" s="59">
        <f t="shared" si="41"/>
        <v>3386.9602032176122</v>
      </c>
      <c r="Z112" s="59">
        <f t="shared" si="46"/>
        <v>23805.805733438356</v>
      </c>
      <c r="AA112" s="59">
        <f>IFERROR(IF(U112&gt;1,"",MAX($Z$6:Z112)*P112),0)</f>
        <v>0</v>
      </c>
      <c r="AB112" s="59">
        <f t="shared" si="47"/>
        <v>21268.800185333617</v>
      </c>
    </row>
    <row r="113" spans="1:28" ht="15.75" customHeight="1" x14ac:dyDescent="0.25">
      <c r="A113" s="1">
        <v>44052</v>
      </c>
      <c r="B113" s="2">
        <v>0.29886000000000001</v>
      </c>
      <c r="C113" s="54">
        <f t="shared" si="48"/>
        <v>1.2226926333615587E-2</v>
      </c>
      <c r="D113" s="4">
        <v>10</v>
      </c>
      <c r="E113" s="55">
        <f t="shared" si="42"/>
        <v>-0.2857142857142857</v>
      </c>
      <c r="F113" s="8" t="str">
        <f t="shared" si="27"/>
        <v/>
      </c>
      <c r="G113" s="56">
        <f t="shared" si="28"/>
        <v>0.29886000000000001</v>
      </c>
      <c r="H113" s="56">
        <f t="shared" si="29"/>
        <v>10</v>
      </c>
      <c r="I113" s="7">
        <f t="shared" si="30"/>
        <v>1.2226926333615587E-2</v>
      </c>
      <c r="J113" s="7">
        <f t="shared" si="31"/>
        <v>-0.2857142857142857</v>
      </c>
      <c r="K113" s="56">
        <f t="shared" si="43"/>
        <v>16</v>
      </c>
      <c r="L113" s="56">
        <f t="shared" si="32"/>
        <v>5</v>
      </c>
      <c r="M113" s="56">
        <f t="shared" si="44"/>
        <v>5</v>
      </c>
      <c r="N113" s="57">
        <f t="shared" si="33"/>
        <v>5</v>
      </c>
      <c r="O113" s="57" t="str">
        <f t="shared" si="34"/>
        <v/>
      </c>
      <c r="P113" s="56" t="str">
        <f t="shared" si="35"/>
        <v/>
      </c>
      <c r="Q113" s="56" t="str">
        <f t="shared" si="36"/>
        <v/>
      </c>
      <c r="R113" s="7" t="str">
        <f t="shared" si="37"/>
        <v/>
      </c>
      <c r="S113" s="7" t="str">
        <f t="shared" si="38"/>
        <v/>
      </c>
      <c r="T113" s="56">
        <f t="shared" si="45"/>
        <v>11</v>
      </c>
      <c r="U113" s="56">
        <f t="shared" si="39"/>
        <v>1</v>
      </c>
      <c r="W113" s="8" t="str">
        <f t="shared" si="40"/>
        <v>IN</v>
      </c>
      <c r="X113" s="58">
        <f t="shared" si="50"/>
        <v>1000</v>
      </c>
      <c r="Y113" s="59">
        <f t="shared" si="41"/>
        <v>3346.0483169376962</v>
      </c>
      <c r="Z113" s="59">
        <f t="shared" si="46"/>
        <v>27151.854050376052</v>
      </c>
      <c r="AA113" s="59">
        <f>IFERROR(IF(U113&gt;1,"",MAX($Z$6:Z113)*P113),0)</f>
        <v>0</v>
      </c>
      <c r="AB113" s="59">
        <f t="shared" si="47"/>
        <v>21268.800185333617</v>
      </c>
    </row>
    <row r="114" spans="1:28" ht="15.75" customHeight="1" x14ac:dyDescent="0.25">
      <c r="A114" s="1">
        <v>44059</v>
      </c>
      <c r="B114" s="2">
        <v>0.28610999999999998</v>
      </c>
      <c r="C114" s="54">
        <f t="shared" si="48"/>
        <v>-4.266211604095576E-2</v>
      </c>
      <c r="D114" s="4">
        <v>10</v>
      </c>
      <c r="E114" s="55">
        <f t="shared" si="42"/>
        <v>0</v>
      </c>
      <c r="F114" s="8" t="str">
        <f t="shared" si="27"/>
        <v/>
      </c>
      <c r="G114" s="56" t="str">
        <f t="shared" si="28"/>
        <v/>
      </c>
      <c r="H114" s="56" t="str">
        <f t="shared" si="29"/>
        <v/>
      </c>
      <c r="I114" s="7" t="str">
        <f t="shared" si="30"/>
        <v/>
      </c>
      <c r="J114" s="7" t="str">
        <f t="shared" si="31"/>
        <v/>
      </c>
      <c r="K114" s="56">
        <f t="shared" si="43"/>
        <v>16</v>
      </c>
      <c r="L114" s="56">
        <f t="shared" si="32"/>
        <v>5</v>
      </c>
      <c r="M114" s="56">
        <f t="shared" si="44"/>
        <v>5</v>
      </c>
      <c r="N114" s="57">
        <f t="shared" si="33"/>
        <v>5</v>
      </c>
      <c r="O114" s="57" t="str">
        <f t="shared" si="34"/>
        <v/>
      </c>
      <c r="P114" s="56" t="str">
        <f t="shared" si="35"/>
        <v/>
      </c>
      <c r="Q114" s="56" t="str">
        <f t="shared" si="36"/>
        <v/>
      </c>
      <c r="R114" s="7" t="str">
        <f t="shared" si="37"/>
        <v/>
      </c>
      <c r="S114" s="7" t="str">
        <f t="shared" si="38"/>
        <v/>
      </c>
      <c r="T114" s="56">
        <f t="shared" si="45"/>
        <v>11</v>
      </c>
      <c r="U114" s="56">
        <f t="shared" si="39"/>
        <v>1</v>
      </c>
      <c r="W114" s="8" t="str">
        <f t="shared" si="40"/>
        <v>IN</v>
      </c>
      <c r="X114" s="58" t="str">
        <f t="shared" si="50"/>
        <v/>
      </c>
      <c r="Y114" s="59">
        <f t="shared" si="41"/>
        <v>0</v>
      </c>
      <c r="Z114" s="59">
        <f t="shared" si="46"/>
        <v>27151.854050376052</v>
      </c>
      <c r="AA114" s="59">
        <f>IFERROR(IF(U114&gt;1,"",MAX($Z$6:Z114)*P114),0)</f>
        <v>0</v>
      </c>
      <c r="AB114" s="59">
        <f t="shared" si="47"/>
        <v>21268.800185333617</v>
      </c>
    </row>
    <row r="115" spans="1:28" ht="15.75" customHeight="1" x14ac:dyDescent="0.25">
      <c r="A115" s="1">
        <v>44066</v>
      </c>
      <c r="B115" s="2">
        <v>0.27383999999999997</v>
      </c>
      <c r="C115" s="54">
        <f t="shared" si="48"/>
        <v>-4.2885603439236669E-2</v>
      </c>
      <c r="D115" s="4">
        <v>7</v>
      </c>
      <c r="E115" s="55">
        <f t="shared" si="42"/>
        <v>-0.3</v>
      </c>
      <c r="F115" s="8" t="str">
        <f t="shared" si="27"/>
        <v/>
      </c>
      <c r="G115" s="56" t="str">
        <f t="shared" si="28"/>
        <v/>
      </c>
      <c r="H115" s="56" t="str">
        <f t="shared" si="29"/>
        <v/>
      </c>
      <c r="I115" s="7" t="str">
        <f t="shared" si="30"/>
        <v/>
      </c>
      <c r="J115" s="7" t="str">
        <f t="shared" si="31"/>
        <v/>
      </c>
      <c r="K115" s="56">
        <f t="shared" si="43"/>
        <v>16</v>
      </c>
      <c r="L115" s="56">
        <f t="shared" si="32"/>
        <v>5</v>
      </c>
      <c r="M115" s="56">
        <f t="shared" si="44"/>
        <v>5</v>
      </c>
      <c r="N115" s="57">
        <f t="shared" si="33"/>
        <v>5</v>
      </c>
      <c r="O115" s="57" t="str">
        <f t="shared" si="34"/>
        <v/>
      </c>
      <c r="P115" s="56" t="str">
        <f t="shared" si="35"/>
        <v/>
      </c>
      <c r="Q115" s="56" t="str">
        <f t="shared" si="36"/>
        <v/>
      </c>
      <c r="R115" s="7" t="str">
        <f t="shared" si="37"/>
        <v/>
      </c>
      <c r="S115" s="7" t="str">
        <f t="shared" si="38"/>
        <v/>
      </c>
      <c r="T115" s="56">
        <f t="shared" si="45"/>
        <v>11</v>
      </c>
      <c r="U115" s="56">
        <f t="shared" si="39"/>
        <v>1</v>
      </c>
      <c r="W115" s="8" t="str">
        <f t="shared" si="40"/>
        <v>IN</v>
      </c>
      <c r="X115" s="58" t="str">
        <f t="shared" si="50"/>
        <v/>
      </c>
      <c r="Y115" s="59">
        <f t="shared" si="41"/>
        <v>0</v>
      </c>
      <c r="Z115" s="59">
        <f t="shared" si="46"/>
        <v>27151.854050376052</v>
      </c>
      <c r="AA115" s="59">
        <f>IFERROR(IF(U115&gt;1,"",MAX($Z$6:Z115)*P115),0)</f>
        <v>0</v>
      </c>
      <c r="AB115" s="59">
        <f t="shared" si="47"/>
        <v>21268.800185333617</v>
      </c>
    </row>
    <row r="116" spans="1:28" ht="15.75" customHeight="1" x14ac:dyDescent="0.25">
      <c r="A116" s="1">
        <v>44073</v>
      </c>
      <c r="B116" s="2">
        <v>0.23735999999999999</v>
      </c>
      <c r="C116" s="54">
        <f t="shared" si="48"/>
        <v>-0.13321647677475895</v>
      </c>
      <c r="D116" s="4">
        <v>7</v>
      </c>
      <c r="E116" s="55">
        <f t="shared" si="42"/>
        <v>0</v>
      </c>
      <c r="F116" s="8" t="str">
        <f t="shared" si="27"/>
        <v/>
      </c>
      <c r="G116" s="56" t="str">
        <f t="shared" si="28"/>
        <v/>
      </c>
      <c r="H116" s="56" t="str">
        <f t="shared" si="29"/>
        <v/>
      </c>
      <c r="I116" s="7" t="str">
        <f t="shared" si="30"/>
        <v/>
      </c>
      <c r="J116" s="7" t="str">
        <f t="shared" si="31"/>
        <v/>
      </c>
      <c r="K116" s="56">
        <f t="shared" si="43"/>
        <v>16</v>
      </c>
      <c r="L116" s="56">
        <f t="shared" si="32"/>
        <v>5</v>
      </c>
      <c r="M116" s="56">
        <f t="shared" si="44"/>
        <v>5</v>
      </c>
      <c r="N116" s="57">
        <f t="shared" si="33"/>
        <v>5</v>
      </c>
      <c r="O116" s="57" t="str">
        <f t="shared" si="34"/>
        <v/>
      </c>
      <c r="P116" s="56" t="str">
        <f t="shared" si="35"/>
        <v/>
      </c>
      <c r="Q116" s="56" t="str">
        <f t="shared" si="36"/>
        <v/>
      </c>
      <c r="R116" s="7" t="str">
        <f t="shared" si="37"/>
        <v/>
      </c>
      <c r="S116" s="7" t="str">
        <f t="shared" si="38"/>
        <v/>
      </c>
      <c r="T116" s="56">
        <f t="shared" si="45"/>
        <v>11</v>
      </c>
      <c r="U116" s="56">
        <f t="shared" si="39"/>
        <v>1</v>
      </c>
      <c r="W116" s="8" t="str">
        <f t="shared" si="40"/>
        <v>IN</v>
      </c>
      <c r="X116" s="58" t="str">
        <f t="shared" si="50"/>
        <v/>
      </c>
      <c r="Y116" s="59">
        <f t="shared" si="41"/>
        <v>0</v>
      </c>
      <c r="Z116" s="59">
        <f t="shared" si="46"/>
        <v>27151.854050376052</v>
      </c>
      <c r="AA116" s="59">
        <f>IFERROR(IF(U116&gt;1,"",MAX($Z$6:Z116)*P116),0)</f>
        <v>0</v>
      </c>
      <c r="AB116" s="59">
        <f t="shared" si="47"/>
        <v>21268.800185333617</v>
      </c>
    </row>
    <row r="117" spans="1:28" ht="15.75" customHeight="1" x14ac:dyDescent="0.25">
      <c r="A117" s="1">
        <v>44080</v>
      </c>
      <c r="B117" s="2">
        <v>0.24748000000000001</v>
      </c>
      <c r="C117" s="54">
        <f t="shared" si="48"/>
        <v>4.2635658914728758E-2</v>
      </c>
      <c r="D117" s="4">
        <v>6</v>
      </c>
      <c r="E117" s="55">
        <f t="shared" si="42"/>
        <v>-0.14285714285714285</v>
      </c>
      <c r="F117" s="8" t="str">
        <f t="shared" si="27"/>
        <v/>
      </c>
      <c r="G117" s="56" t="str">
        <f t="shared" si="28"/>
        <v/>
      </c>
      <c r="H117" s="56" t="str">
        <f t="shared" si="29"/>
        <v/>
      </c>
      <c r="I117" s="7" t="str">
        <f t="shared" si="30"/>
        <v/>
      </c>
      <c r="J117" s="7" t="str">
        <f t="shared" si="31"/>
        <v/>
      </c>
      <c r="K117" s="56">
        <f t="shared" si="43"/>
        <v>16</v>
      </c>
      <c r="L117" s="56">
        <f t="shared" si="32"/>
        <v>5</v>
      </c>
      <c r="M117" s="56">
        <f t="shared" si="44"/>
        <v>5</v>
      </c>
      <c r="N117" s="57">
        <f t="shared" si="33"/>
        <v>5</v>
      </c>
      <c r="O117" s="57" t="str">
        <f t="shared" si="34"/>
        <v/>
      </c>
      <c r="P117" s="56" t="str">
        <f t="shared" si="35"/>
        <v/>
      </c>
      <c r="Q117" s="56" t="str">
        <f t="shared" si="36"/>
        <v/>
      </c>
      <c r="R117" s="7" t="str">
        <f t="shared" si="37"/>
        <v/>
      </c>
      <c r="S117" s="7" t="str">
        <f t="shared" si="38"/>
        <v/>
      </c>
      <c r="T117" s="56">
        <f t="shared" si="45"/>
        <v>11</v>
      </c>
      <c r="U117" s="56">
        <f t="shared" si="39"/>
        <v>1</v>
      </c>
      <c r="W117" s="8" t="str">
        <f t="shared" si="40"/>
        <v>IN</v>
      </c>
      <c r="X117" s="58" t="str">
        <f t="shared" si="50"/>
        <v/>
      </c>
      <c r="Y117" s="59">
        <f t="shared" si="41"/>
        <v>0</v>
      </c>
      <c r="Z117" s="59">
        <f t="shared" si="46"/>
        <v>27151.854050376052</v>
      </c>
      <c r="AA117" s="59">
        <f>IFERROR(IF(U117&gt;1,"",MAX($Z$6:Z117)*P117),0)</f>
        <v>0</v>
      </c>
      <c r="AB117" s="59">
        <f t="shared" si="47"/>
        <v>21268.800185333617</v>
      </c>
    </row>
    <row r="118" spans="1:28" ht="15.75" customHeight="1" x14ac:dyDescent="0.25">
      <c r="A118" s="1">
        <v>44087</v>
      </c>
      <c r="B118" s="2">
        <v>0.25111</v>
      </c>
      <c r="C118" s="54">
        <f t="shared" si="48"/>
        <v>1.4667851947632109E-2</v>
      </c>
      <c r="D118" s="4">
        <v>5</v>
      </c>
      <c r="E118" s="55">
        <f t="shared" si="42"/>
        <v>-0.16666666666666666</v>
      </c>
      <c r="F118" s="8" t="str">
        <f t="shared" si="27"/>
        <v/>
      </c>
      <c r="G118" s="56" t="str">
        <f t="shared" si="28"/>
        <v/>
      </c>
      <c r="H118" s="56" t="str">
        <f t="shared" si="29"/>
        <v/>
      </c>
      <c r="I118" s="7" t="str">
        <f t="shared" si="30"/>
        <v/>
      </c>
      <c r="J118" s="7" t="str">
        <f t="shared" si="31"/>
        <v/>
      </c>
      <c r="K118" s="56">
        <f t="shared" si="43"/>
        <v>16</v>
      </c>
      <c r="L118" s="56">
        <f t="shared" si="32"/>
        <v>5</v>
      </c>
      <c r="M118" s="56">
        <f t="shared" si="44"/>
        <v>5</v>
      </c>
      <c r="N118" s="57">
        <f t="shared" si="33"/>
        <v>5</v>
      </c>
      <c r="O118" s="57" t="str">
        <f t="shared" si="34"/>
        <v/>
      </c>
      <c r="P118" s="56" t="str">
        <f t="shared" si="35"/>
        <v/>
      </c>
      <c r="Q118" s="56" t="str">
        <f t="shared" si="36"/>
        <v/>
      </c>
      <c r="R118" s="7" t="str">
        <f t="shared" si="37"/>
        <v/>
      </c>
      <c r="S118" s="7" t="str">
        <f t="shared" si="38"/>
        <v/>
      </c>
      <c r="T118" s="56">
        <f t="shared" si="45"/>
        <v>11</v>
      </c>
      <c r="U118" s="56">
        <f t="shared" si="39"/>
        <v>1</v>
      </c>
      <c r="W118" s="8" t="str">
        <f t="shared" si="40"/>
        <v>IN</v>
      </c>
      <c r="X118" s="58" t="str">
        <f t="shared" si="50"/>
        <v/>
      </c>
      <c r="Y118" s="59">
        <f t="shared" si="41"/>
        <v>0</v>
      </c>
      <c r="Z118" s="59">
        <f t="shared" si="46"/>
        <v>27151.854050376052</v>
      </c>
      <c r="AA118" s="59">
        <f>IFERROR(IF(U118&gt;1,"",MAX($Z$6:Z118)*P118),0)</f>
        <v>0</v>
      </c>
      <c r="AB118" s="59">
        <f t="shared" si="47"/>
        <v>21268.800185333617</v>
      </c>
    </row>
    <row r="119" spans="1:28" ht="15.75" customHeight="1" x14ac:dyDescent="0.25">
      <c r="A119" s="1">
        <v>44094</v>
      </c>
      <c r="B119" s="2">
        <v>0.24157000000000001</v>
      </c>
      <c r="C119" s="54">
        <f t="shared" si="48"/>
        <v>-3.7991318545657252E-2</v>
      </c>
      <c r="D119" s="4">
        <v>5</v>
      </c>
      <c r="E119" s="55">
        <f t="shared" si="42"/>
        <v>0</v>
      </c>
      <c r="F119" s="8" t="str">
        <f t="shared" si="27"/>
        <v/>
      </c>
      <c r="G119" s="56" t="str">
        <f t="shared" si="28"/>
        <v/>
      </c>
      <c r="H119" s="56" t="str">
        <f t="shared" si="29"/>
        <v/>
      </c>
      <c r="I119" s="7" t="str">
        <f t="shared" si="30"/>
        <v/>
      </c>
      <c r="J119" s="7" t="str">
        <f t="shared" si="31"/>
        <v/>
      </c>
      <c r="K119" s="56">
        <f t="shared" si="43"/>
        <v>16</v>
      </c>
      <c r="L119" s="56">
        <f t="shared" si="32"/>
        <v>5</v>
      </c>
      <c r="M119" s="56">
        <f t="shared" si="44"/>
        <v>5</v>
      </c>
      <c r="N119" s="57">
        <f t="shared" si="33"/>
        <v>5</v>
      </c>
      <c r="O119" s="57" t="str">
        <f t="shared" si="34"/>
        <v/>
      </c>
      <c r="P119" s="56" t="str">
        <f t="shared" si="35"/>
        <v/>
      </c>
      <c r="Q119" s="56" t="str">
        <f t="shared" si="36"/>
        <v/>
      </c>
      <c r="R119" s="7" t="str">
        <f t="shared" si="37"/>
        <v/>
      </c>
      <c r="S119" s="7" t="str">
        <f t="shared" si="38"/>
        <v/>
      </c>
      <c r="T119" s="56">
        <f t="shared" si="45"/>
        <v>11</v>
      </c>
      <c r="U119" s="56">
        <f t="shared" si="39"/>
        <v>1</v>
      </c>
      <c r="W119" s="8" t="str">
        <f t="shared" si="40"/>
        <v>IN</v>
      </c>
      <c r="X119" s="58" t="str">
        <f t="shared" si="50"/>
        <v/>
      </c>
      <c r="Y119" s="59">
        <f t="shared" si="41"/>
        <v>0</v>
      </c>
      <c r="Z119" s="59">
        <f t="shared" si="46"/>
        <v>27151.854050376052</v>
      </c>
      <c r="AA119" s="59">
        <f>IFERROR(IF(U119&gt;1,"",MAX($Z$6:Z119)*P119),0)</f>
        <v>0</v>
      </c>
      <c r="AB119" s="59">
        <f t="shared" si="47"/>
        <v>21268.800185333617</v>
      </c>
    </row>
    <row r="120" spans="1:28" ht="15.75" customHeight="1" x14ac:dyDescent="0.25">
      <c r="A120" s="1">
        <v>44101</v>
      </c>
      <c r="B120" s="2">
        <v>0.23272999999999999</v>
      </c>
      <c r="C120" s="54">
        <f t="shared" si="48"/>
        <v>-3.6593947923997242E-2</v>
      </c>
      <c r="D120" s="4">
        <v>5</v>
      </c>
      <c r="E120" s="55">
        <f t="shared" si="42"/>
        <v>0</v>
      </c>
      <c r="F120" s="8" t="str">
        <f t="shared" si="27"/>
        <v/>
      </c>
      <c r="G120" s="56" t="str">
        <f t="shared" si="28"/>
        <v/>
      </c>
      <c r="H120" s="56" t="str">
        <f t="shared" si="29"/>
        <v/>
      </c>
      <c r="I120" s="7" t="str">
        <f t="shared" si="30"/>
        <v/>
      </c>
      <c r="J120" s="7" t="str">
        <f t="shared" si="31"/>
        <v/>
      </c>
      <c r="K120" s="56">
        <f t="shared" si="43"/>
        <v>16</v>
      </c>
      <c r="L120" s="56">
        <f t="shared" si="32"/>
        <v>5</v>
      </c>
      <c r="M120" s="56">
        <f t="shared" si="44"/>
        <v>5</v>
      </c>
      <c r="N120" s="57">
        <f t="shared" si="33"/>
        <v>5</v>
      </c>
      <c r="O120" s="57" t="str">
        <f t="shared" si="34"/>
        <v/>
      </c>
      <c r="P120" s="56" t="str">
        <f t="shared" si="35"/>
        <v/>
      </c>
      <c r="Q120" s="56" t="str">
        <f t="shared" si="36"/>
        <v/>
      </c>
      <c r="R120" s="7" t="str">
        <f t="shared" si="37"/>
        <v/>
      </c>
      <c r="S120" s="7" t="str">
        <f t="shared" si="38"/>
        <v/>
      </c>
      <c r="T120" s="56">
        <f t="shared" si="45"/>
        <v>11</v>
      </c>
      <c r="U120" s="56">
        <f t="shared" si="39"/>
        <v>1</v>
      </c>
      <c r="W120" s="8" t="str">
        <f t="shared" si="40"/>
        <v>IN</v>
      </c>
      <c r="X120" s="58" t="str">
        <f t="shared" si="50"/>
        <v/>
      </c>
      <c r="Y120" s="59">
        <f t="shared" si="41"/>
        <v>0</v>
      </c>
      <c r="Z120" s="59">
        <f t="shared" si="46"/>
        <v>27151.854050376052</v>
      </c>
      <c r="AA120" s="59">
        <f>IFERROR(IF(U120&gt;1,"",MAX($Z$6:Z120)*P120),0)</f>
        <v>0</v>
      </c>
      <c r="AB120" s="59">
        <f t="shared" si="47"/>
        <v>21268.800185333617</v>
      </c>
    </row>
    <row r="121" spans="1:28" ht="15.75" customHeight="1" x14ac:dyDescent="0.25">
      <c r="A121" s="1">
        <v>44108</v>
      </c>
      <c r="B121" s="2">
        <v>0.25391999999999998</v>
      </c>
      <c r="C121" s="54">
        <f t="shared" si="48"/>
        <v>9.1049714261160944E-2</v>
      </c>
      <c r="D121" s="4">
        <v>5</v>
      </c>
      <c r="E121" s="55">
        <f t="shared" si="42"/>
        <v>0</v>
      </c>
      <c r="F121" s="8" t="str">
        <f t="shared" si="27"/>
        <v/>
      </c>
      <c r="G121" s="56" t="str">
        <f t="shared" si="28"/>
        <v/>
      </c>
      <c r="H121" s="56" t="str">
        <f t="shared" si="29"/>
        <v/>
      </c>
      <c r="I121" s="7" t="str">
        <f t="shared" si="30"/>
        <v/>
      </c>
      <c r="J121" s="7" t="str">
        <f t="shared" si="31"/>
        <v/>
      </c>
      <c r="K121" s="56">
        <f t="shared" si="43"/>
        <v>16</v>
      </c>
      <c r="L121" s="56">
        <f t="shared" si="32"/>
        <v>5</v>
      </c>
      <c r="M121" s="56">
        <f t="shared" si="44"/>
        <v>5</v>
      </c>
      <c r="N121" s="57">
        <f t="shared" si="33"/>
        <v>5</v>
      </c>
      <c r="O121" s="57" t="str">
        <f t="shared" si="34"/>
        <v/>
      </c>
      <c r="P121" s="56" t="str">
        <f t="shared" si="35"/>
        <v/>
      </c>
      <c r="Q121" s="56" t="str">
        <f t="shared" si="36"/>
        <v/>
      </c>
      <c r="R121" s="7" t="str">
        <f t="shared" si="37"/>
        <v/>
      </c>
      <c r="S121" s="7" t="str">
        <f t="shared" si="38"/>
        <v/>
      </c>
      <c r="T121" s="56">
        <f t="shared" si="45"/>
        <v>11</v>
      </c>
      <c r="U121" s="56">
        <f t="shared" si="39"/>
        <v>1</v>
      </c>
      <c r="W121" s="8" t="str">
        <f t="shared" si="40"/>
        <v>IN</v>
      </c>
      <c r="X121" s="58" t="str">
        <f t="shared" si="50"/>
        <v/>
      </c>
      <c r="Y121" s="59">
        <f t="shared" si="41"/>
        <v>0</v>
      </c>
      <c r="Z121" s="59">
        <f t="shared" si="46"/>
        <v>27151.854050376052</v>
      </c>
      <c r="AA121" s="59">
        <f>IFERROR(IF(U121&gt;1,"",MAX($Z$6:Z121)*P121),0)</f>
        <v>0</v>
      </c>
      <c r="AB121" s="59">
        <f t="shared" si="47"/>
        <v>21268.800185333617</v>
      </c>
    </row>
    <row r="122" spans="1:28" ht="15.75" customHeight="1" x14ac:dyDescent="0.25">
      <c r="A122" s="1">
        <v>44115</v>
      </c>
      <c r="B122" s="2">
        <v>0.24059</v>
      </c>
      <c r="C122" s="54">
        <f t="shared" si="48"/>
        <v>-5.2496849401386193E-2</v>
      </c>
      <c r="D122" s="4">
        <v>5</v>
      </c>
      <c r="E122" s="55">
        <f t="shared" si="42"/>
        <v>0</v>
      </c>
      <c r="F122" s="8" t="str">
        <f t="shared" si="27"/>
        <v/>
      </c>
      <c r="G122" s="56" t="str">
        <f t="shared" si="28"/>
        <v/>
      </c>
      <c r="H122" s="56" t="str">
        <f t="shared" si="29"/>
        <v/>
      </c>
      <c r="I122" s="7" t="str">
        <f t="shared" si="30"/>
        <v/>
      </c>
      <c r="J122" s="7" t="str">
        <f t="shared" si="31"/>
        <v/>
      </c>
      <c r="K122" s="56">
        <f t="shared" si="43"/>
        <v>16</v>
      </c>
      <c r="L122" s="56">
        <f t="shared" si="32"/>
        <v>5</v>
      </c>
      <c r="M122" s="56">
        <f t="shared" si="44"/>
        <v>5</v>
      </c>
      <c r="N122" s="57">
        <f t="shared" si="33"/>
        <v>5</v>
      </c>
      <c r="O122" s="57" t="str">
        <f t="shared" si="34"/>
        <v/>
      </c>
      <c r="P122" s="56" t="str">
        <f t="shared" si="35"/>
        <v/>
      </c>
      <c r="Q122" s="56" t="str">
        <f t="shared" si="36"/>
        <v/>
      </c>
      <c r="R122" s="7" t="str">
        <f t="shared" si="37"/>
        <v/>
      </c>
      <c r="S122" s="7" t="str">
        <f t="shared" si="38"/>
        <v/>
      </c>
      <c r="T122" s="56">
        <f t="shared" si="45"/>
        <v>11</v>
      </c>
      <c r="U122" s="56">
        <f t="shared" si="39"/>
        <v>1</v>
      </c>
      <c r="W122" s="8" t="str">
        <f t="shared" si="40"/>
        <v>IN</v>
      </c>
      <c r="X122" s="58" t="str">
        <f t="shared" si="50"/>
        <v/>
      </c>
      <c r="Y122" s="59">
        <f t="shared" si="41"/>
        <v>0</v>
      </c>
      <c r="Z122" s="59">
        <f t="shared" si="46"/>
        <v>27151.854050376052</v>
      </c>
      <c r="AA122" s="59">
        <f>IFERROR(IF(U122&gt;1,"",MAX($Z$6:Z122)*P122),0)</f>
        <v>0</v>
      </c>
      <c r="AB122" s="59">
        <f t="shared" si="47"/>
        <v>21268.800185333617</v>
      </c>
    </row>
    <row r="123" spans="1:28" ht="15.75" customHeight="1" x14ac:dyDescent="0.25">
      <c r="A123" s="1">
        <v>44122</v>
      </c>
      <c r="B123" s="2">
        <v>0.25611</v>
      </c>
      <c r="C123" s="54">
        <f t="shared" si="48"/>
        <v>6.4508084292780279E-2</v>
      </c>
      <c r="D123" s="4">
        <v>5</v>
      </c>
      <c r="E123" s="55">
        <f t="shared" si="42"/>
        <v>0</v>
      </c>
      <c r="F123" s="8" t="str">
        <f t="shared" si="27"/>
        <v/>
      </c>
      <c r="G123" s="56" t="str">
        <f t="shared" si="28"/>
        <v/>
      </c>
      <c r="H123" s="56" t="str">
        <f t="shared" si="29"/>
        <v/>
      </c>
      <c r="I123" s="7" t="str">
        <f t="shared" si="30"/>
        <v/>
      </c>
      <c r="J123" s="7" t="str">
        <f t="shared" si="31"/>
        <v/>
      </c>
      <c r="K123" s="56">
        <f t="shared" si="43"/>
        <v>16</v>
      </c>
      <c r="L123" s="56">
        <f t="shared" si="32"/>
        <v>5</v>
      </c>
      <c r="M123" s="56">
        <f t="shared" si="44"/>
        <v>5</v>
      </c>
      <c r="N123" s="57">
        <f t="shared" si="33"/>
        <v>5</v>
      </c>
      <c r="O123" s="57" t="str">
        <f t="shared" si="34"/>
        <v/>
      </c>
      <c r="P123" s="56" t="str">
        <f t="shared" si="35"/>
        <v/>
      </c>
      <c r="Q123" s="56" t="str">
        <f t="shared" si="36"/>
        <v/>
      </c>
      <c r="R123" s="7" t="str">
        <f t="shared" si="37"/>
        <v/>
      </c>
      <c r="S123" s="7" t="str">
        <f t="shared" si="38"/>
        <v/>
      </c>
      <c r="T123" s="56">
        <f t="shared" si="45"/>
        <v>11</v>
      </c>
      <c r="U123" s="56">
        <f t="shared" si="39"/>
        <v>1</v>
      </c>
      <c r="W123" s="8" t="str">
        <f t="shared" si="40"/>
        <v>IN</v>
      </c>
      <c r="X123" s="58" t="str">
        <f t="shared" si="50"/>
        <v/>
      </c>
      <c r="Y123" s="59">
        <f t="shared" si="41"/>
        <v>0</v>
      </c>
      <c r="Z123" s="59">
        <f t="shared" si="46"/>
        <v>27151.854050376052</v>
      </c>
      <c r="AA123" s="59">
        <f>IFERROR(IF(U123&gt;1,"",MAX($Z$6:Z123)*P123),0)</f>
        <v>0</v>
      </c>
      <c r="AB123" s="59">
        <f t="shared" si="47"/>
        <v>21268.800185333617</v>
      </c>
    </row>
    <row r="124" spans="1:28" ht="15.75" customHeight="1" x14ac:dyDescent="0.25">
      <c r="A124" s="1">
        <v>44129</v>
      </c>
      <c r="B124" s="2">
        <v>0.23971999999999999</v>
      </c>
      <c r="C124" s="54">
        <f t="shared" si="48"/>
        <v>-6.399593924485579E-2</v>
      </c>
      <c r="D124" s="4">
        <v>5</v>
      </c>
      <c r="E124" s="55">
        <f t="shared" si="42"/>
        <v>0</v>
      </c>
      <c r="F124" s="8" t="str">
        <f t="shared" si="27"/>
        <v/>
      </c>
      <c r="G124" s="56" t="str">
        <f t="shared" si="28"/>
        <v/>
      </c>
      <c r="H124" s="56" t="str">
        <f t="shared" si="29"/>
        <v/>
      </c>
      <c r="I124" s="7" t="str">
        <f t="shared" si="30"/>
        <v/>
      </c>
      <c r="J124" s="7" t="str">
        <f t="shared" si="31"/>
        <v/>
      </c>
      <c r="K124" s="56">
        <f t="shared" si="43"/>
        <v>16</v>
      </c>
      <c r="L124" s="56">
        <f t="shared" si="32"/>
        <v>5</v>
      </c>
      <c r="M124" s="56">
        <f t="shared" si="44"/>
        <v>5</v>
      </c>
      <c r="N124" s="57">
        <f t="shared" si="33"/>
        <v>5</v>
      </c>
      <c r="O124" s="57" t="str">
        <f t="shared" si="34"/>
        <v/>
      </c>
      <c r="P124" s="56" t="str">
        <f t="shared" si="35"/>
        <v/>
      </c>
      <c r="Q124" s="56" t="str">
        <f t="shared" si="36"/>
        <v/>
      </c>
      <c r="R124" s="7" t="str">
        <f t="shared" si="37"/>
        <v/>
      </c>
      <c r="S124" s="7" t="str">
        <f t="shared" si="38"/>
        <v/>
      </c>
      <c r="T124" s="56">
        <f t="shared" si="45"/>
        <v>11</v>
      </c>
      <c r="U124" s="56">
        <f t="shared" si="39"/>
        <v>1</v>
      </c>
      <c r="W124" s="8" t="str">
        <f t="shared" si="40"/>
        <v>IN</v>
      </c>
      <c r="X124" s="58" t="str">
        <f t="shared" si="50"/>
        <v/>
      </c>
      <c r="Y124" s="59">
        <f t="shared" si="41"/>
        <v>0</v>
      </c>
      <c r="Z124" s="59">
        <f t="shared" si="46"/>
        <v>27151.854050376052</v>
      </c>
      <c r="AA124" s="59">
        <f>IFERROR(IF(U124&gt;1,"",MAX($Z$6:Z124)*P124),0)</f>
        <v>0</v>
      </c>
      <c r="AB124" s="59">
        <f t="shared" si="47"/>
        <v>21268.800185333617</v>
      </c>
    </row>
    <row r="125" spans="1:28" ht="15.75" customHeight="1" x14ac:dyDescent="0.25">
      <c r="A125" s="1">
        <v>44136</v>
      </c>
      <c r="B125" s="2">
        <v>0.24897</v>
      </c>
      <c r="C125" s="54">
        <f t="shared" si="48"/>
        <v>3.858668446520945E-2</v>
      </c>
      <c r="D125" s="4">
        <v>5</v>
      </c>
      <c r="E125" s="55">
        <f t="shared" si="42"/>
        <v>0</v>
      </c>
      <c r="F125" s="8" t="str">
        <f t="shared" si="27"/>
        <v/>
      </c>
      <c r="G125" s="56" t="str">
        <f t="shared" si="28"/>
        <v/>
      </c>
      <c r="H125" s="56" t="str">
        <f t="shared" si="29"/>
        <v/>
      </c>
      <c r="I125" s="7" t="str">
        <f t="shared" si="30"/>
        <v/>
      </c>
      <c r="J125" s="7" t="str">
        <f t="shared" si="31"/>
        <v/>
      </c>
      <c r="K125" s="56">
        <f t="shared" si="43"/>
        <v>16</v>
      </c>
      <c r="L125" s="56">
        <f t="shared" si="32"/>
        <v>5</v>
      </c>
      <c r="M125" s="56">
        <f t="shared" si="44"/>
        <v>5</v>
      </c>
      <c r="N125" s="57">
        <f t="shared" si="33"/>
        <v>5</v>
      </c>
      <c r="O125" s="57" t="str">
        <f t="shared" si="34"/>
        <v/>
      </c>
      <c r="P125" s="56" t="str">
        <f t="shared" si="35"/>
        <v/>
      </c>
      <c r="Q125" s="56" t="str">
        <f t="shared" si="36"/>
        <v/>
      </c>
      <c r="R125" s="7" t="str">
        <f t="shared" si="37"/>
        <v/>
      </c>
      <c r="S125" s="7" t="str">
        <f t="shared" si="38"/>
        <v/>
      </c>
      <c r="T125" s="56">
        <f t="shared" si="45"/>
        <v>11</v>
      </c>
      <c r="U125" s="56">
        <f t="shared" si="39"/>
        <v>1</v>
      </c>
      <c r="W125" s="8" t="str">
        <f t="shared" si="40"/>
        <v>IN</v>
      </c>
      <c r="X125" s="58" t="str">
        <f t="shared" si="50"/>
        <v/>
      </c>
      <c r="Y125" s="59">
        <f t="shared" si="41"/>
        <v>0</v>
      </c>
      <c r="Z125" s="59">
        <f t="shared" si="46"/>
        <v>27151.854050376052</v>
      </c>
      <c r="AA125" s="59">
        <f>IFERROR(IF(U125&gt;1,"",MAX($Z$6:Z125)*P125),0)</f>
        <v>0</v>
      </c>
      <c r="AB125" s="59">
        <f t="shared" si="47"/>
        <v>21268.800185333617</v>
      </c>
    </row>
    <row r="126" spans="1:28" ht="15.75" customHeight="1" x14ac:dyDescent="0.25">
      <c r="A126" s="1">
        <v>44143</v>
      </c>
      <c r="B126" s="2">
        <v>0.26807999999999998</v>
      </c>
      <c r="C126" s="54">
        <f t="shared" si="48"/>
        <v>7.6756235691047073E-2</v>
      </c>
      <c r="D126" s="4">
        <v>6</v>
      </c>
      <c r="E126" s="55">
        <f t="shared" si="42"/>
        <v>0.2</v>
      </c>
      <c r="F126" s="8">
        <f t="shared" si="27"/>
        <v>1</v>
      </c>
      <c r="G126" s="56" t="str">
        <f t="shared" si="28"/>
        <v/>
      </c>
      <c r="H126" s="56" t="str">
        <f t="shared" si="29"/>
        <v/>
      </c>
      <c r="I126" s="7" t="str">
        <f t="shared" si="30"/>
        <v/>
      </c>
      <c r="J126" s="7" t="str">
        <f t="shared" si="31"/>
        <v/>
      </c>
      <c r="K126" s="56">
        <f t="shared" si="43"/>
        <v>17</v>
      </c>
      <c r="L126" s="56">
        <f t="shared" si="32"/>
        <v>6</v>
      </c>
      <c r="M126" s="56">
        <f t="shared" si="44"/>
        <v>6</v>
      </c>
      <c r="N126" s="57">
        <f t="shared" si="33"/>
        <v>6</v>
      </c>
      <c r="O126" s="57" t="str">
        <f t="shared" si="34"/>
        <v>X</v>
      </c>
      <c r="P126" s="56" t="str">
        <f t="shared" si="35"/>
        <v/>
      </c>
      <c r="Q126" s="56" t="str">
        <f t="shared" si="36"/>
        <v/>
      </c>
      <c r="R126" s="7" t="str">
        <f t="shared" si="37"/>
        <v/>
      </c>
      <c r="S126" s="7" t="str">
        <f t="shared" si="38"/>
        <v/>
      </c>
      <c r="T126" s="56">
        <f t="shared" si="45"/>
        <v>11</v>
      </c>
      <c r="U126" s="56">
        <f t="shared" si="39"/>
        <v>1</v>
      </c>
      <c r="W126" s="8" t="str">
        <f t="shared" si="40"/>
        <v>IN</v>
      </c>
      <c r="X126" s="58" t="str">
        <f t="shared" si="50"/>
        <v/>
      </c>
      <c r="Y126" s="59">
        <f t="shared" si="41"/>
        <v>0</v>
      </c>
      <c r="Z126" s="59">
        <f t="shared" si="46"/>
        <v>27151.854050376052</v>
      </c>
      <c r="AA126" s="59">
        <f>IFERROR(IF(U126&gt;1,"",MAX($Z$6:Z126)*P126),0)</f>
        <v>0</v>
      </c>
      <c r="AB126" s="59">
        <f t="shared" si="47"/>
        <v>21268.800185333617</v>
      </c>
    </row>
    <row r="127" spans="1:28" ht="15.75" customHeight="1" x14ac:dyDescent="0.25">
      <c r="A127" s="1">
        <v>44150</v>
      </c>
      <c r="B127" s="2">
        <v>0.46343000000000001</v>
      </c>
      <c r="C127" s="54">
        <f t="shared" si="48"/>
        <v>0.72870038794389747</v>
      </c>
      <c r="D127" s="4">
        <v>15</v>
      </c>
      <c r="E127" s="55">
        <f t="shared" si="42"/>
        <v>1.5</v>
      </c>
      <c r="F127" s="8">
        <f t="shared" si="27"/>
        <v>1</v>
      </c>
      <c r="G127" s="56">
        <f t="shared" si="28"/>
        <v>0.46343000000000001</v>
      </c>
      <c r="H127" s="56">
        <f t="shared" si="29"/>
        <v>43</v>
      </c>
      <c r="I127" s="7">
        <f t="shared" si="30"/>
        <v>0.72870038794389747</v>
      </c>
      <c r="J127" s="7">
        <f t="shared" si="31"/>
        <v>1.5</v>
      </c>
      <c r="K127" s="56">
        <f t="shared" si="43"/>
        <v>18</v>
      </c>
      <c r="L127" s="56">
        <f t="shared" si="32"/>
        <v>7</v>
      </c>
      <c r="M127" s="56">
        <f t="shared" si="44"/>
        <v>7</v>
      </c>
      <c r="N127" s="57">
        <f t="shared" si="33"/>
        <v>7</v>
      </c>
      <c r="O127" s="57" t="str">
        <f t="shared" si="34"/>
        <v>X</v>
      </c>
      <c r="P127" s="56" t="str">
        <f t="shared" si="35"/>
        <v/>
      </c>
      <c r="Q127" s="56" t="str">
        <f t="shared" si="36"/>
        <v/>
      </c>
      <c r="R127" s="7" t="str">
        <f t="shared" si="37"/>
        <v/>
      </c>
      <c r="S127" s="7" t="str">
        <f t="shared" si="38"/>
        <v/>
      </c>
      <c r="T127" s="56">
        <f t="shared" si="45"/>
        <v>11</v>
      </c>
      <c r="U127" s="56">
        <f t="shared" si="39"/>
        <v>1</v>
      </c>
      <c r="W127" s="8" t="str">
        <f t="shared" si="40"/>
        <v>IN</v>
      </c>
      <c r="X127" s="58">
        <f t="shared" si="50"/>
        <v>1000</v>
      </c>
      <c r="Y127" s="59">
        <f t="shared" si="41"/>
        <v>2157.8231879679779</v>
      </c>
      <c r="Z127" s="59">
        <f t="shared" si="46"/>
        <v>29309.677238344029</v>
      </c>
      <c r="AA127" s="59">
        <f>IFERROR(IF(U127&gt;1,"",MAX($Z$6:Z127)*P127),0)</f>
        <v>0</v>
      </c>
      <c r="AB127" s="59">
        <f t="shared" si="47"/>
        <v>21268.800185333617</v>
      </c>
    </row>
    <row r="128" spans="1:28" ht="15.75" customHeight="1" x14ac:dyDescent="0.25">
      <c r="A128" s="1">
        <v>44157</v>
      </c>
      <c r="B128" s="2">
        <v>0.62597000000000003</v>
      </c>
      <c r="C128" s="54">
        <f t="shared" si="48"/>
        <v>0.35073258097231513</v>
      </c>
      <c r="D128" s="4">
        <v>43</v>
      </c>
      <c r="E128" s="55">
        <f t="shared" si="42"/>
        <v>1.8666666666666667</v>
      </c>
      <c r="F128" s="8" t="str">
        <f t="shared" si="27"/>
        <v>X</v>
      </c>
      <c r="G128" s="56">
        <f t="shared" si="28"/>
        <v>0.62597000000000003</v>
      </c>
      <c r="H128" s="56">
        <f t="shared" si="29"/>
        <v>23</v>
      </c>
      <c r="I128" s="7">
        <f t="shared" si="30"/>
        <v>0.35073258097231513</v>
      </c>
      <c r="J128" s="7">
        <f t="shared" si="31"/>
        <v>1.8666666666666667</v>
      </c>
      <c r="K128" s="56">
        <f t="shared" si="43"/>
        <v>18</v>
      </c>
      <c r="L128" s="56">
        <f t="shared" si="32"/>
        <v>6</v>
      </c>
      <c r="M128" s="56">
        <f t="shared" si="44"/>
        <v>0</v>
      </c>
      <c r="N128" s="57">
        <f t="shared" si="33"/>
        <v>6</v>
      </c>
      <c r="O128" s="57">
        <f t="shared" si="34"/>
        <v>1</v>
      </c>
      <c r="P128" s="56" t="str">
        <f t="shared" si="35"/>
        <v/>
      </c>
      <c r="Q128" s="56" t="str">
        <f t="shared" si="36"/>
        <v/>
      </c>
      <c r="R128" s="7" t="str">
        <f t="shared" si="37"/>
        <v/>
      </c>
      <c r="S128" s="7" t="str">
        <f t="shared" si="38"/>
        <v/>
      </c>
      <c r="T128" s="56">
        <f t="shared" si="45"/>
        <v>12</v>
      </c>
      <c r="U128" s="56">
        <f t="shared" si="39"/>
        <v>1</v>
      </c>
      <c r="W128" s="8" t="str">
        <f t="shared" si="40"/>
        <v>OUT</v>
      </c>
      <c r="X128" s="58">
        <f t="shared" si="50"/>
        <v>1000</v>
      </c>
      <c r="Y128" s="59">
        <f t="shared" si="41"/>
        <v>1597.5206479543747</v>
      </c>
      <c r="Z128" s="59">
        <f t="shared" si="46"/>
        <v>30907.197886298403</v>
      </c>
      <c r="AA128" s="59">
        <f>IFERROR(IF(U128&gt;1,"",MAX($Z$6:Z128)*P128),0)</f>
        <v>0</v>
      </c>
      <c r="AB128" s="59">
        <f t="shared" si="47"/>
        <v>21268.800185333617</v>
      </c>
    </row>
    <row r="129" spans="1:28" ht="15.75" customHeight="1" x14ac:dyDescent="0.25">
      <c r="A129" s="1">
        <v>44164</v>
      </c>
      <c r="B129" s="2">
        <v>0.58531999999999995</v>
      </c>
      <c r="C129" s="54">
        <f t="shared" si="48"/>
        <v>-6.493921433934545E-2</v>
      </c>
      <c r="D129" s="4">
        <v>23</v>
      </c>
      <c r="E129" s="55">
        <f t="shared" si="42"/>
        <v>-0.46511627906976744</v>
      </c>
      <c r="F129" s="8" t="str">
        <f t="shared" si="27"/>
        <v/>
      </c>
      <c r="G129" s="56" t="str">
        <f t="shared" si="28"/>
        <v/>
      </c>
      <c r="H129" s="56" t="str">
        <f t="shared" si="29"/>
        <v/>
      </c>
      <c r="I129" s="7" t="str">
        <f t="shared" si="30"/>
        <v/>
      </c>
      <c r="J129" s="7" t="str">
        <f t="shared" si="31"/>
        <v/>
      </c>
      <c r="K129" s="56">
        <f t="shared" si="43"/>
        <v>18</v>
      </c>
      <c r="L129" s="56">
        <f t="shared" si="32"/>
        <v>6</v>
      </c>
      <c r="M129" s="56">
        <f t="shared" si="44"/>
        <v>6</v>
      </c>
      <c r="N129" s="57">
        <f t="shared" si="33"/>
        <v>6</v>
      </c>
      <c r="O129" s="57" t="str">
        <f t="shared" si="34"/>
        <v/>
      </c>
      <c r="P129" s="56">
        <f t="shared" si="35"/>
        <v>0.58531999999999995</v>
      </c>
      <c r="Q129" s="56">
        <f t="shared" si="36"/>
        <v>20</v>
      </c>
      <c r="R129" s="7">
        <f t="shared" si="37"/>
        <v>-6.493921433934545E-2</v>
      </c>
      <c r="S129" s="7">
        <f t="shared" si="38"/>
        <v>-0.46511627906976744</v>
      </c>
      <c r="T129" s="56">
        <f t="shared" si="45"/>
        <v>12</v>
      </c>
      <c r="U129" s="56">
        <f t="shared" si="39"/>
        <v>1</v>
      </c>
      <c r="W129" s="8" t="str">
        <f t="shared" si="40"/>
        <v>IN</v>
      </c>
      <c r="X129" s="58" t="str">
        <f t="shared" si="50"/>
        <v>LOOK</v>
      </c>
      <c r="Y129" s="59">
        <f t="shared" si="41"/>
        <v>0</v>
      </c>
      <c r="Z129" s="59">
        <f t="shared" si="46"/>
        <v>30907.197886298403</v>
      </c>
      <c r="AA129" s="59">
        <f>IFERROR(IF(U129&gt;1,"",MAX($Z$100:Z129)*P129),0)</f>
        <v>18090.60106680818</v>
      </c>
      <c r="AB129" s="59">
        <f t="shared" si="47"/>
        <v>39359.401252141797</v>
      </c>
    </row>
    <row r="130" spans="1:28" ht="15.75" customHeight="1" x14ac:dyDescent="0.25">
      <c r="A130" s="1">
        <v>44171</v>
      </c>
      <c r="B130" s="2">
        <v>0.50588999999999995</v>
      </c>
      <c r="C130" s="54">
        <f t="shared" si="48"/>
        <v>-0.13570354677783095</v>
      </c>
      <c r="D130" s="4">
        <v>20</v>
      </c>
      <c r="E130" s="55">
        <f t="shared" si="42"/>
        <v>-0.13043478260869565</v>
      </c>
      <c r="F130" s="8" t="str">
        <f t="shared" si="27"/>
        <v/>
      </c>
      <c r="G130" s="56" t="str">
        <f t="shared" si="28"/>
        <v/>
      </c>
      <c r="H130" s="56" t="str">
        <f t="shared" si="29"/>
        <v/>
      </c>
      <c r="I130" s="7" t="str">
        <f t="shared" si="30"/>
        <v/>
      </c>
      <c r="J130" s="7" t="str">
        <f t="shared" si="31"/>
        <v/>
      </c>
      <c r="K130" s="56">
        <f t="shared" si="43"/>
        <v>18</v>
      </c>
      <c r="L130" s="56">
        <f t="shared" si="32"/>
        <v>6</v>
      </c>
      <c r="M130" s="56">
        <f t="shared" si="44"/>
        <v>6</v>
      </c>
      <c r="N130" s="57">
        <f t="shared" si="33"/>
        <v>6</v>
      </c>
      <c r="O130" s="57" t="str">
        <f t="shared" si="34"/>
        <v/>
      </c>
      <c r="P130" s="56" t="str">
        <f t="shared" si="35"/>
        <v/>
      </c>
      <c r="Q130" s="56" t="str">
        <f t="shared" si="36"/>
        <v/>
      </c>
      <c r="R130" s="7" t="str">
        <f t="shared" si="37"/>
        <v/>
      </c>
      <c r="S130" s="7" t="str">
        <f t="shared" si="38"/>
        <v/>
      </c>
      <c r="T130" s="56">
        <f t="shared" si="45"/>
        <v>12</v>
      </c>
      <c r="U130" s="56">
        <f t="shared" si="39"/>
        <v>1</v>
      </c>
      <c r="W130" s="8" t="str">
        <f t="shared" si="40"/>
        <v>IN</v>
      </c>
      <c r="X130" s="58" t="str">
        <f t="shared" si="50"/>
        <v/>
      </c>
      <c r="Y130" s="59">
        <f t="shared" si="41"/>
        <v>0</v>
      </c>
      <c r="Z130" s="59">
        <f t="shared" si="46"/>
        <v>0</v>
      </c>
      <c r="AA130" s="59">
        <f>IFERROR(IF(U130&gt;1,"",MAX($Z$6:Z130)*P130),0)</f>
        <v>0</v>
      </c>
      <c r="AB130" s="59">
        <f t="shared" si="47"/>
        <v>39359.401252141797</v>
      </c>
    </row>
    <row r="131" spans="1:28" ht="15.75" customHeight="1" x14ac:dyDescent="0.25">
      <c r="A131" s="1">
        <v>44178</v>
      </c>
      <c r="B131" s="2">
        <v>0.57659000000000005</v>
      </c>
      <c r="C131" s="54">
        <f t="shared" si="48"/>
        <v>0.13975370139753721</v>
      </c>
      <c r="D131" s="4">
        <v>21</v>
      </c>
      <c r="E131" s="55">
        <f t="shared" si="42"/>
        <v>0.05</v>
      </c>
      <c r="F131" s="8" t="str">
        <f t="shared" si="27"/>
        <v>X</v>
      </c>
      <c r="G131" s="56" t="str">
        <f t="shared" si="28"/>
        <v/>
      </c>
      <c r="H131" s="56" t="str">
        <f t="shared" si="29"/>
        <v/>
      </c>
      <c r="I131" s="7" t="str">
        <f t="shared" si="30"/>
        <v/>
      </c>
      <c r="J131" s="7" t="str">
        <f t="shared" si="31"/>
        <v/>
      </c>
      <c r="K131" s="56">
        <f t="shared" si="43"/>
        <v>18</v>
      </c>
      <c r="L131" s="56">
        <f t="shared" si="32"/>
        <v>5</v>
      </c>
      <c r="M131" s="56">
        <f t="shared" si="44"/>
        <v>0</v>
      </c>
      <c r="N131" s="57">
        <f t="shared" si="33"/>
        <v>5</v>
      </c>
      <c r="O131" s="57">
        <f t="shared" si="34"/>
        <v>1</v>
      </c>
      <c r="P131" s="56" t="str">
        <f t="shared" si="35"/>
        <v/>
      </c>
      <c r="Q131" s="56" t="str">
        <f t="shared" si="36"/>
        <v/>
      </c>
      <c r="R131" s="7" t="str">
        <f t="shared" si="37"/>
        <v/>
      </c>
      <c r="S131" s="7" t="str">
        <f t="shared" si="38"/>
        <v/>
      </c>
      <c r="T131" s="56">
        <f t="shared" si="45"/>
        <v>13</v>
      </c>
      <c r="U131" s="56">
        <f t="shared" si="39"/>
        <v>1</v>
      </c>
      <c r="W131" s="8" t="str">
        <f t="shared" si="40"/>
        <v>OUT</v>
      </c>
      <c r="X131" s="58" t="str">
        <f t="shared" si="50"/>
        <v/>
      </c>
      <c r="Y131" s="59">
        <f t="shared" si="41"/>
        <v>0</v>
      </c>
      <c r="Z131" s="59">
        <f t="shared" si="46"/>
        <v>0</v>
      </c>
      <c r="AA131" s="59">
        <f>IFERROR(IF(U131&gt;1,"",MAX($Z$6:Z131)*P131),0)</f>
        <v>0</v>
      </c>
      <c r="AB131" s="59">
        <f t="shared" si="47"/>
        <v>39359.401252141797</v>
      </c>
    </row>
    <row r="132" spans="1:28" ht="15.75" customHeight="1" x14ac:dyDescent="0.25">
      <c r="A132" s="1">
        <v>44185</v>
      </c>
      <c r="B132" s="2">
        <v>0.29460999999999998</v>
      </c>
      <c r="C132" s="54">
        <f t="shared" si="48"/>
        <v>-0.48904767685877321</v>
      </c>
      <c r="D132" s="4">
        <v>45</v>
      </c>
      <c r="E132" s="55">
        <f t="shared" si="42"/>
        <v>1.1428571428571428</v>
      </c>
      <c r="F132" s="8" t="str">
        <f t="shared" si="27"/>
        <v>X</v>
      </c>
      <c r="G132" s="56" t="str">
        <f t="shared" si="28"/>
        <v/>
      </c>
      <c r="H132" s="56" t="str">
        <f t="shared" si="29"/>
        <v/>
      </c>
      <c r="I132" s="7" t="str">
        <f t="shared" si="30"/>
        <v/>
      </c>
      <c r="J132" s="7" t="str">
        <f t="shared" si="31"/>
        <v/>
      </c>
      <c r="K132" s="56">
        <f t="shared" si="43"/>
        <v>18</v>
      </c>
      <c r="L132" s="56">
        <f t="shared" si="32"/>
        <v>4</v>
      </c>
      <c r="M132" s="56">
        <f t="shared" si="44"/>
        <v>0</v>
      </c>
      <c r="N132" s="57">
        <f t="shared" si="33"/>
        <v>4</v>
      </c>
      <c r="O132" s="57">
        <f t="shared" si="34"/>
        <v>1</v>
      </c>
      <c r="P132" s="56">
        <f t="shared" si="35"/>
        <v>0.29460999999999998</v>
      </c>
      <c r="Q132" s="56">
        <f t="shared" si="36"/>
        <v>46</v>
      </c>
      <c r="R132" s="7">
        <f t="shared" si="37"/>
        <v>-0.48904767685877321</v>
      </c>
      <c r="S132" s="7">
        <f t="shared" si="38"/>
        <v>1.1428571428571428</v>
      </c>
      <c r="T132" s="56">
        <f t="shared" si="45"/>
        <v>14</v>
      </c>
      <c r="U132" s="56">
        <f t="shared" si="39"/>
        <v>1</v>
      </c>
      <c r="W132" s="8" t="str">
        <f t="shared" si="40"/>
        <v>OUT</v>
      </c>
      <c r="X132" s="58" t="str">
        <f t="shared" si="50"/>
        <v>LOOK</v>
      </c>
      <c r="Y132" s="59">
        <f t="shared" si="41"/>
        <v>0</v>
      </c>
      <c r="Z132" s="59">
        <f t="shared" si="46"/>
        <v>0</v>
      </c>
      <c r="AA132" s="59">
        <f>IFERROR(IF(U132&gt;1,"",MAX($Z$130:Z132)*P132),0)</f>
        <v>0</v>
      </c>
      <c r="AB132" s="59">
        <f t="shared" si="47"/>
        <v>39359.401252141797</v>
      </c>
    </row>
    <row r="133" spans="1:28" ht="15.75" customHeight="1" x14ac:dyDescent="0.25">
      <c r="A133" s="1">
        <v>44192</v>
      </c>
      <c r="B133" s="2">
        <v>0.22097</v>
      </c>
      <c r="C133" s="54">
        <f t="shared" si="48"/>
        <v>-0.24995757102610225</v>
      </c>
      <c r="D133" s="4">
        <v>46</v>
      </c>
      <c r="E133" s="55">
        <f t="shared" si="42"/>
        <v>2.2222222222222223E-2</v>
      </c>
      <c r="F133" s="8">
        <f t="shared" si="27"/>
        <v>1</v>
      </c>
      <c r="G133" s="56" t="str">
        <f t="shared" si="28"/>
        <v/>
      </c>
      <c r="H133" s="56" t="str">
        <f t="shared" si="29"/>
        <v/>
      </c>
      <c r="I133" s="7" t="str">
        <f t="shared" si="30"/>
        <v/>
      </c>
      <c r="J133" s="7" t="str">
        <f t="shared" si="31"/>
        <v/>
      </c>
      <c r="K133" s="56">
        <f t="shared" si="43"/>
        <v>19</v>
      </c>
      <c r="L133" s="56">
        <f t="shared" si="32"/>
        <v>5</v>
      </c>
      <c r="M133" s="56">
        <f t="shared" si="44"/>
        <v>5</v>
      </c>
      <c r="N133" s="57">
        <f t="shared" si="33"/>
        <v>5</v>
      </c>
      <c r="O133" s="57" t="str">
        <f t="shared" si="34"/>
        <v>X</v>
      </c>
      <c r="P133" s="56">
        <f t="shared" si="35"/>
        <v>0.22097</v>
      </c>
      <c r="Q133" s="56">
        <f t="shared" si="36"/>
        <v>39</v>
      </c>
      <c r="R133" s="7">
        <f t="shared" si="37"/>
        <v>-0.24995757102610225</v>
      </c>
      <c r="S133" s="7">
        <f t="shared" si="38"/>
        <v>2.2222222222222223E-2</v>
      </c>
      <c r="T133" s="56">
        <f t="shared" si="45"/>
        <v>14</v>
      </c>
      <c r="U133" s="56">
        <f t="shared" si="39"/>
        <v>1</v>
      </c>
      <c r="W133" s="8" t="str">
        <f t="shared" si="40"/>
        <v>IN</v>
      </c>
      <c r="X133" s="58" t="str">
        <f t="shared" si="50"/>
        <v>LOOK</v>
      </c>
      <c r="Y133" s="59">
        <f t="shared" si="41"/>
        <v>0</v>
      </c>
      <c r="Z133" s="59">
        <f t="shared" si="46"/>
        <v>0</v>
      </c>
      <c r="AA133" s="59">
        <f>IFERROR(IF(U133&gt;1,"",MAX($Z$130:Z133)*P133),0)</f>
        <v>0</v>
      </c>
      <c r="AB133" s="59">
        <f t="shared" si="47"/>
        <v>39359.401252141797</v>
      </c>
    </row>
    <row r="134" spans="1:28" ht="15.75" customHeight="1" x14ac:dyDescent="0.25">
      <c r="A134" s="1">
        <v>44199</v>
      </c>
      <c r="B134" s="2">
        <v>0.32432</v>
      </c>
      <c r="C134" s="54">
        <f t="shared" si="48"/>
        <v>0.46771054894329545</v>
      </c>
      <c r="D134" s="4">
        <v>39</v>
      </c>
      <c r="E134" s="55">
        <f t="shared" si="42"/>
        <v>-0.15217391304347827</v>
      </c>
      <c r="F134" s="8" t="str">
        <f t="shared" ref="F134:F197" si="51">IF(E134&gt;0,IF(C135&gt;0,1,"X"),"")</f>
        <v/>
      </c>
      <c r="G134" s="56">
        <f t="shared" ref="G134:G197" si="52">IF(F133=1,B134,"")</f>
        <v>0.32432</v>
      </c>
      <c r="H134" s="56">
        <f t="shared" ref="H134:H197" si="53">IF(F133=1,D135,"")</f>
        <v>23</v>
      </c>
      <c r="I134" s="7">
        <f t="shared" ref="I134:I197" si="54">IF(F133=1,C134,"")</f>
        <v>0.46771054894329545</v>
      </c>
      <c r="J134" s="7">
        <f t="shared" ref="J134:J197" si="55">IF(F133=1,E134,"")</f>
        <v>-0.15217391304347827</v>
      </c>
      <c r="K134" s="56">
        <f t="shared" si="43"/>
        <v>19</v>
      </c>
      <c r="L134" s="56">
        <f t="shared" ref="L134:L197" si="56">K134-T134</f>
        <v>5</v>
      </c>
      <c r="M134" s="56">
        <f t="shared" si="44"/>
        <v>5</v>
      </c>
      <c r="N134" s="57">
        <f t="shared" ref="N134:N197" si="57">IF(L134&lt;0,0,L134)</f>
        <v>5</v>
      </c>
      <c r="O134" s="57" t="str">
        <f t="shared" ref="O134:O197" si="58">IF(E134&gt;0,IF(C135&lt;0,1,"X"),"")</f>
        <v/>
      </c>
      <c r="P134" s="56" t="str">
        <f t="shared" ref="P134:P197" si="59">IF(O133=1,B134,"")</f>
        <v/>
      </c>
      <c r="Q134" s="56" t="str">
        <f t="shared" ref="Q134:Q197" si="60">IF(O133=1,D135,"")</f>
        <v/>
      </c>
      <c r="R134" s="7" t="str">
        <f t="shared" ref="R134:R197" si="61">IF(O133=1,C134,"")</f>
        <v/>
      </c>
      <c r="S134" s="7" t="str">
        <f t="shared" ref="S134:S197" si="62">IF(O133=1,E134,"")</f>
        <v/>
      </c>
      <c r="T134" s="56">
        <f t="shared" si="45"/>
        <v>14</v>
      </c>
      <c r="U134" s="56">
        <f t="shared" ref="U134:U197" si="63">IF(L134&lt;0,0,1)</f>
        <v>1</v>
      </c>
      <c r="W134" s="8" t="str">
        <f t="shared" ref="W134:W197" si="64">IF(M134&gt;0,"IN","OUT")</f>
        <v>IN</v>
      </c>
      <c r="X134" s="60">
        <f>IF(M133&gt;=1,IFERROR(AA129*F133,""),"LOOK")</f>
        <v>18090.60106680818</v>
      </c>
      <c r="Y134" s="59">
        <f t="shared" ref="Y134:Y197" si="65">IFERROR(X134/G134,0)</f>
        <v>55780.097023952207</v>
      </c>
      <c r="Z134" s="59">
        <f t="shared" si="46"/>
        <v>55780.097023952207</v>
      </c>
      <c r="AA134" s="59">
        <f>IFERROR(IF(U134&gt;1,"",MAX($Z$6:Z134)*P134),0)</f>
        <v>0</v>
      </c>
      <c r="AB134" s="59">
        <f t="shared" si="47"/>
        <v>39359.401252141797</v>
      </c>
    </row>
    <row r="135" spans="1:28" ht="15.75" customHeight="1" x14ac:dyDescent="0.25">
      <c r="A135" s="1">
        <v>44206</v>
      </c>
      <c r="B135" s="2">
        <v>0.27950999999999998</v>
      </c>
      <c r="C135" s="54">
        <f t="shared" si="48"/>
        <v>-0.13816600888011846</v>
      </c>
      <c r="D135" s="4">
        <v>23</v>
      </c>
      <c r="E135" s="55">
        <f t="shared" ref="E135:E198" si="66">(D135-D134)/D134</f>
        <v>-0.41025641025641024</v>
      </c>
      <c r="F135" s="8" t="str">
        <f t="shared" si="51"/>
        <v/>
      </c>
      <c r="G135" s="56" t="str">
        <f t="shared" si="52"/>
        <v/>
      </c>
      <c r="H135" s="56" t="str">
        <f t="shared" si="53"/>
        <v/>
      </c>
      <c r="I135" s="7" t="str">
        <f t="shared" si="54"/>
        <v/>
      </c>
      <c r="J135" s="7" t="str">
        <f t="shared" si="55"/>
        <v/>
      </c>
      <c r="K135" s="56">
        <f t="shared" ref="K135:K198" si="67">K134+COUNTIF(F135,"1")</f>
        <v>19</v>
      </c>
      <c r="L135" s="56">
        <f t="shared" si="56"/>
        <v>5</v>
      </c>
      <c r="M135" s="56">
        <f t="shared" ref="M135:M198" si="68">IF(L135&lt;L134,0,L135)</f>
        <v>5</v>
      </c>
      <c r="N135" s="57">
        <f t="shared" si="57"/>
        <v>5</v>
      </c>
      <c r="O135" s="57" t="str">
        <f t="shared" si="58"/>
        <v/>
      </c>
      <c r="P135" s="56" t="str">
        <f t="shared" si="59"/>
        <v/>
      </c>
      <c r="Q135" s="56" t="str">
        <f t="shared" si="60"/>
        <v/>
      </c>
      <c r="R135" s="7" t="str">
        <f t="shared" si="61"/>
        <v/>
      </c>
      <c r="S135" s="7" t="str">
        <f t="shared" si="62"/>
        <v/>
      </c>
      <c r="T135" s="56">
        <f t="shared" ref="T135:T198" si="69">T134+COUNTIF(O135,"1")</f>
        <v>14</v>
      </c>
      <c r="U135" s="56">
        <f t="shared" si="63"/>
        <v>1</v>
      </c>
      <c r="W135" s="8" t="str">
        <f t="shared" si="64"/>
        <v>IN</v>
      </c>
      <c r="X135" s="58" t="str">
        <f>IF(M134&gt;=1,IFERROR($X$2*F134,""),"LOOK")</f>
        <v/>
      </c>
      <c r="Y135" s="59">
        <f t="shared" si="65"/>
        <v>0</v>
      </c>
      <c r="Z135" s="59">
        <f t="shared" ref="Z135:Z198" si="70">IF(AA134&gt;0,0+Y135,Z134+Y135)</f>
        <v>55780.097023952207</v>
      </c>
      <c r="AA135" s="59">
        <f>IFERROR(IF(U135&gt;1,"",MAX($Z$6:Z135)*P135),0)</f>
        <v>0</v>
      </c>
      <c r="AB135" s="59">
        <f t="shared" ref="AB135:AB198" si="71">AB134+AA135</f>
        <v>39359.401252141797</v>
      </c>
    </row>
    <row r="136" spans="1:28" ht="15.75" customHeight="1" x14ac:dyDescent="0.25">
      <c r="A136" s="1">
        <v>44213</v>
      </c>
      <c r="B136" s="2">
        <v>0.27166000000000001</v>
      </c>
      <c r="C136" s="54">
        <f t="shared" si="48"/>
        <v>-2.8084862795606486E-2</v>
      </c>
      <c r="D136" s="4">
        <v>20</v>
      </c>
      <c r="E136" s="55">
        <f t="shared" si="66"/>
        <v>-0.13043478260869565</v>
      </c>
      <c r="F136" s="8" t="str">
        <f t="shared" si="51"/>
        <v/>
      </c>
      <c r="G136" s="56" t="str">
        <f t="shared" si="52"/>
        <v/>
      </c>
      <c r="H136" s="56" t="str">
        <f t="shared" si="53"/>
        <v/>
      </c>
      <c r="I136" s="7" t="str">
        <f t="shared" si="54"/>
        <v/>
      </c>
      <c r="J136" s="7" t="str">
        <f t="shared" si="55"/>
        <v/>
      </c>
      <c r="K136" s="56">
        <f t="shared" si="67"/>
        <v>19</v>
      </c>
      <c r="L136" s="56">
        <f t="shared" si="56"/>
        <v>5</v>
      </c>
      <c r="M136" s="56">
        <f t="shared" si="68"/>
        <v>5</v>
      </c>
      <c r="N136" s="57">
        <f t="shared" si="57"/>
        <v>5</v>
      </c>
      <c r="O136" s="57" t="str">
        <f t="shared" si="58"/>
        <v/>
      </c>
      <c r="P136" s="56" t="str">
        <f t="shared" si="59"/>
        <v/>
      </c>
      <c r="Q136" s="56" t="str">
        <f t="shared" si="60"/>
        <v/>
      </c>
      <c r="R136" s="7" t="str">
        <f t="shared" si="61"/>
        <v/>
      </c>
      <c r="S136" s="7" t="str">
        <f t="shared" si="62"/>
        <v/>
      </c>
      <c r="T136" s="56">
        <f t="shared" si="69"/>
        <v>14</v>
      </c>
      <c r="U136" s="56">
        <f t="shared" si="63"/>
        <v>1</v>
      </c>
      <c r="W136" s="8" t="str">
        <f t="shared" si="64"/>
        <v>IN</v>
      </c>
      <c r="X136" s="58" t="str">
        <f>IF(M135&gt;=1,IFERROR($X$2*F135,""),"LOOK")</f>
        <v/>
      </c>
      <c r="Y136" s="59">
        <f t="shared" si="65"/>
        <v>0</v>
      </c>
      <c r="Z136" s="59">
        <f t="shared" si="70"/>
        <v>55780.097023952207</v>
      </c>
      <c r="AA136" s="59">
        <f>IFERROR(IF(U136&gt;1,"",MAX($Z$6:Z136)*P136),0)</f>
        <v>0</v>
      </c>
      <c r="AB136" s="59">
        <f t="shared" si="71"/>
        <v>39359.401252141797</v>
      </c>
    </row>
    <row r="137" spans="1:28" ht="15.75" customHeight="1" x14ac:dyDescent="0.25">
      <c r="A137" s="1">
        <v>44220</v>
      </c>
      <c r="B137" s="2">
        <v>0.44303999999999999</v>
      </c>
      <c r="C137" s="54">
        <f t="shared" si="48"/>
        <v>0.63086210704557155</v>
      </c>
      <c r="D137" s="4">
        <v>25</v>
      </c>
      <c r="E137" s="55">
        <f t="shared" si="66"/>
        <v>0.25</v>
      </c>
      <c r="F137" s="8" t="str">
        <f t="shared" si="51"/>
        <v>X</v>
      </c>
      <c r="G137" s="56" t="str">
        <f t="shared" si="52"/>
        <v/>
      </c>
      <c r="H137" s="56" t="str">
        <f t="shared" si="53"/>
        <v/>
      </c>
      <c r="I137" s="7" t="str">
        <f t="shared" si="54"/>
        <v/>
      </c>
      <c r="J137" s="7" t="str">
        <f t="shared" si="55"/>
        <v/>
      </c>
      <c r="K137" s="56">
        <f t="shared" si="67"/>
        <v>19</v>
      </c>
      <c r="L137" s="56">
        <f t="shared" si="56"/>
        <v>4</v>
      </c>
      <c r="M137" s="56">
        <f t="shared" si="68"/>
        <v>0</v>
      </c>
      <c r="N137" s="57">
        <f t="shared" si="57"/>
        <v>4</v>
      </c>
      <c r="O137" s="57">
        <f t="shared" si="58"/>
        <v>1</v>
      </c>
      <c r="P137" s="56" t="str">
        <f t="shared" si="59"/>
        <v/>
      </c>
      <c r="Q137" s="56" t="str">
        <f t="shared" si="60"/>
        <v/>
      </c>
      <c r="R137" s="7" t="str">
        <f t="shared" si="61"/>
        <v/>
      </c>
      <c r="S137" s="7" t="str">
        <f t="shared" si="62"/>
        <v/>
      </c>
      <c r="T137" s="56">
        <f t="shared" si="69"/>
        <v>15</v>
      </c>
      <c r="U137" s="56">
        <f t="shared" si="63"/>
        <v>1</v>
      </c>
      <c r="W137" s="8" t="str">
        <f t="shared" si="64"/>
        <v>OUT</v>
      </c>
      <c r="X137" s="58" t="str">
        <f>IF(M136&gt;=1,IFERROR($X$2*F136,""),"LOOK")</f>
        <v/>
      </c>
      <c r="Y137" s="59">
        <f t="shared" si="65"/>
        <v>0</v>
      </c>
      <c r="Z137" s="59">
        <f t="shared" si="70"/>
        <v>55780.097023952207</v>
      </c>
      <c r="AA137" s="59">
        <f>IFERROR(IF(U137&gt;1,"",MAX($Z$6:Z137)*P137),0)</f>
        <v>0</v>
      </c>
      <c r="AB137" s="59">
        <f t="shared" si="71"/>
        <v>39359.401252141797</v>
      </c>
    </row>
    <row r="138" spans="1:28" ht="15.75" customHeight="1" x14ac:dyDescent="0.25">
      <c r="A138" s="1">
        <v>44227</v>
      </c>
      <c r="B138" s="2">
        <v>0.44274000000000002</v>
      </c>
      <c r="C138" s="54">
        <f t="shared" si="48"/>
        <v>-6.771397616467293E-4</v>
      </c>
      <c r="D138" s="4">
        <v>75</v>
      </c>
      <c r="E138" s="55">
        <f t="shared" si="66"/>
        <v>2</v>
      </c>
      <c r="F138" s="8">
        <f t="shared" si="51"/>
        <v>1</v>
      </c>
      <c r="G138" s="56" t="str">
        <f t="shared" si="52"/>
        <v/>
      </c>
      <c r="H138" s="56" t="str">
        <f t="shared" si="53"/>
        <v/>
      </c>
      <c r="I138" s="7" t="str">
        <f t="shared" si="54"/>
        <v/>
      </c>
      <c r="J138" s="7" t="str">
        <f t="shared" si="55"/>
        <v/>
      </c>
      <c r="K138" s="56">
        <f t="shared" si="67"/>
        <v>20</v>
      </c>
      <c r="L138" s="56">
        <f t="shared" si="56"/>
        <v>5</v>
      </c>
      <c r="M138" s="56">
        <f t="shared" si="68"/>
        <v>5</v>
      </c>
      <c r="N138" s="57">
        <f t="shared" si="57"/>
        <v>5</v>
      </c>
      <c r="O138" s="57" t="str">
        <f t="shared" si="58"/>
        <v>X</v>
      </c>
      <c r="P138" s="56">
        <f t="shared" si="59"/>
        <v>0.44274000000000002</v>
      </c>
      <c r="Q138" s="56">
        <f t="shared" si="60"/>
        <v>38</v>
      </c>
      <c r="R138" s="7">
        <f t="shared" si="61"/>
        <v>-6.771397616467293E-4</v>
      </c>
      <c r="S138" s="7">
        <f t="shared" si="62"/>
        <v>2</v>
      </c>
      <c r="T138" s="56">
        <f t="shared" si="69"/>
        <v>15</v>
      </c>
      <c r="U138" s="56">
        <f t="shared" si="63"/>
        <v>1</v>
      </c>
      <c r="W138" s="8" t="str">
        <f t="shared" si="64"/>
        <v>IN</v>
      </c>
      <c r="X138" s="58" t="str">
        <f>IF(M137&gt;=1,IFERROR($X$2*F137,""),"LOOK")</f>
        <v>LOOK</v>
      </c>
      <c r="Y138" s="59">
        <f t="shared" si="65"/>
        <v>0</v>
      </c>
      <c r="Z138" s="59">
        <f t="shared" si="70"/>
        <v>55780.097023952207</v>
      </c>
      <c r="AA138" s="59">
        <f>IFERROR(IF(U138&gt;1,"",MAX($Z$130:Z138)*P138),0)</f>
        <v>24696.0801563846</v>
      </c>
      <c r="AB138" s="59">
        <f t="shared" si="71"/>
        <v>64055.481408526393</v>
      </c>
    </row>
    <row r="139" spans="1:28" ht="15.75" customHeight="1" x14ac:dyDescent="0.25">
      <c r="A139" s="1">
        <v>44234</v>
      </c>
      <c r="B139" s="2">
        <v>0.63302999999999998</v>
      </c>
      <c r="C139" s="54">
        <f t="shared" si="48"/>
        <v>0.429800786014365</v>
      </c>
      <c r="D139" s="4">
        <v>38</v>
      </c>
      <c r="E139" s="55">
        <f t="shared" si="66"/>
        <v>-0.49333333333333335</v>
      </c>
      <c r="F139" s="8" t="str">
        <f t="shared" si="51"/>
        <v/>
      </c>
      <c r="G139" s="56">
        <f t="shared" si="52"/>
        <v>0.63302999999999998</v>
      </c>
      <c r="H139" s="56">
        <f t="shared" si="53"/>
        <v>37</v>
      </c>
      <c r="I139" s="7">
        <f t="shared" si="54"/>
        <v>0.429800786014365</v>
      </c>
      <c r="J139" s="7">
        <f t="shared" si="55"/>
        <v>-0.49333333333333335</v>
      </c>
      <c r="K139" s="56">
        <f t="shared" si="67"/>
        <v>20</v>
      </c>
      <c r="L139" s="56">
        <f t="shared" si="56"/>
        <v>5</v>
      </c>
      <c r="M139" s="56">
        <f t="shared" si="68"/>
        <v>5</v>
      </c>
      <c r="N139" s="57">
        <f t="shared" si="57"/>
        <v>5</v>
      </c>
      <c r="O139" s="57" t="str">
        <f t="shared" si="58"/>
        <v/>
      </c>
      <c r="P139" s="56" t="str">
        <f t="shared" si="59"/>
        <v/>
      </c>
      <c r="Q139" s="56" t="str">
        <f t="shared" si="60"/>
        <v/>
      </c>
      <c r="R139" s="7" t="str">
        <f t="shared" si="61"/>
        <v/>
      </c>
      <c r="S139" s="7" t="str">
        <f t="shared" si="62"/>
        <v/>
      </c>
      <c r="T139" s="56">
        <f t="shared" si="69"/>
        <v>15</v>
      </c>
      <c r="U139" s="56">
        <f t="shared" si="63"/>
        <v>1</v>
      </c>
      <c r="W139" s="8" t="str">
        <f t="shared" si="64"/>
        <v>IN</v>
      </c>
      <c r="X139" s="60">
        <f>IF(M138&gt;=1,IFERROR(AA138*F138,""),"LOOK")</f>
        <v>24696.0801563846</v>
      </c>
      <c r="Y139" s="59">
        <f t="shared" si="65"/>
        <v>39012.495705392481</v>
      </c>
      <c r="Z139" s="59">
        <f t="shared" si="70"/>
        <v>39012.495705392481</v>
      </c>
      <c r="AA139" s="59">
        <f>IFERROR(IF(U139&gt;1,"",MAX($Z$6:Z139)*P139),0)</f>
        <v>0</v>
      </c>
      <c r="AB139" s="59">
        <f t="shared" si="71"/>
        <v>64055.481408526393</v>
      </c>
    </row>
    <row r="140" spans="1:28" ht="15.75" customHeight="1" x14ac:dyDescent="0.25">
      <c r="A140" s="1">
        <v>44241</v>
      </c>
      <c r="B140" s="2">
        <v>0.51200000000000001</v>
      </c>
      <c r="C140" s="54">
        <f t="shared" si="48"/>
        <v>-0.19119157069965084</v>
      </c>
      <c r="D140" s="4">
        <v>37</v>
      </c>
      <c r="E140" s="55">
        <f t="shared" si="66"/>
        <v>-2.6315789473684209E-2</v>
      </c>
      <c r="F140" s="8" t="str">
        <f t="shared" si="51"/>
        <v/>
      </c>
      <c r="G140" s="56" t="str">
        <f t="shared" si="52"/>
        <v/>
      </c>
      <c r="H140" s="56" t="str">
        <f t="shared" si="53"/>
        <v/>
      </c>
      <c r="I140" s="7" t="str">
        <f t="shared" si="54"/>
        <v/>
      </c>
      <c r="J140" s="7" t="str">
        <f t="shared" si="55"/>
        <v/>
      </c>
      <c r="K140" s="56">
        <f t="shared" si="67"/>
        <v>20</v>
      </c>
      <c r="L140" s="56">
        <f t="shared" si="56"/>
        <v>5</v>
      </c>
      <c r="M140" s="56">
        <f t="shared" si="68"/>
        <v>5</v>
      </c>
      <c r="N140" s="57">
        <f t="shared" si="57"/>
        <v>5</v>
      </c>
      <c r="O140" s="57" t="str">
        <f t="shared" si="58"/>
        <v/>
      </c>
      <c r="P140" s="56" t="str">
        <f t="shared" si="59"/>
        <v/>
      </c>
      <c r="Q140" s="56" t="str">
        <f t="shared" si="60"/>
        <v/>
      </c>
      <c r="R140" s="7" t="str">
        <f t="shared" si="61"/>
        <v/>
      </c>
      <c r="S140" s="7" t="str">
        <f t="shared" si="62"/>
        <v/>
      </c>
      <c r="T140" s="56">
        <f t="shared" si="69"/>
        <v>15</v>
      </c>
      <c r="U140" s="56">
        <f t="shared" si="63"/>
        <v>1</v>
      </c>
      <c r="W140" s="8" t="str">
        <f t="shared" si="64"/>
        <v>IN</v>
      </c>
      <c r="X140" s="58" t="str">
        <f t="shared" ref="X140:X158" si="72">IF(M139&gt;=1,IFERROR($X$2*F139,""),"LOOK")</f>
        <v/>
      </c>
      <c r="Y140" s="59">
        <f t="shared" si="65"/>
        <v>0</v>
      </c>
      <c r="Z140" s="59">
        <f t="shared" si="70"/>
        <v>39012.495705392481</v>
      </c>
      <c r="AA140" s="59">
        <f>IFERROR(IF(U140&gt;1,"",MAX($Z$6:Z140)*P140),0)</f>
        <v>0</v>
      </c>
      <c r="AB140" s="59">
        <f t="shared" si="71"/>
        <v>64055.481408526393</v>
      </c>
    </row>
    <row r="141" spans="1:28" ht="15.75" customHeight="1" x14ac:dyDescent="0.25">
      <c r="A141" s="1">
        <v>44248</v>
      </c>
      <c r="B141" s="2">
        <v>0.43574000000000002</v>
      </c>
      <c r="C141" s="54">
        <f t="shared" si="48"/>
        <v>-0.14894531249999998</v>
      </c>
      <c r="D141" s="4">
        <v>39</v>
      </c>
      <c r="E141" s="55">
        <f t="shared" si="66"/>
        <v>5.4054054054054057E-2</v>
      </c>
      <c r="F141" s="8">
        <f t="shared" si="51"/>
        <v>1</v>
      </c>
      <c r="G141" s="56" t="str">
        <f t="shared" si="52"/>
        <v/>
      </c>
      <c r="H141" s="56" t="str">
        <f t="shared" si="53"/>
        <v/>
      </c>
      <c r="I141" s="7" t="str">
        <f t="shared" si="54"/>
        <v/>
      </c>
      <c r="J141" s="7" t="str">
        <f t="shared" si="55"/>
        <v/>
      </c>
      <c r="K141" s="56">
        <f t="shared" si="67"/>
        <v>21</v>
      </c>
      <c r="L141" s="56">
        <f t="shared" si="56"/>
        <v>6</v>
      </c>
      <c r="M141" s="56">
        <f t="shared" si="68"/>
        <v>6</v>
      </c>
      <c r="N141" s="57">
        <f t="shared" si="57"/>
        <v>6</v>
      </c>
      <c r="O141" s="57" t="str">
        <f t="shared" si="58"/>
        <v>X</v>
      </c>
      <c r="P141" s="56" t="str">
        <f t="shared" si="59"/>
        <v/>
      </c>
      <c r="Q141" s="56" t="str">
        <f t="shared" si="60"/>
        <v/>
      </c>
      <c r="R141" s="7" t="str">
        <f t="shared" si="61"/>
        <v/>
      </c>
      <c r="S141" s="7" t="str">
        <f t="shared" si="62"/>
        <v/>
      </c>
      <c r="T141" s="56">
        <f t="shared" si="69"/>
        <v>15</v>
      </c>
      <c r="U141" s="56">
        <f t="shared" si="63"/>
        <v>1</v>
      </c>
      <c r="W141" s="8" t="str">
        <f t="shared" si="64"/>
        <v>IN</v>
      </c>
      <c r="X141" s="58" t="str">
        <f t="shared" si="72"/>
        <v/>
      </c>
      <c r="Y141" s="59">
        <f t="shared" si="65"/>
        <v>0</v>
      </c>
      <c r="Z141" s="59">
        <f t="shared" si="70"/>
        <v>39012.495705392481</v>
      </c>
      <c r="AA141" s="59">
        <f>IFERROR(IF(U141&gt;1,"",MAX($Z$6:Z141)*P141),0)</f>
        <v>0</v>
      </c>
      <c r="AB141" s="59">
        <f t="shared" si="71"/>
        <v>64055.481408526393</v>
      </c>
    </row>
    <row r="142" spans="1:28" ht="15.75" customHeight="1" x14ac:dyDescent="0.25">
      <c r="A142" s="1">
        <v>44255</v>
      </c>
      <c r="B142" s="2">
        <v>0.46295999999999998</v>
      </c>
      <c r="C142" s="54">
        <f t="shared" si="48"/>
        <v>6.2468444485243413E-2</v>
      </c>
      <c r="D142" s="4">
        <v>19</v>
      </c>
      <c r="E142" s="55">
        <f t="shared" si="66"/>
        <v>-0.51282051282051277</v>
      </c>
      <c r="F142" s="8" t="str">
        <f t="shared" si="51"/>
        <v/>
      </c>
      <c r="G142" s="56">
        <f t="shared" si="52"/>
        <v>0.46295999999999998</v>
      </c>
      <c r="H142" s="56">
        <f t="shared" si="53"/>
        <v>18</v>
      </c>
      <c r="I142" s="7">
        <f t="shared" si="54"/>
        <v>6.2468444485243413E-2</v>
      </c>
      <c r="J142" s="7">
        <f t="shared" si="55"/>
        <v>-0.51282051282051277</v>
      </c>
      <c r="K142" s="56">
        <f t="shared" si="67"/>
        <v>21</v>
      </c>
      <c r="L142" s="56">
        <f t="shared" si="56"/>
        <v>6</v>
      </c>
      <c r="M142" s="56">
        <f t="shared" si="68"/>
        <v>6</v>
      </c>
      <c r="N142" s="57">
        <f t="shared" si="57"/>
        <v>6</v>
      </c>
      <c r="O142" s="57" t="str">
        <f t="shared" si="58"/>
        <v/>
      </c>
      <c r="P142" s="56" t="str">
        <f t="shared" si="59"/>
        <v/>
      </c>
      <c r="Q142" s="56" t="str">
        <f t="shared" si="60"/>
        <v/>
      </c>
      <c r="R142" s="7" t="str">
        <f t="shared" si="61"/>
        <v/>
      </c>
      <c r="S142" s="7" t="str">
        <f t="shared" si="62"/>
        <v/>
      </c>
      <c r="T142" s="56">
        <f t="shared" si="69"/>
        <v>15</v>
      </c>
      <c r="U142" s="56">
        <f t="shared" si="63"/>
        <v>1</v>
      </c>
      <c r="W142" s="8" t="str">
        <f t="shared" si="64"/>
        <v>IN</v>
      </c>
      <c r="X142" s="58">
        <f t="shared" si="72"/>
        <v>1000</v>
      </c>
      <c r="Y142" s="59">
        <f t="shared" si="65"/>
        <v>2160.0138240884744</v>
      </c>
      <c r="Z142" s="59">
        <f t="shared" si="70"/>
        <v>41172.509529480958</v>
      </c>
      <c r="AA142" s="59">
        <f>IFERROR(IF(U142&gt;1,"",MAX($Z$6:Z142)*P142),0)</f>
        <v>0</v>
      </c>
      <c r="AB142" s="59">
        <f t="shared" si="71"/>
        <v>64055.481408526393</v>
      </c>
    </row>
    <row r="143" spans="1:28" ht="15.75" customHeight="1" x14ac:dyDescent="0.25">
      <c r="A143" s="1">
        <v>44262</v>
      </c>
      <c r="B143" s="2">
        <v>0.4577</v>
      </c>
      <c r="C143" s="54">
        <f t="shared" si="48"/>
        <v>-1.1361672714705347E-2</v>
      </c>
      <c r="D143" s="4">
        <v>18</v>
      </c>
      <c r="E143" s="55">
        <f t="shared" si="66"/>
        <v>-5.2631578947368418E-2</v>
      </c>
      <c r="F143" s="8" t="str">
        <f t="shared" si="51"/>
        <v/>
      </c>
      <c r="G143" s="56" t="str">
        <f t="shared" si="52"/>
        <v/>
      </c>
      <c r="H143" s="56" t="str">
        <f t="shared" si="53"/>
        <v/>
      </c>
      <c r="I143" s="7" t="str">
        <f t="shared" si="54"/>
        <v/>
      </c>
      <c r="J143" s="7" t="str">
        <f t="shared" si="55"/>
        <v/>
      </c>
      <c r="K143" s="56">
        <f t="shared" si="67"/>
        <v>21</v>
      </c>
      <c r="L143" s="56">
        <f t="shared" si="56"/>
        <v>6</v>
      </c>
      <c r="M143" s="56">
        <f t="shared" si="68"/>
        <v>6</v>
      </c>
      <c r="N143" s="57">
        <f t="shared" si="57"/>
        <v>6</v>
      </c>
      <c r="O143" s="57" t="str">
        <f t="shared" si="58"/>
        <v/>
      </c>
      <c r="P143" s="56" t="str">
        <f t="shared" si="59"/>
        <v/>
      </c>
      <c r="Q143" s="56" t="str">
        <f t="shared" si="60"/>
        <v/>
      </c>
      <c r="R143" s="7" t="str">
        <f t="shared" si="61"/>
        <v/>
      </c>
      <c r="S143" s="7" t="str">
        <f t="shared" si="62"/>
        <v/>
      </c>
      <c r="T143" s="56">
        <f t="shared" si="69"/>
        <v>15</v>
      </c>
      <c r="U143" s="56">
        <f t="shared" si="63"/>
        <v>1</v>
      </c>
      <c r="W143" s="8" t="str">
        <f t="shared" si="64"/>
        <v>IN</v>
      </c>
      <c r="X143" s="58" t="str">
        <f t="shared" si="72"/>
        <v/>
      </c>
      <c r="Y143" s="59">
        <f t="shared" si="65"/>
        <v>0</v>
      </c>
      <c r="Z143" s="59">
        <f t="shared" si="70"/>
        <v>41172.509529480958</v>
      </c>
      <c r="AA143" s="59">
        <f>IFERROR(IF(U143&gt;1,"",MAX($Z$6:Z143)*P143),0)</f>
        <v>0</v>
      </c>
      <c r="AB143" s="59">
        <f t="shared" si="71"/>
        <v>64055.481408526393</v>
      </c>
    </row>
    <row r="144" spans="1:28" ht="15.75" customHeight="1" x14ac:dyDescent="0.25">
      <c r="A144" s="1">
        <v>44269</v>
      </c>
      <c r="B144" s="2">
        <v>0.52446000000000004</v>
      </c>
      <c r="C144" s="54">
        <f t="shared" si="48"/>
        <v>0.14585973344985809</v>
      </c>
      <c r="D144" s="4">
        <v>18</v>
      </c>
      <c r="E144" s="55">
        <f t="shared" si="66"/>
        <v>0</v>
      </c>
      <c r="F144" s="8" t="str">
        <f t="shared" si="51"/>
        <v/>
      </c>
      <c r="G144" s="56" t="str">
        <f t="shared" si="52"/>
        <v/>
      </c>
      <c r="H144" s="56" t="str">
        <f t="shared" si="53"/>
        <v/>
      </c>
      <c r="I144" s="7" t="str">
        <f t="shared" si="54"/>
        <v/>
      </c>
      <c r="J144" s="7" t="str">
        <f t="shared" si="55"/>
        <v/>
      </c>
      <c r="K144" s="56">
        <f t="shared" si="67"/>
        <v>21</v>
      </c>
      <c r="L144" s="56">
        <f t="shared" si="56"/>
        <v>6</v>
      </c>
      <c r="M144" s="56">
        <f t="shared" si="68"/>
        <v>6</v>
      </c>
      <c r="N144" s="57">
        <f t="shared" si="57"/>
        <v>6</v>
      </c>
      <c r="O144" s="57" t="str">
        <f t="shared" si="58"/>
        <v/>
      </c>
      <c r="P144" s="56" t="str">
        <f t="shared" si="59"/>
        <v/>
      </c>
      <c r="Q144" s="56" t="str">
        <f t="shared" si="60"/>
        <v/>
      </c>
      <c r="R144" s="7" t="str">
        <f t="shared" si="61"/>
        <v/>
      </c>
      <c r="S144" s="7" t="str">
        <f t="shared" si="62"/>
        <v/>
      </c>
      <c r="T144" s="56">
        <f t="shared" si="69"/>
        <v>15</v>
      </c>
      <c r="U144" s="56">
        <f t="shared" si="63"/>
        <v>1</v>
      </c>
      <c r="W144" s="8" t="str">
        <f t="shared" si="64"/>
        <v>IN</v>
      </c>
      <c r="X144" s="58" t="str">
        <f t="shared" si="72"/>
        <v/>
      </c>
      <c r="Y144" s="59">
        <f t="shared" si="65"/>
        <v>0</v>
      </c>
      <c r="Z144" s="59">
        <f t="shared" si="70"/>
        <v>41172.509529480958</v>
      </c>
      <c r="AA144" s="59">
        <f>IFERROR(IF(U144&gt;1,"",MAX($Z$6:Z144)*P144),0)</f>
        <v>0</v>
      </c>
      <c r="AB144" s="59">
        <f t="shared" si="71"/>
        <v>64055.481408526393</v>
      </c>
    </row>
    <row r="145" spans="1:28" ht="15.75" customHeight="1" x14ac:dyDescent="0.25">
      <c r="A145" s="1">
        <v>44276</v>
      </c>
      <c r="B145" s="2">
        <v>0.54788999999999999</v>
      </c>
      <c r="C145" s="54">
        <f t="shared" si="48"/>
        <v>4.4674522365861932E-2</v>
      </c>
      <c r="D145" s="4">
        <v>23</v>
      </c>
      <c r="E145" s="55">
        <f t="shared" si="66"/>
        <v>0.27777777777777779</v>
      </c>
      <c r="F145" s="8">
        <f t="shared" si="51"/>
        <v>1</v>
      </c>
      <c r="G145" s="56" t="str">
        <f t="shared" si="52"/>
        <v/>
      </c>
      <c r="H145" s="56" t="str">
        <f t="shared" si="53"/>
        <v/>
      </c>
      <c r="I145" s="7" t="str">
        <f t="shared" si="54"/>
        <v/>
      </c>
      <c r="J145" s="7" t="str">
        <f t="shared" si="55"/>
        <v/>
      </c>
      <c r="K145" s="56">
        <f t="shared" si="67"/>
        <v>22</v>
      </c>
      <c r="L145" s="56">
        <f t="shared" si="56"/>
        <v>7</v>
      </c>
      <c r="M145" s="56">
        <f t="shared" si="68"/>
        <v>7</v>
      </c>
      <c r="N145" s="57">
        <f t="shared" si="57"/>
        <v>7</v>
      </c>
      <c r="O145" s="57" t="str">
        <f t="shared" si="58"/>
        <v>X</v>
      </c>
      <c r="P145" s="56" t="str">
        <f t="shared" si="59"/>
        <v/>
      </c>
      <c r="Q145" s="56" t="str">
        <f t="shared" si="60"/>
        <v/>
      </c>
      <c r="R145" s="7" t="str">
        <f t="shared" si="61"/>
        <v/>
      </c>
      <c r="S145" s="7" t="str">
        <f t="shared" si="62"/>
        <v/>
      </c>
      <c r="T145" s="56">
        <f t="shared" si="69"/>
        <v>15</v>
      </c>
      <c r="U145" s="56">
        <f t="shared" si="63"/>
        <v>1</v>
      </c>
      <c r="W145" s="8" t="str">
        <f t="shared" si="64"/>
        <v>IN</v>
      </c>
      <c r="X145" s="58" t="str">
        <f t="shared" si="72"/>
        <v/>
      </c>
      <c r="Y145" s="59">
        <f t="shared" si="65"/>
        <v>0</v>
      </c>
      <c r="Z145" s="59">
        <f t="shared" si="70"/>
        <v>41172.509529480958</v>
      </c>
      <c r="AA145" s="59">
        <f>IFERROR(IF(U145&gt;1,"",MAX($Z$6:Z145)*P145),0)</f>
        <v>0</v>
      </c>
      <c r="AB145" s="59">
        <f t="shared" si="71"/>
        <v>64055.481408526393</v>
      </c>
    </row>
    <row r="146" spans="1:28" ht="15.75" customHeight="1" x14ac:dyDescent="0.25">
      <c r="A146" s="1">
        <v>44283</v>
      </c>
      <c r="B146" s="2">
        <v>0.57886000000000004</v>
      </c>
      <c r="C146" s="54">
        <f t="shared" si="48"/>
        <v>5.6525944988957737E-2</v>
      </c>
      <c r="D146" s="4">
        <v>20</v>
      </c>
      <c r="E146" s="55">
        <f t="shared" si="66"/>
        <v>-0.13043478260869565</v>
      </c>
      <c r="F146" s="8" t="str">
        <f t="shared" si="51"/>
        <v/>
      </c>
      <c r="G146" s="56">
        <f t="shared" si="52"/>
        <v>0.57886000000000004</v>
      </c>
      <c r="H146" s="56">
        <f t="shared" si="53"/>
        <v>71</v>
      </c>
      <c r="I146" s="7">
        <f t="shared" si="54"/>
        <v>5.6525944988957737E-2</v>
      </c>
      <c r="J146" s="7">
        <f t="shared" si="55"/>
        <v>-0.13043478260869565</v>
      </c>
      <c r="K146" s="56">
        <f t="shared" si="67"/>
        <v>22</v>
      </c>
      <c r="L146" s="56">
        <f t="shared" si="56"/>
        <v>7</v>
      </c>
      <c r="M146" s="56">
        <f t="shared" si="68"/>
        <v>7</v>
      </c>
      <c r="N146" s="57">
        <f t="shared" si="57"/>
        <v>7</v>
      </c>
      <c r="O146" s="57" t="str">
        <f t="shared" si="58"/>
        <v/>
      </c>
      <c r="P146" s="56" t="str">
        <f t="shared" si="59"/>
        <v/>
      </c>
      <c r="Q146" s="56" t="str">
        <f t="shared" si="60"/>
        <v/>
      </c>
      <c r="R146" s="7" t="str">
        <f t="shared" si="61"/>
        <v/>
      </c>
      <c r="S146" s="7" t="str">
        <f t="shared" si="62"/>
        <v/>
      </c>
      <c r="T146" s="56">
        <f t="shared" si="69"/>
        <v>15</v>
      </c>
      <c r="U146" s="56">
        <f t="shared" si="63"/>
        <v>1</v>
      </c>
      <c r="W146" s="8" t="str">
        <f t="shared" si="64"/>
        <v>IN</v>
      </c>
      <c r="X146" s="58">
        <f t="shared" si="72"/>
        <v>1000</v>
      </c>
      <c r="Y146" s="59">
        <f t="shared" si="65"/>
        <v>1727.5334277718273</v>
      </c>
      <c r="Z146" s="59">
        <f t="shared" si="70"/>
        <v>42900.042957252786</v>
      </c>
      <c r="AA146" s="59">
        <f>IFERROR(IF(U146&gt;1,"",MAX($Z$6:Z146)*P146),0)</f>
        <v>0</v>
      </c>
      <c r="AB146" s="59">
        <f t="shared" si="71"/>
        <v>64055.481408526393</v>
      </c>
    </row>
    <row r="147" spans="1:28" ht="15.75" customHeight="1" x14ac:dyDescent="0.25">
      <c r="A147" s="1">
        <v>44290</v>
      </c>
      <c r="B147" s="2">
        <v>1.3743099999999999</v>
      </c>
      <c r="C147" s="54">
        <f t="shared" si="48"/>
        <v>1.3741664651210999</v>
      </c>
      <c r="D147" s="4">
        <v>71</v>
      </c>
      <c r="E147" s="55">
        <f t="shared" si="66"/>
        <v>2.5499999999999998</v>
      </c>
      <c r="F147" s="8">
        <f t="shared" si="51"/>
        <v>1</v>
      </c>
      <c r="G147" s="56" t="str">
        <f t="shared" si="52"/>
        <v/>
      </c>
      <c r="H147" s="56" t="str">
        <f t="shared" si="53"/>
        <v/>
      </c>
      <c r="I147" s="7" t="str">
        <f t="shared" si="54"/>
        <v/>
      </c>
      <c r="J147" s="7" t="str">
        <f t="shared" si="55"/>
        <v/>
      </c>
      <c r="K147" s="56">
        <f t="shared" si="67"/>
        <v>23</v>
      </c>
      <c r="L147" s="56">
        <f t="shared" si="56"/>
        <v>8</v>
      </c>
      <c r="M147" s="56">
        <f t="shared" si="68"/>
        <v>8</v>
      </c>
      <c r="N147" s="57">
        <f t="shared" si="57"/>
        <v>8</v>
      </c>
      <c r="O147" s="57" t="str">
        <f t="shared" si="58"/>
        <v>X</v>
      </c>
      <c r="P147" s="56" t="str">
        <f t="shared" si="59"/>
        <v/>
      </c>
      <c r="Q147" s="56" t="str">
        <f t="shared" si="60"/>
        <v/>
      </c>
      <c r="R147" s="7" t="str">
        <f t="shared" si="61"/>
        <v/>
      </c>
      <c r="S147" s="7" t="str">
        <f t="shared" si="62"/>
        <v/>
      </c>
      <c r="T147" s="56">
        <f t="shared" si="69"/>
        <v>15</v>
      </c>
      <c r="U147" s="56">
        <f t="shared" si="63"/>
        <v>1</v>
      </c>
      <c r="W147" s="8" t="str">
        <f t="shared" si="64"/>
        <v>IN</v>
      </c>
      <c r="X147" s="58" t="str">
        <f t="shared" si="72"/>
        <v/>
      </c>
      <c r="Y147" s="59">
        <f t="shared" si="65"/>
        <v>0</v>
      </c>
      <c r="Z147" s="59">
        <f t="shared" si="70"/>
        <v>42900.042957252786</v>
      </c>
      <c r="AA147" s="59">
        <f>IFERROR(IF(U147&gt;1,"",MAX($Z$6:Z147)*P147),0)</f>
        <v>0</v>
      </c>
      <c r="AB147" s="59">
        <f t="shared" si="71"/>
        <v>64055.481408526393</v>
      </c>
    </row>
    <row r="148" spans="1:28" ht="15.75" customHeight="1" x14ac:dyDescent="0.25">
      <c r="A148" s="1">
        <v>44297</v>
      </c>
      <c r="B148" s="2">
        <v>1.54064</v>
      </c>
      <c r="C148" s="54">
        <f t="shared" si="48"/>
        <v>0.12102800678158501</v>
      </c>
      <c r="D148" s="4">
        <v>100</v>
      </c>
      <c r="E148" s="55">
        <f t="shared" si="66"/>
        <v>0.40845070422535212</v>
      </c>
      <c r="F148" s="8" t="str">
        <f t="shared" si="51"/>
        <v>X</v>
      </c>
      <c r="G148" s="56">
        <f t="shared" si="52"/>
        <v>1.54064</v>
      </c>
      <c r="H148" s="56">
        <f t="shared" si="53"/>
        <v>59</v>
      </c>
      <c r="I148" s="7">
        <f t="shared" si="54"/>
        <v>0.12102800678158501</v>
      </c>
      <c r="J148" s="7">
        <f t="shared" si="55"/>
        <v>0.40845070422535212</v>
      </c>
      <c r="K148" s="56">
        <f t="shared" si="67"/>
        <v>23</v>
      </c>
      <c r="L148" s="56">
        <f t="shared" si="56"/>
        <v>7</v>
      </c>
      <c r="M148" s="56">
        <f t="shared" si="68"/>
        <v>0</v>
      </c>
      <c r="N148" s="57">
        <f t="shared" si="57"/>
        <v>7</v>
      </c>
      <c r="O148" s="57">
        <f t="shared" si="58"/>
        <v>1</v>
      </c>
      <c r="P148" s="56" t="str">
        <f t="shared" si="59"/>
        <v/>
      </c>
      <c r="Q148" s="56" t="str">
        <f t="shared" si="60"/>
        <v/>
      </c>
      <c r="R148" s="7" t="str">
        <f t="shared" si="61"/>
        <v/>
      </c>
      <c r="S148" s="7" t="str">
        <f t="shared" si="62"/>
        <v/>
      </c>
      <c r="T148" s="56">
        <f t="shared" si="69"/>
        <v>16</v>
      </c>
      <c r="U148" s="56">
        <f t="shared" si="63"/>
        <v>1</v>
      </c>
      <c r="W148" s="8" t="str">
        <f t="shared" si="64"/>
        <v>OUT</v>
      </c>
      <c r="X148" s="58">
        <f t="shared" si="72"/>
        <v>1000</v>
      </c>
      <c r="Y148" s="59">
        <f t="shared" si="65"/>
        <v>649.08090144355594</v>
      </c>
      <c r="Z148" s="59">
        <f t="shared" si="70"/>
        <v>43549.123858696345</v>
      </c>
      <c r="AA148" s="59">
        <f>IFERROR(IF(U148&gt;1,"",MAX($Z$6:Z148)*P148),0)</f>
        <v>0</v>
      </c>
      <c r="AB148" s="59">
        <f t="shared" si="71"/>
        <v>64055.481408526393</v>
      </c>
    </row>
    <row r="149" spans="1:28" ht="15.75" customHeight="1" x14ac:dyDescent="0.25">
      <c r="A149" s="1">
        <v>44304</v>
      </c>
      <c r="B149" s="2">
        <v>1.0501499999999999</v>
      </c>
      <c r="C149" s="54">
        <f t="shared" si="48"/>
        <v>-0.3183676913490498</v>
      </c>
      <c r="D149" s="4">
        <v>59</v>
      </c>
      <c r="E149" s="55">
        <f t="shared" si="66"/>
        <v>-0.41</v>
      </c>
      <c r="F149" s="8" t="str">
        <f t="shared" si="51"/>
        <v/>
      </c>
      <c r="G149" s="56" t="str">
        <f t="shared" si="52"/>
        <v/>
      </c>
      <c r="H149" s="56" t="str">
        <f t="shared" si="53"/>
        <v/>
      </c>
      <c r="I149" s="7" t="str">
        <f t="shared" si="54"/>
        <v/>
      </c>
      <c r="J149" s="7" t="str">
        <f t="shared" si="55"/>
        <v/>
      </c>
      <c r="K149" s="56">
        <f t="shared" si="67"/>
        <v>23</v>
      </c>
      <c r="L149" s="56">
        <f t="shared" si="56"/>
        <v>7</v>
      </c>
      <c r="M149" s="56">
        <f t="shared" si="68"/>
        <v>7</v>
      </c>
      <c r="N149" s="57">
        <f t="shared" si="57"/>
        <v>7</v>
      </c>
      <c r="O149" s="57" t="str">
        <f t="shared" si="58"/>
        <v/>
      </c>
      <c r="P149" s="56">
        <f t="shared" si="59"/>
        <v>1.0501499999999999</v>
      </c>
      <c r="Q149" s="56">
        <f t="shared" si="60"/>
        <v>51</v>
      </c>
      <c r="R149" s="7">
        <f t="shared" si="61"/>
        <v>-0.3183676913490498</v>
      </c>
      <c r="S149" s="7">
        <f t="shared" si="62"/>
        <v>-0.41</v>
      </c>
      <c r="T149" s="56">
        <f t="shared" si="69"/>
        <v>16</v>
      </c>
      <c r="U149" s="56">
        <f t="shared" si="63"/>
        <v>1</v>
      </c>
      <c r="W149" s="8" t="str">
        <f t="shared" si="64"/>
        <v>IN</v>
      </c>
      <c r="X149" s="58" t="str">
        <f t="shared" si="72"/>
        <v>LOOK</v>
      </c>
      <c r="Y149" s="59">
        <f t="shared" si="65"/>
        <v>0</v>
      </c>
      <c r="Z149" s="59">
        <f t="shared" si="70"/>
        <v>43549.123858696345</v>
      </c>
      <c r="AA149" s="59">
        <f>IFERROR(IF(U149&gt;1,"",MAX($Z$139:Z149)*P149),0)</f>
        <v>45733.11242020996</v>
      </c>
      <c r="AB149" s="59">
        <f t="shared" si="71"/>
        <v>109788.59382873635</v>
      </c>
    </row>
    <row r="150" spans="1:28" ht="15.75" customHeight="1" x14ac:dyDescent="0.25">
      <c r="A150" s="1">
        <v>44311</v>
      </c>
      <c r="B150" s="2">
        <v>1.65073</v>
      </c>
      <c r="C150" s="54">
        <f t="shared" si="48"/>
        <v>0.57189925248773998</v>
      </c>
      <c r="D150" s="4">
        <v>51</v>
      </c>
      <c r="E150" s="55">
        <f t="shared" si="66"/>
        <v>-0.13559322033898305</v>
      </c>
      <c r="F150" s="8" t="str">
        <f t="shared" si="51"/>
        <v/>
      </c>
      <c r="G150" s="56" t="str">
        <f t="shared" si="52"/>
        <v/>
      </c>
      <c r="H150" s="56" t="str">
        <f t="shared" si="53"/>
        <v/>
      </c>
      <c r="I150" s="7" t="str">
        <f t="shared" si="54"/>
        <v/>
      </c>
      <c r="J150" s="7" t="str">
        <f t="shared" si="55"/>
        <v/>
      </c>
      <c r="K150" s="56">
        <f t="shared" si="67"/>
        <v>23</v>
      </c>
      <c r="L150" s="56">
        <f t="shared" si="56"/>
        <v>7</v>
      </c>
      <c r="M150" s="56">
        <f t="shared" si="68"/>
        <v>7</v>
      </c>
      <c r="N150" s="57">
        <f t="shared" si="57"/>
        <v>7</v>
      </c>
      <c r="O150" s="57" t="str">
        <f t="shared" si="58"/>
        <v/>
      </c>
      <c r="P150" s="56" t="str">
        <f t="shared" si="59"/>
        <v/>
      </c>
      <c r="Q150" s="56" t="str">
        <f t="shared" si="60"/>
        <v/>
      </c>
      <c r="R150" s="7" t="str">
        <f t="shared" si="61"/>
        <v/>
      </c>
      <c r="S150" s="7" t="str">
        <f t="shared" si="62"/>
        <v/>
      </c>
      <c r="T150" s="56">
        <f t="shared" si="69"/>
        <v>16</v>
      </c>
      <c r="U150" s="56">
        <f t="shared" si="63"/>
        <v>1</v>
      </c>
      <c r="W150" s="8" t="str">
        <f t="shared" si="64"/>
        <v>IN</v>
      </c>
      <c r="X150" s="58" t="str">
        <f t="shared" si="72"/>
        <v/>
      </c>
      <c r="Y150" s="59">
        <f t="shared" si="65"/>
        <v>0</v>
      </c>
      <c r="Z150" s="59">
        <f t="shared" si="70"/>
        <v>0</v>
      </c>
      <c r="AA150" s="59">
        <f>IFERROR(IF(U150&gt;1,"",MAX($Z$6:Z150)*P150),0)</f>
        <v>0</v>
      </c>
      <c r="AB150" s="59">
        <f t="shared" si="71"/>
        <v>109788.59382873635</v>
      </c>
    </row>
    <row r="151" spans="1:28" ht="15.75" customHeight="1" x14ac:dyDescent="0.25">
      <c r="A151" s="1">
        <v>44318</v>
      </c>
      <c r="B151" s="2">
        <v>1.56237</v>
      </c>
      <c r="C151" s="54">
        <f t="shared" si="48"/>
        <v>-5.3527833140489353E-2</v>
      </c>
      <c r="D151" s="4">
        <v>56</v>
      </c>
      <c r="E151" s="55">
        <f t="shared" si="66"/>
        <v>9.8039215686274508E-2</v>
      </c>
      <c r="F151" s="8" t="str">
        <f t="shared" si="51"/>
        <v>X</v>
      </c>
      <c r="G151" s="56" t="str">
        <f t="shared" si="52"/>
        <v/>
      </c>
      <c r="H151" s="56" t="str">
        <f t="shared" si="53"/>
        <v/>
      </c>
      <c r="I151" s="7" t="str">
        <f t="shared" si="54"/>
        <v/>
      </c>
      <c r="J151" s="7" t="str">
        <f t="shared" si="55"/>
        <v/>
      </c>
      <c r="K151" s="56">
        <f t="shared" si="67"/>
        <v>23</v>
      </c>
      <c r="L151" s="56">
        <f t="shared" si="56"/>
        <v>6</v>
      </c>
      <c r="M151" s="56">
        <f t="shared" si="68"/>
        <v>0</v>
      </c>
      <c r="N151" s="57">
        <f t="shared" si="57"/>
        <v>6</v>
      </c>
      <c r="O151" s="57">
        <f t="shared" si="58"/>
        <v>1</v>
      </c>
      <c r="P151" s="56" t="str">
        <f t="shared" si="59"/>
        <v/>
      </c>
      <c r="Q151" s="56" t="str">
        <f t="shared" si="60"/>
        <v/>
      </c>
      <c r="R151" s="7" t="str">
        <f t="shared" si="61"/>
        <v/>
      </c>
      <c r="S151" s="7" t="str">
        <f t="shared" si="62"/>
        <v/>
      </c>
      <c r="T151" s="56">
        <f t="shared" si="69"/>
        <v>17</v>
      </c>
      <c r="U151" s="56">
        <f t="shared" si="63"/>
        <v>1</v>
      </c>
      <c r="W151" s="8" t="str">
        <f t="shared" si="64"/>
        <v>OUT</v>
      </c>
      <c r="X151" s="58" t="str">
        <f t="shared" si="72"/>
        <v/>
      </c>
      <c r="Y151" s="59">
        <f t="shared" si="65"/>
        <v>0</v>
      </c>
      <c r="Z151" s="59">
        <f t="shared" si="70"/>
        <v>0</v>
      </c>
      <c r="AA151" s="59">
        <f>IFERROR(IF(U151&gt;1,"",MAX($Z$6:Z151)*P151),0)</f>
        <v>0</v>
      </c>
      <c r="AB151" s="59">
        <f t="shared" si="71"/>
        <v>109788.59382873635</v>
      </c>
    </row>
    <row r="152" spans="1:28" ht="15.75" customHeight="1" x14ac:dyDescent="0.25">
      <c r="A152" s="1">
        <v>44325</v>
      </c>
      <c r="B152" s="2">
        <v>1.4859100000000001</v>
      </c>
      <c r="C152" s="54">
        <f t="shared" si="48"/>
        <v>-4.893847168084383E-2</v>
      </c>
      <c r="D152" s="4">
        <v>48</v>
      </c>
      <c r="E152" s="55">
        <f t="shared" si="66"/>
        <v>-0.14285714285714285</v>
      </c>
      <c r="F152" s="8" t="str">
        <f t="shared" si="51"/>
        <v/>
      </c>
      <c r="G152" s="56" t="str">
        <f t="shared" si="52"/>
        <v/>
      </c>
      <c r="H152" s="56" t="str">
        <f t="shared" si="53"/>
        <v/>
      </c>
      <c r="I152" s="7" t="str">
        <f t="shared" si="54"/>
        <v/>
      </c>
      <c r="J152" s="7" t="str">
        <f t="shared" si="55"/>
        <v/>
      </c>
      <c r="K152" s="56">
        <f t="shared" si="67"/>
        <v>23</v>
      </c>
      <c r="L152" s="56">
        <f t="shared" si="56"/>
        <v>6</v>
      </c>
      <c r="M152" s="56">
        <f t="shared" si="68"/>
        <v>6</v>
      </c>
      <c r="N152" s="57">
        <f t="shared" si="57"/>
        <v>6</v>
      </c>
      <c r="O152" s="57" t="str">
        <f t="shared" si="58"/>
        <v/>
      </c>
      <c r="P152" s="56">
        <f t="shared" si="59"/>
        <v>1.4859100000000001</v>
      </c>
      <c r="Q152" s="56">
        <f t="shared" si="60"/>
        <v>49</v>
      </c>
      <c r="R152" s="7">
        <f t="shared" si="61"/>
        <v>-4.893847168084383E-2</v>
      </c>
      <c r="S152" s="7">
        <f t="shared" si="62"/>
        <v>-0.14285714285714285</v>
      </c>
      <c r="T152" s="56">
        <f t="shared" si="69"/>
        <v>17</v>
      </c>
      <c r="U152" s="56">
        <f t="shared" si="63"/>
        <v>1</v>
      </c>
      <c r="W152" s="8" t="str">
        <f t="shared" si="64"/>
        <v>IN</v>
      </c>
      <c r="X152" s="58" t="str">
        <f t="shared" si="72"/>
        <v>LOOK</v>
      </c>
      <c r="Y152" s="59">
        <f t="shared" si="65"/>
        <v>0</v>
      </c>
      <c r="Z152" s="59">
        <f t="shared" si="70"/>
        <v>0</v>
      </c>
      <c r="AA152" s="59">
        <f>IFERROR(IF(U152&gt;1,"",MAX($Z$150:Z152)*P152),0)</f>
        <v>0</v>
      </c>
      <c r="AB152" s="59">
        <f t="shared" si="71"/>
        <v>109788.59382873635</v>
      </c>
    </row>
    <row r="153" spans="1:28" ht="15.75" customHeight="1" x14ac:dyDescent="0.25">
      <c r="A153" s="1">
        <v>44332</v>
      </c>
      <c r="B153" s="2">
        <v>0.90502000000000005</v>
      </c>
      <c r="C153" s="54">
        <f t="shared" ref="C153:C216" si="73">(B153-B152)/B152</f>
        <v>-0.39093215605252002</v>
      </c>
      <c r="D153" s="4">
        <v>49</v>
      </c>
      <c r="E153" s="55">
        <f t="shared" si="66"/>
        <v>2.0833333333333332E-2</v>
      </c>
      <c r="F153" s="8" t="str">
        <f t="shared" si="51"/>
        <v>X</v>
      </c>
      <c r="G153" s="56" t="str">
        <f t="shared" si="52"/>
        <v/>
      </c>
      <c r="H153" s="56" t="str">
        <f t="shared" si="53"/>
        <v/>
      </c>
      <c r="I153" s="7" t="str">
        <f t="shared" si="54"/>
        <v/>
      </c>
      <c r="J153" s="7" t="str">
        <f t="shared" si="55"/>
        <v/>
      </c>
      <c r="K153" s="56">
        <f t="shared" si="67"/>
        <v>23</v>
      </c>
      <c r="L153" s="56">
        <f t="shared" si="56"/>
        <v>5</v>
      </c>
      <c r="M153" s="56">
        <f t="shared" si="68"/>
        <v>0</v>
      </c>
      <c r="N153" s="57">
        <f t="shared" si="57"/>
        <v>5</v>
      </c>
      <c r="O153" s="57">
        <f t="shared" si="58"/>
        <v>1</v>
      </c>
      <c r="P153" s="56" t="str">
        <f t="shared" si="59"/>
        <v/>
      </c>
      <c r="Q153" s="56" t="str">
        <f t="shared" si="60"/>
        <v/>
      </c>
      <c r="R153" s="7" t="str">
        <f t="shared" si="61"/>
        <v/>
      </c>
      <c r="S153" s="7" t="str">
        <f t="shared" si="62"/>
        <v/>
      </c>
      <c r="T153" s="56">
        <f t="shared" si="69"/>
        <v>18</v>
      </c>
      <c r="U153" s="56">
        <f t="shared" si="63"/>
        <v>1</v>
      </c>
      <c r="W153" s="8" t="str">
        <f t="shared" si="64"/>
        <v>OUT</v>
      </c>
      <c r="X153" s="58" t="str">
        <f t="shared" si="72"/>
        <v/>
      </c>
      <c r="Y153" s="59">
        <f t="shared" si="65"/>
        <v>0</v>
      </c>
      <c r="Z153" s="59">
        <f t="shared" si="70"/>
        <v>0</v>
      </c>
      <c r="AA153" s="59">
        <f>IFERROR(IF(U153&gt;1,"",MAX($Z$6:Z153)*P153),0)</f>
        <v>0</v>
      </c>
      <c r="AB153" s="59">
        <f t="shared" si="71"/>
        <v>109788.59382873635</v>
      </c>
    </row>
    <row r="154" spans="1:28" ht="15.75" customHeight="1" x14ac:dyDescent="0.25">
      <c r="A154" s="1">
        <v>44339</v>
      </c>
      <c r="B154" s="2">
        <v>0.83040999999999998</v>
      </c>
      <c r="C154" s="54">
        <f t="shared" si="73"/>
        <v>-8.2440167068131162E-2</v>
      </c>
      <c r="D154" s="4">
        <v>34</v>
      </c>
      <c r="E154" s="55">
        <f t="shared" si="66"/>
        <v>-0.30612244897959184</v>
      </c>
      <c r="F154" s="8" t="str">
        <f t="shared" si="51"/>
        <v/>
      </c>
      <c r="G154" s="56" t="str">
        <f t="shared" si="52"/>
        <v/>
      </c>
      <c r="H154" s="56" t="str">
        <f t="shared" si="53"/>
        <v/>
      </c>
      <c r="I154" s="7" t="str">
        <f t="shared" si="54"/>
        <v/>
      </c>
      <c r="J154" s="7" t="str">
        <f t="shared" si="55"/>
        <v/>
      </c>
      <c r="K154" s="56">
        <f t="shared" si="67"/>
        <v>23</v>
      </c>
      <c r="L154" s="56">
        <f t="shared" si="56"/>
        <v>5</v>
      </c>
      <c r="M154" s="56">
        <f t="shared" si="68"/>
        <v>5</v>
      </c>
      <c r="N154" s="57">
        <f t="shared" si="57"/>
        <v>5</v>
      </c>
      <c r="O154" s="57" t="str">
        <f t="shared" si="58"/>
        <v/>
      </c>
      <c r="P154" s="56">
        <f t="shared" si="59"/>
        <v>0.83040999999999998</v>
      </c>
      <c r="Q154" s="56">
        <f t="shared" si="60"/>
        <v>28</v>
      </c>
      <c r="R154" s="7">
        <f t="shared" si="61"/>
        <v>-8.2440167068131162E-2</v>
      </c>
      <c r="S154" s="7">
        <f t="shared" si="62"/>
        <v>-0.30612244897959184</v>
      </c>
      <c r="T154" s="56">
        <f t="shared" si="69"/>
        <v>18</v>
      </c>
      <c r="U154" s="56">
        <f t="shared" si="63"/>
        <v>1</v>
      </c>
      <c r="W154" s="8" t="str">
        <f t="shared" si="64"/>
        <v>IN</v>
      </c>
      <c r="X154" s="58" t="str">
        <f t="shared" si="72"/>
        <v>LOOK</v>
      </c>
      <c r="Y154" s="59">
        <f t="shared" si="65"/>
        <v>0</v>
      </c>
      <c r="Z154" s="59">
        <f t="shared" si="70"/>
        <v>0</v>
      </c>
      <c r="AA154" s="59">
        <f>IFERROR(IF(U154&gt;1,"",MAX($Z$150:Z154)*P154),0)</f>
        <v>0</v>
      </c>
      <c r="AB154" s="59">
        <f t="shared" si="71"/>
        <v>109788.59382873635</v>
      </c>
    </row>
    <row r="155" spans="1:28" ht="15.75" customHeight="1" x14ac:dyDescent="0.25">
      <c r="A155" s="1">
        <v>44346</v>
      </c>
      <c r="B155" s="2">
        <v>0.92274</v>
      </c>
      <c r="C155" s="54">
        <f t="shared" si="73"/>
        <v>0.11118604063053193</v>
      </c>
      <c r="D155" s="4">
        <v>28</v>
      </c>
      <c r="E155" s="55">
        <f t="shared" si="66"/>
        <v>-0.17647058823529413</v>
      </c>
      <c r="F155" s="8" t="str">
        <f t="shared" si="51"/>
        <v/>
      </c>
      <c r="G155" s="56" t="str">
        <f t="shared" si="52"/>
        <v/>
      </c>
      <c r="H155" s="56" t="str">
        <f t="shared" si="53"/>
        <v/>
      </c>
      <c r="I155" s="7" t="str">
        <f t="shared" si="54"/>
        <v/>
      </c>
      <c r="J155" s="7" t="str">
        <f t="shared" si="55"/>
        <v/>
      </c>
      <c r="K155" s="56">
        <f t="shared" si="67"/>
        <v>23</v>
      </c>
      <c r="L155" s="56">
        <f t="shared" si="56"/>
        <v>5</v>
      </c>
      <c r="M155" s="56">
        <f t="shared" si="68"/>
        <v>5</v>
      </c>
      <c r="N155" s="57">
        <f t="shared" si="57"/>
        <v>5</v>
      </c>
      <c r="O155" s="57" t="str">
        <f t="shared" si="58"/>
        <v/>
      </c>
      <c r="P155" s="56" t="str">
        <f t="shared" si="59"/>
        <v/>
      </c>
      <c r="Q155" s="56" t="str">
        <f t="shared" si="60"/>
        <v/>
      </c>
      <c r="R155" s="7" t="str">
        <f t="shared" si="61"/>
        <v/>
      </c>
      <c r="S155" s="7" t="str">
        <f t="shared" si="62"/>
        <v/>
      </c>
      <c r="T155" s="56">
        <f t="shared" si="69"/>
        <v>18</v>
      </c>
      <c r="U155" s="56">
        <f t="shared" si="63"/>
        <v>1</v>
      </c>
      <c r="W155" s="8" t="str">
        <f t="shared" si="64"/>
        <v>IN</v>
      </c>
      <c r="X155" s="58" t="str">
        <f t="shared" si="72"/>
        <v/>
      </c>
      <c r="Y155" s="59">
        <f t="shared" si="65"/>
        <v>0</v>
      </c>
      <c r="Z155" s="59">
        <f t="shared" si="70"/>
        <v>0</v>
      </c>
      <c r="AA155" s="59">
        <f>IFERROR(IF(U155&gt;1,"",MAX($Z$6:Z155)*P155),0)</f>
        <v>0</v>
      </c>
      <c r="AB155" s="59">
        <f t="shared" si="71"/>
        <v>109788.59382873635</v>
      </c>
    </row>
    <row r="156" spans="1:28" ht="15.75" customHeight="1" x14ac:dyDescent="0.25">
      <c r="A156" s="1">
        <v>44353</v>
      </c>
      <c r="B156" s="2">
        <v>0.83121</v>
      </c>
      <c r="C156" s="54">
        <f t="shared" si="73"/>
        <v>-9.9193705702581444E-2</v>
      </c>
      <c r="D156" s="4">
        <v>21</v>
      </c>
      <c r="E156" s="55">
        <f t="shared" si="66"/>
        <v>-0.25</v>
      </c>
      <c r="F156" s="8" t="str">
        <f t="shared" si="51"/>
        <v/>
      </c>
      <c r="G156" s="56" t="str">
        <f t="shared" si="52"/>
        <v/>
      </c>
      <c r="H156" s="56" t="str">
        <f t="shared" si="53"/>
        <v/>
      </c>
      <c r="I156" s="7" t="str">
        <f t="shared" si="54"/>
        <v/>
      </c>
      <c r="J156" s="7" t="str">
        <f t="shared" si="55"/>
        <v/>
      </c>
      <c r="K156" s="56">
        <f t="shared" si="67"/>
        <v>23</v>
      </c>
      <c r="L156" s="56">
        <f t="shared" si="56"/>
        <v>5</v>
      </c>
      <c r="M156" s="56">
        <f t="shared" si="68"/>
        <v>5</v>
      </c>
      <c r="N156" s="57">
        <f t="shared" si="57"/>
        <v>5</v>
      </c>
      <c r="O156" s="57" t="str">
        <f t="shared" si="58"/>
        <v/>
      </c>
      <c r="P156" s="56" t="str">
        <f t="shared" si="59"/>
        <v/>
      </c>
      <c r="Q156" s="56" t="str">
        <f t="shared" si="60"/>
        <v/>
      </c>
      <c r="R156" s="7" t="str">
        <f t="shared" si="61"/>
        <v/>
      </c>
      <c r="S156" s="7" t="str">
        <f t="shared" si="62"/>
        <v/>
      </c>
      <c r="T156" s="56">
        <f t="shared" si="69"/>
        <v>18</v>
      </c>
      <c r="U156" s="56">
        <f t="shared" si="63"/>
        <v>1</v>
      </c>
      <c r="W156" s="8" t="str">
        <f t="shared" si="64"/>
        <v>IN</v>
      </c>
      <c r="X156" s="58" t="str">
        <f t="shared" si="72"/>
        <v/>
      </c>
      <c r="Y156" s="59">
        <f t="shared" si="65"/>
        <v>0</v>
      </c>
      <c r="Z156" s="59">
        <f t="shared" si="70"/>
        <v>0</v>
      </c>
      <c r="AA156" s="59">
        <f>IFERROR(IF(U156&gt;1,"",MAX($Z$6:Z156)*P156),0)</f>
        <v>0</v>
      </c>
      <c r="AB156" s="59">
        <f t="shared" si="71"/>
        <v>109788.59382873635</v>
      </c>
    </row>
    <row r="157" spans="1:28" ht="15.75" customHeight="1" x14ac:dyDescent="0.25">
      <c r="A157" s="1">
        <v>44360</v>
      </c>
      <c r="B157" s="2">
        <v>0.75976999999999995</v>
      </c>
      <c r="C157" s="54">
        <f t="shared" si="73"/>
        <v>-8.5946992938006103E-2</v>
      </c>
      <c r="D157" s="4">
        <v>17</v>
      </c>
      <c r="E157" s="55">
        <f t="shared" si="66"/>
        <v>-0.19047619047619047</v>
      </c>
      <c r="F157" s="8" t="str">
        <f t="shared" si="51"/>
        <v/>
      </c>
      <c r="G157" s="56" t="str">
        <f t="shared" si="52"/>
        <v/>
      </c>
      <c r="H157" s="56" t="str">
        <f t="shared" si="53"/>
        <v/>
      </c>
      <c r="I157" s="7" t="str">
        <f t="shared" si="54"/>
        <v/>
      </c>
      <c r="J157" s="7" t="str">
        <f t="shared" si="55"/>
        <v/>
      </c>
      <c r="K157" s="56">
        <f t="shared" si="67"/>
        <v>23</v>
      </c>
      <c r="L157" s="56">
        <f t="shared" si="56"/>
        <v>5</v>
      </c>
      <c r="M157" s="56">
        <f t="shared" si="68"/>
        <v>5</v>
      </c>
      <c r="N157" s="57">
        <f t="shared" si="57"/>
        <v>5</v>
      </c>
      <c r="O157" s="57" t="str">
        <f t="shared" si="58"/>
        <v/>
      </c>
      <c r="P157" s="56" t="str">
        <f t="shared" si="59"/>
        <v/>
      </c>
      <c r="Q157" s="56" t="str">
        <f t="shared" si="60"/>
        <v/>
      </c>
      <c r="R157" s="7" t="str">
        <f t="shared" si="61"/>
        <v/>
      </c>
      <c r="S157" s="7" t="str">
        <f t="shared" si="62"/>
        <v/>
      </c>
      <c r="T157" s="56">
        <f t="shared" si="69"/>
        <v>18</v>
      </c>
      <c r="U157" s="56">
        <f t="shared" si="63"/>
        <v>1</v>
      </c>
      <c r="W157" s="8" t="str">
        <f t="shared" si="64"/>
        <v>IN</v>
      </c>
      <c r="X157" s="58" t="str">
        <f t="shared" si="72"/>
        <v/>
      </c>
      <c r="Y157" s="59">
        <f t="shared" si="65"/>
        <v>0</v>
      </c>
      <c r="Z157" s="59">
        <f t="shared" si="70"/>
        <v>0</v>
      </c>
      <c r="AA157" s="59">
        <f>IFERROR(IF(U157&gt;1,"",MAX($Z$6:Z157)*P157),0)</f>
        <v>0</v>
      </c>
      <c r="AB157" s="59">
        <f t="shared" si="71"/>
        <v>109788.59382873635</v>
      </c>
    </row>
    <row r="158" spans="1:28" ht="15.75" customHeight="1" x14ac:dyDescent="0.25">
      <c r="A158" s="1">
        <v>44367</v>
      </c>
      <c r="B158" s="2">
        <v>0.61663000000000001</v>
      </c>
      <c r="C158" s="54">
        <f t="shared" si="73"/>
        <v>-0.18839912078655374</v>
      </c>
      <c r="D158" s="4">
        <v>19</v>
      </c>
      <c r="E158" s="55">
        <f t="shared" si="66"/>
        <v>0.11764705882352941</v>
      </c>
      <c r="F158" s="8">
        <f t="shared" si="51"/>
        <v>1</v>
      </c>
      <c r="G158" s="56" t="str">
        <f t="shared" si="52"/>
        <v/>
      </c>
      <c r="H158" s="56" t="str">
        <f t="shared" si="53"/>
        <v/>
      </c>
      <c r="I158" s="7" t="str">
        <f t="shared" si="54"/>
        <v/>
      </c>
      <c r="J158" s="7" t="str">
        <f t="shared" si="55"/>
        <v/>
      </c>
      <c r="K158" s="56">
        <f t="shared" si="67"/>
        <v>24</v>
      </c>
      <c r="L158" s="56">
        <f t="shared" si="56"/>
        <v>6</v>
      </c>
      <c r="M158" s="56">
        <f t="shared" si="68"/>
        <v>6</v>
      </c>
      <c r="N158" s="57">
        <f t="shared" si="57"/>
        <v>6</v>
      </c>
      <c r="O158" s="57" t="str">
        <f t="shared" si="58"/>
        <v>X</v>
      </c>
      <c r="P158" s="56" t="str">
        <f t="shared" si="59"/>
        <v/>
      </c>
      <c r="Q158" s="56" t="str">
        <f t="shared" si="60"/>
        <v/>
      </c>
      <c r="R158" s="7" t="str">
        <f t="shared" si="61"/>
        <v/>
      </c>
      <c r="S158" s="7" t="str">
        <f t="shared" si="62"/>
        <v/>
      </c>
      <c r="T158" s="56">
        <f t="shared" si="69"/>
        <v>18</v>
      </c>
      <c r="U158" s="56">
        <f t="shared" si="63"/>
        <v>1</v>
      </c>
      <c r="W158" s="8" t="str">
        <f t="shared" si="64"/>
        <v>IN</v>
      </c>
      <c r="X158" s="58" t="str">
        <f t="shared" si="72"/>
        <v/>
      </c>
      <c r="Y158" s="59">
        <f t="shared" si="65"/>
        <v>0</v>
      </c>
      <c r="Z158" s="59">
        <f t="shared" si="70"/>
        <v>0</v>
      </c>
      <c r="AA158" s="59">
        <f>IFERROR(IF(U158&gt;1,"",MAX($Z$6:Z158)*P158),0)</f>
        <v>0</v>
      </c>
      <c r="AB158" s="59">
        <f t="shared" si="71"/>
        <v>109788.59382873635</v>
      </c>
    </row>
    <row r="159" spans="1:28" ht="15.75" customHeight="1" x14ac:dyDescent="0.25">
      <c r="A159" s="1">
        <v>44374</v>
      </c>
      <c r="B159" s="2">
        <v>0.67644000000000004</v>
      </c>
      <c r="C159" s="54">
        <f t="shared" si="73"/>
        <v>9.6994956456870451E-2</v>
      </c>
      <c r="D159" s="4">
        <v>14</v>
      </c>
      <c r="E159" s="55">
        <f t="shared" si="66"/>
        <v>-0.26315789473684209</v>
      </c>
      <c r="F159" s="8" t="str">
        <f t="shared" si="51"/>
        <v/>
      </c>
      <c r="G159" s="56">
        <f t="shared" si="52"/>
        <v>0.67644000000000004</v>
      </c>
      <c r="H159" s="56">
        <f t="shared" si="53"/>
        <v>13</v>
      </c>
      <c r="I159" s="7">
        <f t="shared" si="54"/>
        <v>9.6994956456870451E-2</v>
      </c>
      <c r="J159" s="7">
        <f t="shared" si="55"/>
        <v>-0.26315789473684209</v>
      </c>
      <c r="K159" s="56">
        <f t="shared" si="67"/>
        <v>24</v>
      </c>
      <c r="L159" s="56">
        <f t="shared" si="56"/>
        <v>6</v>
      </c>
      <c r="M159" s="56">
        <f t="shared" si="68"/>
        <v>6</v>
      </c>
      <c r="N159" s="57">
        <f t="shared" si="57"/>
        <v>6</v>
      </c>
      <c r="O159" s="57" t="str">
        <f t="shared" si="58"/>
        <v/>
      </c>
      <c r="P159" s="56" t="str">
        <f t="shared" si="59"/>
        <v/>
      </c>
      <c r="Q159" s="56" t="str">
        <f t="shared" si="60"/>
        <v/>
      </c>
      <c r="R159" s="7" t="str">
        <f t="shared" si="61"/>
        <v/>
      </c>
      <c r="S159" s="7" t="str">
        <f t="shared" si="62"/>
        <v/>
      </c>
      <c r="T159" s="56">
        <f t="shared" si="69"/>
        <v>18</v>
      </c>
      <c r="U159" s="56">
        <f t="shared" si="63"/>
        <v>1</v>
      </c>
      <c r="W159" s="8" t="str">
        <f t="shared" si="64"/>
        <v>IN</v>
      </c>
      <c r="X159" s="60">
        <f>IF(M158&gt;=1,IFERROR(AA149*F158,""),"LOOK")</f>
        <v>45733.11242020996</v>
      </c>
      <c r="Y159" s="59">
        <f t="shared" si="65"/>
        <v>67608.527615472121</v>
      </c>
      <c r="Z159" s="59">
        <f t="shared" si="70"/>
        <v>67608.527615472121</v>
      </c>
      <c r="AA159" s="59">
        <f>IFERROR(IF(U159&gt;1,"",MAX($Z$6:Z159)*P159),0)</f>
        <v>0</v>
      </c>
      <c r="AB159" s="59">
        <f t="shared" si="71"/>
        <v>109788.59382873635</v>
      </c>
    </row>
    <row r="160" spans="1:28" ht="15.75" customHeight="1" x14ac:dyDescent="0.25">
      <c r="A160" s="1">
        <v>44381</v>
      </c>
      <c r="B160" s="2">
        <v>0.62511000000000005</v>
      </c>
      <c r="C160" s="54">
        <f t="shared" si="73"/>
        <v>-7.5882561646265723E-2</v>
      </c>
      <c r="D160" s="4">
        <v>13</v>
      </c>
      <c r="E160" s="55">
        <f t="shared" si="66"/>
        <v>-7.1428571428571425E-2</v>
      </c>
      <c r="F160" s="8" t="str">
        <f t="shared" si="51"/>
        <v/>
      </c>
      <c r="G160" s="56" t="str">
        <f t="shared" si="52"/>
        <v/>
      </c>
      <c r="H160" s="56" t="str">
        <f t="shared" si="53"/>
        <v/>
      </c>
      <c r="I160" s="7" t="str">
        <f t="shared" si="54"/>
        <v/>
      </c>
      <c r="J160" s="7" t="str">
        <f t="shared" si="55"/>
        <v/>
      </c>
      <c r="K160" s="56">
        <f t="shared" si="67"/>
        <v>24</v>
      </c>
      <c r="L160" s="56">
        <f t="shared" si="56"/>
        <v>6</v>
      </c>
      <c r="M160" s="56">
        <f t="shared" si="68"/>
        <v>6</v>
      </c>
      <c r="N160" s="57">
        <f t="shared" si="57"/>
        <v>6</v>
      </c>
      <c r="O160" s="57" t="str">
        <f t="shared" si="58"/>
        <v/>
      </c>
      <c r="P160" s="56" t="str">
        <f t="shared" si="59"/>
        <v/>
      </c>
      <c r="Q160" s="56" t="str">
        <f t="shared" si="60"/>
        <v/>
      </c>
      <c r="R160" s="7" t="str">
        <f t="shared" si="61"/>
        <v/>
      </c>
      <c r="S160" s="7" t="str">
        <f t="shared" si="62"/>
        <v/>
      </c>
      <c r="T160" s="56">
        <f t="shared" si="69"/>
        <v>18</v>
      </c>
      <c r="U160" s="56">
        <f t="shared" si="63"/>
        <v>1</v>
      </c>
      <c r="W160" s="8" t="str">
        <f t="shared" si="64"/>
        <v>IN</v>
      </c>
      <c r="X160" s="58" t="str">
        <f t="shared" ref="X160:X177" si="74">IF(M159&gt;=1,IFERROR($X$2*F159,""),"LOOK")</f>
        <v/>
      </c>
      <c r="Y160" s="59">
        <f t="shared" si="65"/>
        <v>0</v>
      </c>
      <c r="Z160" s="59">
        <f t="shared" si="70"/>
        <v>67608.527615472121</v>
      </c>
      <c r="AA160" s="59">
        <f>IFERROR(IF(U160&gt;1,"",MAX($Z$6:Z160)*P160),0)</f>
        <v>0</v>
      </c>
      <c r="AB160" s="59">
        <f t="shared" si="71"/>
        <v>109788.59382873635</v>
      </c>
    </row>
    <row r="161" spans="1:28" ht="15.75" customHeight="1" x14ac:dyDescent="0.25">
      <c r="A161" s="1">
        <v>44388</v>
      </c>
      <c r="B161" s="2">
        <v>0.58164000000000005</v>
      </c>
      <c r="C161" s="54">
        <f t="shared" si="73"/>
        <v>-6.9539761002063646E-2</v>
      </c>
      <c r="D161" s="4">
        <v>13</v>
      </c>
      <c r="E161" s="55">
        <f t="shared" si="66"/>
        <v>0</v>
      </c>
      <c r="F161" s="8" t="str">
        <f t="shared" si="51"/>
        <v/>
      </c>
      <c r="G161" s="56" t="str">
        <f t="shared" si="52"/>
        <v/>
      </c>
      <c r="H161" s="56" t="str">
        <f t="shared" si="53"/>
        <v/>
      </c>
      <c r="I161" s="7" t="str">
        <f t="shared" si="54"/>
        <v/>
      </c>
      <c r="J161" s="7" t="str">
        <f t="shared" si="55"/>
        <v/>
      </c>
      <c r="K161" s="56">
        <f t="shared" si="67"/>
        <v>24</v>
      </c>
      <c r="L161" s="56">
        <f t="shared" si="56"/>
        <v>6</v>
      </c>
      <c r="M161" s="56">
        <f t="shared" si="68"/>
        <v>6</v>
      </c>
      <c r="N161" s="57">
        <f t="shared" si="57"/>
        <v>6</v>
      </c>
      <c r="O161" s="57" t="str">
        <f t="shared" si="58"/>
        <v/>
      </c>
      <c r="P161" s="56" t="str">
        <f t="shared" si="59"/>
        <v/>
      </c>
      <c r="Q161" s="56" t="str">
        <f t="shared" si="60"/>
        <v/>
      </c>
      <c r="R161" s="7" t="str">
        <f t="shared" si="61"/>
        <v/>
      </c>
      <c r="S161" s="7" t="str">
        <f t="shared" si="62"/>
        <v/>
      </c>
      <c r="T161" s="56">
        <f t="shared" si="69"/>
        <v>18</v>
      </c>
      <c r="U161" s="56">
        <f t="shared" si="63"/>
        <v>1</v>
      </c>
      <c r="W161" s="8" t="str">
        <f t="shared" si="64"/>
        <v>IN</v>
      </c>
      <c r="X161" s="58" t="str">
        <f t="shared" si="74"/>
        <v/>
      </c>
      <c r="Y161" s="59">
        <f t="shared" si="65"/>
        <v>0</v>
      </c>
      <c r="Z161" s="59">
        <f t="shared" si="70"/>
        <v>67608.527615472121</v>
      </c>
      <c r="AA161" s="59">
        <f>IFERROR(IF(U161&gt;1,"",MAX($Z$6:Z161)*P161),0)</f>
        <v>0</v>
      </c>
      <c r="AB161" s="59">
        <f t="shared" si="71"/>
        <v>109788.59382873635</v>
      </c>
    </row>
    <row r="162" spans="1:28" ht="15.75" customHeight="1" x14ac:dyDescent="0.25">
      <c r="A162" s="1">
        <v>44395</v>
      </c>
      <c r="B162" s="2">
        <v>0.60665000000000002</v>
      </c>
      <c r="C162" s="54">
        <f t="shared" si="73"/>
        <v>4.2999105976205168E-2</v>
      </c>
      <c r="D162" s="4">
        <v>13</v>
      </c>
      <c r="E162" s="55">
        <f t="shared" si="66"/>
        <v>0</v>
      </c>
      <c r="F162" s="8" t="str">
        <f t="shared" si="51"/>
        <v/>
      </c>
      <c r="G162" s="56" t="str">
        <f t="shared" si="52"/>
        <v/>
      </c>
      <c r="H162" s="56" t="str">
        <f t="shared" si="53"/>
        <v/>
      </c>
      <c r="I162" s="7" t="str">
        <f t="shared" si="54"/>
        <v/>
      </c>
      <c r="J162" s="7" t="str">
        <f t="shared" si="55"/>
        <v/>
      </c>
      <c r="K162" s="56">
        <f t="shared" si="67"/>
        <v>24</v>
      </c>
      <c r="L162" s="56">
        <f t="shared" si="56"/>
        <v>6</v>
      </c>
      <c r="M162" s="56">
        <f t="shared" si="68"/>
        <v>6</v>
      </c>
      <c r="N162" s="57">
        <f t="shared" si="57"/>
        <v>6</v>
      </c>
      <c r="O162" s="57" t="str">
        <f t="shared" si="58"/>
        <v/>
      </c>
      <c r="P162" s="56" t="str">
        <f t="shared" si="59"/>
        <v/>
      </c>
      <c r="Q162" s="56" t="str">
        <f t="shared" si="60"/>
        <v/>
      </c>
      <c r="R162" s="7" t="str">
        <f t="shared" si="61"/>
        <v/>
      </c>
      <c r="S162" s="7" t="str">
        <f t="shared" si="62"/>
        <v/>
      </c>
      <c r="T162" s="56">
        <f t="shared" si="69"/>
        <v>18</v>
      </c>
      <c r="U162" s="56">
        <f t="shared" si="63"/>
        <v>1</v>
      </c>
      <c r="W162" s="8" t="str">
        <f t="shared" si="64"/>
        <v>IN</v>
      </c>
      <c r="X162" s="58" t="str">
        <f t="shared" si="74"/>
        <v/>
      </c>
      <c r="Y162" s="59">
        <f t="shared" si="65"/>
        <v>0</v>
      </c>
      <c r="Z162" s="59">
        <f t="shared" si="70"/>
        <v>67608.527615472121</v>
      </c>
      <c r="AA162" s="59">
        <f>IFERROR(IF(U162&gt;1,"",MAX($Z$6:Z162)*P162),0)</f>
        <v>0</v>
      </c>
      <c r="AB162" s="59">
        <f t="shared" si="71"/>
        <v>109788.59382873635</v>
      </c>
    </row>
    <row r="163" spans="1:28" ht="15.75" customHeight="1" x14ac:dyDescent="0.25">
      <c r="A163" s="1">
        <v>44402</v>
      </c>
      <c r="B163" s="2">
        <v>0.74434</v>
      </c>
      <c r="C163" s="54">
        <f t="shared" si="73"/>
        <v>0.22696777383994063</v>
      </c>
      <c r="D163" s="4">
        <v>20</v>
      </c>
      <c r="E163" s="55">
        <f t="shared" si="66"/>
        <v>0.53846153846153844</v>
      </c>
      <c r="F163" s="8">
        <f t="shared" si="51"/>
        <v>1</v>
      </c>
      <c r="G163" s="56" t="str">
        <f t="shared" si="52"/>
        <v/>
      </c>
      <c r="H163" s="56" t="str">
        <f t="shared" si="53"/>
        <v/>
      </c>
      <c r="I163" s="7" t="str">
        <f t="shared" si="54"/>
        <v/>
      </c>
      <c r="J163" s="7" t="str">
        <f t="shared" si="55"/>
        <v/>
      </c>
      <c r="K163" s="56">
        <f t="shared" si="67"/>
        <v>25</v>
      </c>
      <c r="L163" s="56">
        <f t="shared" si="56"/>
        <v>7</v>
      </c>
      <c r="M163" s="56">
        <f t="shared" si="68"/>
        <v>7</v>
      </c>
      <c r="N163" s="57">
        <f t="shared" si="57"/>
        <v>7</v>
      </c>
      <c r="O163" s="57" t="str">
        <f t="shared" si="58"/>
        <v>X</v>
      </c>
      <c r="P163" s="56" t="str">
        <f t="shared" si="59"/>
        <v/>
      </c>
      <c r="Q163" s="56" t="str">
        <f t="shared" si="60"/>
        <v/>
      </c>
      <c r="R163" s="7" t="str">
        <f t="shared" si="61"/>
        <v/>
      </c>
      <c r="S163" s="7" t="str">
        <f t="shared" si="62"/>
        <v/>
      </c>
      <c r="T163" s="56">
        <f t="shared" si="69"/>
        <v>18</v>
      </c>
      <c r="U163" s="56">
        <f t="shared" si="63"/>
        <v>1</v>
      </c>
      <c r="W163" s="8" t="str">
        <f t="shared" si="64"/>
        <v>IN</v>
      </c>
      <c r="X163" s="58" t="str">
        <f t="shared" si="74"/>
        <v/>
      </c>
      <c r="Y163" s="59">
        <f t="shared" si="65"/>
        <v>0</v>
      </c>
      <c r="Z163" s="59">
        <f t="shared" si="70"/>
        <v>67608.527615472121</v>
      </c>
      <c r="AA163" s="59">
        <f>IFERROR(IF(U163&gt;1,"",MAX($Z$6:Z163)*P163),0)</f>
        <v>0</v>
      </c>
      <c r="AB163" s="59">
        <f t="shared" si="71"/>
        <v>109788.59382873635</v>
      </c>
    </row>
    <row r="164" spans="1:28" ht="15.75" customHeight="1" x14ac:dyDescent="0.25">
      <c r="A164" s="1">
        <v>44409</v>
      </c>
      <c r="B164" s="2">
        <v>0.81666000000000005</v>
      </c>
      <c r="C164" s="54">
        <f t="shared" si="73"/>
        <v>9.7159900045678121E-2</v>
      </c>
      <c r="D164" s="4">
        <v>14</v>
      </c>
      <c r="E164" s="55">
        <f t="shared" si="66"/>
        <v>-0.3</v>
      </c>
      <c r="F164" s="8" t="str">
        <f t="shared" si="51"/>
        <v/>
      </c>
      <c r="G164" s="56">
        <f t="shared" si="52"/>
        <v>0.81666000000000005</v>
      </c>
      <c r="H164" s="56">
        <f t="shared" si="53"/>
        <v>29</v>
      </c>
      <c r="I164" s="7">
        <f t="shared" si="54"/>
        <v>9.7159900045678121E-2</v>
      </c>
      <c r="J164" s="7">
        <f t="shared" si="55"/>
        <v>-0.3</v>
      </c>
      <c r="K164" s="56">
        <f t="shared" si="67"/>
        <v>25</v>
      </c>
      <c r="L164" s="56">
        <f t="shared" si="56"/>
        <v>7</v>
      </c>
      <c r="M164" s="56">
        <f t="shared" si="68"/>
        <v>7</v>
      </c>
      <c r="N164" s="57">
        <f t="shared" si="57"/>
        <v>7</v>
      </c>
      <c r="O164" s="57" t="str">
        <f t="shared" si="58"/>
        <v/>
      </c>
      <c r="P164" s="56" t="str">
        <f t="shared" si="59"/>
        <v/>
      </c>
      <c r="Q164" s="56" t="str">
        <f t="shared" si="60"/>
        <v/>
      </c>
      <c r="R164" s="7" t="str">
        <f t="shared" si="61"/>
        <v/>
      </c>
      <c r="S164" s="7" t="str">
        <f t="shared" si="62"/>
        <v/>
      </c>
      <c r="T164" s="56">
        <f t="shared" si="69"/>
        <v>18</v>
      </c>
      <c r="U164" s="56">
        <f t="shared" si="63"/>
        <v>1</v>
      </c>
      <c r="W164" s="8" t="str">
        <f t="shared" si="64"/>
        <v>IN</v>
      </c>
      <c r="X164" s="58">
        <f t="shared" si="74"/>
        <v>1000</v>
      </c>
      <c r="Y164" s="59">
        <f t="shared" si="65"/>
        <v>1224.4997918350352</v>
      </c>
      <c r="Z164" s="59">
        <f t="shared" si="70"/>
        <v>68833.027407307163</v>
      </c>
      <c r="AA164" s="59">
        <f>IFERROR(IF(U164&gt;1,"",MAX($Z$6:Z164)*P164),0)</f>
        <v>0</v>
      </c>
      <c r="AB164" s="59">
        <f t="shared" si="71"/>
        <v>109788.59382873635</v>
      </c>
    </row>
    <row r="165" spans="1:28" ht="15.75" customHeight="1" x14ac:dyDescent="0.25">
      <c r="A165" s="1">
        <v>44416</v>
      </c>
      <c r="B165" s="2">
        <v>1.2801499999999999</v>
      </c>
      <c r="C165" s="54">
        <f t="shared" si="73"/>
        <v>0.56754340851762031</v>
      </c>
      <c r="D165" s="4">
        <v>29</v>
      </c>
      <c r="E165" s="55">
        <f t="shared" si="66"/>
        <v>1.0714285714285714</v>
      </c>
      <c r="F165" s="8" t="str">
        <f t="shared" si="51"/>
        <v>X</v>
      </c>
      <c r="G165" s="56" t="str">
        <f t="shared" si="52"/>
        <v/>
      </c>
      <c r="H165" s="56" t="str">
        <f t="shared" si="53"/>
        <v/>
      </c>
      <c r="I165" s="7" t="str">
        <f t="shared" si="54"/>
        <v/>
      </c>
      <c r="J165" s="7" t="str">
        <f t="shared" si="55"/>
        <v/>
      </c>
      <c r="K165" s="56">
        <f t="shared" si="67"/>
        <v>25</v>
      </c>
      <c r="L165" s="56">
        <f t="shared" si="56"/>
        <v>6</v>
      </c>
      <c r="M165" s="56">
        <f t="shared" si="68"/>
        <v>0</v>
      </c>
      <c r="N165" s="57">
        <f t="shared" si="57"/>
        <v>6</v>
      </c>
      <c r="O165" s="57">
        <f t="shared" si="58"/>
        <v>1</v>
      </c>
      <c r="P165" s="56" t="str">
        <f t="shared" si="59"/>
        <v/>
      </c>
      <c r="Q165" s="56" t="str">
        <f t="shared" si="60"/>
        <v/>
      </c>
      <c r="R165" s="7" t="str">
        <f t="shared" si="61"/>
        <v/>
      </c>
      <c r="S165" s="7" t="str">
        <f t="shared" si="62"/>
        <v/>
      </c>
      <c r="T165" s="56">
        <f t="shared" si="69"/>
        <v>19</v>
      </c>
      <c r="U165" s="56">
        <f t="shared" si="63"/>
        <v>1</v>
      </c>
      <c r="W165" s="8" t="str">
        <f t="shared" si="64"/>
        <v>OUT</v>
      </c>
      <c r="X165" s="58" t="str">
        <f t="shared" si="74"/>
        <v/>
      </c>
      <c r="Y165" s="59">
        <f t="shared" si="65"/>
        <v>0</v>
      </c>
      <c r="Z165" s="59">
        <f t="shared" si="70"/>
        <v>68833.027407307163</v>
      </c>
      <c r="AA165" s="59">
        <f>IFERROR(IF(U165&gt;1,"",MAX($Z$6:Z165)*P165),0)</f>
        <v>0</v>
      </c>
      <c r="AB165" s="59">
        <f t="shared" si="71"/>
        <v>109788.59382873635</v>
      </c>
    </row>
    <row r="166" spans="1:28" ht="15.75" customHeight="1" x14ac:dyDescent="0.25">
      <c r="A166" s="1">
        <v>44423</v>
      </c>
      <c r="B166" s="2">
        <v>1.2166300000000001</v>
      </c>
      <c r="C166" s="54">
        <f t="shared" si="73"/>
        <v>-4.9619185251728162E-2</v>
      </c>
      <c r="D166" s="4">
        <v>30</v>
      </c>
      <c r="E166" s="55">
        <f t="shared" si="66"/>
        <v>3.4482758620689655E-2</v>
      </c>
      <c r="F166" s="8" t="str">
        <f t="shared" si="51"/>
        <v>X</v>
      </c>
      <c r="G166" s="56" t="str">
        <f t="shared" si="52"/>
        <v/>
      </c>
      <c r="H166" s="56" t="str">
        <f t="shared" si="53"/>
        <v/>
      </c>
      <c r="I166" s="7" t="str">
        <f t="shared" si="54"/>
        <v/>
      </c>
      <c r="J166" s="7" t="str">
        <f t="shared" si="55"/>
        <v/>
      </c>
      <c r="K166" s="56">
        <f t="shared" si="67"/>
        <v>25</v>
      </c>
      <c r="L166" s="56">
        <f t="shared" si="56"/>
        <v>5</v>
      </c>
      <c r="M166" s="56">
        <f t="shared" si="68"/>
        <v>0</v>
      </c>
      <c r="N166" s="57">
        <f t="shared" si="57"/>
        <v>5</v>
      </c>
      <c r="O166" s="57">
        <f t="shared" si="58"/>
        <v>1</v>
      </c>
      <c r="P166" s="56">
        <f t="shared" si="59"/>
        <v>1.2166300000000001</v>
      </c>
      <c r="Q166" s="56">
        <f t="shared" si="60"/>
        <v>22</v>
      </c>
      <c r="R166" s="7">
        <f t="shared" si="61"/>
        <v>-4.9619185251728162E-2</v>
      </c>
      <c r="S166" s="7">
        <f t="shared" si="62"/>
        <v>3.4482758620689655E-2</v>
      </c>
      <c r="T166" s="56">
        <f t="shared" si="69"/>
        <v>20</v>
      </c>
      <c r="U166" s="56">
        <f t="shared" si="63"/>
        <v>1</v>
      </c>
      <c r="W166" s="8" t="str">
        <f t="shared" si="64"/>
        <v>OUT</v>
      </c>
      <c r="X166" s="58" t="str">
        <f t="shared" si="74"/>
        <v>LOOK</v>
      </c>
      <c r="Y166" s="59">
        <f t="shared" si="65"/>
        <v>0</v>
      </c>
      <c r="Z166" s="59">
        <f t="shared" si="70"/>
        <v>68833.027407307163</v>
      </c>
      <c r="AA166" s="59">
        <f>IFERROR(IF(U166&gt;1,"",MAX($Z$150:Z166)*P166),0)</f>
        <v>83744.326134552117</v>
      </c>
      <c r="AB166" s="59">
        <f t="shared" si="71"/>
        <v>193532.91996328847</v>
      </c>
    </row>
    <row r="167" spans="1:28" ht="15.75" customHeight="1" x14ac:dyDescent="0.25">
      <c r="A167" s="1">
        <v>44430</v>
      </c>
      <c r="B167" s="2">
        <v>1.1449199999999999</v>
      </c>
      <c r="C167" s="54">
        <f t="shared" si="73"/>
        <v>-5.8941502346646191E-2</v>
      </c>
      <c r="D167" s="4">
        <v>22</v>
      </c>
      <c r="E167" s="55">
        <f t="shared" si="66"/>
        <v>-0.26666666666666666</v>
      </c>
      <c r="F167" s="8" t="str">
        <f t="shared" si="51"/>
        <v/>
      </c>
      <c r="G167" s="56" t="str">
        <f t="shared" si="52"/>
        <v/>
      </c>
      <c r="H167" s="56" t="str">
        <f t="shared" si="53"/>
        <v/>
      </c>
      <c r="I167" s="7" t="str">
        <f t="shared" si="54"/>
        <v/>
      </c>
      <c r="J167" s="7" t="str">
        <f t="shared" si="55"/>
        <v/>
      </c>
      <c r="K167" s="56">
        <f t="shared" si="67"/>
        <v>25</v>
      </c>
      <c r="L167" s="56">
        <f t="shared" si="56"/>
        <v>5</v>
      </c>
      <c r="M167" s="56">
        <f t="shared" si="68"/>
        <v>5</v>
      </c>
      <c r="N167" s="57">
        <f t="shared" si="57"/>
        <v>5</v>
      </c>
      <c r="O167" s="57" t="str">
        <f t="shared" si="58"/>
        <v/>
      </c>
      <c r="P167" s="56">
        <f t="shared" si="59"/>
        <v>1.1449199999999999</v>
      </c>
      <c r="Q167" s="56">
        <f t="shared" si="60"/>
        <v>22</v>
      </c>
      <c r="R167" s="7">
        <f t="shared" si="61"/>
        <v>-5.8941502346646191E-2</v>
      </c>
      <c r="S167" s="7">
        <f t="shared" si="62"/>
        <v>-0.26666666666666666</v>
      </c>
      <c r="T167" s="56">
        <f t="shared" si="69"/>
        <v>20</v>
      </c>
      <c r="U167" s="56">
        <f t="shared" si="63"/>
        <v>1</v>
      </c>
      <c r="W167" s="8" t="str">
        <f t="shared" si="64"/>
        <v>IN</v>
      </c>
      <c r="X167" s="58" t="str">
        <f t="shared" si="74"/>
        <v>LOOK</v>
      </c>
      <c r="Y167" s="59">
        <f t="shared" si="65"/>
        <v>0</v>
      </c>
      <c r="Z167" s="59">
        <f t="shared" si="70"/>
        <v>0</v>
      </c>
      <c r="AA167" s="59">
        <f>IFERROR(IF(U167&gt;1,"",MAX($Z$167:Z167)*P167),0)</f>
        <v>0</v>
      </c>
      <c r="AB167" s="59">
        <f t="shared" si="71"/>
        <v>193532.91996328847</v>
      </c>
    </row>
    <row r="168" spans="1:28" ht="15.75" customHeight="1" x14ac:dyDescent="0.25">
      <c r="A168" s="1">
        <v>44437</v>
      </c>
      <c r="B168" s="2">
        <v>1.25482</v>
      </c>
      <c r="C168" s="54">
        <f t="shared" si="73"/>
        <v>9.5989239422841877E-2</v>
      </c>
      <c r="D168" s="4">
        <v>22</v>
      </c>
      <c r="E168" s="55">
        <f t="shared" si="66"/>
        <v>0</v>
      </c>
      <c r="F168" s="8" t="str">
        <f t="shared" si="51"/>
        <v/>
      </c>
      <c r="G168" s="56" t="str">
        <f t="shared" si="52"/>
        <v/>
      </c>
      <c r="H168" s="56" t="str">
        <f t="shared" si="53"/>
        <v/>
      </c>
      <c r="I168" s="7" t="str">
        <f t="shared" si="54"/>
        <v/>
      </c>
      <c r="J168" s="7" t="str">
        <f t="shared" si="55"/>
        <v/>
      </c>
      <c r="K168" s="56">
        <f t="shared" si="67"/>
        <v>25</v>
      </c>
      <c r="L168" s="56">
        <f t="shared" si="56"/>
        <v>5</v>
      </c>
      <c r="M168" s="56">
        <f t="shared" si="68"/>
        <v>5</v>
      </c>
      <c r="N168" s="57">
        <f t="shared" si="57"/>
        <v>5</v>
      </c>
      <c r="O168" s="57" t="str">
        <f t="shared" si="58"/>
        <v/>
      </c>
      <c r="P168" s="56" t="str">
        <f t="shared" si="59"/>
        <v/>
      </c>
      <c r="Q168" s="56" t="str">
        <f t="shared" si="60"/>
        <v/>
      </c>
      <c r="R168" s="7" t="str">
        <f t="shared" si="61"/>
        <v/>
      </c>
      <c r="S168" s="7" t="str">
        <f t="shared" si="62"/>
        <v/>
      </c>
      <c r="T168" s="56">
        <f t="shared" si="69"/>
        <v>20</v>
      </c>
      <c r="U168" s="56">
        <f t="shared" si="63"/>
        <v>1</v>
      </c>
      <c r="W168" s="8" t="str">
        <f t="shared" si="64"/>
        <v>IN</v>
      </c>
      <c r="X168" s="58" t="str">
        <f t="shared" si="74"/>
        <v/>
      </c>
      <c r="Y168" s="59">
        <f t="shared" si="65"/>
        <v>0</v>
      </c>
      <c r="Z168" s="59">
        <f t="shared" si="70"/>
        <v>0</v>
      </c>
      <c r="AA168" s="59">
        <f>IFERROR(IF(U168&gt;1,"",MAX($Z$6:Z168)*P168),0)</f>
        <v>0</v>
      </c>
      <c r="AB168" s="59">
        <f t="shared" si="71"/>
        <v>193532.91996328847</v>
      </c>
    </row>
    <row r="169" spans="1:28" ht="15.75" customHeight="1" x14ac:dyDescent="0.25">
      <c r="A169" s="1">
        <v>44444</v>
      </c>
      <c r="B169" s="2">
        <v>1.0788199999999999</v>
      </c>
      <c r="C169" s="54">
        <f t="shared" si="73"/>
        <v>-0.14025916067643179</v>
      </c>
      <c r="D169" s="4">
        <v>26</v>
      </c>
      <c r="E169" s="55">
        <f t="shared" si="66"/>
        <v>0.18181818181818182</v>
      </c>
      <c r="F169" s="8" t="str">
        <f t="shared" si="51"/>
        <v>X</v>
      </c>
      <c r="G169" s="56" t="str">
        <f t="shared" si="52"/>
        <v/>
      </c>
      <c r="H169" s="56" t="str">
        <f t="shared" si="53"/>
        <v/>
      </c>
      <c r="I169" s="7" t="str">
        <f t="shared" si="54"/>
        <v/>
      </c>
      <c r="J169" s="7" t="str">
        <f t="shared" si="55"/>
        <v/>
      </c>
      <c r="K169" s="56">
        <f t="shared" si="67"/>
        <v>25</v>
      </c>
      <c r="L169" s="56">
        <f t="shared" si="56"/>
        <v>4</v>
      </c>
      <c r="M169" s="56">
        <f t="shared" si="68"/>
        <v>0</v>
      </c>
      <c r="N169" s="57">
        <f t="shared" si="57"/>
        <v>4</v>
      </c>
      <c r="O169" s="57">
        <f t="shared" si="58"/>
        <v>1</v>
      </c>
      <c r="P169" s="56" t="str">
        <f t="shared" si="59"/>
        <v/>
      </c>
      <c r="Q169" s="56" t="str">
        <f t="shared" si="60"/>
        <v/>
      </c>
      <c r="R169" s="7" t="str">
        <f t="shared" si="61"/>
        <v/>
      </c>
      <c r="S169" s="7" t="str">
        <f t="shared" si="62"/>
        <v/>
      </c>
      <c r="T169" s="56">
        <f t="shared" si="69"/>
        <v>21</v>
      </c>
      <c r="U169" s="56">
        <f t="shared" si="63"/>
        <v>1</v>
      </c>
      <c r="W169" s="8" t="str">
        <f t="shared" si="64"/>
        <v>OUT</v>
      </c>
      <c r="X169" s="58" t="str">
        <f t="shared" si="74"/>
        <v/>
      </c>
      <c r="Y169" s="59">
        <f t="shared" si="65"/>
        <v>0</v>
      </c>
      <c r="Z169" s="59">
        <f t="shared" si="70"/>
        <v>0</v>
      </c>
      <c r="AA169" s="59">
        <f>IFERROR(IF(U169&gt;1,"",MAX($Z$6:Z169)*P169),0)</f>
        <v>0</v>
      </c>
      <c r="AB169" s="59">
        <f t="shared" si="71"/>
        <v>193532.91996328847</v>
      </c>
    </row>
    <row r="170" spans="1:28" ht="15.75" customHeight="1" x14ac:dyDescent="0.25">
      <c r="A170" s="1">
        <v>44451</v>
      </c>
      <c r="B170" s="2">
        <v>1.0755699999999999</v>
      </c>
      <c r="C170" s="54">
        <f t="shared" si="73"/>
        <v>-3.0125507498933793E-3</v>
      </c>
      <c r="D170" s="4">
        <v>18</v>
      </c>
      <c r="E170" s="55">
        <f t="shared" si="66"/>
        <v>-0.30769230769230771</v>
      </c>
      <c r="F170" s="8" t="str">
        <f t="shared" si="51"/>
        <v/>
      </c>
      <c r="G170" s="56" t="str">
        <f t="shared" si="52"/>
        <v/>
      </c>
      <c r="H170" s="56" t="str">
        <f t="shared" si="53"/>
        <v/>
      </c>
      <c r="I170" s="7" t="str">
        <f t="shared" si="54"/>
        <v/>
      </c>
      <c r="J170" s="7" t="str">
        <f t="shared" si="55"/>
        <v/>
      </c>
      <c r="K170" s="56">
        <f t="shared" si="67"/>
        <v>25</v>
      </c>
      <c r="L170" s="56">
        <f t="shared" si="56"/>
        <v>4</v>
      </c>
      <c r="M170" s="56">
        <f t="shared" si="68"/>
        <v>4</v>
      </c>
      <c r="N170" s="57">
        <f t="shared" si="57"/>
        <v>4</v>
      </c>
      <c r="O170" s="57" t="str">
        <f t="shared" si="58"/>
        <v/>
      </c>
      <c r="P170" s="56">
        <f t="shared" si="59"/>
        <v>1.0755699999999999</v>
      </c>
      <c r="Q170" s="56">
        <f t="shared" si="60"/>
        <v>17</v>
      </c>
      <c r="R170" s="7">
        <f t="shared" si="61"/>
        <v>-3.0125507498933793E-3</v>
      </c>
      <c r="S170" s="7">
        <f t="shared" si="62"/>
        <v>-0.30769230769230771</v>
      </c>
      <c r="T170" s="56">
        <f t="shared" si="69"/>
        <v>21</v>
      </c>
      <c r="U170" s="56">
        <f t="shared" si="63"/>
        <v>1</v>
      </c>
      <c r="W170" s="8" t="str">
        <f t="shared" si="64"/>
        <v>IN</v>
      </c>
      <c r="X170" s="58" t="str">
        <f t="shared" si="74"/>
        <v>LOOK</v>
      </c>
      <c r="Y170" s="59">
        <f t="shared" si="65"/>
        <v>0</v>
      </c>
      <c r="Z170" s="59">
        <f t="shared" si="70"/>
        <v>0</v>
      </c>
      <c r="AA170" s="59">
        <f>IFERROR(IF(U170&gt;1,"",MAX($Z$167:Z170)*P170),0)</f>
        <v>0</v>
      </c>
      <c r="AB170" s="59">
        <f t="shared" si="71"/>
        <v>193532.91996328847</v>
      </c>
    </row>
    <row r="171" spans="1:28" ht="15.75" customHeight="1" x14ac:dyDescent="0.25">
      <c r="A171" s="1">
        <v>44458</v>
      </c>
      <c r="B171" s="2">
        <v>0.94013999999999998</v>
      </c>
      <c r="C171" s="54">
        <f t="shared" si="73"/>
        <v>-0.12591463131176953</v>
      </c>
      <c r="D171" s="4">
        <v>17</v>
      </c>
      <c r="E171" s="55">
        <f t="shared" si="66"/>
        <v>-5.5555555555555552E-2</v>
      </c>
      <c r="F171" s="8" t="str">
        <f t="shared" si="51"/>
        <v/>
      </c>
      <c r="G171" s="56" t="str">
        <f t="shared" si="52"/>
        <v/>
      </c>
      <c r="H171" s="56" t="str">
        <f t="shared" si="53"/>
        <v/>
      </c>
      <c r="I171" s="7" t="str">
        <f t="shared" si="54"/>
        <v/>
      </c>
      <c r="J171" s="7" t="str">
        <f t="shared" si="55"/>
        <v/>
      </c>
      <c r="K171" s="56">
        <f t="shared" si="67"/>
        <v>25</v>
      </c>
      <c r="L171" s="56">
        <f t="shared" si="56"/>
        <v>4</v>
      </c>
      <c r="M171" s="56">
        <f t="shared" si="68"/>
        <v>4</v>
      </c>
      <c r="N171" s="57">
        <f t="shared" si="57"/>
        <v>4</v>
      </c>
      <c r="O171" s="57" t="str">
        <f t="shared" si="58"/>
        <v/>
      </c>
      <c r="P171" s="56" t="str">
        <f t="shared" si="59"/>
        <v/>
      </c>
      <c r="Q171" s="56" t="str">
        <f t="shared" si="60"/>
        <v/>
      </c>
      <c r="R171" s="7" t="str">
        <f t="shared" si="61"/>
        <v/>
      </c>
      <c r="S171" s="7" t="str">
        <f t="shared" si="62"/>
        <v/>
      </c>
      <c r="T171" s="56">
        <f t="shared" si="69"/>
        <v>21</v>
      </c>
      <c r="U171" s="56">
        <f t="shared" si="63"/>
        <v>1</v>
      </c>
      <c r="W171" s="8" t="str">
        <f t="shared" si="64"/>
        <v>IN</v>
      </c>
      <c r="X171" s="58" t="str">
        <f t="shared" si="74"/>
        <v/>
      </c>
      <c r="Y171" s="59">
        <f t="shared" si="65"/>
        <v>0</v>
      </c>
      <c r="Z171" s="59">
        <f t="shared" si="70"/>
        <v>0</v>
      </c>
      <c r="AA171" s="59">
        <f>IFERROR(IF(U171&gt;1,"",MAX($Z$6:Z171)*P171),0)</f>
        <v>0</v>
      </c>
      <c r="AB171" s="59">
        <f t="shared" si="71"/>
        <v>193532.91996328847</v>
      </c>
    </row>
    <row r="172" spans="1:28" ht="15.75" customHeight="1" x14ac:dyDescent="0.25">
      <c r="A172" s="1">
        <v>44465</v>
      </c>
      <c r="B172" s="2">
        <v>1.0362</v>
      </c>
      <c r="C172" s="54">
        <f t="shared" si="73"/>
        <v>0.1021762716191206</v>
      </c>
      <c r="D172" s="4">
        <v>15</v>
      </c>
      <c r="E172" s="55">
        <f t="shared" si="66"/>
        <v>-0.11764705882352941</v>
      </c>
      <c r="F172" s="8" t="str">
        <f t="shared" si="51"/>
        <v/>
      </c>
      <c r="G172" s="56" t="str">
        <f t="shared" si="52"/>
        <v/>
      </c>
      <c r="H172" s="56" t="str">
        <f t="shared" si="53"/>
        <v/>
      </c>
      <c r="I172" s="7" t="str">
        <f t="shared" si="54"/>
        <v/>
      </c>
      <c r="J172" s="7" t="str">
        <f t="shared" si="55"/>
        <v/>
      </c>
      <c r="K172" s="56">
        <f t="shared" si="67"/>
        <v>25</v>
      </c>
      <c r="L172" s="56">
        <f t="shared" si="56"/>
        <v>4</v>
      </c>
      <c r="M172" s="56">
        <f t="shared" si="68"/>
        <v>4</v>
      </c>
      <c r="N172" s="57">
        <f t="shared" si="57"/>
        <v>4</v>
      </c>
      <c r="O172" s="57" t="str">
        <f t="shared" si="58"/>
        <v/>
      </c>
      <c r="P172" s="56" t="str">
        <f t="shared" si="59"/>
        <v/>
      </c>
      <c r="Q172" s="56" t="str">
        <f t="shared" si="60"/>
        <v/>
      </c>
      <c r="R172" s="7" t="str">
        <f t="shared" si="61"/>
        <v/>
      </c>
      <c r="S172" s="7" t="str">
        <f t="shared" si="62"/>
        <v/>
      </c>
      <c r="T172" s="56">
        <f t="shared" si="69"/>
        <v>21</v>
      </c>
      <c r="U172" s="56">
        <f t="shared" si="63"/>
        <v>1</v>
      </c>
      <c r="W172" s="8" t="str">
        <f t="shared" si="64"/>
        <v>IN</v>
      </c>
      <c r="X172" s="58" t="str">
        <f t="shared" si="74"/>
        <v/>
      </c>
      <c r="Y172" s="59">
        <f t="shared" si="65"/>
        <v>0</v>
      </c>
      <c r="Z172" s="59">
        <f t="shared" si="70"/>
        <v>0</v>
      </c>
      <c r="AA172" s="59">
        <f>IFERROR(IF(U172&gt;1,"",MAX($Z$6:Z172)*P172),0)</f>
        <v>0</v>
      </c>
      <c r="AB172" s="59">
        <f t="shared" si="71"/>
        <v>193532.91996328847</v>
      </c>
    </row>
    <row r="173" spans="1:28" ht="15.75" customHeight="1" x14ac:dyDescent="0.25">
      <c r="A173" s="1">
        <v>44472</v>
      </c>
      <c r="B173" s="2">
        <v>1.1594500000000001</v>
      </c>
      <c r="C173" s="54">
        <f t="shared" si="73"/>
        <v>0.11894421926269068</v>
      </c>
      <c r="D173" s="4">
        <v>20</v>
      </c>
      <c r="E173" s="55">
        <f t="shared" si="66"/>
        <v>0.33333333333333331</v>
      </c>
      <c r="F173" s="8" t="str">
        <f t="shared" si="51"/>
        <v>X</v>
      </c>
      <c r="G173" s="56" t="str">
        <f t="shared" si="52"/>
        <v/>
      </c>
      <c r="H173" s="56" t="str">
        <f t="shared" si="53"/>
        <v/>
      </c>
      <c r="I173" s="7" t="str">
        <f t="shared" si="54"/>
        <v/>
      </c>
      <c r="J173" s="7" t="str">
        <f t="shared" si="55"/>
        <v/>
      </c>
      <c r="K173" s="56">
        <f t="shared" si="67"/>
        <v>25</v>
      </c>
      <c r="L173" s="56">
        <f t="shared" si="56"/>
        <v>3</v>
      </c>
      <c r="M173" s="56">
        <f t="shared" si="68"/>
        <v>0</v>
      </c>
      <c r="N173" s="57">
        <f t="shared" si="57"/>
        <v>3</v>
      </c>
      <c r="O173" s="57">
        <f t="shared" si="58"/>
        <v>1</v>
      </c>
      <c r="P173" s="56" t="str">
        <f t="shared" si="59"/>
        <v/>
      </c>
      <c r="Q173" s="56" t="str">
        <f t="shared" si="60"/>
        <v/>
      </c>
      <c r="R173" s="7" t="str">
        <f t="shared" si="61"/>
        <v/>
      </c>
      <c r="S173" s="7" t="str">
        <f t="shared" si="62"/>
        <v/>
      </c>
      <c r="T173" s="56">
        <f t="shared" si="69"/>
        <v>22</v>
      </c>
      <c r="U173" s="56">
        <f t="shared" si="63"/>
        <v>1</v>
      </c>
      <c r="W173" s="8" t="str">
        <f t="shared" si="64"/>
        <v>OUT</v>
      </c>
      <c r="X173" s="58" t="str">
        <f t="shared" si="74"/>
        <v/>
      </c>
      <c r="Y173" s="59">
        <f t="shared" si="65"/>
        <v>0</v>
      </c>
      <c r="Z173" s="59">
        <f t="shared" si="70"/>
        <v>0</v>
      </c>
      <c r="AA173" s="59">
        <f>IFERROR(IF(U173&gt;1,"",MAX($Z$6:Z173)*P173),0)</f>
        <v>0</v>
      </c>
      <c r="AB173" s="59">
        <f t="shared" si="71"/>
        <v>193532.91996328847</v>
      </c>
    </row>
    <row r="174" spans="1:28" ht="15.75" customHeight="1" x14ac:dyDescent="0.25">
      <c r="A174" s="1">
        <v>44479</v>
      </c>
      <c r="B174" s="2">
        <v>1.1339999999999999</v>
      </c>
      <c r="C174" s="54">
        <f t="shared" si="73"/>
        <v>-2.1950062529647842E-2</v>
      </c>
      <c r="D174" s="4">
        <v>20</v>
      </c>
      <c r="E174" s="55">
        <f t="shared" si="66"/>
        <v>0</v>
      </c>
      <c r="F174" s="8" t="str">
        <f t="shared" si="51"/>
        <v/>
      </c>
      <c r="G174" s="56" t="str">
        <f t="shared" si="52"/>
        <v/>
      </c>
      <c r="H174" s="56" t="str">
        <f t="shared" si="53"/>
        <v/>
      </c>
      <c r="I174" s="7" t="str">
        <f t="shared" si="54"/>
        <v/>
      </c>
      <c r="J174" s="7" t="str">
        <f t="shared" si="55"/>
        <v/>
      </c>
      <c r="K174" s="56">
        <f t="shared" si="67"/>
        <v>25</v>
      </c>
      <c r="L174" s="56">
        <f t="shared" si="56"/>
        <v>3</v>
      </c>
      <c r="M174" s="56">
        <f t="shared" si="68"/>
        <v>3</v>
      </c>
      <c r="N174" s="57">
        <f t="shared" si="57"/>
        <v>3</v>
      </c>
      <c r="O174" s="57" t="str">
        <f t="shared" si="58"/>
        <v/>
      </c>
      <c r="P174" s="56">
        <f t="shared" si="59"/>
        <v>1.1339999999999999</v>
      </c>
      <c r="Q174" s="56">
        <f t="shared" si="60"/>
        <v>20</v>
      </c>
      <c r="R174" s="7">
        <f t="shared" si="61"/>
        <v>-2.1950062529647842E-2</v>
      </c>
      <c r="S174" s="7">
        <f t="shared" si="62"/>
        <v>0</v>
      </c>
      <c r="T174" s="56">
        <f t="shared" si="69"/>
        <v>22</v>
      </c>
      <c r="U174" s="56">
        <f t="shared" si="63"/>
        <v>1</v>
      </c>
      <c r="W174" s="8" t="str">
        <f t="shared" si="64"/>
        <v>IN</v>
      </c>
      <c r="X174" s="58" t="str">
        <f t="shared" si="74"/>
        <v>LOOK</v>
      </c>
      <c r="Y174" s="59">
        <f t="shared" si="65"/>
        <v>0</v>
      </c>
      <c r="Z174" s="59">
        <f t="shared" si="70"/>
        <v>0</v>
      </c>
      <c r="AA174" s="59">
        <f>IFERROR(IF(U174&gt;1,"",MAX($Z$167:Z174)*P174),0)</f>
        <v>0</v>
      </c>
      <c r="AB174" s="59">
        <f t="shared" si="71"/>
        <v>193532.91996328847</v>
      </c>
    </row>
    <row r="175" spans="1:28" ht="15.75" customHeight="1" x14ac:dyDescent="0.25">
      <c r="A175" s="1">
        <v>44486</v>
      </c>
      <c r="B175" s="2">
        <v>1.09354</v>
      </c>
      <c r="C175" s="54">
        <f t="shared" si="73"/>
        <v>-3.5679012345678961E-2</v>
      </c>
      <c r="D175" s="4">
        <v>20</v>
      </c>
      <c r="E175" s="55">
        <f t="shared" si="66"/>
        <v>0</v>
      </c>
      <c r="F175" s="8" t="str">
        <f t="shared" si="51"/>
        <v/>
      </c>
      <c r="G175" s="56" t="str">
        <f t="shared" si="52"/>
        <v/>
      </c>
      <c r="H175" s="56" t="str">
        <f t="shared" si="53"/>
        <v/>
      </c>
      <c r="I175" s="7" t="str">
        <f t="shared" si="54"/>
        <v/>
      </c>
      <c r="J175" s="7" t="str">
        <f t="shared" si="55"/>
        <v/>
      </c>
      <c r="K175" s="56">
        <f t="shared" si="67"/>
        <v>25</v>
      </c>
      <c r="L175" s="56">
        <f t="shared" si="56"/>
        <v>3</v>
      </c>
      <c r="M175" s="56">
        <f t="shared" si="68"/>
        <v>3</v>
      </c>
      <c r="N175" s="57">
        <f t="shared" si="57"/>
        <v>3</v>
      </c>
      <c r="O175" s="57" t="str">
        <f t="shared" si="58"/>
        <v/>
      </c>
      <c r="P175" s="56" t="str">
        <f t="shared" si="59"/>
        <v/>
      </c>
      <c r="Q175" s="56" t="str">
        <f t="shared" si="60"/>
        <v/>
      </c>
      <c r="R175" s="7" t="str">
        <f t="shared" si="61"/>
        <v/>
      </c>
      <c r="S175" s="7" t="str">
        <f t="shared" si="62"/>
        <v/>
      </c>
      <c r="T175" s="56">
        <f t="shared" si="69"/>
        <v>22</v>
      </c>
      <c r="U175" s="56">
        <f t="shared" si="63"/>
        <v>1</v>
      </c>
      <c r="W175" s="8" t="str">
        <f t="shared" si="64"/>
        <v>IN</v>
      </c>
      <c r="X175" s="58" t="str">
        <f t="shared" si="74"/>
        <v/>
      </c>
      <c r="Y175" s="59">
        <f t="shared" si="65"/>
        <v>0</v>
      </c>
      <c r="Z175" s="59">
        <f t="shared" si="70"/>
        <v>0</v>
      </c>
      <c r="AA175" s="59">
        <f>IFERROR(IF(U175&gt;1,"",MAX($Z$6:Z175)*P175),0)</f>
        <v>0</v>
      </c>
      <c r="AB175" s="59">
        <f t="shared" si="71"/>
        <v>193532.91996328847</v>
      </c>
    </row>
    <row r="176" spans="1:28" ht="15.75" customHeight="1" x14ac:dyDescent="0.25">
      <c r="A176" s="1">
        <v>44493</v>
      </c>
      <c r="B176" s="2">
        <v>1.08406</v>
      </c>
      <c r="C176" s="54">
        <f t="shared" si="73"/>
        <v>-8.6690930372916707E-3</v>
      </c>
      <c r="D176" s="4">
        <v>19</v>
      </c>
      <c r="E176" s="55">
        <f t="shared" si="66"/>
        <v>-0.05</v>
      </c>
      <c r="F176" s="8" t="str">
        <f t="shared" si="51"/>
        <v/>
      </c>
      <c r="G176" s="56" t="str">
        <f t="shared" si="52"/>
        <v/>
      </c>
      <c r="H176" s="56" t="str">
        <f t="shared" si="53"/>
        <v/>
      </c>
      <c r="I176" s="7" t="str">
        <f t="shared" si="54"/>
        <v/>
      </c>
      <c r="J176" s="7" t="str">
        <f t="shared" si="55"/>
        <v/>
      </c>
      <c r="K176" s="56">
        <f t="shared" si="67"/>
        <v>25</v>
      </c>
      <c r="L176" s="56">
        <f t="shared" si="56"/>
        <v>3</v>
      </c>
      <c r="M176" s="56">
        <f t="shared" si="68"/>
        <v>3</v>
      </c>
      <c r="N176" s="57">
        <f t="shared" si="57"/>
        <v>3</v>
      </c>
      <c r="O176" s="57" t="str">
        <f t="shared" si="58"/>
        <v/>
      </c>
      <c r="P176" s="56" t="str">
        <f t="shared" si="59"/>
        <v/>
      </c>
      <c r="Q176" s="56" t="str">
        <f t="shared" si="60"/>
        <v/>
      </c>
      <c r="R176" s="7" t="str">
        <f t="shared" si="61"/>
        <v/>
      </c>
      <c r="S176" s="7" t="str">
        <f t="shared" si="62"/>
        <v/>
      </c>
      <c r="T176" s="56">
        <f t="shared" si="69"/>
        <v>22</v>
      </c>
      <c r="U176" s="56">
        <f t="shared" si="63"/>
        <v>1</v>
      </c>
      <c r="W176" s="8" t="str">
        <f t="shared" si="64"/>
        <v>IN</v>
      </c>
      <c r="X176" s="58" t="str">
        <f t="shared" si="74"/>
        <v/>
      </c>
      <c r="Y176" s="59">
        <f t="shared" si="65"/>
        <v>0</v>
      </c>
      <c r="Z176" s="59">
        <f t="shared" si="70"/>
        <v>0</v>
      </c>
      <c r="AA176" s="59">
        <f>IFERROR(IF(U176&gt;1,"",MAX($Z$6:Z176)*P176),0)</f>
        <v>0</v>
      </c>
      <c r="AB176" s="59">
        <f t="shared" si="71"/>
        <v>193532.91996328847</v>
      </c>
    </row>
    <row r="177" spans="1:28" ht="15.75" customHeight="1" x14ac:dyDescent="0.25">
      <c r="A177" s="1">
        <v>44500</v>
      </c>
      <c r="B177" s="2">
        <v>1.1512</v>
      </c>
      <c r="C177" s="54">
        <f t="shared" si="73"/>
        <v>6.1933841300297013E-2</v>
      </c>
      <c r="D177" s="4">
        <v>26</v>
      </c>
      <c r="E177" s="55">
        <f t="shared" si="66"/>
        <v>0.36842105263157893</v>
      </c>
      <c r="F177" s="8">
        <f t="shared" si="51"/>
        <v>1</v>
      </c>
      <c r="G177" s="56" t="str">
        <f t="shared" si="52"/>
        <v/>
      </c>
      <c r="H177" s="56" t="str">
        <f t="shared" si="53"/>
        <v/>
      </c>
      <c r="I177" s="7" t="str">
        <f t="shared" si="54"/>
        <v/>
      </c>
      <c r="J177" s="7" t="str">
        <f t="shared" si="55"/>
        <v/>
      </c>
      <c r="K177" s="56">
        <f t="shared" si="67"/>
        <v>26</v>
      </c>
      <c r="L177" s="56">
        <f t="shared" si="56"/>
        <v>4</v>
      </c>
      <c r="M177" s="56">
        <f t="shared" si="68"/>
        <v>4</v>
      </c>
      <c r="N177" s="57">
        <f t="shared" si="57"/>
        <v>4</v>
      </c>
      <c r="O177" s="57" t="str">
        <f t="shared" si="58"/>
        <v>X</v>
      </c>
      <c r="P177" s="56" t="str">
        <f t="shared" si="59"/>
        <v/>
      </c>
      <c r="Q177" s="56" t="str">
        <f t="shared" si="60"/>
        <v/>
      </c>
      <c r="R177" s="7" t="str">
        <f t="shared" si="61"/>
        <v/>
      </c>
      <c r="S177" s="7" t="str">
        <f t="shared" si="62"/>
        <v/>
      </c>
      <c r="T177" s="56">
        <f t="shared" si="69"/>
        <v>22</v>
      </c>
      <c r="U177" s="56">
        <f t="shared" si="63"/>
        <v>1</v>
      </c>
      <c r="W177" s="8" t="str">
        <f t="shared" si="64"/>
        <v>IN</v>
      </c>
      <c r="X177" s="58" t="str">
        <f t="shared" si="74"/>
        <v/>
      </c>
      <c r="Y177" s="59">
        <f t="shared" si="65"/>
        <v>0</v>
      </c>
      <c r="Z177" s="59">
        <f t="shared" si="70"/>
        <v>0</v>
      </c>
      <c r="AA177" s="59">
        <f>IFERROR(IF(U177&gt;1,"",MAX($Z$6:Z177)*P177),0)</f>
        <v>0</v>
      </c>
      <c r="AB177" s="59">
        <f t="shared" si="71"/>
        <v>193532.91996328847</v>
      </c>
    </row>
    <row r="178" spans="1:28" ht="15.75" customHeight="1" x14ac:dyDescent="0.25">
      <c r="A178" s="1">
        <v>44507</v>
      </c>
      <c r="B178" s="2">
        <v>1.18937</v>
      </c>
      <c r="C178" s="54">
        <f t="shared" si="73"/>
        <v>3.3156706045865215E-2</v>
      </c>
      <c r="D178" s="4">
        <v>27</v>
      </c>
      <c r="E178" s="55">
        <f t="shared" si="66"/>
        <v>3.8461538461538464E-2</v>
      </c>
      <c r="F178" s="8" t="str">
        <f t="shared" si="51"/>
        <v>X</v>
      </c>
      <c r="G178" s="56">
        <f t="shared" si="52"/>
        <v>1.18937</v>
      </c>
      <c r="H178" s="56">
        <f t="shared" si="53"/>
        <v>19</v>
      </c>
      <c r="I178" s="7">
        <f t="shared" si="54"/>
        <v>3.3156706045865215E-2</v>
      </c>
      <c r="J178" s="7">
        <f t="shared" si="55"/>
        <v>3.8461538461538464E-2</v>
      </c>
      <c r="K178" s="56">
        <f t="shared" si="67"/>
        <v>26</v>
      </c>
      <c r="L178" s="56">
        <f t="shared" si="56"/>
        <v>3</v>
      </c>
      <c r="M178" s="56">
        <f t="shared" si="68"/>
        <v>0</v>
      </c>
      <c r="N178" s="57">
        <f t="shared" si="57"/>
        <v>3</v>
      </c>
      <c r="O178" s="57">
        <f t="shared" si="58"/>
        <v>1</v>
      </c>
      <c r="P178" s="56" t="str">
        <f t="shared" si="59"/>
        <v/>
      </c>
      <c r="Q178" s="56" t="str">
        <f t="shared" si="60"/>
        <v/>
      </c>
      <c r="R178" s="7" t="str">
        <f t="shared" si="61"/>
        <v/>
      </c>
      <c r="S178" s="7" t="str">
        <f t="shared" si="62"/>
        <v/>
      </c>
      <c r="T178" s="56">
        <f t="shared" si="69"/>
        <v>23</v>
      </c>
      <c r="U178" s="56">
        <f t="shared" si="63"/>
        <v>1</v>
      </c>
      <c r="W178" s="8" t="str">
        <f t="shared" si="64"/>
        <v>OUT</v>
      </c>
      <c r="X178" s="60">
        <f>IF(M177&gt;=1,IFERROR(AA166*F177,""),"LOOK")</f>
        <v>83744.326134552117</v>
      </c>
      <c r="Y178" s="59">
        <f t="shared" si="65"/>
        <v>70410.659537866362</v>
      </c>
      <c r="Z178" s="59">
        <f t="shared" si="70"/>
        <v>70410.659537866362</v>
      </c>
      <c r="AA178" s="59">
        <f>IFERROR(IF(U178&gt;1,"",MAX($Z$6:Z178)*P178),0)</f>
        <v>0</v>
      </c>
      <c r="AB178" s="59">
        <f t="shared" si="71"/>
        <v>193532.91996328847</v>
      </c>
    </row>
    <row r="179" spans="1:28" ht="15.75" customHeight="1" x14ac:dyDescent="0.25">
      <c r="A179" s="1">
        <v>44514</v>
      </c>
      <c r="B179" s="2">
        <v>1.0961399999999999</v>
      </c>
      <c r="C179" s="54">
        <f t="shared" si="73"/>
        <v>-7.8386036304934667E-2</v>
      </c>
      <c r="D179" s="4">
        <v>19</v>
      </c>
      <c r="E179" s="55">
        <f t="shared" si="66"/>
        <v>-0.29629629629629628</v>
      </c>
      <c r="F179" s="8" t="str">
        <f t="shared" si="51"/>
        <v/>
      </c>
      <c r="G179" s="56" t="str">
        <f t="shared" si="52"/>
        <v/>
      </c>
      <c r="H179" s="56" t="str">
        <f t="shared" si="53"/>
        <v/>
      </c>
      <c r="I179" s="7" t="str">
        <f t="shared" si="54"/>
        <v/>
      </c>
      <c r="J179" s="7" t="str">
        <f t="shared" si="55"/>
        <v/>
      </c>
      <c r="K179" s="56">
        <f t="shared" si="67"/>
        <v>26</v>
      </c>
      <c r="L179" s="56">
        <f t="shared" si="56"/>
        <v>3</v>
      </c>
      <c r="M179" s="56">
        <f t="shared" si="68"/>
        <v>3</v>
      </c>
      <c r="N179" s="57">
        <f t="shared" si="57"/>
        <v>3</v>
      </c>
      <c r="O179" s="57" t="str">
        <f t="shared" si="58"/>
        <v/>
      </c>
      <c r="P179" s="56">
        <f t="shared" si="59"/>
        <v>1.0961399999999999</v>
      </c>
      <c r="Q179" s="56">
        <f t="shared" si="60"/>
        <v>17</v>
      </c>
      <c r="R179" s="7">
        <f t="shared" si="61"/>
        <v>-7.8386036304934667E-2</v>
      </c>
      <c r="S179" s="7">
        <f t="shared" si="62"/>
        <v>-0.29629629629629628</v>
      </c>
      <c r="T179" s="56">
        <f t="shared" si="69"/>
        <v>23</v>
      </c>
      <c r="U179" s="56">
        <f t="shared" si="63"/>
        <v>1</v>
      </c>
      <c r="W179" s="8" t="str">
        <f t="shared" si="64"/>
        <v>IN</v>
      </c>
      <c r="X179" s="58" t="str">
        <f>IF(M178&gt;=1,IFERROR($X$2*F178,""),"LOOK")</f>
        <v>LOOK</v>
      </c>
      <c r="Y179" s="59">
        <f t="shared" si="65"/>
        <v>0</v>
      </c>
      <c r="Z179" s="59">
        <f t="shared" si="70"/>
        <v>70410.659537866362</v>
      </c>
      <c r="AA179" s="59">
        <f>IFERROR(IF(U179&gt;1,"",MAX($Z$178:Z179)*P179),0)</f>
        <v>77179.940345836832</v>
      </c>
      <c r="AB179" s="59">
        <f t="shared" si="71"/>
        <v>270712.86030912527</v>
      </c>
    </row>
    <row r="180" spans="1:28" ht="15.75" customHeight="1" x14ac:dyDescent="0.25">
      <c r="A180" s="1">
        <v>44521</v>
      </c>
      <c r="B180" s="2">
        <v>0.94547000000000003</v>
      </c>
      <c r="C180" s="54">
        <f t="shared" si="73"/>
        <v>-0.13745506960789669</v>
      </c>
      <c r="D180" s="4">
        <v>17</v>
      </c>
      <c r="E180" s="55">
        <f t="shared" si="66"/>
        <v>-0.10526315789473684</v>
      </c>
      <c r="F180" s="8" t="str">
        <f t="shared" si="51"/>
        <v/>
      </c>
      <c r="G180" s="56" t="str">
        <f t="shared" si="52"/>
        <v/>
      </c>
      <c r="H180" s="56" t="str">
        <f t="shared" si="53"/>
        <v/>
      </c>
      <c r="I180" s="7" t="str">
        <f t="shared" si="54"/>
        <v/>
      </c>
      <c r="J180" s="7" t="str">
        <f t="shared" si="55"/>
        <v/>
      </c>
      <c r="K180" s="56">
        <f t="shared" si="67"/>
        <v>26</v>
      </c>
      <c r="L180" s="56">
        <f t="shared" si="56"/>
        <v>3</v>
      </c>
      <c r="M180" s="56">
        <f t="shared" si="68"/>
        <v>3</v>
      </c>
      <c r="N180" s="57">
        <f t="shared" si="57"/>
        <v>3</v>
      </c>
      <c r="O180" s="57" t="str">
        <f t="shared" si="58"/>
        <v/>
      </c>
      <c r="P180" s="56" t="str">
        <f t="shared" si="59"/>
        <v/>
      </c>
      <c r="Q180" s="56" t="str">
        <f t="shared" si="60"/>
        <v/>
      </c>
      <c r="R180" s="7" t="str">
        <f t="shared" si="61"/>
        <v/>
      </c>
      <c r="S180" s="7" t="str">
        <f t="shared" si="62"/>
        <v/>
      </c>
      <c r="T180" s="56">
        <f t="shared" si="69"/>
        <v>23</v>
      </c>
      <c r="U180" s="56">
        <f t="shared" si="63"/>
        <v>1</v>
      </c>
      <c r="W180" s="8" t="str">
        <f t="shared" si="64"/>
        <v>IN</v>
      </c>
      <c r="X180" s="58" t="str">
        <f>IF(M179&gt;=1,IFERROR($X$2*F179,""),"LOOK")</f>
        <v/>
      </c>
      <c r="Y180" s="59">
        <f t="shared" si="65"/>
        <v>0</v>
      </c>
      <c r="Z180" s="59">
        <f t="shared" si="70"/>
        <v>0</v>
      </c>
      <c r="AA180" s="59">
        <f>IFERROR(IF(U180&gt;1,"",MAX($Z$6:Z180)*P180),0)</f>
        <v>0</v>
      </c>
      <c r="AB180" s="59">
        <f t="shared" si="71"/>
        <v>270712.86030912527</v>
      </c>
    </row>
    <row r="181" spans="1:28" ht="15.75" customHeight="1" x14ac:dyDescent="0.25">
      <c r="A181" s="1">
        <v>44528</v>
      </c>
      <c r="B181" s="2">
        <v>0.84697</v>
      </c>
      <c r="C181" s="54">
        <f t="shared" si="73"/>
        <v>-0.10418098934921259</v>
      </c>
      <c r="D181" s="4">
        <v>19</v>
      </c>
      <c r="E181" s="55">
        <f t="shared" si="66"/>
        <v>0.11764705882352941</v>
      </c>
      <c r="F181" s="8" t="str">
        <f t="shared" si="51"/>
        <v>X</v>
      </c>
      <c r="G181" s="56" t="str">
        <f t="shared" si="52"/>
        <v/>
      </c>
      <c r="H181" s="56" t="str">
        <f t="shared" si="53"/>
        <v/>
      </c>
      <c r="I181" s="7" t="str">
        <f t="shared" si="54"/>
        <v/>
      </c>
      <c r="J181" s="7" t="str">
        <f t="shared" si="55"/>
        <v/>
      </c>
      <c r="K181" s="56">
        <f t="shared" si="67"/>
        <v>26</v>
      </c>
      <c r="L181" s="56">
        <f t="shared" si="56"/>
        <v>2</v>
      </c>
      <c r="M181" s="56">
        <f t="shared" si="68"/>
        <v>0</v>
      </c>
      <c r="N181" s="57">
        <f t="shared" si="57"/>
        <v>2</v>
      </c>
      <c r="O181" s="57">
        <f t="shared" si="58"/>
        <v>1</v>
      </c>
      <c r="P181" s="56" t="str">
        <f t="shared" si="59"/>
        <v/>
      </c>
      <c r="Q181" s="56" t="str">
        <f t="shared" si="60"/>
        <v/>
      </c>
      <c r="R181" s="7" t="str">
        <f t="shared" si="61"/>
        <v/>
      </c>
      <c r="S181" s="7" t="str">
        <f t="shared" si="62"/>
        <v/>
      </c>
      <c r="T181" s="56">
        <f t="shared" si="69"/>
        <v>24</v>
      </c>
      <c r="U181" s="56">
        <f t="shared" si="63"/>
        <v>1</v>
      </c>
      <c r="W181" s="8" t="str">
        <f t="shared" si="64"/>
        <v>OUT</v>
      </c>
      <c r="X181" s="58" t="str">
        <f>IF(M180&gt;=1,IFERROR($X$2*F180,""),"LOOK")</f>
        <v/>
      </c>
      <c r="Y181" s="59">
        <f t="shared" si="65"/>
        <v>0</v>
      </c>
      <c r="Z181" s="59">
        <f t="shared" si="70"/>
        <v>0</v>
      </c>
      <c r="AA181" s="59">
        <f>IFERROR(IF(U181&gt;1,"",MAX($Z$6:Z181)*P181),0)</f>
        <v>0</v>
      </c>
      <c r="AB181" s="59">
        <f t="shared" si="71"/>
        <v>270712.86030912527</v>
      </c>
    </row>
    <row r="182" spans="1:28" ht="15.75" customHeight="1" x14ac:dyDescent="0.25">
      <c r="A182" s="1">
        <v>44535</v>
      </c>
      <c r="B182" s="2">
        <v>0.83721999999999996</v>
      </c>
      <c r="C182" s="54">
        <f t="shared" si="73"/>
        <v>-1.1511623788327846E-2</v>
      </c>
      <c r="D182" s="4">
        <v>18</v>
      </c>
      <c r="E182" s="55">
        <f t="shared" si="66"/>
        <v>-5.2631578947368418E-2</v>
      </c>
      <c r="F182" s="8" t="str">
        <f t="shared" si="51"/>
        <v/>
      </c>
      <c r="G182" s="56" t="str">
        <f t="shared" si="52"/>
        <v/>
      </c>
      <c r="H182" s="56" t="str">
        <f t="shared" si="53"/>
        <v/>
      </c>
      <c r="I182" s="7" t="str">
        <f t="shared" si="54"/>
        <v/>
      </c>
      <c r="J182" s="7" t="str">
        <f t="shared" si="55"/>
        <v/>
      </c>
      <c r="K182" s="56">
        <f t="shared" si="67"/>
        <v>26</v>
      </c>
      <c r="L182" s="56">
        <f t="shared" si="56"/>
        <v>2</v>
      </c>
      <c r="M182" s="56">
        <f t="shared" si="68"/>
        <v>2</v>
      </c>
      <c r="N182" s="57">
        <f t="shared" si="57"/>
        <v>2</v>
      </c>
      <c r="O182" s="57" t="str">
        <f t="shared" si="58"/>
        <v/>
      </c>
      <c r="P182" s="56">
        <f t="shared" si="59"/>
        <v>0.83721999999999996</v>
      </c>
      <c r="Q182" s="56">
        <f t="shared" si="60"/>
        <v>19</v>
      </c>
      <c r="R182" s="7">
        <f t="shared" si="61"/>
        <v>-1.1511623788327846E-2</v>
      </c>
      <c r="S182" s="7">
        <f t="shared" si="62"/>
        <v>-5.2631578947368418E-2</v>
      </c>
      <c r="T182" s="56">
        <f t="shared" si="69"/>
        <v>24</v>
      </c>
      <c r="U182" s="56">
        <f t="shared" si="63"/>
        <v>1</v>
      </c>
      <c r="W182" s="8" t="str">
        <f t="shared" si="64"/>
        <v>IN</v>
      </c>
      <c r="X182" s="58" t="str">
        <f>IF(M181&gt;=1,IFERROR($X$2*F181,""),"LOOK")</f>
        <v>LOOK</v>
      </c>
      <c r="Y182" s="59">
        <f t="shared" si="65"/>
        <v>0</v>
      </c>
      <c r="Z182" s="59">
        <f t="shared" si="70"/>
        <v>0</v>
      </c>
      <c r="AA182" s="59">
        <f>IFERROR(IF(U182&gt;1,"",MAX($Z$180:Z182)*P182),0)</f>
        <v>0</v>
      </c>
      <c r="AB182" s="59">
        <f t="shared" si="71"/>
        <v>270712.86030912527</v>
      </c>
    </row>
    <row r="183" spans="1:28" ht="15.75" customHeight="1" x14ac:dyDescent="0.25">
      <c r="A183" s="1">
        <v>44542</v>
      </c>
      <c r="B183" s="2">
        <v>0.82643</v>
      </c>
      <c r="C183" s="54">
        <f t="shared" si="73"/>
        <v>-1.2887890876949866E-2</v>
      </c>
      <c r="D183" s="4">
        <v>19</v>
      </c>
      <c r="E183" s="55">
        <f t="shared" si="66"/>
        <v>5.5555555555555552E-2</v>
      </c>
      <c r="F183" s="8">
        <f t="shared" si="51"/>
        <v>1</v>
      </c>
      <c r="G183" s="56" t="str">
        <f t="shared" si="52"/>
        <v/>
      </c>
      <c r="H183" s="56" t="str">
        <f t="shared" si="53"/>
        <v/>
      </c>
      <c r="I183" s="7" t="str">
        <f t="shared" si="54"/>
        <v/>
      </c>
      <c r="J183" s="7" t="str">
        <f t="shared" si="55"/>
        <v/>
      </c>
      <c r="K183" s="56">
        <f t="shared" si="67"/>
        <v>27</v>
      </c>
      <c r="L183" s="56">
        <f t="shared" si="56"/>
        <v>3</v>
      </c>
      <c r="M183" s="56">
        <f t="shared" si="68"/>
        <v>3</v>
      </c>
      <c r="N183" s="57">
        <f t="shared" si="57"/>
        <v>3</v>
      </c>
      <c r="O183" s="57" t="str">
        <f t="shared" si="58"/>
        <v>X</v>
      </c>
      <c r="P183" s="56" t="str">
        <f t="shared" si="59"/>
        <v/>
      </c>
      <c r="Q183" s="56" t="str">
        <f t="shared" si="60"/>
        <v/>
      </c>
      <c r="R183" s="7" t="str">
        <f t="shared" si="61"/>
        <v/>
      </c>
      <c r="S183" s="7" t="str">
        <f t="shared" si="62"/>
        <v/>
      </c>
      <c r="T183" s="56">
        <f t="shared" si="69"/>
        <v>24</v>
      </c>
      <c r="U183" s="56">
        <f t="shared" si="63"/>
        <v>1</v>
      </c>
      <c r="W183" s="8" t="str">
        <f t="shared" si="64"/>
        <v>IN</v>
      </c>
      <c r="X183" s="58" t="str">
        <f>IF(M182&gt;=1,IFERROR($X$2*F182,""),"LOOK")</f>
        <v/>
      </c>
      <c r="Y183" s="59">
        <f t="shared" si="65"/>
        <v>0</v>
      </c>
      <c r="Z183" s="59">
        <f t="shared" si="70"/>
        <v>0</v>
      </c>
      <c r="AA183" s="59">
        <f>IFERROR(IF(U183&gt;1,"",MAX($Z$6:Z183)*P183),0)</f>
        <v>0</v>
      </c>
      <c r="AB183" s="59">
        <f t="shared" si="71"/>
        <v>270712.86030912527</v>
      </c>
    </row>
    <row r="184" spans="1:28" ht="15.75" customHeight="1" x14ac:dyDescent="0.25">
      <c r="A184" s="1">
        <v>44549</v>
      </c>
      <c r="B184" s="2">
        <v>0.92525000000000002</v>
      </c>
      <c r="C184" s="54">
        <f t="shared" si="73"/>
        <v>0.11957455561874571</v>
      </c>
      <c r="D184" s="4">
        <v>22</v>
      </c>
      <c r="E184" s="55">
        <f t="shared" si="66"/>
        <v>0.15789473684210525</v>
      </c>
      <c r="F184" s="8" t="str">
        <f t="shared" si="51"/>
        <v>X</v>
      </c>
      <c r="G184" s="56">
        <f t="shared" si="52"/>
        <v>0.92525000000000002</v>
      </c>
      <c r="H184" s="56">
        <f t="shared" si="53"/>
        <v>15</v>
      </c>
      <c r="I184" s="7">
        <f t="shared" si="54"/>
        <v>0.11957455561874571</v>
      </c>
      <c r="J184" s="7">
        <f t="shared" si="55"/>
        <v>0.15789473684210525</v>
      </c>
      <c r="K184" s="56">
        <f t="shared" si="67"/>
        <v>27</v>
      </c>
      <c r="L184" s="56">
        <f t="shared" si="56"/>
        <v>2</v>
      </c>
      <c r="M184" s="56">
        <f t="shared" si="68"/>
        <v>0</v>
      </c>
      <c r="N184" s="57">
        <f t="shared" si="57"/>
        <v>2</v>
      </c>
      <c r="O184" s="57">
        <f t="shared" si="58"/>
        <v>1</v>
      </c>
      <c r="P184" s="56" t="str">
        <f t="shared" si="59"/>
        <v/>
      </c>
      <c r="Q184" s="56" t="str">
        <f t="shared" si="60"/>
        <v/>
      </c>
      <c r="R184" s="7" t="str">
        <f t="shared" si="61"/>
        <v/>
      </c>
      <c r="S184" s="7" t="str">
        <f t="shared" si="62"/>
        <v/>
      </c>
      <c r="T184" s="56">
        <f t="shared" si="69"/>
        <v>25</v>
      </c>
      <c r="U184" s="56">
        <f t="shared" si="63"/>
        <v>1</v>
      </c>
      <c r="W184" s="8" t="str">
        <f t="shared" si="64"/>
        <v>OUT</v>
      </c>
      <c r="X184" s="60">
        <f>IF(M183&gt;=1,IFERROR(AA179*F183,""),"LOOK")</f>
        <v>77179.940345836832</v>
      </c>
      <c r="Y184" s="59">
        <f t="shared" si="65"/>
        <v>83415.22869044781</v>
      </c>
      <c r="Z184" s="59">
        <f t="shared" si="70"/>
        <v>83415.22869044781</v>
      </c>
      <c r="AA184" s="59">
        <f>IFERROR(IF(U184&gt;1,"",MAX($Z$6:Z184)*P184),0)</f>
        <v>0</v>
      </c>
      <c r="AB184" s="59">
        <f t="shared" si="71"/>
        <v>270712.86030912527</v>
      </c>
    </row>
    <row r="185" spans="1:28" ht="15.75" customHeight="1" x14ac:dyDescent="0.25">
      <c r="A185" s="1">
        <v>44556</v>
      </c>
      <c r="B185" s="2">
        <v>0.85001000000000004</v>
      </c>
      <c r="C185" s="54">
        <f t="shared" si="73"/>
        <v>-8.1318562550661957E-2</v>
      </c>
      <c r="D185" s="4">
        <v>15</v>
      </c>
      <c r="E185" s="55">
        <f t="shared" si="66"/>
        <v>-0.31818181818181818</v>
      </c>
      <c r="F185" s="8" t="str">
        <f t="shared" si="51"/>
        <v/>
      </c>
      <c r="G185" s="56" t="str">
        <f t="shared" si="52"/>
        <v/>
      </c>
      <c r="H185" s="56" t="str">
        <f t="shared" si="53"/>
        <v/>
      </c>
      <c r="I185" s="7" t="str">
        <f t="shared" si="54"/>
        <v/>
      </c>
      <c r="J185" s="7" t="str">
        <f t="shared" si="55"/>
        <v/>
      </c>
      <c r="K185" s="56">
        <f t="shared" si="67"/>
        <v>27</v>
      </c>
      <c r="L185" s="56">
        <f t="shared" si="56"/>
        <v>2</v>
      </c>
      <c r="M185" s="56">
        <f t="shared" si="68"/>
        <v>2</v>
      </c>
      <c r="N185" s="57">
        <f t="shared" si="57"/>
        <v>2</v>
      </c>
      <c r="O185" s="57" t="str">
        <f t="shared" si="58"/>
        <v/>
      </c>
      <c r="P185" s="56">
        <f t="shared" si="59"/>
        <v>0.85001000000000004</v>
      </c>
      <c r="Q185" s="56">
        <f t="shared" si="60"/>
        <v>17</v>
      </c>
      <c r="R185" s="7">
        <f t="shared" si="61"/>
        <v>-8.1318562550661957E-2</v>
      </c>
      <c r="S185" s="7">
        <f t="shared" si="62"/>
        <v>-0.31818181818181818</v>
      </c>
      <c r="T185" s="56">
        <f t="shared" si="69"/>
        <v>25</v>
      </c>
      <c r="U185" s="56">
        <f t="shared" si="63"/>
        <v>1</v>
      </c>
      <c r="W185" s="8" t="str">
        <f t="shared" si="64"/>
        <v>IN</v>
      </c>
      <c r="X185" s="58" t="str">
        <f>IF(M184&gt;=1,IFERROR($X$2*F184,""),"LOOK")</f>
        <v>LOOK</v>
      </c>
      <c r="Y185" s="59">
        <f t="shared" si="65"/>
        <v>0</v>
      </c>
      <c r="Z185" s="59">
        <f t="shared" si="70"/>
        <v>83415.22869044781</v>
      </c>
      <c r="AA185" s="59">
        <f>IFERROR(IF(U185&gt;1,"",MAX($Z$180:Z185)*P185),0)</f>
        <v>70903.778539167542</v>
      </c>
      <c r="AB185" s="59">
        <f t="shared" si="71"/>
        <v>341616.63884829282</v>
      </c>
    </row>
    <row r="186" spans="1:28" ht="15.75" customHeight="1" x14ac:dyDescent="0.25">
      <c r="A186" s="1">
        <v>44563</v>
      </c>
      <c r="B186" s="2">
        <v>0.74470999999999998</v>
      </c>
      <c r="C186" s="54">
        <f t="shared" si="73"/>
        <v>-0.12388089551887631</v>
      </c>
      <c r="D186" s="4">
        <v>17</v>
      </c>
      <c r="E186" s="55">
        <f t="shared" si="66"/>
        <v>0.13333333333333333</v>
      </c>
      <c r="F186" s="8">
        <f t="shared" si="51"/>
        <v>1</v>
      </c>
      <c r="G186" s="56" t="str">
        <f t="shared" si="52"/>
        <v/>
      </c>
      <c r="H186" s="56" t="str">
        <f t="shared" si="53"/>
        <v/>
      </c>
      <c r="I186" s="7" t="str">
        <f t="shared" si="54"/>
        <v/>
      </c>
      <c r="J186" s="7" t="str">
        <f t="shared" si="55"/>
        <v/>
      </c>
      <c r="K186" s="56">
        <f t="shared" si="67"/>
        <v>28</v>
      </c>
      <c r="L186" s="56">
        <f t="shared" si="56"/>
        <v>3</v>
      </c>
      <c r="M186" s="56">
        <f t="shared" si="68"/>
        <v>3</v>
      </c>
      <c r="N186" s="57">
        <f t="shared" si="57"/>
        <v>3</v>
      </c>
      <c r="O186" s="57" t="str">
        <f t="shared" si="58"/>
        <v>X</v>
      </c>
      <c r="P186" s="56" t="str">
        <f t="shared" si="59"/>
        <v/>
      </c>
      <c r="Q186" s="56" t="str">
        <f t="shared" si="60"/>
        <v/>
      </c>
      <c r="R186" s="7" t="str">
        <f t="shared" si="61"/>
        <v/>
      </c>
      <c r="S186" s="7" t="str">
        <f t="shared" si="62"/>
        <v/>
      </c>
      <c r="T186" s="56">
        <f t="shared" si="69"/>
        <v>25</v>
      </c>
      <c r="U186" s="56">
        <f t="shared" si="63"/>
        <v>1</v>
      </c>
      <c r="W186" s="8" t="str">
        <f t="shared" si="64"/>
        <v>IN</v>
      </c>
      <c r="X186" s="58" t="str">
        <f>IF(M185&gt;=1,IFERROR($X$2*F185,""),"LOOK")</f>
        <v/>
      </c>
      <c r="Y186" s="59">
        <f t="shared" si="65"/>
        <v>0</v>
      </c>
      <c r="Z186" s="59">
        <f t="shared" si="70"/>
        <v>0</v>
      </c>
      <c r="AA186" s="59">
        <f>IFERROR(IF(U186&gt;1,"",MAX($Z$6:Z186)*P186),0)</f>
        <v>0</v>
      </c>
      <c r="AB186" s="59">
        <f t="shared" si="71"/>
        <v>341616.63884829282</v>
      </c>
    </row>
    <row r="187" spans="1:28" ht="15.75" customHeight="1" x14ac:dyDescent="0.25">
      <c r="A187" s="1">
        <v>44570</v>
      </c>
      <c r="B187" s="2">
        <v>0.77934000000000003</v>
      </c>
      <c r="C187" s="54">
        <f t="shared" si="73"/>
        <v>4.6501322662512994E-2</v>
      </c>
      <c r="D187" s="4">
        <v>14</v>
      </c>
      <c r="E187" s="55">
        <f t="shared" si="66"/>
        <v>-0.17647058823529413</v>
      </c>
      <c r="F187" s="8" t="str">
        <f t="shared" si="51"/>
        <v/>
      </c>
      <c r="G187" s="56">
        <f t="shared" si="52"/>
        <v>0.77934000000000003</v>
      </c>
      <c r="H187" s="56">
        <f t="shared" si="53"/>
        <v>14</v>
      </c>
      <c r="I187" s="7">
        <f t="shared" si="54"/>
        <v>4.6501322662512994E-2</v>
      </c>
      <c r="J187" s="7">
        <f t="shared" si="55"/>
        <v>-0.17647058823529413</v>
      </c>
      <c r="K187" s="56">
        <f t="shared" si="67"/>
        <v>28</v>
      </c>
      <c r="L187" s="56">
        <f t="shared" si="56"/>
        <v>3</v>
      </c>
      <c r="M187" s="56">
        <f t="shared" si="68"/>
        <v>3</v>
      </c>
      <c r="N187" s="57">
        <f t="shared" si="57"/>
        <v>3</v>
      </c>
      <c r="O187" s="57" t="str">
        <f t="shared" si="58"/>
        <v/>
      </c>
      <c r="P187" s="56" t="str">
        <f t="shared" si="59"/>
        <v/>
      </c>
      <c r="Q187" s="56" t="str">
        <f t="shared" si="60"/>
        <v/>
      </c>
      <c r="R187" s="7" t="str">
        <f t="shared" si="61"/>
        <v/>
      </c>
      <c r="S187" s="7" t="str">
        <f t="shared" si="62"/>
        <v/>
      </c>
      <c r="T187" s="56">
        <f t="shared" si="69"/>
        <v>25</v>
      </c>
      <c r="U187" s="56">
        <f t="shared" si="63"/>
        <v>1</v>
      </c>
      <c r="W187" s="8" t="str">
        <f t="shared" si="64"/>
        <v>IN</v>
      </c>
      <c r="X187" s="60">
        <f>IF(M186&gt;=1,IFERROR(AA185*F186,""),"LOOK")</f>
        <v>70903.778539167542</v>
      </c>
      <c r="Y187" s="59">
        <f t="shared" si="65"/>
        <v>90979.262631415739</v>
      </c>
      <c r="Z187" s="59">
        <f t="shared" si="70"/>
        <v>90979.262631415739</v>
      </c>
      <c r="AA187" s="59">
        <f>IFERROR(IF(U187&gt;1,"",MAX($Z$6:Z187)*P187),0)</f>
        <v>0</v>
      </c>
      <c r="AB187" s="59">
        <f t="shared" si="71"/>
        <v>341616.63884829282</v>
      </c>
    </row>
    <row r="188" spans="1:28" ht="15.75" customHeight="1" x14ac:dyDescent="0.25">
      <c r="A188" s="1">
        <v>44577</v>
      </c>
      <c r="B188" s="2">
        <v>0.59674000000000005</v>
      </c>
      <c r="C188" s="54">
        <f t="shared" si="73"/>
        <v>-0.2343008186414145</v>
      </c>
      <c r="D188" s="4">
        <v>14</v>
      </c>
      <c r="E188" s="55">
        <f t="shared" si="66"/>
        <v>0</v>
      </c>
      <c r="F188" s="8" t="str">
        <f t="shared" si="51"/>
        <v/>
      </c>
      <c r="G188" s="56" t="str">
        <f t="shared" si="52"/>
        <v/>
      </c>
      <c r="H188" s="56" t="str">
        <f t="shared" si="53"/>
        <v/>
      </c>
      <c r="I188" s="7" t="str">
        <f t="shared" si="54"/>
        <v/>
      </c>
      <c r="J188" s="7" t="str">
        <f t="shared" si="55"/>
        <v/>
      </c>
      <c r="K188" s="56">
        <f t="shared" si="67"/>
        <v>28</v>
      </c>
      <c r="L188" s="56">
        <f t="shared" si="56"/>
        <v>3</v>
      </c>
      <c r="M188" s="56">
        <f t="shared" si="68"/>
        <v>3</v>
      </c>
      <c r="N188" s="57">
        <f t="shared" si="57"/>
        <v>3</v>
      </c>
      <c r="O188" s="57" t="str">
        <f t="shared" si="58"/>
        <v/>
      </c>
      <c r="P188" s="56" t="str">
        <f t="shared" si="59"/>
        <v/>
      </c>
      <c r="Q188" s="56" t="str">
        <f t="shared" si="60"/>
        <v/>
      </c>
      <c r="R188" s="7" t="str">
        <f t="shared" si="61"/>
        <v/>
      </c>
      <c r="S188" s="7" t="str">
        <f t="shared" si="62"/>
        <v/>
      </c>
      <c r="T188" s="56">
        <f t="shared" si="69"/>
        <v>25</v>
      </c>
      <c r="U188" s="56">
        <f t="shared" si="63"/>
        <v>1</v>
      </c>
      <c r="W188" s="8" t="str">
        <f t="shared" si="64"/>
        <v>IN</v>
      </c>
      <c r="X188" s="58" t="str">
        <f t="shared" ref="X188:X222" si="75">IF(M187&gt;=1,IFERROR($X$2*F187,""),"LOOK")</f>
        <v/>
      </c>
      <c r="Y188" s="59">
        <f t="shared" si="65"/>
        <v>0</v>
      </c>
      <c r="Z188" s="59">
        <f t="shared" si="70"/>
        <v>90979.262631415739</v>
      </c>
      <c r="AA188" s="59">
        <f>IFERROR(IF(U188&gt;1,"",MAX($Z$6:Z188)*P188),0)</f>
        <v>0</v>
      </c>
      <c r="AB188" s="59">
        <f t="shared" si="71"/>
        <v>341616.63884829282</v>
      </c>
    </row>
    <row r="189" spans="1:28" ht="15.75" customHeight="1" x14ac:dyDescent="0.25">
      <c r="A189" s="1">
        <v>44584</v>
      </c>
      <c r="B189" s="2">
        <v>0.61739999999999995</v>
      </c>
      <c r="C189" s="54">
        <f t="shared" si="73"/>
        <v>3.4621443174581726E-2</v>
      </c>
      <c r="D189" s="4">
        <v>14</v>
      </c>
      <c r="E189" s="55">
        <f t="shared" si="66"/>
        <v>0</v>
      </c>
      <c r="F189" s="8" t="str">
        <f t="shared" si="51"/>
        <v/>
      </c>
      <c r="G189" s="56" t="str">
        <f t="shared" si="52"/>
        <v/>
      </c>
      <c r="H189" s="56" t="str">
        <f t="shared" si="53"/>
        <v/>
      </c>
      <c r="I189" s="7" t="str">
        <f t="shared" si="54"/>
        <v/>
      </c>
      <c r="J189" s="7" t="str">
        <f t="shared" si="55"/>
        <v/>
      </c>
      <c r="K189" s="56">
        <f t="shared" si="67"/>
        <v>28</v>
      </c>
      <c r="L189" s="56">
        <f t="shared" si="56"/>
        <v>3</v>
      </c>
      <c r="M189" s="56">
        <f t="shared" si="68"/>
        <v>3</v>
      </c>
      <c r="N189" s="57">
        <f t="shared" si="57"/>
        <v>3</v>
      </c>
      <c r="O189" s="57" t="str">
        <f t="shared" si="58"/>
        <v/>
      </c>
      <c r="P189" s="56" t="str">
        <f t="shared" si="59"/>
        <v/>
      </c>
      <c r="Q189" s="56" t="str">
        <f t="shared" si="60"/>
        <v/>
      </c>
      <c r="R189" s="7" t="str">
        <f t="shared" si="61"/>
        <v/>
      </c>
      <c r="S189" s="7" t="str">
        <f t="shared" si="62"/>
        <v/>
      </c>
      <c r="T189" s="56">
        <f t="shared" si="69"/>
        <v>25</v>
      </c>
      <c r="U189" s="56">
        <f t="shared" si="63"/>
        <v>1</v>
      </c>
      <c r="W189" s="8" t="str">
        <f t="shared" si="64"/>
        <v>IN</v>
      </c>
      <c r="X189" s="58" t="str">
        <f t="shared" si="75"/>
        <v/>
      </c>
      <c r="Y189" s="59">
        <f t="shared" si="65"/>
        <v>0</v>
      </c>
      <c r="Z189" s="59">
        <f t="shared" si="70"/>
        <v>90979.262631415739</v>
      </c>
      <c r="AA189" s="59">
        <f>IFERROR(IF(U189&gt;1,"",MAX($Z$6:Z189)*P189),0)</f>
        <v>0</v>
      </c>
      <c r="AB189" s="59">
        <f t="shared" si="71"/>
        <v>341616.63884829282</v>
      </c>
    </row>
    <row r="190" spans="1:28" ht="15.75" customHeight="1" x14ac:dyDescent="0.25">
      <c r="A190" s="1">
        <v>44591</v>
      </c>
      <c r="B190" s="2">
        <v>0.66617000000000004</v>
      </c>
      <c r="C190" s="54">
        <f t="shared" si="73"/>
        <v>7.8992549400712819E-2</v>
      </c>
      <c r="D190" s="4">
        <v>12</v>
      </c>
      <c r="E190" s="55">
        <f t="shared" si="66"/>
        <v>-0.14285714285714285</v>
      </c>
      <c r="F190" s="8" t="str">
        <f t="shared" si="51"/>
        <v/>
      </c>
      <c r="G190" s="56" t="str">
        <f t="shared" si="52"/>
        <v/>
      </c>
      <c r="H190" s="56" t="str">
        <f t="shared" si="53"/>
        <v/>
      </c>
      <c r="I190" s="7" t="str">
        <f t="shared" si="54"/>
        <v/>
      </c>
      <c r="J190" s="7" t="str">
        <f t="shared" si="55"/>
        <v/>
      </c>
      <c r="K190" s="56">
        <f t="shared" si="67"/>
        <v>28</v>
      </c>
      <c r="L190" s="56">
        <f t="shared" si="56"/>
        <v>3</v>
      </c>
      <c r="M190" s="56">
        <f t="shared" si="68"/>
        <v>3</v>
      </c>
      <c r="N190" s="57">
        <f t="shared" si="57"/>
        <v>3</v>
      </c>
      <c r="O190" s="57" t="str">
        <f t="shared" si="58"/>
        <v/>
      </c>
      <c r="P190" s="56" t="str">
        <f t="shared" si="59"/>
        <v/>
      </c>
      <c r="Q190" s="56" t="str">
        <f t="shared" si="60"/>
        <v/>
      </c>
      <c r="R190" s="7" t="str">
        <f t="shared" si="61"/>
        <v/>
      </c>
      <c r="S190" s="7" t="str">
        <f t="shared" si="62"/>
        <v/>
      </c>
      <c r="T190" s="56">
        <f t="shared" si="69"/>
        <v>25</v>
      </c>
      <c r="U190" s="56">
        <f t="shared" si="63"/>
        <v>1</v>
      </c>
      <c r="W190" s="8" t="str">
        <f t="shared" si="64"/>
        <v>IN</v>
      </c>
      <c r="X190" s="58" t="str">
        <f t="shared" si="75"/>
        <v/>
      </c>
      <c r="Y190" s="59">
        <f t="shared" si="65"/>
        <v>0</v>
      </c>
      <c r="Z190" s="59">
        <f t="shared" si="70"/>
        <v>90979.262631415739</v>
      </c>
      <c r="AA190" s="59">
        <f>IFERROR(IF(U190&gt;1,"",MAX($Z$6:Z190)*P190),0)</f>
        <v>0</v>
      </c>
      <c r="AB190" s="59">
        <f t="shared" si="71"/>
        <v>341616.63884829282</v>
      </c>
    </row>
    <row r="191" spans="1:28" ht="15.75" customHeight="1" x14ac:dyDescent="0.25">
      <c r="A191" s="1">
        <v>44598</v>
      </c>
      <c r="B191" s="2">
        <v>0.82171000000000005</v>
      </c>
      <c r="C191" s="54">
        <f t="shared" si="73"/>
        <v>0.23348394553942686</v>
      </c>
      <c r="D191" s="4">
        <v>21</v>
      </c>
      <c r="E191" s="55">
        <f t="shared" si="66"/>
        <v>0.75</v>
      </c>
      <c r="F191" s="8" t="str">
        <f t="shared" si="51"/>
        <v>X</v>
      </c>
      <c r="G191" s="56" t="str">
        <f t="shared" si="52"/>
        <v/>
      </c>
      <c r="H191" s="56" t="str">
        <f t="shared" si="53"/>
        <v/>
      </c>
      <c r="I191" s="7" t="str">
        <f t="shared" si="54"/>
        <v/>
      </c>
      <c r="J191" s="7" t="str">
        <f t="shared" si="55"/>
        <v/>
      </c>
      <c r="K191" s="56">
        <f t="shared" si="67"/>
        <v>28</v>
      </c>
      <c r="L191" s="56">
        <f t="shared" si="56"/>
        <v>2</v>
      </c>
      <c r="M191" s="56">
        <f t="shared" si="68"/>
        <v>0</v>
      </c>
      <c r="N191" s="57">
        <f t="shared" si="57"/>
        <v>2</v>
      </c>
      <c r="O191" s="57">
        <f t="shared" si="58"/>
        <v>1</v>
      </c>
      <c r="P191" s="56" t="str">
        <f t="shared" si="59"/>
        <v/>
      </c>
      <c r="Q191" s="56" t="str">
        <f t="shared" si="60"/>
        <v/>
      </c>
      <c r="R191" s="7" t="str">
        <f t="shared" si="61"/>
        <v/>
      </c>
      <c r="S191" s="7" t="str">
        <f t="shared" si="62"/>
        <v/>
      </c>
      <c r="T191" s="56">
        <f t="shared" si="69"/>
        <v>26</v>
      </c>
      <c r="U191" s="56">
        <f t="shared" si="63"/>
        <v>1</v>
      </c>
      <c r="W191" s="8" t="str">
        <f t="shared" si="64"/>
        <v>OUT</v>
      </c>
      <c r="X191" s="58" t="str">
        <f t="shared" si="75"/>
        <v/>
      </c>
      <c r="Y191" s="59">
        <f t="shared" si="65"/>
        <v>0</v>
      </c>
      <c r="Z191" s="59">
        <f t="shared" si="70"/>
        <v>90979.262631415739</v>
      </c>
      <c r="AA191" s="59">
        <f>IFERROR(IF(U191&gt;1,"",MAX($Z$6:Z191)*P191),0)</f>
        <v>0</v>
      </c>
      <c r="AB191" s="59">
        <f t="shared" si="71"/>
        <v>341616.63884829282</v>
      </c>
    </row>
    <row r="192" spans="1:28" ht="15.75" customHeight="1" x14ac:dyDescent="0.25">
      <c r="A192" s="1">
        <v>44605</v>
      </c>
      <c r="B192" s="2">
        <v>0.8216</v>
      </c>
      <c r="C192" s="54">
        <f t="shared" si="73"/>
        <v>-1.3386717941859597E-4</v>
      </c>
      <c r="D192" s="4">
        <v>16</v>
      </c>
      <c r="E192" s="55">
        <f t="shared" si="66"/>
        <v>-0.23809523809523808</v>
      </c>
      <c r="F192" s="8" t="str">
        <f t="shared" si="51"/>
        <v/>
      </c>
      <c r="G192" s="56" t="str">
        <f t="shared" si="52"/>
        <v/>
      </c>
      <c r="H192" s="56" t="str">
        <f t="shared" si="53"/>
        <v/>
      </c>
      <c r="I192" s="7" t="str">
        <f t="shared" si="54"/>
        <v/>
      </c>
      <c r="J192" s="7" t="str">
        <f t="shared" si="55"/>
        <v/>
      </c>
      <c r="K192" s="56">
        <f t="shared" si="67"/>
        <v>28</v>
      </c>
      <c r="L192" s="56">
        <f t="shared" si="56"/>
        <v>2</v>
      </c>
      <c r="M192" s="56">
        <f t="shared" si="68"/>
        <v>2</v>
      </c>
      <c r="N192" s="57">
        <f t="shared" si="57"/>
        <v>2</v>
      </c>
      <c r="O192" s="57" t="str">
        <f t="shared" si="58"/>
        <v/>
      </c>
      <c r="P192" s="56">
        <f t="shared" si="59"/>
        <v>0.8216</v>
      </c>
      <c r="Q192" s="56">
        <f t="shared" si="60"/>
        <v>15</v>
      </c>
      <c r="R192" s="7">
        <f t="shared" si="61"/>
        <v>-1.3386717941859597E-4</v>
      </c>
      <c r="S192" s="7">
        <f t="shared" si="62"/>
        <v>-0.23809523809523808</v>
      </c>
      <c r="T192" s="56">
        <f t="shared" si="69"/>
        <v>26</v>
      </c>
      <c r="U192" s="56">
        <f t="shared" si="63"/>
        <v>1</v>
      </c>
      <c r="W192" s="8" t="str">
        <f t="shared" si="64"/>
        <v>IN</v>
      </c>
      <c r="X192" s="58" t="str">
        <f t="shared" si="75"/>
        <v>LOOK</v>
      </c>
      <c r="Y192" s="59">
        <f t="shared" si="65"/>
        <v>0</v>
      </c>
      <c r="Z192" s="59">
        <f t="shared" si="70"/>
        <v>90979.262631415739</v>
      </c>
      <c r="AA192" s="59">
        <f>IFERROR(IF(U192&gt;1,"",MAX($Z$186:Z192)*P192),0)</f>
        <v>74748.562177971166</v>
      </c>
      <c r="AB192" s="59">
        <f t="shared" si="71"/>
        <v>416365.201026264</v>
      </c>
    </row>
    <row r="193" spans="1:28" ht="15.75" customHeight="1" x14ac:dyDescent="0.25">
      <c r="A193" s="1">
        <v>44612</v>
      </c>
      <c r="B193" s="2">
        <v>0.75044</v>
      </c>
      <c r="C193" s="54">
        <f t="shared" si="73"/>
        <v>-8.6611489776046741E-2</v>
      </c>
      <c r="D193" s="4">
        <v>15</v>
      </c>
      <c r="E193" s="55">
        <f t="shared" si="66"/>
        <v>-6.25E-2</v>
      </c>
      <c r="F193" s="8" t="str">
        <f t="shared" si="51"/>
        <v/>
      </c>
      <c r="G193" s="56" t="str">
        <f t="shared" si="52"/>
        <v/>
      </c>
      <c r="H193" s="56" t="str">
        <f t="shared" si="53"/>
        <v/>
      </c>
      <c r="I193" s="7" t="str">
        <f t="shared" si="54"/>
        <v/>
      </c>
      <c r="J193" s="7" t="str">
        <f t="shared" si="55"/>
        <v/>
      </c>
      <c r="K193" s="56">
        <f t="shared" si="67"/>
        <v>28</v>
      </c>
      <c r="L193" s="56">
        <f t="shared" si="56"/>
        <v>2</v>
      </c>
      <c r="M193" s="56">
        <f t="shared" si="68"/>
        <v>2</v>
      </c>
      <c r="N193" s="57">
        <f t="shared" si="57"/>
        <v>2</v>
      </c>
      <c r="O193" s="57" t="str">
        <f t="shared" si="58"/>
        <v/>
      </c>
      <c r="P193" s="56" t="str">
        <f t="shared" si="59"/>
        <v/>
      </c>
      <c r="Q193" s="56" t="str">
        <f t="shared" si="60"/>
        <v/>
      </c>
      <c r="R193" s="7" t="str">
        <f t="shared" si="61"/>
        <v/>
      </c>
      <c r="S193" s="7" t="str">
        <f t="shared" si="62"/>
        <v/>
      </c>
      <c r="T193" s="56">
        <f t="shared" si="69"/>
        <v>26</v>
      </c>
      <c r="U193" s="56">
        <f t="shared" si="63"/>
        <v>1</v>
      </c>
      <c r="W193" s="8" t="str">
        <f t="shared" si="64"/>
        <v>IN</v>
      </c>
      <c r="X193" s="58" t="str">
        <f t="shared" si="75"/>
        <v/>
      </c>
      <c r="Y193" s="59">
        <f t="shared" si="65"/>
        <v>0</v>
      </c>
      <c r="Z193" s="59">
        <f t="shared" si="70"/>
        <v>0</v>
      </c>
      <c r="AA193" s="59">
        <f>IFERROR(IF(U193&gt;1,"",MAX($Z$193:Z193)*P193),0)</f>
        <v>0</v>
      </c>
      <c r="AB193" s="59">
        <f t="shared" si="71"/>
        <v>416365.201026264</v>
      </c>
    </row>
    <row r="194" spans="1:28" ht="15.75" customHeight="1" x14ac:dyDescent="0.25">
      <c r="A194" s="1">
        <v>44619</v>
      </c>
      <c r="B194" s="2">
        <v>0.75390999999999997</v>
      </c>
      <c r="C194" s="54">
        <f t="shared" si="73"/>
        <v>4.6239539470177135E-3</v>
      </c>
      <c r="D194" s="4">
        <v>14</v>
      </c>
      <c r="E194" s="55">
        <f t="shared" si="66"/>
        <v>-6.6666666666666666E-2</v>
      </c>
      <c r="F194" s="8" t="str">
        <f t="shared" si="51"/>
        <v/>
      </c>
      <c r="G194" s="56" t="str">
        <f t="shared" si="52"/>
        <v/>
      </c>
      <c r="H194" s="56" t="str">
        <f t="shared" si="53"/>
        <v/>
      </c>
      <c r="I194" s="7" t="str">
        <f t="shared" si="54"/>
        <v/>
      </c>
      <c r="J194" s="7" t="str">
        <f t="shared" si="55"/>
        <v/>
      </c>
      <c r="K194" s="56">
        <f t="shared" si="67"/>
        <v>28</v>
      </c>
      <c r="L194" s="56">
        <f t="shared" si="56"/>
        <v>2</v>
      </c>
      <c r="M194" s="56">
        <f t="shared" si="68"/>
        <v>2</v>
      </c>
      <c r="N194" s="57">
        <f t="shared" si="57"/>
        <v>2</v>
      </c>
      <c r="O194" s="57" t="str">
        <f t="shared" si="58"/>
        <v/>
      </c>
      <c r="P194" s="56" t="str">
        <f t="shared" si="59"/>
        <v/>
      </c>
      <c r="Q194" s="56" t="str">
        <f t="shared" si="60"/>
        <v/>
      </c>
      <c r="R194" s="7" t="str">
        <f t="shared" si="61"/>
        <v/>
      </c>
      <c r="S194" s="7" t="str">
        <f t="shared" si="62"/>
        <v/>
      </c>
      <c r="T194" s="56">
        <f t="shared" si="69"/>
        <v>26</v>
      </c>
      <c r="U194" s="56">
        <f t="shared" si="63"/>
        <v>1</v>
      </c>
      <c r="W194" s="8" t="str">
        <f t="shared" si="64"/>
        <v>IN</v>
      </c>
      <c r="X194" s="58" t="str">
        <f t="shared" si="75"/>
        <v/>
      </c>
      <c r="Y194" s="59">
        <f t="shared" si="65"/>
        <v>0</v>
      </c>
      <c r="Z194" s="59">
        <f t="shared" si="70"/>
        <v>0</v>
      </c>
      <c r="AA194" s="59">
        <f>IFERROR(IF(U194&gt;1,"",MAX($Z$193:Z194)*P194),0)</f>
        <v>0</v>
      </c>
      <c r="AB194" s="59">
        <f t="shared" si="71"/>
        <v>416365.201026264</v>
      </c>
    </row>
    <row r="195" spans="1:28" ht="15.75" customHeight="1" x14ac:dyDescent="0.25">
      <c r="A195" s="1">
        <v>44626</v>
      </c>
      <c r="B195" s="2">
        <v>0.78585000000000005</v>
      </c>
      <c r="C195" s="54">
        <f t="shared" si="73"/>
        <v>4.2365799631255828E-2</v>
      </c>
      <c r="D195" s="4">
        <v>14</v>
      </c>
      <c r="E195" s="55">
        <f t="shared" si="66"/>
        <v>0</v>
      </c>
      <c r="F195" s="8" t="str">
        <f t="shared" si="51"/>
        <v/>
      </c>
      <c r="G195" s="56" t="str">
        <f t="shared" si="52"/>
        <v/>
      </c>
      <c r="H195" s="56" t="str">
        <f t="shared" si="53"/>
        <v/>
      </c>
      <c r="I195" s="7" t="str">
        <f t="shared" si="54"/>
        <v/>
      </c>
      <c r="J195" s="7" t="str">
        <f t="shared" si="55"/>
        <v/>
      </c>
      <c r="K195" s="56">
        <f t="shared" si="67"/>
        <v>28</v>
      </c>
      <c r="L195" s="56">
        <f t="shared" si="56"/>
        <v>2</v>
      </c>
      <c r="M195" s="56">
        <f t="shared" si="68"/>
        <v>2</v>
      </c>
      <c r="N195" s="57">
        <f t="shared" si="57"/>
        <v>2</v>
      </c>
      <c r="O195" s="57" t="str">
        <f t="shared" si="58"/>
        <v/>
      </c>
      <c r="P195" s="56" t="str">
        <f t="shared" si="59"/>
        <v/>
      </c>
      <c r="Q195" s="56" t="str">
        <f t="shared" si="60"/>
        <v/>
      </c>
      <c r="R195" s="7" t="str">
        <f t="shared" si="61"/>
        <v/>
      </c>
      <c r="S195" s="7" t="str">
        <f t="shared" si="62"/>
        <v/>
      </c>
      <c r="T195" s="56">
        <f t="shared" si="69"/>
        <v>26</v>
      </c>
      <c r="U195" s="56">
        <f t="shared" si="63"/>
        <v>1</v>
      </c>
      <c r="W195" s="8" t="str">
        <f t="shared" si="64"/>
        <v>IN</v>
      </c>
      <c r="X195" s="58" t="str">
        <f t="shared" si="75"/>
        <v/>
      </c>
      <c r="Y195" s="59">
        <f t="shared" si="65"/>
        <v>0</v>
      </c>
      <c r="Z195" s="59">
        <f t="shared" si="70"/>
        <v>0</v>
      </c>
      <c r="AA195" s="59">
        <f>IFERROR(IF(U195&gt;1,"",MAX($Z$193:Z195)*P195),0)</f>
        <v>0</v>
      </c>
      <c r="AB195" s="59">
        <f t="shared" si="71"/>
        <v>416365.201026264</v>
      </c>
    </row>
    <row r="196" spans="1:28" ht="15.75" customHeight="1" x14ac:dyDescent="0.25">
      <c r="A196" s="1">
        <v>44633</v>
      </c>
      <c r="B196" s="2">
        <v>0.81969999999999998</v>
      </c>
      <c r="C196" s="54">
        <f t="shared" si="73"/>
        <v>4.3074378061971029E-2</v>
      </c>
      <c r="D196" s="4">
        <v>13</v>
      </c>
      <c r="E196" s="55">
        <f t="shared" si="66"/>
        <v>-7.1428571428571425E-2</v>
      </c>
      <c r="F196" s="8" t="str">
        <f t="shared" si="51"/>
        <v/>
      </c>
      <c r="G196" s="56" t="str">
        <f t="shared" si="52"/>
        <v/>
      </c>
      <c r="H196" s="56" t="str">
        <f t="shared" si="53"/>
        <v/>
      </c>
      <c r="I196" s="7" t="str">
        <f t="shared" si="54"/>
        <v/>
      </c>
      <c r="J196" s="7" t="str">
        <f t="shared" si="55"/>
        <v/>
      </c>
      <c r="K196" s="56">
        <f t="shared" si="67"/>
        <v>28</v>
      </c>
      <c r="L196" s="56">
        <f t="shared" si="56"/>
        <v>2</v>
      </c>
      <c r="M196" s="56">
        <f t="shared" si="68"/>
        <v>2</v>
      </c>
      <c r="N196" s="57">
        <f t="shared" si="57"/>
        <v>2</v>
      </c>
      <c r="O196" s="57" t="str">
        <f t="shared" si="58"/>
        <v/>
      </c>
      <c r="P196" s="56" t="str">
        <f t="shared" si="59"/>
        <v/>
      </c>
      <c r="Q196" s="56" t="str">
        <f t="shared" si="60"/>
        <v/>
      </c>
      <c r="R196" s="7" t="str">
        <f t="shared" si="61"/>
        <v/>
      </c>
      <c r="S196" s="7" t="str">
        <f t="shared" si="62"/>
        <v/>
      </c>
      <c r="T196" s="56">
        <f t="shared" si="69"/>
        <v>26</v>
      </c>
      <c r="U196" s="56">
        <f t="shared" si="63"/>
        <v>1</v>
      </c>
      <c r="W196" s="8" t="str">
        <f t="shared" si="64"/>
        <v>IN</v>
      </c>
      <c r="X196" s="58" t="str">
        <f t="shared" si="75"/>
        <v/>
      </c>
      <c r="Y196" s="59">
        <f t="shared" si="65"/>
        <v>0</v>
      </c>
      <c r="Z196" s="59">
        <f t="shared" si="70"/>
        <v>0</v>
      </c>
      <c r="AA196" s="59">
        <f>IFERROR(IF(U196&gt;1,"",MAX($Z$193:Z196)*P196),0)</f>
        <v>0</v>
      </c>
      <c r="AB196" s="59">
        <f t="shared" si="71"/>
        <v>416365.201026264</v>
      </c>
    </row>
    <row r="197" spans="1:28" ht="15.75" customHeight="1" x14ac:dyDescent="0.25">
      <c r="A197" s="1">
        <v>44640</v>
      </c>
      <c r="B197" s="2">
        <v>0.83286000000000004</v>
      </c>
      <c r="C197" s="54">
        <f t="shared" si="73"/>
        <v>1.6054654141759255E-2</v>
      </c>
      <c r="D197" s="4">
        <v>14</v>
      </c>
      <c r="E197" s="55">
        <f t="shared" si="66"/>
        <v>7.6923076923076927E-2</v>
      </c>
      <c r="F197" s="8" t="str">
        <f t="shared" si="51"/>
        <v>X</v>
      </c>
      <c r="G197" s="56" t="str">
        <f t="shared" si="52"/>
        <v/>
      </c>
      <c r="H197" s="56" t="str">
        <f t="shared" si="53"/>
        <v/>
      </c>
      <c r="I197" s="7" t="str">
        <f t="shared" si="54"/>
        <v/>
      </c>
      <c r="J197" s="7" t="str">
        <f t="shared" si="55"/>
        <v/>
      </c>
      <c r="K197" s="56">
        <f t="shared" si="67"/>
        <v>28</v>
      </c>
      <c r="L197" s="56">
        <f t="shared" si="56"/>
        <v>1</v>
      </c>
      <c r="M197" s="56">
        <f t="shared" si="68"/>
        <v>0</v>
      </c>
      <c r="N197" s="57">
        <f t="shared" si="57"/>
        <v>1</v>
      </c>
      <c r="O197" s="57">
        <f t="shared" si="58"/>
        <v>1</v>
      </c>
      <c r="P197" s="56" t="str">
        <f t="shared" si="59"/>
        <v/>
      </c>
      <c r="Q197" s="56" t="str">
        <f t="shared" si="60"/>
        <v/>
      </c>
      <c r="R197" s="7" t="str">
        <f t="shared" si="61"/>
        <v/>
      </c>
      <c r="S197" s="7" t="str">
        <f t="shared" si="62"/>
        <v/>
      </c>
      <c r="T197" s="56">
        <f t="shared" si="69"/>
        <v>27</v>
      </c>
      <c r="U197" s="56">
        <f t="shared" si="63"/>
        <v>1</v>
      </c>
      <c r="W197" s="8" t="str">
        <f t="shared" si="64"/>
        <v>OUT</v>
      </c>
      <c r="X197" s="58" t="str">
        <f t="shared" si="75"/>
        <v/>
      </c>
      <c r="Y197" s="59">
        <f t="shared" si="65"/>
        <v>0</v>
      </c>
      <c r="Z197" s="59">
        <f t="shared" si="70"/>
        <v>0</v>
      </c>
      <c r="AA197" s="59">
        <f>IFERROR(IF(U197&gt;1,"",MAX($Z$193:Z197)*P197),0)</f>
        <v>0</v>
      </c>
      <c r="AB197" s="59">
        <f t="shared" si="71"/>
        <v>416365.201026264</v>
      </c>
    </row>
    <row r="198" spans="1:28" ht="15.75" customHeight="1" x14ac:dyDescent="0.25">
      <c r="A198" s="1">
        <v>44647</v>
      </c>
      <c r="B198" s="2">
        <v>0.82369000000000003</v>
      </c>
      <c r="C198" s="54">
        <f t="shared" si="73"/>
        <v>-1.1010253824172143E-2</v>
      </c>
      <c r="D198" s="4">
        <v>15</v>
      </c>
      <c r="E198" s="55">
        <f t="shared" si="66"/>
        <v>7.1428571428571425E-2</v>
      </c>
      <c r="F198" s="8" t="str">
        <f t="shared" ref="F198:F261" si="76">IF(E198&gt;0,IF(C199&gt;0,1,"X"),"")</f>
        <v>X</v>
      </c>
      <c r="G198" s="56" t="str">
        <f t="shared" ref="G198:G261" si="77">IF(F197=1,B198,"")</f>
        <v/>
      </c>
      <c r="H198" s="56" t="str">
        <f t="shared" ref="H198:H261" si="78">IF(F197=1,D199,"")</f>
        <v/>
      </c>
      <c r="I198" s="7" t="str">
        <f t="shared" ref="I198:I261" si="79">IF(F197=1,C198,"")</f>
        <v/>
      </c>
      <c r="J198" s="7" t="str">
        <f t="shared" ref="J198:J261" si="80">IF(F197=1,E198,"")</f>
        <v/>
      </c>
      <c r="K198" s="56">
        <f t="shared" si="67"/>
        <v>28</v>
      </c>
      <c r="L198" s="56">
        <f t="shared" ref="L198:L261" si="81">K198-T198</f>
        <v>0</v>
      </c>
      <c r="M198" s="56">
        <f t="shared" si="68"/>
        <v>0</v>
      </c>
      <c r="N198" s="57">
        <f t="shared" ref="N198:N261" si="82">IF(L198&lt;0,0,L198)</f>
        <v>0</v>
      </c>
      <c r="O198" s="57">
        <f t="shared" ref="O198:O261" si="83">IF(E198&gt;0,IF(C199&lt;0,1,"X"),"")</f>
        <v>1</v>
      </c>
      <c r="P198" s="56">
        <f t="shared" ref="P198:P261" si="84">IF(O197=1,B198,"")</f>
        <v>0.82369000000000003</v>
      </c>
      <c r="Q198" s="56">
        <f t="shared" ref="Q198:Q261" si="85">IF(O197=1,D199,"")</f>
        <v>11</v>
      </c>
      <c r="R198" s="7">
        <f t="shared" ref="R198:R261" si="86">IF(O197=1,C198,"")</f>
        <v>-1.1010253824172143E-2</v>
      </c>
      <c r="S198" s="7">
        <f t="shared" ref="S198:S261" si="87">IF(O197=1,E198,"")</f>
        <v>7.1428571428571425E-2</v>
      </c>
      <c r="T198" s="56">
        <f t="shared" si="69"/>
        <v>28</v>
      </c>
      <c r="U198" s="56">
        <f t="shared" ref="U198:U261" si="88">IF(L198&lt;0,0,1)</f>
        <v>1</v>
      </c>
      <c r="W198" s="8" t="str">
        <f t="shared" ref="W198:W261" si="89">IF(M198&gt;0,"IN","OUT")</f>
        <v>OUT</v>
      </c>
      <c r="X198" s="58" t="str">
        <f t="shared" si="75"/>
        <v>LOOK</v>
      </c>
      <c r="Y198" s="59">
        <f t="shared" ref="Y198:Y261" si="90">IFERROR(X198/G198,0)</f>
        <v>0</v>
      </c>
      <c r="Z198" s="59">
        <f t="shared" si="70"/>
        <v>0</v>
      </c>
      <c r="AA198" s="59">
        <f>IFERROR(IF(U198&gt;1,"",MAX($Z$193:Z198)*P198),0)</f>
        <v>0</v>
      </c>
      <c r="AB198" s="59">
        <f t="shared" si="71"/>
        <v>416365.201026264</v>
      </c>
    </row>
    <row r="199" spans="1:28" ht="15.75" customHeight="1" x14ac:dyDescent="0.25">
      <c r="A199" s="1">
        <v>44654</v>
      </c>
      <c r="B199" s="2">
        <v>0.76221000000000005</v>
      </c>
      <c r="C199" s="54">
        <f t="shared" si="73"/>
        <v>-7.463973096674717E-2</v>
      </c>
      <c r="D199" s="4">
        <v>11</v>
      </c>
      <c r="E199" s="55">
        <f t="shared" ref="E199:E262" si="91">(D199-D198)/D198</f>
        <v>-0.26666666666666666</v>
      </c>
      <c r="F199" s="8" t="str">
        <f t="shared" si="76"/>
        <v/>
      </c>
      <c r="G199" s="56" t="str">
        <f t="shared" si="77"/>
        <v/>
      </c>
      <c r="H199" s="56" t="str">
        <f t="shared" si="78"/>
        <v/>
      </c>
      <c r="I199" s="7" t="str">
        <f t="shared" si="79"/>
        <v/>
      </c>
      <c r="J199" s="7" t="str">
        <f t="shared" si="80"/>
        <v/>
      </c>
      <c r="K199" s="56">
        <f t="shared" ref="K199:K262" si="92">K198+COUNTIF(F199,"1")</f>
        <v>28</v>
      </c>
      <c r="L199" s="56">
        <f t="shared" si="81"/>
        <v>0</v>
      </c>
      <c r="M199" s="56">
        <f t="shared" ref="M199:M262" si="93">IF(L199&lt;L198,0,L199)</f>
        <v>0</v>
      </c>
      <c r="N199" s="57">
        <f t="shared" si="82"/>
        <v>0</v>
      </c>
      <c r="O199" s="57" t="str">
        <f t="shared" si="83"/>
        <v/>
      </c>
      <c r="P199" s="56">
        <f t="shared" si="84"/>
        <v>0.76221000000000005</v>
      </c>
      <c r="Q199" s="56">
        <f t="shared" si="85"/>
        <v>12</v>
      </c>
      <c r="R199" s="7">
        <f t="shared" si="86"/>
        <v>-7.463973096674717E-2</v>
      </c>
      <c r="S199" s="7">
        <f t="shared" si="87"/>
        <v>-0.26666666666666666</v>
      </c>
      <c r="T199" s="56">
        <f t="shared" ref="T199:T262" si="94">T198+COUNTIF(O199,"1")</f>
        <v>28</v>
      </c>
      <c r="U199" s="56">
        <f t="shared" si="88"/>
        <v>1</v>
      </c>
      <c r="W199" s="8" t="str">
        <f t="shared" si="89"/>
        <v>OUT</v>
      </c>
      <c r="X199" s="58" t="str">
        <f t="shared" si="75"/>
        <v>LOOK</v>
      </c>
      <c r="Y199" s="59">
        <f t="shared" si="90"/>
        <v>0</v>
      </c>
      <c r="Z199" s="59">
        <f t="shared" ref="Z199:Z262" si="95">IF(AA198&gt;0,0+Y199,Z198+Y199)</f>
        <v>0</v>
      </c>
      <c r="AA199" s="59">
        <f>IFERROR(IF(U199&gt;1,"",MAX($Z$193:Z199)*P199),0)</f>
        <v>0</v>
      </c>
      <c r="AB199" s="59">
        <f t="shared" ref="AB199:AB262" si="96">AB198+AA199</f>
        <v>416365.201026264</v>
      </c>
    </row>
    <row r="200" spans="1:28" ht="15.75" customHeight="1" x14ac:dyDescent="0.25">
      <c r="A200" s="1">
        <v>44661</v>
      </c>
      <c r="B200" s="2">
        <v>0.78103999999999996</v>
      </c>
      <c r="C200" s="54">
        <f t="shared" si="73"/>
        <v>2.4704477768593826E-2</v>
      </c>
      <c r="D200" s="4">
        <v>12</v>
      </c>
      <c r="E200" s="55">
        <f t="shared" si="91"/>
        <v>9.0909090909090912E-2</v>
      </c>
      <c r="F200" s="8" t="str">
        <f t="shared" si="76"/>
        <v>X</v>
      </c>
      <c r="G200" s="56" t="str">
        <f t="shared" si="77"/>
        <v/>
      </c>
      <c r="H200" s="56" t="str">
        <f t="shared" si="78"/>
        <v/>
      </c>
      <c r="I200" s="7" t="str">
        <f t="shared" si="79"/>
        <v/>
      </c>
      <c r="J200" s="7" t="str">
        <f t="shared" si="80"/>
        <v/>
      </c>
      <c r="K200" s="56">
        <f t="shared" si="92"/>
        <v>28</v>
      </c>
      <c r="L200" s="56">
        <f t="shared" si="81"/>
        <v>-1</v>
      </c>
      <c r="M200" s="56">
        <f t="shared" si="93"/>
        <v>0</v>
      </c>
      <c r="N200" s="57">
        <f t="shared" si="82"/>
        <v>0</v>
      </c>
      <c r="O200" s="57">
        <f t="shared" si="83"/>
        <v>1</v>
      </c>
      <c r="P200" s="56" t="str">
        <f t="shared" si="84"/>
        <v/>
      </c>
      <c r="Q200" s="56" t="str">
        <f t="shared" si="85"/>
        <v/>
      </c>
      <c r="R200" s="7" t="str">
        <f t="shared" si="86"/>
        <v/>
      </c>
      <c r="S200" s="7" t="str">
        <f t="shared" si="87"/>
        <v/>
      </c>
      <c r="T200" s="56">
        <f t="shared" si="94"/>
        <v>29</v>
      </c>
      <c r="U200" s="56">
        <f t="shared" si="88"/>
        <v>0</v>
      </c>
      <c r="W200" s="8" t="str">
        <f t="shared" si="89"/>
        <v>OUT</v>
      </c>
      <c r="X200" s="58" t="str">
        <f t="shared" si="75"/>
        <v>LOOK</v>
      </c>
      <c r="Y200" s="59">
        <f t="shared" si="90"/>
        <v>0</v>
      </c>
      <c r="Z200" s="59">
        <f t="shared" si="95"/>
        <v>0</v>
      </c>
      <c r="AA200" s="59">
        <f>IFERROR(IF(U200&gt;1,"",MAX($Z$193:Z200)*P200),0)</f>
        <v>0</v>
      </c>
      <c r="AB200" s="59">
        <f t="shared" si="96"/>
        <v>416365.201026264</v>
      </c>
    </row>
    <row r="201" spans="1:28" ht="15.75" customHeight="1" x14ac:dyDescent="0.25">
      <c r="A201" s="1">
        <v>44668</v>
      </c>
      <c r="B201" s="2">
        <v>0.70547000000000004</v>
      </c>
      <c r="C201" s="54">
        <f t="shared" si="73"/>
        <v>-9.6755607907405408E-2</v>
      </c>
      <c r="D201" s="4">
        <v>11</v>
      </c>
      <c r="E201" s="55">
        <f t="shared" si="91"/>
        <v>-8.3333333333333329E-2</v>
      </c>
      <c r="F201" s="8" t="str">
        <f t="shared" si="76"/>
        <v/>
      </c>
      <c r="G201" s="56" t="str">
        <f t="shared" si="77"/>
        <v/>
      </c>
      <c r="H201" s="56" t="str">
        <f t="shared" si="78"/>
        <v/>
      </c>
      <c r="I201" s="7" t="str">
        <f t="shared" si="79"/>
        <v/>
      </c>
      <c r="J201" s="7" t="str">
        <f t="shared" si="80"/>
        <v/>
      </c>
      <c r="K201" s="56">
        <f t="shared" si="92"/>
        <v>28</v>
      </c>
      <c r="L201" s="56">
        <f t="shared" si="81"/>
        <v>-1</v>
      </c>
      <c r="M201" s="56">
        <f t="shared" si="93"/>
        <v>-1</v>
      </c>
      <c r="N201" s="57">
        <f t="shared" si="82"/>
        <v>0</v>
      </c>
      <c r="O201" s="57" t="str">
        <f t="shared" si="83"/>
        <v/>
      </c>
      <c r="P201" s="56">
        <f t="shared" si="84"/>
        <v>0.70547000000000004</v>
      </c>
      <c r="Q201" s="56">
        <f t="shared" si="85"/>
        <v>10</v>
      </c>
      <c r="R201" s="7">
        <f t="shared" si="86"/>
        <v>-9.6755607907405408E-2</v>
      </c>
      <c r="S201" s="7">
        <f t="shared" si="87"/>
        <v>-8.3333333333333329E-2</v>
      </c>
      <c r="T201" s="56">
        <f t="shared" si="94"/>
        <v>29</v>
      </c>
      <c r="U201" s="56">
        <f t="shared" si="88"/>
        <v>0</v>
      </c>
      <c r="W201" s="8" t="str">
        <f t="shared" si="89"/>
        <v>OUT</v>
      </c>
      <c r="X201" s="58" t="str">
        <f t="shared" si="75"/>
        <v>LOOK</v>
      </c>
      <c r="Y201" s="59">
        <f t="shared" si="90"/>
        <v>0</v>
      </c>
      <c r="Z201" s="59">
        <f t="shared" si="95"/>
        <v>0</v>
      </c>
      <c r="AA201" s="59">
        <f>IFERROR(IF(U201&gt;1,"",MAX($Z$193:Z201)*P201),0)</f>
        <v>0</v>
      </c>
      <c r="AB201" s="59">
        <f t="shared" si="96"/>
        <v>416365.201026264</v>
      </c>
    </row>
    <row r="202" spans="1:28" ht="15.75" customHeight="1" x14ac:dyDescent="0.25">
      <c r="A202" s="1">
        <v>44675</v>
      </c>
      <c r="B202" s="2">
        <v>0.58523000000000003</v>
      </c>
      <c r="C202" s="54">
        <f t="shared" si="73"/>
        <v>-0.17043956511261996</v>
      </c>
      <c r="D202" s="4">
        <v>10</v>
      </c>
      <c r="E202" s="55">
        <f t="shared" si="91"/>
        <v>-9.0909090909090912E-2</v>
      </c>
      <c r="F202" s="8" t="str">
        <f t="shared" si="76"/>
        <v/>
      </c>
      <c r="G202" s="56" t="str">
        <f t="shared" si="77"/>
        <v/>
      </c>
      <c r="H202" s="56" t="str">
        <f t="shared" si="78"/>
        <v/>
      </c>
      <c r="I202" s="7" t="str">
        <f t="shared" si="79"/>
        <v/>
      </c>
      <c r="J202" s="7" t="str">
        <f t="shared" si="80"/>
        <v/>
      </c>
      <c r="K202" s="56">
        <f t="shared" si="92"/>
        <v>28</v>
      </c>
      <c r="L202" s="56">
        <f t="shared" si="81"/>
        <v>-1</v>
      </c>
      <c r="M202" s="56">
        <f t="shared" si="93"/>
        <v>-1</v>
      </c>
      <c r="N202" s="57">
        <f t="shared" si="82"/>
        <v>0</v>
      </c>
      <c r="O202" s="57" t="str">
        <f t="shared" si="83"/>
        <v/>
      </c>
      <c r="P202" s="56" t="str">
        <f t="shared" si="84"/>
        <v/>
      </c>
      <c r="Q202" s="56" t="str">
        <f t="shared" si="85"/>
        <v/>
      </c>
      <c r="R202" s="7" t="str">
        <f t="shared" si="86"/>
        <v/>
      </c>
      <c r="S202" s="7" t="str">
        <f t="shared" si="87"/>
        <v/>
      </c>
      <c r="T202" s="56">
        <f t="shared" si="94"/>
        <v>29</v>
      </c>
      <c r="U202" s="56">
        <f t="shared" si="88"/>
        <v>0</v>
      </c>
      <c r="W202" s="8" t="str">
        <f t="shared" si="89"/>
        <v>OUT</v>
      </c>
      <c r="X202" s="58" t="str">
        <f t="shared" si="75"/>
        <v>LOOK</v>
      </c>
      <c r="Y202" s="59">
        <f t="shared" si="90"/>
        <v>0</v>
      </c>
      <c r="Z202" s="59">
        <f t="shared" si="95"/>
        <v>0</v>
      </c>
      <c r="AA202" s="59">
        <f>IFERROR(IF(U202&gt;1,"",MAX($Z$193:Z202)*P202),0)</f>
        <v>0</v>
      </c>
      <c r="AB202" s="59">
        <f t="shared" si="96"/>
        <v>416365.201026264</v>
      </c>
    </row>
    <row r="203" spans="1:28" ht="15.75" customHeight="1" x14ac:dyDescent="0.25">
      <c r="A203" s="1">
        <v>44682</v>
      </c>
      <c r="B203" s="2">
        <v>0.58074999999999999</v>
      </c>
      <c r="C203" s="54">
        <f t="shared" si="73"/>
        <v>-7.6551099567692005E-3</v>
      </c>
      <c r="D203" s="4">
        <v>9</v>
      </c>
      <c r="E203" s="55">
        <f t="shared" si="91"/>
        <v>-0.1</v>
      </c>
      <c r="F203" s="8" t="str">
        <f t="shared" si="76"/>
        <v/>
      </c>
      <c r="G203" s="56" t="str">
        <f t="shared" si="77"/>
        <v/>
      </c>
      <c r="H203" s="56" t="str">
        <f t="shared" si="78"/>
        <v/>
      </c>
      <c r="I203" s="7" t="str">
        <f t="shared" si="79"/>
        <v/>
      </c>
      <c r="J203" s="7" t="str">
        <f t="shared" si="80"/>
        <v/>
      </c>
      <c r="K203" s="56">
        <f t="shared" si="92"/>
        <v>28</v>
      </c>
      <c r="L203" s="56">
        <f t="shared" si="81"/>
        <v>-1</v>
      </c>
      <c r="M203" s="56">
        <f t="shared" si="93"/>
        <v>-1</v>
      </c>
      <c r="N203" s="57">
        <f t="shared" si="82"/>
        <v>0</v>
      </c>
      <c r="O203" s="57" t="str">
        <f t="shared" si="83"/>
        <v/>
      </c>
      <c r="P203" s="56" t="str">
        <f t="shared" si="84"/>
        <v/>
      </c>
      <c r="Q203" s="56" t="str">
        <f t="shared" si="85"/>
        <v/>
      </c>
      <c r="R203" s="7" t="str">
        <f t="shared" si="86"/>
        <v/>
      </c>
      <c r="S203" s="7" t="str">
        <f t="shared" si="87"/>
        <v/>
      </c>
      <c r="T203" s="56">
        <f t="shared" si="94"/>
        <v>29</v>
      </c>
      <c r="U203" s="56">
        <f t="shared" si="88"/>
        <v>0</v>
      </c>
      <c r="W203" s="8" t="str">
        <f t="shared" si="89"/>
        <v>OUT</v>
      </c>
      <c r="X203" s="58" t="str">
        <f t="shared" si="75"/>
        <v>LOOK</v>
      </c>
      <c r="Y203" s="59">
        <f t="shared" si="90"/>
        <v>0</v>
      </c>
      <c r="Z203" s="59">
        <f t="shared" si="95"/>
        <v>0</v>
      </c>
      <c r="AA203" s="59">
        <f>IFERROR(IF(U203&gt;1,"",MAX($Z$193:Z203)*P203),0)</f>
        <v>0</v>
      </c>
      <c r="AB203" s="59">
        <f t="shared" si="96"/>
        <v>416365.201026264</v>
      </c>
    </row>
    <row r="204" spans="1:28" ht="15.75" customHeight="1" x14ac:dyDescent="0.25">
      <c r="A204" s="1">
        <v>44689</v>
      </c>
      <c r="B204" s="2">
        <v>0.42609000000000002</v>
      </c>
      <c r="C204" s="54">
        <f t="shared" si="73"/>
        <v>-0.26631080499354276</v>
      </c>
      <c r="D204" s="4">
        <v>14</v>
      </c>
      <c r="E204" s="55">
        <f t="shared" si="91"/>
        <v>0.55555555555555558</v>
      </c>
      <c r="F204" s="8" t="str">
        <f t="shared" si="76"/>
        <v>X</v>
      </c>
      <c r="G204" s="56" t="str">
        <f t="shared" si="77"/>
        <v/>
      </c>
      <c r="H204" s="56" t="str">
        <f t="shared" si="78"/>
        <v/>
      </c>
      <c r="I204" s="7" t="str">
        <f t="shared" si="79"/>
        <v/>
      </c>
      <c r="J204" s="7" t="str">
        <f t="shared" si="80"/>
        <v/>
      </c>
      <c r="K204" s="56">
        <f t="shared" si="92"/>
        <v>28</v>
      </c>
      <c r="L204" s="56">
        <f t="shared" si="81"/>
        <v>-2</v>
      </c>
      <c r="M204" s="56">
        <f t="shared" si="93"/>
        <v>0</v>
      </c>
      <c r="N204" s="57">
        <f t="shared" si="82"/>
        <v>0</v>
      </c>
      <c r="O204" s="57">
        <f t="shared" si="83"/>
        <v>1</v>
      </c>
      <c r="P204" s="56" t="str">
        <f t="shared" si="84"/>
        <v/>
      </c>
      <c r="Q204" s="56" t="str">
        <f t="shared" si="85"/>
        <v/>
      </c>
      <c r="R204" s="7" t="str">
        <f t="shared" si="86"/>
        <v/>
      </c>
      <c r="S204" s="7" t="str">
        <f t="shared" si="87"/>
        <v/>
      </c>
      <c r="T204" s="56">
        <f t="shared" si="94"/>
        <v>30</v>
      </c>
      <c r="U204" s="56">
        <f t="shared" si="88"/>
        <v>0</v>
      </c>
      <c r="W204" s="8" t="str">
        <f t="shared" si="89"/>
        <v>OUT</v>
      </c>
      <c r="X204" s="58" t="str">
        <f t="shared" si="75"/>
        <v>LOOK</v>
      </c>
      <c r="Y204" s="59">
        <f t="shared" si="90"/>
        <v>0</v>
      </c>
      <c r="Z204" s="59">
        <f t="shared" si="95"/>
        <v>0</v>
      </c>
      <c r="AA204" s="59">
        <f>IFERROR(IF(U204&gt;1,"",MAX($Z$193:Z204)*P204),0)</f>
        <v>0</v>
      </c>
      <c r="AB204" s="59">
        <f t="shared" si="96"/>
        <v>416365.201026264</v>
      </c>
    </row>
    <row r="205" spans="1:28" ht="15.75" customHeight="1" x14ac:dyDescent="0.25">
      <c r="A205" s="1">
        <v>44696</v>
      </c>
      <c r="B205" s="2">
        <v>0.41449000000000003</v>
      </c>
      <c r="C205" s="54">
        <f t="shared" si="73"/>
        <v>-2.7224295336665958E-2</v>
      </c>
      <c r="D205" s="4">
        <v>10</v>
      </c>
      <c r="E205" s="55">
        <f t="shared" si="91"/>
        <v>-0.2857142857142857</v>
      </c>
      <c r="F205" s="8" t="str">
        <f t="shared" si="76"/>
        <v/>
      </c>
      <c r="G205" s="56" t="str">
        <f t="shared" si="77"/>
        <v/>
      </c>
      <c r="H205" s="56" t="str">
        <f t="shared" si="78"/>
        <v/>
      </c>
      <c r="I205" s="7" t="str">
        <f t="shared" si="79"/>
        <v/>
      </c>
      <c r="J205" s="7" t="str">
        <f t="shared" si="80"/>
        <v/>
      </c>
      <c r="K205" s="56">
        <f t="shared" si="92"/>
        <v>28</v>
      </c>
      <c r="L205" s="56">
        <f t="shared" si="81"/>
        <v>-2</v>
      </c>
      <c r="M205" s="56">
        <f t="shared" si="93"/>
        <v>-2</v>
      </c>
      <c r="N205" s="57">
        <f t="shared" si="82"/>
        <v>0</v>
      </c>
      <c r="O205" s="57" t="str">
        <f t="shared" si="83"/>
        <v/>
      </c>
      <c r="P205" s="56">
        <f t="shared" si="84"/>
        <v>0.41449000000000003</v>
      </c>
      <c r="Q205" s="56">
        <f t="shared" si="85"/>
        <v>8</v>
      </c>
      <c r="R205" s="7">
        <f t="shared" si="86"/>
        <v>-2.7224295336665958E-2</v>
      </c>
      <c r="S205" s="7">
        <f t="shared" si="87"/>
        <v>-0.2857142857142857</v>
      </c>
      <c r="T205" s="56">
        <f t="shared" si="94"/>
        <v>30</v>
      </c>
      <c r="U205" s="56">
        <f t="shared" si="88"/>
        <v>0</v>
      </c>
      <c r="W205" s="8" t="str">
        <f t="shared" si="89"/>
        <v>OUT</v>
      </c>
      <c r="X205" s="58" t="str">
        <f t="shared" si="75"/>
        <v>LOOK</v>
      </c>
      <c r="Y205" s="59">
        <f t="shared" si="90"/>
        <v>0</v>
      </c>
      <c r="Z205" s="59">
        <f t="shared" si="95"/>
        <v>0</v>
      </c>
      <c r="AA205" s="59">
        <f>IFERROR(IF(U205&gt;1,"",MAX($Z$193:Z205)*P205),0)</f>
        <v>0</v>
      </c>
      <c r="AB205" s="59">
        <f t="shared" si="96"/>
        <v>416365.201026264</v>
      </c>
    </row>
    <row r="206" spans="1:28" ht="15.75" customHeight="1" x14ac:dyDescent="0.25">
      <c r="A206" s="1">
        <v>44703</v>
      </c>
      <c r="B206" s="2">
        <v>0.38636999999999999</v>
      </c>
      <c r="C206" s="54">
        <f t="shared" si="73"/>
        <v>-6.7842408743274948E-2</v>
      </c>
      <c r="D206" s="4">
        <v>8</v>
      </c>
      <c r="E206" s="55">
        <f t="shared" si="91"/>
        <v>-0.2</v>
      </c>
      <c r="F206" s="8" t="str">
        <f t="shared" si="76"/>
        <v/>
      </c>
      <c r="G206" s="56" t="str">
        <f t="shared" si="77"/>
        <v/>
      </c>
      <c r="H206" s="56" t="str">
        <f t="shared" si="78"/>
        <v/>
      </c>
      <c r="I206" s="7" t="str">
        <f t="shared" si="79"/>
        <v/>
      </c>
      <c r="J206" s="7" t="str">
        <f t="shared" si="80"/>
        <v/>
      </c>
      <c r="K206" s="56">
        <f t="shared" si="92"/>
        <v>28</v>
      </c>
      <c r="L206" s="56">
        <f t="shared" si="81"/>
        <v>-2</v>
      </c>
      <c r="M206" s="56">
        <f t="shared" si="93"/>
        <v>-2</v>
      </c>
      <c r="N206" s="57">
        <f t="shared" si="82"/>
        <v>0</v>
      </c>
      <c r="O206" s="57" t="str">
        <f t="shared" si="83"/>
        <v/>
      </c>
      <c r="P206" s="56" t="str">
        <f t="shared" si="84"/>
        <v/>
      </c>
      <c r="Q206" s="56" t="str">
        <f t="shared" si="85"/>
        <v/>
      </c>
      <c r="R206" s="7" t="str">
        <f t="shared" si="86"/>
        <v/>
      </c>
      <c r="S206" s="7" t="str">
        <f t="shared" si="87"/>
        <v/>
      </c>
      <c r="T206" s="56">
        <f t="shared" si="94"/>
        <v>30</v>
      </c>
      <c r="U206" s="56">
        <f t="shared" si="88"/>
        <v>0</v>
      </c>
      <c r="W206" s="8" t="str">
        <f t="shared" si="89"/>
        <v>OUT</v>
      </c>
      <c r="X206" s="58" t="str">
        <f t="shared" si="75"/>
        <v>LOOK</v>
      </c>
      <c r="Y206" s="59">
        <f t="shared" si="90"/>
        <v>0</v>
      </c>
      <c r="Z206" s="59">
        <f t="shared" si="95"/>
        <v>0</v>
      </c>
      <c r="AA206" s="59">
        <f>IFERROR(IF(U206&gt;1,"",MAX($Z$193:Z206)*P206),0)</f>
        <v>0</v>
      </c>
      <c r="AB206" s="59">
        <f t="shared" si="96"/>
        <v>416365.201026264</v>
      </c>
    </row>
    <row r="207" spans="1:28" ht="15.75" customHeight="1" x14ac:dyDescent="0.25">
      <c r="A207" s="1">
        <v>44710</v>
      </c>
      <c r="B207" s="2">
        <v>0.39241999999999999</v>
      </c>
      <c r="C207" s="54">
        <f t="shared" si="73"/>
        <v>1.5658565623625022E-2</v>
      </c>
      <c r="D207" s="4">
        <v>8</v>
      </c>
      <c r="E207" s="55">
        <f t="shared" si="91"/>
        <v>0</v>
      </c>
      <c r="F207" s="8" t="str">
        <f t="shared" si="76"/>
        <v/>
      </c>
      <c r="G207" s="56" t="str">
        <f t="shared" si="77"/>
        <v/>
      </c>
      <c r="H207" s="56" t="str">
        <f t="shared" si="78"/>
        <v/>
      </c>
      <c r="I207" s="7" t="str">
        <f t="shared" si="79"/>
        <v/>
      </c>
      <c r="J207" s="7" t="str">
        <f t="shared" si="80"/>
        <v/>
      </c>
      <c r="K207" s="56">
        <f t="shared" si="92"/>
        <v>28</v>
      </c>
      <c r="L207" s="56">
        <f t="shared" si="81"/>
        <v>-2</v>
      </c>
      <c r="M207" s="56">
        <f t="shared" si="93"/>
        <v>-2</v>
      </c>
      <c r="N207" s="57">
        <f t="shared" si="82"/>
        <v>0</v>
      </c>
      <c r="O207" s="57" t="str">
        <f t="shared" si="83"/>
        <v/>
      </c>
      <c r="P207" s="56" t="str">
        <f t="shared" si="84"/>
        <v/>
      </c>
      <c r="Q207" s="56" t="str">
        <f t="shared" si="85"/>
        <v/>
      </c>
      <c r="R207" s="7" t="str">
        <f t="shared" si="86"/>
        <v/>
      </c>
      <c r="S207" s="7" t="str">
        <f t="shared" si="87"/>
        <v/>
      </c>
      <c r="T207" s="56">
        <f t="shared" si="94"/>
        <v>30</v>
      </c>
      <c r="U207" s="56">
        <f t="shared" si="88"/>
        <v>0</v>
      </c>
      <c r="W207" s="8" t="str">
        <f t="shared" si="89"/>
        <v>OUT</v>
      </c>
      <c r="X207" s="58" t="str">
        <f t="shared" si="75"/>
        <v>LOOK</v>
      </c>
      <c r="Y207" s="59">
        <f t="shared" si="90"/>
        <v>0</v>
      </c>
      <c r="Z207" s="59">
        <f t="shared" si="95"/>
        <v>0</v>
      </c>
      <c r="AA207" s="59">
        <f>IFERROR(IF(U207&gt;1,"",MAX($Z$193:Z207)*P207),0)</f>
        <v>0</v>
      </c>
      <c r="AB207" s="59">
        <f t="shared" si="96"/>
        <v>416365.201026264</v>
      </c>
    </row>
    <row r="208" spans="1:28" ht="15.75" customHeight="1" x14ac:dyDescent="0.25">
      <c r="A208" s="1">
        <v>44717</v>
      </c>
      <c r="B208" s="2">
        <v>0.35957</v>
      </c>
      <c r="C208" s="54">
        <f t="shared" si="73"/>
        <v>-8.3711329697772771E-2</v>
      </c>
      <c r="D208" s="4">
        <v>8</v>
      </c>
      <c r="E208" s="55">
        <f t="shared" si="91"/>
        <v>0</v>
      </c>
      <c r="F208" s="8" t="str">
        <f t="shared" si="76"/>
        <v/>
      </c>
      <c r="G208" s="56" t="str">
        <f t="shared" si="77"/>
        <v/>
      </c>
      <c r="H208" s="56" t="str">
        <f t="shared" si="78"/>
        <v/>
      </c>
      <c r="I208" s="7" t="str">
        <f t="shared" si="79"/>
        <v/>
      </c>
      <c r="J208" s="7" t="str">
        <f t="shared" si="80"/>
        <v/>
      </c>
      <c r="K208" s="56">
        <f t="shared" si="92"/>
        <v>28</v>
      </c>
      <c r="L208" s="56">
        <f t="shared" si="81"/>
        <v>-2</v>
      </c>
      <c r="M208" s="56">
        <f t="shared" si="93"/>
        <v>-2</v>
      </c>
      <c r="N208" s="57">
        <f t="shared" si="82"/>
        <v>0</v>
      </c>
      <c r="O208" s="57" t="str">
        <f t="shared" si="83"/>
        <v/>
      </c>
      <c r="P208" s="56" t="str">
        <f t="shared" si="84"/>
        <v/>
      </c>
      <c r="Q208" s="56" t="str">
        <f t="shared" si="85"/>
        <v/>
      </c>
      <c r="R208" s="7" t="str">
        <f t="shared" si="86"/>
        <v/>
      </c>
      <c r="S208" s="7" t="str">
        <f t="shared" si="87"/>
        <v/>
      </c>
      <c r="T208" s="56">
        <f t="shared" si="94"/>
        <v>30</v>
      </c>
      <c r="U208" s="56">
        <f t="shared" si="88"/>
        <v>0</v>
      </c>
      <c r="W208" s="8" t="str">
        <f t="shared" si="89"/>
        <v>OUT</v>
      </c>
      <c r="X208" s="58" t="str">
        <f t="shared" si="75"/>
        <v>LOOK</v>
      </c>
      <c r="Y208" s="59">
        <f t="shared" si="90"/>
        <v>0</v>
      </c>
      <c r="Z208" s="59">
        <f t="shared" si="95"/>
        <v>0</v>
      </c>
      <c r="AA208" s="59">
        <f>IFERROR(IF(U208&gt;1,"",MAX($Z$193:Z208)*P208),0)</f>
        <v>0</v>
      </c>
      <c r="AB208" s="59">
        <f t="shared" si="96"/>
        <v>416365.201026264</v>
      </c>
    </row>
    <row r="209" spans="1:28" ht="15.75" customHeight="1" x14ac:dyDescent="0.25">
      <c r="A209" s="1">
        <v>44724</v>
      </c>
      <c r="B209" s="2">
        <v>0.3075</v>
      </c>
      <c r="C209" s="54">
        <f t="shared" si="73"/>
        <v>-0.14481185860889398</v>
      </c>
      <c r="D209" s="4">
        <v>11</v>
      </c>
      <c r="E209" s="55">
        <f t="shared" si="91"/>
        <v>0.375</v>
      </c>
      <c r="F209" s="8">
        <f t="shared" si="76"/>
        <v>1</v>
      </c>
      <c r="G209" s="56" t="str">
        <f t="shared" si="77"/>
        <v/>
      </c>
      <c r="H209" s="56" t="str">
        <f t="shared" si="78"/>
        <v/>
      </c>
      <c r="I209" s="7" t="str">
        <f t="shared" si="79"/>
        <v/>
      </c>
      <c r="J209" s="7" t="str">
        <f t="shared" si="80"/>
        <v/>
      </c>
      <c r="K209" s="56">
        <f t="shared" si="92"/>
        <v>29</v>
      </c>
      <c r="L209" s="56">
        <f t="shared" si="81"/>
        <v>-1</v>
      </c>
      <c r="M209" s="56">
        <f t="shared" si="93"/>
        <v>-1</v>
      </c>
      <c r="N209" s="57">
        <f t="shared" si="82"/>
        <v>0</v>
      </c>
      <c r="O209" s="57" t="str">
        <f t="shared" si="83"/>
        <v>X</v>
      </c>
      <c r="P209" s="56" t="str">
        <f t="shared" si="84"/>
        <v/>
      </c>
      <c r="Q209" s="56" t="str">
        <f t="shared" si="85"/>
        <v/>
      </c>
      <c r="R209" s="7" t="str">
        <f t="shared" si="86"/>
        <v/>
      </c>
      <c r="S209" s="7" t="str">
        <f t="shared" si="87"/>
        <v/>
      </c>
      <c r="T209" s="56">
        <f t="shared" si="94"/>
        <v>30</v>
      </c>
      <c r="U209" s="56">
        <f t="shared" si="88"/>
        <v>0</v>
      </c>
      <c r="W209" s="8" t="str">
        <f t="shared" si="89"/>
        <v>OUT</v>
      </c>
      <c r="X209" s="58" t="str">
        <f t="shared" si="75"/>
        <v>LOOK</v>
      </c>
      <c r="Y209" s="59">
        <f t="shared" si="90"/>
        <v>0</v>
      </c>
      <c r="Z209" s="59">
        <f t="shared" si="95"/>
        <v>0</v>
      </c>
      <c r="AA209" s="59">
        <f>IFERROR(IF(U209&gt;1,"",MAX($Z$193:Z209)*P209),0)</f>
        <v>0</v>
      </c>
      <c r="AB209" s="59">
        <f t="shared" si="96"/>
        <v>416365.201026264</v>
      </c>
    </row>
    <row r="210" spans="1:28" ht="15.75" customHeight="1" x14ac:dyDescent="0.25">
      <c r="A210" s="1">
        <v>44731</v>
      </c>
      <c r="B210" s="2">
        <v>0.36752000000000001</v>
      </c>
      <c r="C210" s="54">
        <f t="shared" si="73"/>
        <v>0.19518699186991875</v>
      </c>
      <c r="D210" s="4">
        <v>9</v>
      </c>
      <c r="E210" s="55">
        <f t="shared" si="91"/>
        <v>-0.18181818181818182</v>
      </c>
      <c r="F210" s="8" t="str">
        <f t="shared" si="76"/>
        <v/>
      </c>
      <c r="G210" s="56">
        <f t="shared" si="77"/>
        <v>0.36752000000000001</v>
      </c>
      <c r="H210" s="56">
        <f t="shared" si="78"/>
        <v>8</v>
      </c>
      <c r="I210" s="7">
        <f t="shared" si="79"/>
        <v>0.19518699186991875</v>
      </c>
      <c r="J210" s="7">
        <f t="shared" si="80"/>
        <v>-0.18181818181818182</v>
      </c>
      <c r="K210" s="56">
        <f t="shared" si="92"/>
        <v>29</v>
      </c>
      <c r="L210" s="56">
        <f t="shared" si="81"/>
        <v>-1</v>
      </c>
      <c r="M210" s="56">
        <f t="shared" si="93"/>
        <v>-1</v>
      </c>
      <c r="N210" s="57">
        <f t="shared" si="82"/>
        <v>0</v>
      </c>
      <c r="O210" s="57" t="str">
        <f t="shared" si="83"/>
        <v/>
      </c>
      <c r="P210" s="56" t="str">
        <f t="shared" si="84"/>
        <v/>
      </c>
      <c r="Q210" s="56" t="str">
        <f t="shared" si="85"/>
        <v/>
      </c>
      <c r="R210" s="7" t="str">
        <f t="shared" si="86"/>
        <v/>
      </c>
      <c r="S210" s="7" t="str">
        <f t="shared" si="87"/>
        <v/>
      </c>
      <c r="T210" s="56">
        <f t="shared" si="94"/>
        <v>30</v>
      </c>
      <c r="U210" s="56">
        <f t="shared" si="88"/>
        <v>0</v>
      </c>
      <c r="W210" s="8" t="str">
        <f t="shared" si="89"/>
        <v>OUT</v>
      </c>
      <c r="X210" s="58" t="str">
        <f t="shared" si="75"/>
        <v>LOOK</v>
      </c>
      <c r="Y210" s="59">
        <f t="shared" si="90"/>
        <v>0</v>
      </c>
      <c r="Z210" s="59">
        <f t="shared" si="95"/>
        <v>0</v>
      </c>
      <c r="AA210" s="59">
        <f>IFERROR(IF(U210&gt;1,"",MAX($Z$193:Z210)*P210),0)</f>
        <v>0</v>
      </c>
      <c r="AB210" s="59">
        <f t="shared" si="96"/>
        <v>416365.201026264</v>
      </c>
    </row>
    <row r="211" spans="1:28" ht="15.75" customHeight="1" x14ac:dyDescent="0.25">
      <c r="A211" s="1">
        <v>44738</v>
      </c>
      <c r="B211" s="2">
        <v>0.31548999999999999</v>
      </c>
      <c r="C211" s="54">
        <f t="shared" si="73"/>
        <v>-0.14157052677405316</v>
      </c>
      <c r="D211" s="4">
        <v>8</v>
      </c>
      <c r="E211" s="55">
        <f t="shared" si="91"/>
        <v>-0.1111111111111111</v>
      </c>
      <c r="F211" s="8" t="str">
        <f t="shared" si="76"/>
        <v/>
      </c>
      <c r="G211" s="56" t="str">
        <f t="shared" si="77"/>
        <v/>
      </c>
      <c r="H211" s="56" t="str">
        <f t="shared" si="78"/>
        <v/>
      </c>
      <c r="I211" s="7" t="str">
        <f t="shared" si="79"/>
        <v/>
      </c>
      <c r="J211" s="7" t="str">
        <f t="shared" si="80"/>
        <v/>
      </c>
      <c r="K211" s="56">
        <f t="shared" si="92"/>
        <v>29</v>
      </c>
      <c r="L211" s="56">
        <f t="shared" si="81"/>
        <v>-1</v>
      </c>
      <c r="M211" s="56">
        <f t="shared" si="93"/>
        <v>-1</v>
      </c>
      <c r="N211" s="57">
        <f t="shared" si="82"/>
        <v>0</v>
      </c>
      <c r="O211" s="57" t="str">
        <f t="shared" si="83"/>
        <v/>
      </c>
      <c r="P211" s="56" t="str">
        <f t="shared" si="84"/>
        <v/>
      </c>
      <c r="Q211" s="56" t="str">
        <f t="shared" si="85"/>
        <v/>
      </c>
      <c r="R211" s="7" t="str">
        <f t="shared" si="86"/>
        <v/>
      </c>
      <c r="S211" s="7" t="str">
        <f t="shared" si="87"/>
        <v/>
      </c>
      <c r="T211" s="56">
        <f t="shared" si="94"/>
        <v>30</v>
      </c>
      <c r="U211" s="56">
        <f t="shared" si="88"/>
        <v>0</v>
      </c>
      <c r="W211" s="8" t="str">
        <f t="shared" si="89"/>
        <v>OUT</v>
      </c>
      <c r="X211" s="58" t="str">
        <f t="shared" si="75"/>
        <v>LOOK</v>
      </c>
      <c r="Y211" s="59">
        <f t="shared" si="90"/>
        <v>0</v>
      </c>
      <c r="Z211" s="59">
        <f t="shared" si="95"/>
        <v>0</v>
      </c>
      <c r="AA211" s="59">
        <f>IFERROR(IF(U211&gt;1,"",MAX($Z$193:Z211)*P211),0)</f>
        <v>0</v>
      </c>
      <c r="AB211" s="59">
        <f t="shared" si="96"/>
        <v>416365.201026264</v>
      </c>
    </row>
    <row r="212" spans="1:28" ht="15.75" customHeight="1" x14ac:dyDescent="0.25">
      <c r="A212" s="1">
        <v>44745</v>
      </c>
      <c r="B212" s="2">
        <v>0.34477999999999998</v>
      </c>
      <c r="C212" s="54">
        <f t="shared" si="73"/>
        <v>9.2839709657992278E-2</v>
      </c>
      <c r="D212" s="4">
        <v>7</v>
      </c>
      <c r="E212" s="55">
        <f t="shared" si="91"/>
        <v>-0.125</v>
      </c>
      <c r="F212" s="8" t="str">
        <f t="shared" si="76"/>
        <v/>
      </c>
      <c r="G212" s="56" t="str">
        <f t="shared" si="77"/>
        <v/>
      </c>
      <c r="H212" s="56" t="str">
        <f t="shared" si="78"/>
        <v/>
      </c>
      <c r="I212" s="7" t="str">
        <f t="shared" si="79"/>
        <v/>
      </c>
      <c r="J212" s="7" t="str">
        <f t="shared" si="80"/>
        <v/>
      </c>
      <c r="K212" s="56">
        <f t="shared" si="92"/>
        <v>29</v>
      </c>
      <c r="L212" s="56">
        <f t="shared" si="81"/>
        <v>-1</v>
      </c>
      <c r="M212" s="56">
        <f t="shared" si="93"/>
        <v>-1</v>
      </c>
      <c r="N212" s="57">
        <f t="shared" si="82"/>
        <v>0</v>
      </c>
      <c r="O212" s="57" t="str">
        <f t="shared" si="83"/>
        <v/>
      </c>
      <c r="P212" s="56" t="str">
        <f t="shared" si="84"/>
        <v/>
      </c>
      <c r="Q212" s="56" t="str">
        <f t="shared" si="85"/>
        <v/>
      </c>
      <c r="R212" s="7" t="str">
        <f t="shared" si="86"/>
        <v/>
      </c>
      <c r="S212" s="7" t="str">
        <f t="shared" si="87"/>
        <v/>
      </c>
      <c r="T212" s="56">
        <f t="shared" si="94"/>
        <v>30</v>
      </c>
      <c r="U212" s="56">
        <f t="shared" si="88"/>
        <v>0</v>
      </c>
      <c r="W212" s="8" t="str">
        <f t="shared" si="89"/>
        <v>OUT</v>
      </c>
      <c r="X212" s="58" t="str">
        <f t="shared" si="75"/>
        <v>LOOK</v>
      </c>
      <c r="Y212" s="59">
        <f t="shared" si="90"/>
        <v>0</v>
      </c>
      <c r="Z212" s="59">
        <f t="shared" si="95"/>
        <v>0</v>
      </c>
      <c r="AA212" s="59">
        <f>IFERROR(IF(U212&gt;1,"",MAX($Z$193:Z212)*P212),0)</f>
        <v>0</v>
      </c>
      <c r="AB212" s="59">
        <f t="shared" si="96"/>
        <v>416365.201026264</v>
      </c>
    </row>
    <row r="213" spans="1:28" ht="15.75" customHeight="1" x14ac:dyDescent="0.25">
      <c r="A213" s="1">
        <v>44752</v>
      </c>
      <c r="B213" s="2">
        <v>0.35050999999999999</v>
      </c>
      <c r="C213" s="54">
        <f t="shared" si="73"/>
        <v>1.6619293462497863E-2</v>
      </c>
      <c r="D213" s="4">
        <v>8</v>
      </c>
      <c r="E213" s="55">
        <f t="shared" si="91"/>
        <v>0.14285714285714285</v>
      </c>
      <c r="F213" s="8">
        <f t="shared" si="76"/>
        <v>1</v>
      </c>
      <c r="G213" s="56" t="str">
        <f t="shared" si="77"/>
        <v/>
      </c>
      <c r="H213" s="56" t="str">
        <f t="shared" si="78"/>
        <v/>
      </c>
      <c r="I213" s="7" t="str">
        <f t="shared" si="79"/>
        <v/>
      </c>
      <c r="J213" s="7" t="str">
        <f t="shared" si="80"/>
        <v/>
      </c>
      <c r="K213" s="56">
        <f t="shared" si="92"/>
        <v>30</v>
      </c>
      <c r="L213" s="56">
        <f t="shared" si="81"/>
        <v>0</v>
      </c>
      <c r="M213" s="56">
        <f t="shared" si="93"/>
        <v>0</v>
      </c>
      <c r="N213" s="57">
        <f t="shared" si="82"/>
        <v>0</v>
      </c>
      <c r="O213" s="57" t="str">
        <f t="shared" si="83"/>
        <v>X</v>
      </c>
      <c r="P213" s="56" t="str">
        <f t="shared" si="84"/>
        <v/>
      </c>
      <c r="Q213" s="56" t="str">
        <f t="shared" si="85"/>
        <v/>
      </c>
      <c r="R213" s="7" t="str">
        <f t="shared" si="86"/>
        <v/>
      </c>
      <c r="S213" s="7" t="str">
        <f t="shared" si="87"/>
        <v/>
      </c>
      <c r="T213" s="56">
        <f t="shared" si="94"/>
        <v>30</v>
      </c>
      <c r="U213" s="56">
        <f t="shared" si="88"/>
        <v>1</v>
      </c>
      <c r="W213" s="8" t="str">
        <f t="shared" si="89"/>
        <v>OUT</v>
      </c>
      <c r="X213" s="58" t="str">
        <f t="shared" si="75"/>
        <v>LOOK</v>
      </c>
      <c r="Y213" s="59">
        <f t="shared" si="90"/>
        <v>0</v>
      </c>
      <c r="Z213" s="59">
        <f t="shared" si="95"/>
        <v>0</v>
      </c>
      <c r="AA213" s="59">
        <f>IFERROR(IF(U213&gt;1,"",MAX($Z$193:Z213)*P213),0)</f>
        <v>0</v>
      </c>
      <c r="AB213" s="59">
        <f t="shared" si="96"/>
        <v>416365.201026264</v>
      </c>
    </row>
    <row r="214" spans="1:28" ht="15.75" customHeight="1" x14ac:dyDescent="0.25">
      <c r="A214" s="1">
        <v>44759</v>
      </c>
      <c r="B214" s="2">
        <v>0.35931999999999997</v>
      </c>
      <c r="C214" s="54">
        <f t="shared" si="73"/>
        <v>2.5134803571937991E-2</v>
      </c>
      <c r="D214" s="4">
        <v>9</v>
      </c>
      <c r="E214" s="55">
        <f t="shared" si="91"/>
        <v>0.125</v>
      </c>
      <c r="F214" s="8" t="str">
        <f t="shared" si="76"/>
        <v>X</v>
      </c>
      <c r="G214" s="56">
        <f t="shared" si="77"/>
        <v>0.35931999999999997</v>
      </c>
      <c r="H214" s="56">
        <f t="shared" si="78"/>
        <v>8</v>
      </c>
      <c r="I214" s="7">
        <f t="shared" si="79"/>
        <v>2.5134803571937991E-2</v>
      </c>
      <c r="J214" s="7">
        <f t="shared" si="80"/>
        <v>0.125</v>
      </c>
      <c r="K214" s="56">
        <f t="shared" si="92"/>
        <v>30</v>
      </c>
      <c r="L214" s="56">
        <f t="shared" si="81"/>
        <v>0</v>
      </c>
      <c r="M214" s="56">
        <f t="shared" si="93"/>
        <v>0</v>
      </c>
      <c r="N214" s="57">
        <f t="shared" si="82"/>
        <v>0</v>
      </c>
      <c r="O214" s="57" t="str">
        <f t="shared" si="83"/>
        <v>X</v>
      </c>
      <c r="P214" s="56" t="str">
        <f t="shared" si="84"/>
        <v/>
      </c>
      <c r="Q214" s="56" t="str">
        <f t="shared" si="85"/>
        <v/>
      </c>
      <c r="R214" s="7" t="str">
        <f t="shared" si="86"/>
        <v/>
      </c>
      <c r="S214" s="7" t="str">
        <f t="shared" si="87"/>
        <v/>
      </c>
      <c r="T214" s="56">
        <f t="shared" si="94"/>
        <v>30</v>
      </c>
      <c r="U214" s="56">
        <f t="shared" si="88"/>
        <v>1</v>
      </c>
      <c r="W214" s="8" t="str">
        <f t="shared" si="89"/>
        <v>OUT</v>
      </c>
      <c r="X214" s="58" t="str">
        <f t="shared" si="75"/>
        <v>LOOK</v>
      </c>
      <c r="Y214" s="59">
        <f t="shared" si="90"/>
        <v>0</v>
      </c>
      <c r="Z214" s="59">
        <f t="shared" si="95"/>
        <v>0</v>
      </c>
      <c r="AA214" s="59">
        <f>IFERROR(IF(U214&gt;1,"",MAX($Z$193:Z214)*P214),0)</f>
        <v>0</v>
      </c>
      <c r="AB214" s="59">
        <f t="shared" si="96"/>
        <v>416365.201026264</v>
      </c>
    </row>
    <row r="215" spans="1:28" ht="15.75" customHeight="1" x14ac:dyDescent="0.25">
      <c r="A215" s="1">
        <v>44766</v>
      </c>
      <c r="B215" s="2">
        <v>0.35931999999999997</v>
      </c>
      <c r="C215" s="54">
        <f t="shared" si="73"/>
        <v>0</v>
      </c>
      <c r="D215" s="4">
        <v>8</v>
      </c>
      <c r="E215" s="55">
        <f t="shared" si="91"/>
        <v>-0.1111111111111111</v>
      </c>
      <c r="F215" s="8" t="str">
        <f t="shared" si="76"/>
        <v/>
      </c>
      <c r="G215" s="56" t="str">
        <f t="shared" si="77"/>
        <v/>
      </c>
      <c r="H215" s="56" t="str">
        <f t="shared" si="78"/>
        <v/>
      </c>
      <c r="I215" s="7" t="str">
        <f t="shared" si="79"/>
        <v/>
      </c>
      <c r="J215" s="7" t="str">
        <f t="shared" si="80"/>
        <v/>
      </c>
      <c r="K215" s="56">
        <f t="shared" si="92"/>
        <v>30</v>
      </c>
      <c r="L215" s="56">
        <f t="shared" si="81"/>
        <v>0</v>
      </c>
      <c r="M215" s="56">
        <f t="shared" si="93"/>
        <v>0</v>
      </c>
      <c r="N215" s="57">
        <f t="shared" si="82"/>
        <v>0</v>
      </c>
      <c r="O215" s="57" t="str">
        <f t="shared" si="83"/>
        <v/>
      </c>
      <c r="P215" s="56" t="str">
        <f t="shared" si="84"/>
        <v/>
      </c>
      <c r="Q215" s="56" t="str">
        <f t="shared" si="85"/>
        <v/>
      </c>
      <c r="R215" s="7" t="str">
        <f t="shared" si="86"/>
        <v/>
      </c>
      <c r="S215" s="7" t="str">
        <f t="shared" si="87"/>
        <v/>
      </c>
      <c r="T215" s="56">
        <f t="shared" si="94"/>
        <v>30</v>
      </c>
      <c r="U215" s="56">
        <f t="shared" si="88"/>
        <v>1</v>
      </c>
      <c r="W215" s="8" t="str">
        <f t="shared" si="89"/>
        <v>OUT</v>
      </c>
      <c r="X215" s="58" t="str">
        <f t="shared" si="75"/>
        <v>LOOK</v>
      </c>
      <c r="Y215" s="59">
        <f t="shared" si="90"/>
        <v>0</v>
      </c>
      <c r="Z215" s="59">
        <f t="shared" si="95"/>
        <v>0</v>
      </c>
      <c r="AA215" s="59">
        <f>IFERROR(IF(U215&gt;1,"",MAX($Z$193:Z215)*P215),0)</f>
        <v>0</v>
      </c>
      <c r="AB215" s="59">
        <f t="shared" si="96"/>
        <v>416365.201026264</v>
      </c>
    </row>
    <row r="216" spans="1:28" ht="15.75" customHeight="1" x14ac:dyDescent="0.25">
      <c r="A216" s="1">
        <v>44773</v>
      </c>
      <c r="B216" s="2">
        <v>0.39369999999999999</v>
      </c>
      <c r="C216" s="54">
        <f t="shared" si="73"/>
        <v>9.5680730268284608E-2</v>
      </c>
      <c r="D216" s="4">
        <v>8</v>
      </c>
      <c r="E216" s="55">
        <f t="shared" si="91"/>
        <v>0</v>
      </c>
      <c r="F216" s="8" t="str">
        <f t="shared" si="76"/>
        <v/>
      </c>
      <c r="G216" s="56" t="str">
        <f t="shared" si="77"/>
        <v/>
      </c>
      <c r="H216" s="56" t="str">
        <f t="shared" si="78"/>
        <v/>
      </c>
      <c r="I216" s="7" t="str">
        <f t="shared" si="79"/>
        <v/>
      </c>
      <c r="J216" s="7" t="str">
        <f t="shared" si="80"/>
        <v/>
      </c>
      <c r="K216" s="56">
        <f t="shared" si="92"/>
        <v>30</v>
      </c>
      <c r="L216" s="56">
        <f t="shared" si="81"/>
        <v>0</v>
      </c>
      <c r="M216" s="56">
        <f t="shared" si="93"/>
        <v>0</v>
      </c>
      <c r="N216" s="57">
        <f t="shared" si="82"/>
        <v>0</v>
      </c>
      <c r="O216" s="57" t="str">
        <f t="shared" si="83"/>
        <v/>
      </c>
      <c r="P216" s="56" t="str">
        <f t="shared" si="84"/>
        <v/>
      </c>
      <c r="Q216" s="56" t="str">
        <f t="shared" si="85"/>
        <v/>
      </c>
      <c r="R216" s="7" t="str">
        <f t="shared" si="86"/>
        <v/>
      </c>
      <c r="S216" s="7" t="str">
        <f t="shared" si="87"/>
        <v/>
      </c>
      <c r="T216" s="56">
        <f t="shared" si="94"/>
        <v>30</v>
      </c>
      <c r="U216" s="56">
        <f t="shared" si="88"/>
        <v>1</v>
      </c>
      <c r="W216" s="8" t="str">
        <f t="shared" si="89"/>
        <v>OUT</v>
      </c>
      <c r="X216" s="58" t="str">
        <f t="shared" si="75"/>
        <v>LOOK</v>
      </c>
      <c r="Y216" s="59">
        <f t="shared" si="90"/>
        <v>0</v>
      </c>
      <c r="Z216" s="59">
        <f t="shared" si="95"/>
        <v>0</v>
      </c>
      <c r="AA216" s="59">
        <f>IFERROR(IF(U216&gt;1,"",MAX($Z$193:Z216)*P216),0)</f>
        <v>0</v>
      </c>
      <c r="AB216" s="59">
        <f t="shared" si="96"/>
        <v>416365.201026264</v>
      </c>
    </row>
    <row r="217" spans="1:28" ht="15.75" customHeight="1" x14ac:dyDescent="0.25">
      <c r="A217" s="1">
        <v>44780</v>
      </c>
      <c r="B217" s="2">
        <v>0.374</v>
      </c>
      <c r="C217" s="54">
        <f t="shared" ref="C217:C280" si="97">(B217-B216)/B216</f>
        <v>-5.0038100076200138E-2</v>
      </c>
      <c r="D217" s="4">
        <v>7</v>
      </c>
      <c r="E217" s="55">
        <f t="shared" si="91"/>
        <v>-0.125</v>
      </c>
      <c r="F217" s="8" t="str">
        <f t="shared" si="76"/>
        <v/>
      </c>
      <c r="G217" s="56" t="str">
        <f t="shared" si="77"/>
        <v/>
      </c>
      <c r="H217" s="56" t="str">
        <f t="shared" si="78"/>
        <v/>
      </c>
      <c r="I217" s="7" t="str">
        <f t="shared" si="79"/>
        <v/>
      </c>
      <c r="J217" s="7" t="str">
        <f t="shared" si="80"/>
        <v/>
      </c>
      <c r="K217" s="56">
        <f t="shared" si="92"/>
        <v>30</v>
      </c>
      <c r="L217" s="56">
        <f t="shared" si="81"/>
        <v>0</v>
      </c>
      <c r="M217" s="56">
        <f t="shared" si="93"/>
        <v>0</v>
      </c>
      <c r="N217" s="57">
        <f t="shared" si="82"/>
        <v>0</v>
      </c>
      <c r="O217" s="57" t="str">
        <f t="shared" si="83"/>
        <v/>
      </c>
      <c r="P217" s="56" t="str">
        <f t="shared" si="84"/>
        <v/>
      </c>
      <c r="Q217" s="56" t="str">
        <f t="shared" si="85"/>
        <v/>
      </c>
      <c r="R217" s="7" t="str">
        <f t="shared" si="86"/>
        <v/>
      </c>
      <c r="S217" s="7" t="str">
        <f t="shared" si="87"/>
        <v/>
      </c>
      <c r="T217" s="56">
        <f t="shared" si="94"/>
        <v>30</v>
      </c>
      <c r="U217" s="56">
        <f t="shared" si="88"/>
        <v>1</v>
      </c>
      <c r="W217" s="8" t="str">
        <f t="shared" si="89"/>
        <v>OUT</v>
      </c>
      <c r="X217" s="58" t="str">
        <f t="shared" si="75"/>
        <v>LOOK</v>
      </c>
      <c r="Y217" s="59">
        <f t="shared" si="90"/>
        <v>0</v>
      </c>
      <c r="Z217" s="59">
        <f t="shared" si="95"/>
        <v>0</v>
      </c>
      <c r="AA217" s="59">
        <f>IFERROR(IF(U217&gt;1,"",MAX($Z$193:Z217)*P217),0)</f>
        <v>0</v>
      </c>
      <c r="AB217" s="59">
        <f t="shared" si="96"/>
        <v>416365.201026264</v>
      </c>
    </row>
    <row r="218" spans="1:28" ht="15.75" customHeight="1" x14ac:dyDescent="0.25">
      <c r="A218" s="1">
        <v>44787</v>
      </c>
      <c r="B218" s="2">
        <v>0.37919999999999998</v>
      </c>
      <c r="C218" s="54">
        <f t="shared" si="97"/>
        <v>1.3903743315507974E-2</v>
      </c>
      <c r="D218" s="4">
        <v>7</v>
      </c>
      <c r="E218" s="55">
        <f t="shared" si="91"/>
        <v>0</v>
      </c>
      <c r="F218" s="8" t="str">
        <f t="shared" si="76"/>
        <v/>
      </c>
      <c r="G218" s="56" t="str">
        <f t="shared" si="77"/>
        <v/>
      </c>
      <c r="H218" s="56" t="str">
        <f t="shared" si="78"/>
        <v/>
      </c>
      <c r="I218" s="7" t="str">
        <f t="shared" si="79"/>
        <v/>
      </c>
      <c r="J218" s="7" t="str">
        <f t="shared" si="80"/>
        <v/>
      </c>
      <c r="K218" s="56">
        <f t="shared" si="92"/>
        <v>30</v>
      </c>
      <c r="L218" s="56">
        <f t="shared" si="81"/>
        <v>0</v>
      </c>
      <c r="M218" s="56">
        <f t="shared" si="93"/>
        <v>0</v>
      </c>
      <c r="N218" s="57">
        <f t="shared" si="82"/>
        <v>0</v>
      </c>
      <c r="O218" s="57" t="str">
        <f t="shared" si="83"/>
        <v/>
      </c>
      <c r="P218" s="56" t="str">
        <f t="shared" si="84"/>
        <v/>
      </c>
      <c r="Q218" s="56" t="str">
        <f t="shared" si="85"/>
        <v/>
      </c>
      <c r="R218" s="7" t="str">
        <f t="shared" si="86"/>
        <v/>
      </c>
      <c r="S218" s="7" t="str">
        <f t="shared" si="87"/>
        <v/>
      </c>
      <c r="T218" s="56">
        <f t="shared" si="94"/>
        <v>30</v>
      </c>
      <c r="U218" s="56">
        <f t="shared" si="88"/>
        <v>1</v>
      </c>
      <c r="W218" s="8" t="str">
        <f t="shared" si="89"/>
        <v>OUT</v>
      </c>
      <c r="X218" s="58" t="str">
        <f t="shared" si="75"/>
        <v>LOOK</v>
      </c>
      <c r="Y218" s="59">
        <f t="shared" si="90"/>
        <v>0</v>
      </c>
      <c r="Z218" s="59">
        <f t="shared" si="95"/>
        <v>0</v>
      </c>
      <c r="AA218" s="59">
        <f>IFERROR(IF(U218&gt;1,"",MAX($Z$193:Z218)*P218),0)</f>
        <v>0</v>
      </c>
      <c r="AB218" s="59">
        <f t="shared" si="96"/>
        <v>416365.201026264</v>
      </c>
    </row>
    <row r="219" spans="1:28" ht="15.75" customHeight="1" x14ac:dyDescent="0.25">
      <c r="A219" s="1">
        <v>44794</v>
      </c>
      <c r="B219" s="2">
        <v>0.33360000000000001</v>
      </c>
      <c r="C219" s="54">
        <f t="shared" si="97"/>
        <v>-0.12025316455696196</v>
      </c>
      <c r="D219" s="4">
        <v>7</v>
      </c>
      <c r="E219" s="55">
        <f t="shared" si="91"/>
        <v>0</v>
      </c>
      <c r="F219" s="8" t="str">
        <f t="shared" si="76"/>
        <v/>
      </c>
      <c r="G219" s="56" t="str">
        <f t="shared" si="77"/>
        <v/>
      </c>
      <c r="H219" s="56" t="str">
        <f t="shared" si="78"/>
        <v/>
      </c>
      <c r="I219" s="7" t="str">
        <f t="shared" si="79"/>
        <v/>
      </c>
      <c r="J219" s="7" t="str">
        <f t="shared" si="80"/>
        <v/>
      </c>
      <c r="K219" s="56">
        <f t="shared" si="92"/>
        <v>30</v>
      </c>
      <c r="L219" s="56">
        <f t="shared" si="81"/>
        <v>0</v>
      </c>
      <c r="M219" s="56">
        <f t="shared" si="93"/>
        <v>0</v>
      </c>
      <c r="N219" s="57">
        <f t="shared" si="82"/>
        <v>0</v>
      </c>
      <c r="O219" s="57" t="str">
        <f t="shared" si="83"/>
        <v/>
      </c>
      <c r="P219" s="56" t="str">
        <f t="shared" si="84"/>
        <v/>
      </c>
      <c r="Q219" s="56" t="str">
        <f t="shared" si="85"/>
        <v/>
      </c>
      <c r="R219" s="7" t="str">
        <f t="shared" si="86"/>
        <v/>
      </c>
      <c r="S219" s="7" t="str">
        <f t="shared" si="87"/>
        <v/>
      </c>
      <c r="T219" s="56">
        <f t="shared" si="94"/>
        <v>30</v>
      </c>
      <c r="U219" s="56">
        <f t="shared" si="88"/>
        <v>1</v>
      </c>
      <c r="W219" s="8" t="str">
        <f t="shared" si="89"/>
        <v>OUT</v>
      </c>
      <c r="X219" s="58" t="str">
        <f t="shared" si="75"/>
        <v>LOOK</v>
      </c>
      <c r="Y219" s="59">
        <f t="shared" si="90"/>
        <v>0</v>
      </c>
      <c r="Z219" s="59">
        <f t="shared" si="95"/>
        <v>0</v>
      </c>
      <c r="AA219" s="59">
        <f>IFERROR(IF(U219&gt;1,"",MAX($Z$193:Z219)*P219),0)</f>
        <v>0</v>
      </c>
      <c r="AB219" s="59">
        <f t="shared" si="96"/>
        <v>416365.201026264</v>
      </c>
    </row>
    <row r="220" spans="1:28" ht="15.75" customHeight="1" x14ac:dyDescent="0.25">
      <c r="A220" s="1">
        <v>44801</v>
      </c>
      <c r="B220" s="2">
        <v>0.33489999999999998</v>
      </c>
      <c r="C220" s="54">
        <f t="shared" si="97"/>
        <v>3.8968824940046995E-3</v>
      </c>
      <c r="D220" s="4">
        <v>6</v>
      </c>
      <c r="E220" s="55">
        <f t="shared" si="91"/>
        <v>-0.14285714285714285</v>
      </c>
      <c r="F220" s="8" t="str">
        <f t="shared" si="76"/>
        <v/>
      </c>
      <c r="G220" s="56" t="str">
        <f t="shared" si="77"/>
        <v/>
      </c>
      <c r="H220" s="56" t="str">
        <f t="shared" si="78"/>
        <v/>
      </c>
      <c r="I220" s="7" t="str">
        <f t="shared" si="79"/>
        <v/>
      </c>
      <c r="J220" s="7" t="str">
        <f t="shared" si="80"/>
        <v/>
      </c>
      <c r="K220" s="56">
        <f t="shared" si="92"/>
        <v>30</v>
      </c>
      <c r="L220" s="56">
        <f t="shared" si="81"/>
        <v>0</v>
      </c>
      <c r="M220" s="56">
        <f t="shared" si="93"/>
        <v>0</v>
      </c>
      <c r="N220" s="57">
        <f t="shared" si="82"/>
        <v>0</v>
      </c>
      <c r="O220" s="57" t="str">
        <f t="shared" si="83"/>
        <v/>
      </c>
      <c r="P220" s="56" t="str">
        <f t="shared" si="84"/>
        <v/>
      </c>
      <c r="Q220" s="56" t="str">
        <f t="shared" si="85"/>
        <v/>
      </c>
      <c r="R220" s="7" t="str">
        <f t="shared" si="86"/>
        <v/>
      </c>
      <c r="S220" s="7" t="str">
        <f t="shared" si="87"/>
        <v/>
      </c>
      <c r="T220" s="56">
        <f t="shared" si="94"/>
        <v>30</v>
      </c>
      <c r="U220" s="56">
        <f t="shared" si="88"/>
        <v>1</v>
      </c>
      <c r="W220" s="8" t="str">
        <f t="shared" si="89"/>
        <v>OUT</v>
      </c>
      <c r="X220" s="58" t="str">
        <f t="shared" si="75"/>
        <v>LOOK</v>
      </c>
      <c r="Y220" s="59">
        <f t="shared" si="90"/>
        <v>0</v>
      </c>
      <c r="Z220" s="59">
        <f t="shared" si="95"/>
        <v>0</v>
      </c>
      <c r="AA220" s="59">
        <f>IFERROR(IF(U220&gt;1,"",MAX($Z$193:Z220)*P220),0)</f>
        <v>0</v>
      </c>
      <c r="AB220" s="59">
        <f t="shared" si="96"/>
        <v>416365.201026264</v>
      </c>
    </row>
    <row r="221" spans="1:28" ht="15.75" customHeight="1" x14ac:dyDescent="0.25">
      <c r="A221" s="1">
        <v>44808</v>
      </c>
      <c r="B221" s="2">
        <v>0.3291</v>
      </c>
      <c r="C221" s="54">
        <f t="shared" si="97"/>
        <v>-1.7318602567930642E-2</v>
      </c>
      <c r="D221" s="4">
        <v>7</v>
      </c>
      <c r="E221" s="55">
        <f t="shared" si="91"/>
        <v>0.16666666666666666</v>
      </c>
      <c r="F221" s="8">
        <f t="shared" si="76"/>
        <v>1</v>
      </c>
      <c r="G221" s="56" t="str">
        <f t="shared" si="77"/>
        <v/>
      </c>
      <c r="H221" s="56" t="str">
        <f t="shared" si="78"/>
        <v/>
      </c>
      <c r="I221" s="7" t="str">
        <f t="shared" si="79"/>
        <v/>
      </c>
      <c r="J221" s="7" t="str">
        <f t="shared" si="80"/>
        <v/>
      </c>
      <c r="K221" s="56">
        <f t="shared" si="92"/>
        <v>31</v>
      </c>
      <c r="L221" s="56">
        <f t="shared" si="81"/>
        <v>1</v>
      </c>
      <c r="M221" s="56">
        <f t="shared" si="93"/>
        <v>1</v>
      </c>
      <c r="N221" s="57">
        <f t="shared" si="82"/>
        <v>1</v>
      </c>
      <c r="O221" s="57" t="str">
        <f t="shared" si="83"/>
        <v>X</v>
      </c>
      <c r="P221" s="56" t="str">
        <f t="shared" si="84"/>
        <v/>
      </c>
      <c r="Q221" s="56" t="str">
        <f t="shared" si="85"/>
        <v/>
      </c>
      <c r="R221" s="7" t="str">
        <f t="shared" si="86"/>
        <v/>
      </c>
      <c r="S221" s="7" t="str">
        <f t="shared" si="87"/>
        <v/>
      </c>
      <c r="T221" s="56">
        <f t="shared" si="94"/>
        <v>30</v>
      </c>
      <c r="U221" s="56">
        <f t="shared" si="88"/>
        <v>1</v>
      </c>
      <c r="W221" s="8" t="str">
        <f t="shared" si="89"/>
        <v>IN</v>
      </c>
      <c r="X221" s="58" t="str">
        <f t="shared" si="75"/>
        <v>LOOK</v>
      </c>
      <c r="Y221" s="59">
        <f t="shared" si="90"/>
        <v>0</v>
      </c>
      <c r="Z221" s="59">
        <f t="shared" si="95"/>
        <v>0</v>
      </c>
      <c r="AA221" s="59">
        <f>IFERROR(IF(U221&gt;1,"",MAX($Z$193:Z221)*P221),0)</f>
        <v>0</v>
      </c>
      <c r="AB221" s="59">
        <f t="shared" si="96"/>
        <v>416365.201026264</v>
      </c>
    </row>
    <row r="222" spans="1:28" ht="15.75" customHeight="1" x14ac:dyDescent="0.25">
      <c r="A222" s="1">
        <v>44815</v>
      </c>
      <c r="B222" s="2">
        <v>0.35510000000000003</v>
      </c>
      <c r="C222" s="54">
        <f t="shared" si="97"/>
        <v>7.9003342449103689E-2</v>
      </c>
      <c r="D222" s="4">
        <v>8</v>
      </c>
      <c r="E222" s="55">
        <f t="shared" si="91"/>
        <v>0.14285714285714285</v>
      </c>
      <c r="F222" s="8">
        <f t="shared" si="76"/>
        <v>1</v>
      </c>
      <c r="G222" s="56">
        <f t="shared" si="77"/>
        <v>0.35510000000000003</v>
      </c>
      <c r="H222" s="56">
        <f t="shared" si="78"/>
        <v>23</v>
      </c>
      <c r="I222" s="7">
        <f t="shared" si="79"/>
        <v>7.9003342449103689E-2</v>
      </c>
      <c r="J222" s="7">
        <f t="shared" si="80"/>
        <v>0.14285714285714285</v>
      </c>
      <c r="K222" s="56">
        <f t="shared" si="92"/>
        <v>32</v>
      </c>
      <c r="L222" s="56">
        <f t="shared" si="81"/>
        <v>2</v>
      </c>
      <c r="M222" s="56">
        <f t="shared" si="93"/>
        <v>2</v>
      </c>
      <c r="N222" s="57">
        <f t="shared" si="82"/>
        <v>2</v>
      </c>
      <c r="O222" s="57" t="str">
        <f t="shared" si="83"/>
        <v>X</v>
      </c>
      <c r="P222" s="56" t="str">
        <f t="shared" si="84"/>
        <v/>
      </c>
      <c r="Q222" s="56" t="str">
        <f t="shared" si="85"/>
        <v/>
      </c>
      <c r="R222" s="7" t="str">
        <f t="shared" si="86"/>
        <v/>
      </c>
      <c r="S222" s="7" t="str">
        <f t="shared" si="87"/>
        <v/>
      </c>
      <c r="T222" s="56">
        <f t="shared" si="94"/>
        <v>30</v>
      </c>
      <c r="U222" s="56">
        <f t="shared" si="88"/>
        <v>1</v>
      </c>
      <c r="W222" s="8" t="str">
        <f t="shared" si="89"/>
        <v>IN</v>
      </c>
      <c r="X222" s="58">
        <f t="shared" si="75"/>
        <v>1000</v>
      </c>
      <c r="Y222" s="59">
        <f t="shared" si="90"/>
        <v>2816.1081385525204</v>
      </c>
      <c r="Z222" s="59">
        <f t="shared" si="95"/>
        <v>2816.1081385525204</v>
      </c>
      <c r="AA222" s="59">
        <f>IFERROR(IF(U222&gt;1,"",MAX($Z$193:Z222)*P222),0)</f>
        <v>0</v>
      </c>
      <c r="AB222" s="59">
        <f t="shared" si="96"/>
        <v>416365.201026264</v>
      </c>
    </row>
    <row r="223" spans="1:28" ht="15.75" customHeight="1" x14ac:dyDescent="0.25">
      <c r="A223" s="1">
        <v>44822</v>
      </c>
      <c r="B223" s="2">
        <v>0.37259999999999999</v>
      </c>
      <c r="C223" s="54">
        <f t="shared" si="97"/>
        <v>4.9281892424668988E-2</v>
      </c>
      <c r="D223" s="4">
        <v>23</v>
      </c>
      <c r="E223" s="55">
        <f t="shared" si="91"/>
        <v>1.875</v>
      </c>
      <c r="F223" s="8">
        <f t="shared" si="76"/>
        <v>1</v>
      </c>
      <c r="G223" s="56">
        <f t="shared" si="77"/>
        <v>0.37259999999999999</v>
      </c>
      <c r="H223" s="56">
        <f t="shared" si="78"/>
        <v>16</v>
      </c>
      <c r="I223" s="7">
        <f t="shared" si="79"/>
        <v>4.9281892424668988E-2</v>
      </c>
      <c r="J223" s="7">
        <f t="shared" si="80"/>
        <v>1.875</v>
      </c>
      <c r="K223" s="56">
        <f t="shared" si="92"/>
        <v>33</v>
      </c>
      <c r="L223" s="56">
        <f t="shared" si="81"/>
        <v>3</v>
      </c>
      <c r="M223" s="56">
        <f t="shared" si="93"/>
        <v>3</v>
      </c>
      <c r="N223" s="57">
        <f t="shared" si="82"/>
        <v>3</v>
      </c>
      <c r="O223" s="57" t="str">
        <f t="shared" si="83"/>
        <v>X</v>
      </c>
      <c r="P223" s="56" t="str">
        <f t="shared" si="84"/>
        <v/>
      </c>
      <c r="Q223" s="56" t="str">
        <f t="shared" si="85"/>
        <v/>
      </c>
      <c r="R223" s="7" t="str">
        <f t="shared" si="86"/>
        <v/>
      </c>
      <c r="S223" s="7" t="str">
        <f t="shared" si="87"/>
        <v/>
      </c>
      <c r="T223" s="56">
        <f t="shared" si="94"/>
        <v>30</v>
      </c>
      <c r="U223" s="56">
        <f t="shared" si="88"/>
        <v>1</v>
      </c>
      <c r="W223" s="8" t="str">
        <f t="shared" si="89"/>
        <v>IN</v>
      </c>
      <c r="X223" s="60">
        <f>IF(M222&gt;=1,IFERROR(AA192*F222,""),"LOOK")</f>
        <v>74748.562177971166</v>
      </c>
      <c r="Y223" s="59">
        <f t="shared" si="90"/>
        <v>200613.42506165101</v>
      </c>
      <c r="Z223" s="59">
        <f t="shared" si="95"/>
        <v>203429.53320020353</v>
      </c>
      <c r="AA223" s="59">
        <f>IFERROR(IF(U223&gt;1,"",MAX($Z$193:Z223)*P223),0)</f>
        <v>0</v>
      </c>
      <c r="AB223" s="59">
        <f t="shared" si="96"/>
        <v>416365.201026264</v>
      </c>
    </row>
    <row r="224" spans="1:28" ht="15.75" customHeight="1" x14ac:dyDescent="0.25">
      <c r="A224" s="1">
        <v>44829</v>
      </c>
      <c r="B224" s="2">
        <v>0.50419999999999998</v>
      </c>
      <c r="C224" s="54">
        <f t="shared" si="97"/>
        <v>0.35319377348362857</v>
      </c>
      <c r="D224" s="4">
        <v>16</v>
      </c>
      <c r="E224" s="55">
        <f t="shared" si="91"/>
        <v>-0.30434782608695654</v>
      </c>
      <c r="F224" s="8" t="str">
        <f t="shared" si="76"/>
        <v/>
      </c>
      <c r="G224" s="56">
        <f t="shared" si="77"/>
        <v>0.50419999999999998</v>
      </c>
      <c r="H224" s="56">
        <f t="shared" si="78"/>
        <v>14</v>
      </c>
      <c r="I224" s="7">
        <f t="shared" si="79"/>
        <v>0.35319377348362857</v>
      </c>
      <c r="J224" s="7">
        <f t="shared" si="80"/>
        <v>-0.30434782608695654</v>
      </c>
      <c r="K224" s="56">
        <f t="shared" si="92"/>
        <v>33</v>
      </c>
      <c r="L224" s="56">
        <f t="shared" si="81"/>
        <v>3</v>
      </c>
      <c r="M224" s="56">
        <f t="shared" si="93"/>
        <v>3</v>
      </c>
      <c r="N224" s="57">
        <f t="shared" si="82"/>
        <v>3</v>
      </c>
      <c r="O224" s="57" t="str">
        <f t="shared" si="83"/>
        <v/>
      </c>
      <c r="P224" s="56" t="str">
        <f t="shared" si="84"/>
        <v/>
      </c>
      <c r="Q224" s="56" t="str">
        <f t="shared" si="85"/>
        <v/>
      </c>
      <c r="R224" s="7" t="str">
        <f t="shared" si="86"/>
        <v/>
      </c>
      <c r="S224" s="7" t="str">
        <f t="shared" si="87"/>
        <v/>
      </c>
      <c r="T224" s="56">
        <f t="shared" si="94"/>
        <v>30</v>
      </c>
      <c r="U224" s="56">
        <f t="shared" si="88"/>
        <v>1</v>
      </c>
      <c r="W224" s="8" t="str">
        <f t="shared" si="89"/>
        <v>IN</v>
      </c>
      <c r="X224" s="58">
        <f t="shared" ref="X224:X239" si="98">IF(M223&gt;=1,IFERROR($X$2*F223,""),"LOOK")</f>
        <v>1000</v>
      </c>
      <c r="Y224" s="59">
        <f t="shared" si="90"/>
        <v>1983.3399444664817</v>
      </c>
      <c r="Z224" s="59">
        <f t="shared" si="95"/>
        <v>205412.87314467001</v>
      </c>
      <c r="AA224" s="59">
        <f>IFERROR(IF(U224&gt;1,"",MAX($Z$193:Z224)*P224),0)</f>
        <v>0</v>
      </c>
      <c r="AB224" s="59">
        <f t="shared" si="96"/>
        <v>416365.201026264</v>
      </c>
    </row>
    <row r="225" spans="1:28" ht="15.75" customHeight="1" x14ac:dyDescent="0.25">
      <c r="A225" s="1">
        <v>44836</v>
      </c>
      <c r="B225" s="2">
        <v>0.47499999999999998</v>
      </c>
      <c r="C225" s="54">
        <f t="shared" si="97"/>
        <v>-5.7913526378421273E-2</v>
      </c>
      <c r="D225" s="4">
        <v>14</v>
      </c>
      <c r="E225" s="55">
        <f t="shared" si="91"/>
        <v>-0.125</v>
      </c>
      <c r="F225" s="8" t="str">
        <f t="shared" si="76"/>
        <v/>
      </c>
      <c r="G225" s="56" t="str">
        <f t="shared" si="77"/>
        <v/>
      </c>
      <c r="H225" s="56" t="str">
        <f t="shared" si="78"/>
        <v/>
      </c>
      <c r="I225" s="7" t="str">
        <f t="shared" si="79"/>
        <v/>
      </c>
      <c r="J225" s="7" t="str">
        <f t="shared" si="80"/>
        <v/>
      </c>
      <c r="K225" s="56">
        <f t="shared" si="92"/>
        <v>33</v>
      </c>
      <c r="L225" s="56">
        <f t="shared" si="81"/>
        <v>3</v>
      </c>
      <c r="M225" s="56">
        <f t="shared" si="93"/>
        <v>3</v>
      </c>
      <c r="N225" s="57">
        <f t="shared" si="82"/>
        <v>3</v>
      </c>
      <c r="O225" s="57" t="str">
        <f t="shared" si="83"/>
        <v/>
      </c>
      <c r="P225" s="56" t="str">
        <f t="shared" si="84"/>
        <v/>
      </c>
      <c r="Q225" s="56" t="str">
        <f t="shared" si="85"/>
        <v/>
      </c>
      <c r="R225" s="7" t="str">
        <f t="shared" si="86"/>
        <v/>
      </c>
      <c r="S225" s="7" t="str">
        <f t="shared" si="87"/>
        <v/>
      </c>
      <c r="T225" s="56">
        <f t="shared" si="94"/>
        <v>30</v>
      </c>
      <c r="U225" s="56">
        <f t="shared" si="88"/>
        <v>1</v>
      </c>
      <c r="W225" s="8" t="str">
        <f t="shared" si="89"/>
        <v>IN</v>
      </c>
      <c r="X225" s="58" t="str">
        <f t="shared" si="98"/>
        <v/>
      </c>
      <c r="Y225" s="59">
        <f t="shared" si="90"/>
        <v>0</v>
      </c>
      <c r="Z225" s="59">
        <f t="shared" si="95"/>
        <v>205412.87314467001</v>
      </c>
      <c r="AA225" s="59">
        <f>IFERROR(IF(U225&gt;1,"",MAX($Z$193:Z225)*P225),0)</f>
        <v>0</v>
      </c>
      <c r="AB225" s="59">
        <f t="shared" si="96"/>
        <v>416365.201026264</v>
      </c>
    </row>
    <row r="226" spans="1:28" ht="15.75" customHeight="1" x14ac:dyDescent="0.25">
      <c r="A226" s="1">
        <v>44843</v>
      </c>
      <c r="B226" s="2">
        <v>0.51790000000000003</v>
      </c>
      <c r="C226" s="54">
        <f t="shared" si="97"/>
        <v>9.0315789473684321E-2</v>
      </c>
      <c r="D226" s="4">
        <v>14</v>
      </c>
      <c r="E226" s="55">
        <f t="shared" si="91"/>
        <v>0</v>
      </c>
      <c r="F226" s="8" t="str">
        <f t="shared" si="76"/>
        <v/>
      </c>
      <c r="G226" s="56" t="str">
        <f t="shared" si="77"/>
        <v/>
      </c>
      <c r="H226" s="56" t="str">
        <f t="shared" si="78"/>
        <v/>
      </c>
      <c r="I226" s="7" t="str">
        <f t="shared" si="79"/>
        <v/>
      </c>
      <c r="J226" s="7" t="str">
        <f t="shared" si="80"/>
        <v/>
      </c>
      <c r="K226" s="56">
        <f t="shared" si="92"/>
        <v>33</v>
      </c>
      <c r="L226" s="56">
        <f t="shared" si="81"/>
        <v>3</v>
      </c>
      <c r="M226" s="56">
        <f t="shared" si="93"/>
        <v>3</v>
      </c>
      <c r="N226" s="57">
        <f t="shared" si="82"/>
        <v>3</v>
      </c>
      <c r="O226" s="57" t="str">
        <f t="shared" si="83"/>
        <v/>
      </c>
      <c r="P226" s="56" t="str">
        <f t="shared" si="84"/>
        <v/>
      </c>
      <c r="Q226" s="56" t="str">
        <f t="shared" si="85"/>
        <v/>
      </c>
      <c r="R226" s="7" t="str">
        <f t="shared" si="86"/>
        <v/>
      </c>
      <c r="S226" s="7" t="str">
        <f t="shared" si="87"/>
        <v/>
      </c>
      <c r="T226" s="56">
        <f t="shared" si="94"/>
        <v>30</v>
      </c>
      <c r="U226" s="56">
        <f t="shared" si="88"/>
        <v>1</v>
      </c>
      <c r="W226" s="8" t="str">
        <f t="shared" si="89"/>
        <v>IN</v>
      </c>
      <c r="X226" s="58" t="str">
        <f t="shared" si="98"/>
        <v/>
      </c>
      <c r="Y226" s="59">
        <f t="shared" si="90"/>
        <v>0</v>
      </c>
      <c r="Z226" s="59">
        <f t="shared" si="95"/>
        <v>205412.87314467001</v>
      </c>
      <c r="AA226" s="59">
        <f>IFERROR(IF(U226&gt;1,"",MAX($Z$193:Z226)*P226),0)</f>
        <v>0</v>
      </c>
      <c r="AB226" s="59">
        <f t="shared" si="96"/>
        <v>416365.201026264</v>
      </c>
    </row>
    <row r="227" spans="1:28" ht="15.75" customHeight="1" x14ac:dyDescent="0.25">
      <c r="A227" s="1">
        <v>44850</v>
      </c>
      <c r="B227" s="2">
        <v>0.48220000000000002</v>
      </c>
      <c r="C227" s="54">
        <f t="shared" si="97"/>
        <v>-6.8932226298513241E-2</v>
      </c>
      <c r="D227" s="4">
        <v>10</v>
      </c>
      <c r="E227" s="55">
        <f t="shared" si="91"/>
        <v>-0.2857142857142857</v>
      </c>
      <c r="F227" s="8" t="str">
        <f t="shared" si="76"/>
        <v/>
      </c>
      <c r="G227" s="56" t="str">
        <f t="shared" si="77"/>
        <v/>
      </c>
      <c r="H227" s="56" t="str">
        <f t="shared" si="78"/>
        <v/>
      </c>
      <c r="I227" s="7" t="str">
        <f t="shared" si="79"/>
        <v/>
      </c>
      <c r="J227" s="7" t="str">
        <f t="shared" si="80"/>
        <v/>
      </c>
      <c r="K227" s="56">
        <f t="shared" si="92"/>
        <v>33</v>
      </c>
      <c r="L227" s="56">
        <f t="shared" si="81"/>
        <v>3</v>
      </c>
      <c r="M227" s="56">
        <f t="shared" si="93"/>
        <v>3</v>
      </c>
      <c r="N227" s="57">
        <f t="shared" si="82"/>
        <v>3</v>
      </c>
      <c r="O227" s="57" t="str">
        <f t="shared" si="83"/>
        <v/>
      </c>
      <c r="P227" s="56" t="str">
        <f t="shared" si="84"/>
        <v/>
      </c>
      <c r="Q227" s="56" t="str">
        <f t="shared" si="85"/>
        <v/>
      </c>
      <c r="R227" s="7" t="str">
        <f t="shared" si="86"/>
        <v/>
      </c>
      <c r="S227" s="7" t="str">
        <f t="shared" si="87"/>
        <v/>
      </c>
      <c r="T227" s="56">
        <f t="shared" si="94"/>
        <v>30</v>
      </c>
      <c r="U227" s="56">
        <f t="shared" si="88"/>
        <v>1</v>
      </c>
      <c r="W227" s="8" t="str">
        <f t="shared" si="89"/>
        <v>IN</v>
      </c>
      <c r="X227" s="58" t="str">
        <f t="shared" si="98"/>
        <v/>
      </c>
      <c r="Y227" s="59">
        <f t="shared" si="90"/>
        <v>0</v>
      </c>
      <c r="Z227" s="59">
        <f t="shared" si="95"/>
        <v>205412.87314467001</v>
      </c>
      <c r="AA227" s="59">
        <f>IFERROR(IF(U227&gt;1,"",MAX($Z$193:Z227)*P227),0)</f>
        <v>0</v>
      </c>
      <c r="AB227" s="59">
        <f t="shared" si="96"/>
        <v>416365.201026264</v>
      </c>
    </row>
    <row r="228" spans="1:28" ht="15.75" customHeight="1" x14ac:dyDescent="0.25">
      <c r="A228" s="1">
        <v>44857</v>
      </c>
      <c r="B228" s="2">
        <v>0.46429999999999999</v>
      </c>
      <c r="C228" s="54">
        <f t="shared" si="97"/>
        <v>-3.7121526337619302E-2</v>
      </c>
      <c r="D228" s="4">
        <v>11</v>
      </c>
      <c r="E228" s="55">
        <f t="shared" si="91"/>
        <v>0.1</v>
      </c>
      <c r="F228" s="8">
        <f t="shared" si="76"/>
        <v>1</v>
      </c>
      <c r="G228" s="56" t="str">
        <f t="shared" si="77"/>
        <v/>
      </c>
      <c r="H228" s="56" t="str">
        <f t="shared" si="78"/>
        <v/>
      </c>
      <c r="I228" s="7" t="str">
        <f t="shared" si="79"/>
        <v/>
      </c>
      <c r="J228" s="7" t="str">
        <f t="shared" si="80"/>
        <v/>
      </c>
      <c r="K228" s="56">
        <f t="shared" si="92"/>
        <v>34</v>
      </c>
      <c r="L228" s="56">
        <f t="shared" si="81"/>
        <v>4</v>
      </c>
      <c r="M228" s="56">
        <f t="shared" si="93"/>
        <v>4</v>
      </c>
      <c r="N228" s="57">
        <f t="shared" si="82"/>
        <v>4</v>
      </c>
      <c r="O228" s="57" t="str">
        <f t="shared" si="83"/>
        <v>X</v>
      </c>
      <c r="P228" s="56" t="str">
        <f t="shared" si="84"/>
        <v/>
      </c>
      <c r="Q228" s="56" t="str">
        <f t="shared" si="85"/>
        <v/>
      </c>
      <c r="R228" s="7" t="str">
        <f t="shared" si="86"/>
        <v/>
      </c>
      <c r="S228" s="7" t="str">
        <f t="shared" si="87"/>
        <v/>
      </c>
      <c r="T228" s="56">
        <f t="shared" si="94"/>
        <v>30</v>
      </c>
      <c r="U228" s="56">
        <f t="shared" si="88"/>
        <v>1</v>
      </c>
      <c r="W228" s="8" t="str">
        <f t="shared" si="89"/>
        <v>IN</v>
      </c>
      <c r="X228" s="58" t="str">
        <f t="shared" si="98"/>
        <v/>
      </c>
      <c r="Y228" s="59">
        <f t="shared" si="90"/>
        <v>0</v>
      </c>
      <c r="Z228" s="59">
        <f t="shared" si="95"/>
        <v>205412.87314467001</v>
      </c>
      <c r="AA228" s="59">
        <f>IFERROR(IF(U228&gt;1,"",MAX($Z$193:Z228)*P228),0)</f>
        <v>0</v>
      </c>
      <c r="AB228" s="59">
        <f t="shared" si="96"/>
        <v>416365.201026264</v>
      </c>
    </row>
    <row r="229" spans="1:28" ht="15.75" customHeight="1" x14ac:dyDescent="0.25">
      <c r="A229" s="1">
        <v>44864</v>
      </c>
      <c r="B229" s="2">
        <v>0.47360000000000002</v>
      </c>
      <c r="C229" s="54">
        <f t="shared" si="97"/>
        <v>2.0030152918371808E-2</v>
      </c>
      <c r="D229" s="4">
        <v>13</v>
      </c>
      <c r="E229" s="55">
        <f t="shared" si="91"/>
        <v>0.18181818181818182</v>
      </c>
      <c r="F229" s="8">
        <f>IF(E229&gt;0,IF(C230&gt;0,1,"X"),"")</f>
        <v>1</v>
      </c>
      <c r="G229" s="56">
        <f t="shared" si="77"/>
        <v>0.47360000000000002</v>
      </c>
      <c r="H229" s="56">
        <f t="shared" si="78"/>
        <v>14</v>
      </c>
      <c r="I229" s="7">
        <f t="shared" si="79"/>
        <v>2.0030152918371808E-2</v>
      </c>
      <c r="J229" s="7">
        <f t="shared" si="80"/>
        <v>0.18181818181818182</v>
      </c>
      <c r="K229" s="56">
        <f t="shared" si="92"/>
        <v>35</v>
      </c>
      <c r="L229" s="56">
        <f t="shared" si="81"/>
        <v>5</v>
      </c>
      <c r="M229" s="56">
        <f t="shared" si="93"/>
        <v>5</v>
      </c>
      <c r="N229" s="57">
        <f t="shared" si="82"/>
        <v>5</v>
      </c>
      <c r="O229" s="57" t="str">
        <f t="shared" si="83"/>
        <v>X</v>
      </c>
      <c r="P229" s="56" t="str">
        <f t="shared" si="84"/>
        <v/>
      </c>
      <c r="Q229" s="56" t="str">
        <f t="shared" si="85"/>
        <v/>
      </c>
      <c r="R229" s="7" t="str">
        <f t="shared" si="86"/>
        <v/>
      </c>
      <c r="S229" s="7" t="str">
        <f t="shared" si="87"/>
        <v/>
      </c>
      <c r="T229" s="56">
        <f t="shared" si="94"/>
        <v>30</v>
      </c>
      <c r="U229" s="56">
        <f t="shared" si="88"/>
        <v>1</v>
      </c>
      <c r="W229" s="8" t="str">
        <f t="shared" si="89"/>
        <v>IN</v>
      </c>
      <c r="X229" s="58">
        <f t="shared" si="98"/>
        <v>1000</v>
      </c>
      <c r="Y229" s="59">
        <f t="shared" si="90"/>
        <v>2111.4864864864862</v>
      </c>
      <c r="Z229" s="59">
        <f t="shared" si="95"/>
        <v>207524.35963115649</v>
      </c>
      <c r="AA229" s="59">
        <f>IFERROR(IF(U229&gt;1,"",MAX($Z$193:Z229)*P229),0)</f>
        <v>0</v>
      </c>
      <c r="AB229" s="59">
        <f t="shared" si="96"/>
        <v>416365.201026264</v>
      </c>
    </row>
    <row r="230" spans="1:28" ht="15.75" customHeight="1" x14ac:dyDescent="0.25">
      <c r="A230" s="1">
        <v>44871</v>
      </c>
      <c r="B230" s="2">
        <v>0.50060000000000004</v>
      </c>
      <c r="C230" s="54">
        <f t="shared" si="97"/>
        <v>5.7010135135135184E-2</v>
      </c>
      <c r="D230" s="4">
        <v>14</v>
      </c>
      <c r="E230" s="55">
        <f t="shared" si="91"/>
        <v>7.6923076923076927E-2</v>
      </c>
      <c r="F230" s="8" t="str">
        <f t="shared" si="76"/>
        <v>X</v>
      </c>
      <c r="G230" s="56">
        <f t="shared" si="77"/>
        <v>0.50060000000000004</v>
      </c>
      <c r="H230" s="56">
        <f t="shared" si="78"/>
        <v>14</v>
      </c>
      <c r="I230" s="7">
        <f t="shared" si="79"/>
        <v>5.7010135135135184E-2</v>
      </c>
      <c r="J230" s="7">
        <f t="shared" si="80"/>
        <v>7.6923076923076927E-2</v>
      </c>
      <c r="K230" s="56">
        <f t="shared" si="92"/>
        <v>35</v>
      </c>
      <c r="L230" s="56">
        <f t="shared" si="81"/>
        <v>4</v>
      </c>
      <c r="M230" s="56">
        <f t="shared" si="93"/>
        <v>0</v>
      </c>
      <c r="N230" s="57">
        <f t="shared" si="82"/>
        <v>4</v>
      </c>
      <c r="O230" s="57">
        <f t="shared" si="83"/>
        <v>1</v>
      </c>
      <c r="P230" s="56" t="str">
        <f t="shared" si="84"/>
        <v/>
      </c>
      <c r="Q230" s="56" t="str">
        <f t="shared" si="85"/>
        <v/>
      </c>
      <c r="R230" s="7" t="str">
        <f t="shared" si="86"/>
        <v/>
      </c>
      <c r="S230" s="7" t="str">
        <f t="shared" si="87"/>
        <v/>
      </c>
      <c r="T230" s="56">
        <f t="shared" si="94"/>
        <v>31</v>
      </c>
      <c r="U230" s="56">
        <f t="shared" si="88"/>
        <v>1</v>
      </c>
      <c r="W230" s="8" t="str">
        <f t="shared" si="89"/>
        <v>OUT</v>
      </c>
      <c r="X230" s="58">
        <f t="shared" si="98"/>
        <v>1000</v>
      </c>
      <c r="Y230" s="59">
        <f t="shared" si="90"/>
        <v>1997.6028765481421</v>
      </c>
      <c r="Z230" s="59">
        <f t="shared" si="95"/>
        <v>209521.96250770462</v>
      </c>
      <c r="AA230" s="59">
        <f>IFERROR(IF(U230&gt;1,"",MAX($Z$193:Z230)*P230),0)</f>
        <v>0</v>
      </c>
      <c r="AB230" s="59">
        <f t="shared" si="96"/>
        <v>416365.201026264</v>
      </c>
    </row>
    <row r="231" spans="1:28" ht="15.75" customHeight="1" x14ac:dyDescent="0.25">
      <c r="A231" s="1">
        <v>44878</v>
      </c>
      <c r="B231" s="2">
        <v>0.36480000000000001</v>
      </c>
      <c r="C231" s="54">
        <f t="shared" si="97"/>
        <v>-0.27127447063523774</v>
      </c>
      <c r="D231" s="4">
        <v>14</v>
      </c>
      <c r="E231" s="55">
        <f t="shared" si="91"/>
        <v>0</v>
      </c>
      <c r="F231" s="8" t="str">
        <f t="shared" si="76"/>
        <v/>
      </c>
      <c r="G231" s="56" t="str">
        <f t="shared" si="77"/>
        <v/>
      </c>
      <c r="H231" s="56" t="str">
        <f t="shared" si="78"/>
        <v/>
      </c>
      <c r="I231" s="7" t="str">
        <f t="shared" si="79"/>
        <v/>
      </c>
      <c r="J231" s="7" t="str">
        <f t="shared" si="80"/>
        <v/>
      </c>
      <c r="K231" s="56">
        <f t="shared" si="92"/>
        <v>35</v>
      </c>
      <c r="L231" s="56">
        <f t="shared" si="81"/>
        <v>4</v>
      </c>
      <c r="M231" s="56">
        <f t="shared" si="93"/>
        <v>4</v>
      </c>
      <c r="N231" s="57">
        <f t="shared" si="82"/>
        <v>4</v>
      </c>
      <c r="O231" s="57" t="str">
        <f t="shared" si="83"/>
        <v/>
      </c>
      <c r="P231" s="56">
        <f t="shared" si="84"/>
        <v>0.36480000000000001</v>
      </c>
      <c r="Q231" s="56">
        <f t="shared" si="85"/>
        <v>11</v>
      </c>
      <c r="R231" s="7">
        <f t="shared" si="86"/>
        <v>-0.27127447063523774</v>
      </c>
      <c r="S231" s="7">
        <f t="shared" si="87"/>
        <v>0</v>
      </c>
      <c r="T231" s="56">
        <f t="shared" si="94"/>
        <v>31</v>
      </c>
      <c r="U231" s="56">
        <f t="shared" si="88"/>
        <v>1</v>
      </c>
      <c r="W231" s="8" t="str">
        <f t="shared" si="89"/>
        <v>IN</v>
      </c>
      <c r="X231" s="58" t="str">
        <f t="shared" si="98"/>
        <v>LOOK</v>
      </c>
      <c r="Y231" s="59">
        <f t="shared" si="90"/>
        <v>0</v>
      </c>
      <c r="Z231" s="59">
        <f t="shared" si="95"/>
        <v>209521.96250770462</v>
      </c>
      <c r="AA231" s="59">
        <f>IFERROR(IF(U231&gt;1,"",MAX($Z$193:Z231)*P231),0)</f>
        <v>76433.611922810655</v>
      </c>
      <c r="AB231" s="59">
        <f t="shared" si="96"/>
        <v>492798.81294907467</v>
      </c>
    </row>
    <row r="232" spans="1:28" ht="15.75" customHeight="1" x14ac:dyDescent="0.25">
      <c r="A232" s="1">
        <v>44885</v>
      </c>
      <c r="B232" s="2">
        <v>0.3846</v>
      </c>
      <c r="C232" s="54">
        <f t="shared" si="97"/>
        <v>5.4276315789473638E-2</v>
      </c>
      <c r="D232" s="4">
        <v>11</v>
      </c>
      <c r="E232" s="55">
        <f t="shared" si="91"/>
        <v>-0.21428571428571427</v>
      </c>
      <c r="F232" s="8" t="str">
        <f t="shared" si="76"/>
        <v/>
      </c>
      <c r="G232" s="56" t="str">
        <f t="shared" si="77"/>
        <v/>
      </c>
      <c r="H232" s="56" t="str">
        <f t="shared" si="78"/>
        <v/>
      </c>
      <c r="I232" s="7" t="str">
        <f t="shared" si="79"/>
        <v/>
      </c>
      <c r="J232" s="7" t="str">
        <f t="shared" si="80"/>
        <v/>
      </c>
      <c r="K232" s="56">
        <f t="shared" si="92"/>
        <v>35</v>
      </c>
      <c r="L232" s="56">
        <f t="shared" si="81"/>
        <v>4</v>
      </c>
      <c r="M232" s="56">
        <f t="shared" si="93"/>
        <v>4</v>
      </c>
      <c r="N232" s="57">
        <f t="shared" si="82"/>
        <v>4</v>
      </c>
      <c r="O232" s="57" t="str">
        <f t="shared" si="83"/>
        <v/>
      </c>
      <c r="P232" s="56" t="str">
        <f t="shared" si="84"/>
        <v/>
      </c>
      <c r="Q232" s="56" t="str">
        <f t="shared" si="85"/>
        <v/>
      </c>
      <c r="R232" s="7" t="str">
        <f t="shared" si="86"/>
        <v/>
      </c>
      <c r="S232" s="7" t="str">
        <f t="shared" si="87"/>
        <v/>
      </c>
      <c r="T232" s="56">
        <f t="shared" si="94"/>
        <v>31</v>
      </c>
      <c r="U232" s="56">
        <f t="shared" si="88"/>
        <v>1</v>
      </c>
      <c r="W232" s="8" t="str">
        <f t="shared" si="89"/>
        <v>IN</v>
      </c>
      <c r="X232" s="58" t="str">
        <f t="shared" si="98"/>
        <v/>
      </c>
      <c r="Y232" s="59">
        <f t="shared" si="90"/>
        <v>0</v>
      </c>
      <c r="Z232" s="59">
        <f t="shared" si="95"/>
        <v>0</v>
      </c>
      <c r="AA232" s="59">
        <f>IFERROR(IF(U232&gt;1,"",MAX($Z$193:Z232)*P232),0)</f>
        <v>0</v>
      </c>
      <c r="AB232" s="59">
        <f t="shared" si="96"/>
        <v>492798.81294907467</v>
      </c>
    </row>
    <row r="233" spans="1:28" ht="15.75" customHeight="1" x14ac:dyDescent="0.25">
      <c r="A233" s="1">
        <v>44892</v>
      </c>
      <c r="B233" s="2">
        <v>0.39950000000000002</v>
      </c>
      <c r="C233" s="54">
        <f t="shared" si="97"/>
        <v>3.8741549661986542E-2</v>
      </c>
      <c r="D233" s="4">
        <v>11</v>
      </c>
      <c r="E233" s="55">
        <f t="shared" si="91"/>
        <v>0</v>
      </c>
      <c r="F233" s="8" t="str">
        <f t="shared" si="76"/>
        <v/>
      </c>
      <c r="G233" s="56" t="str">
        <f t="shared" si="77"/>
        <v/>
      </c>
      <c r="H233" s="56" t="str">
        <f t="shared" si="78"/>
        <v/>
      </c>
      <c r="I233" s="7" t="str">
        <f t="shared" si="79"/>
        <v/>
      </c>
      <c r="J233" s="7" t="str">
        <f t="shared" si="80"/>
        <v/>
      </c>
      <c r="K233" s="56">
        <f t="shared" si="92"/>
        <v>35</v>
      </c>
      <c r="L233" s="56">
        <f t="shared" si="81"/>
        <v>4</v>
      </c>
      <c r="M233" s="56">
        <f t="shared" si="93"/>
        <v>4</v>
      </c>
      <c r="N233" s="57">
        <f t="shared" si="82"/>
        <v>4</v>
      </c>
      <c r="O233" s="57" t="str">
        <f t="shared" si="83"/>
        <v/>
      </c>
      <c r="P233" s="56" t="str">
        <f t="shared" si="84"/>
        <v/>
      </c>
      <c r="Q233" s="56" t="str">
        <f t="shared" si="85"/>
        <v/>
      </c>
      <c r="R233" s="7" t="str">
        <f t="shared" si="86"/>
        <v/>
      </c>
      <c r="S233" s="7" t="str">
        <f t="shared" si="87"/>
        <v/>
      </c>
      <c r="T233" s="56">
        <f t="shared" si="94"/>
        <v>31</v>
      </c>
      <c r="U233" s="56">
        <f t="shared" si="88"/>
        <v>1</v>
      </c>
      <c r="W233" s="8" t="str">
        <f t="shared" si="89"/>
        <v>IN</v>
      </c>
      <c r="X233" s="58" t="str">
        <f t="shared" si="98"/>
        <v/>
      </c>
      <c r="Y233" s="59">
        <f t="shared" si="90"/>
        <v>0</v>
      </c>
      <c r="Z233" s="59">
        <f t="shared" si="95"/>
        <v>0</v>
      </c>
      <c r="AA233" s="59">
        <f>IFERROR(IF(U233&gt;1,"",MAX($Z$193:Z233)*P233),0)</f>
        <v>0</v>
      </c>
      <c r="AB233" s="59">
        <f t="shared" si="96"/>
        <v>492798.81294907467</v>
      </c>
    </row>
    <row r="234" spans="1:28" ht="15.75" customHeight="1" x14ac:dyDescent="0.25">
      <c r="A234" s="1">
        <v>44899</v>
      </c>
      <c r="B234" s="2">
        <v>0.39169999999999999</v>
      </c>
      <c r="C234" s="54">
        <f t="shared" si="97"/>
        <v>-1.9524405506883676E-2</v>
      </c>
      <c r="D234" s="4">
        <v>10</v>
      </c>
      <c r="E234" s="55">
        <f t="shared" si="91"/>
        <v>-9.0909090909090912E-2</v>
      </c>
      <c r="F234" s="8" t="str">
        <f t="shared" si="76"/>
        <v/>
      </c>
      <c r="G234" s="56" t="str">
        <f t="shared" si="77"/>
        <v/>
      </c>
      <c r="H234" s="56" t="str">
        <f t="shared" si="78"/>
        <v/>
      </c>
      <c r="I234" s="7" t="str">
        <f t="shared" si="79"/>
        <v/>
      </c>
      <c r="J234" s="7" t="str">
        <f t="shared" si="80"/>
        <v/>
      </c>
      <c r="K234" s="56">
        <f t="shared" si="92"/>
        <v>35</v>
      </c>
      <c r="L234" s="56">
        <f t="shared" si="81"/>
        <v>4</v>
      </c>
      <c r="M234" s="56">
        <f t="shared" si="93"/>
        <v>4</v>
      </c>
      <c r="N234" s="57">
        <f t="shared" si="82"/>
        <v>4</v>
      </c>
      <c r="O234" s="57" t="str">
        <f t="shared" si="83"/>
        <v/>
      </c>
      <c r="P234" s="56" t="str">
        <f t="shared" si="84"/>
        <v/>
      </c>
      <c r="Q234" s="56" t="str">
        <f t="shared" si="85"/>
        <v/>
      </c>
      <c r="R234" s="7" t="str">
        <f t="shared" si="86"/>
        <v/>
      </c>
      <c r="S234" s="7" t="str">
        <f t="shared" si="87"/>
        <v/>
      </c>
      <c r="T234" s="56">
        <f t="shared" si="94"/>
        <v>31</v>
      </c>
      <c r="U234" s="56">
        <f t="shared" si="88"/>
        <v>1</v>
      </c>
      <c r="W234" s="8" t="str">
        <f t="shared" si="89"/>
        <v>IN</v>
      </c>
      <c r="X234" s="58" t="str">
        <f t="shared" si="98"/>
        <v/>
      </c>
      <c r="Y234" s="59">
        <f t="shared" si="90"/>
        <v>0</v>
      </c>
      <c r="Z234" s="59">
        <f t="shared" si="95"/>
        <v>0</v>
      </c>
      <c r="AA234" s="59">
        <f>IFERROR(IF(U234&gt;1,"",MAX($Z$193:Z234)*P234),0)</f>
        <v>0</v>
      </c>
      <c r="AB234" s="59">
        <f t="shared" si="96"/>
        <v>492798.81294907467</v>
      </c>
    </row>
    <row r="235" spans="1:28" ht="15.75" customHeight="1" x14ac:dyDescent="0.25">
      <c r="A235" s="1">
        <v>44906</v>
      </c>
      <c r="B235" s="2">
        <v>0.38629999999999998</v>
      </c>
      <c r="C235" s="54">
        <f t="shared" si="97"/>
        <v>-1.3786060760786357E-2</v>
      </c>
      <c r="D235" s="4">
        <v>11</v>
      </c>
      <c r="E235" s="55">
        <f t="shared" si="91"/>
        <v>0.1</v>
      </c>
      <c r="F235" s="8" t="str">
        <f t="shared" si="76"/>
        <v>X</v>
      </c>
      <c r="G235" s="56" t="str">
        <f t="shared" si="77"/>
        <v/>
      </c>
      <c r="H235" s="56" t="str">
        <f t="shared" si="78"/>
        <v/>
      </c>
      <c r="I235" s="7" t="str">
        <f t="shared" si="79"/>
        <v/>
      </c>
      <c r="J235" s="7" t="str">
        <f t="shared" si="80"/>
        <v/>
      </c>
      <c r="K235" s="56">
        <f t="shared" si="92"/>
        <v>35</v>
      </c>
      <c r="L235" s="56">
        <f t="shared" si="81"/>
        <v>3</v>
      </c>
      <c r="M235" s="56">
        <f t="shared" si="93"/>
        <v>0</v>
      </c>
      <c r="N235" s="57">
        <f t="shared" si="82"/>
        <v>3</v>
      </c>
      <c r="O235" s="57">
        <f t="shared" si="83"/>
        <v>1</v>
      </c>
      <c r="P235" s="56" t="str">
        <f t="shared" si="84"/>
        <v/>
      </c>
      <c r="Q235" s="56" t="str">
        <f t="shared" si="85"/>
        <v/>
      </c>
      <c r="R235" s="7" t="str">
        <f t="shared" si="86"/>
        <v/>
      </c>
      <c r="S235" s="7" t="str">
        <f t="shared" si="87"/>
        <v/>
      </c>
      <c r="T235" s="56">
        <f t="shared" si="94"/>
        <v>32</v>
      </c>
      <c r="U235" s="56">
        <f t="shared" si="88"/>
        <v>1</v>
      </c>
      <c r="W235" s="8" t="str">
        <f t="shared" si="89"/>
        <v>OUT</v>
      </c>
      <c r="X235" s="58" t="str">
        <f t="shared" si="98"/>
        <v/>
      </c>
      <c r="Y235" s="59">
        <f t="shared" si="90"/>
        <v>0</v>
      </c>
      <c r="Z235" s="59">
        <f t="shared" si="95"/>
        <v>0</v>
      </c>
      <c r="AA235" s="59">
        <f>IFERROR(IF(U235&gt;1,"",MAX($Z$193:Z235)*P235),0)</f>
        <v>0</v>
      </c>
      <c r="AB235" s="59">
        <f t="shared" si="96"/>
        <v>492798.81294907467</v>
      </c>
    </row>
    <row r="236" spans="1:28" ht="15.75" customHeight="1" x14ac:dyDescent="0.25">
      <c r="A236" s="1">
        <v>44913</v>
      </c>
      <c r="B236" s="2">
        <v>0.35039999999999999</v>
      </c>
      <c r="C236" s="54">
        <f t="shared" si="97"/>
        <v>-9.293295366295623E-2</v>
      </c>
      <c r="D236" s="4">
        <v>9</v>
      </c>
      <c r="E236" s="55">
        <f t="shared" si="91"/>
        <v>-0.18181818181818182</v>
      </c>
      <c r="F236" s="8" t="str">
        <f t="shared" si="76"/>
        <v/>
      </c>
      <c r="G236" s="56" t="str">
        <f t="shared" si="77"/>
        <v/>
      </c>
      <c r="H236" s="56" t="str">
        <f t="shared" si="78"/>
        <v/>
      </c>
      <c r="I236" s="7" t="str">
        <f t="shared" si="79"/>
        <v/>
      </c>
      <c r="J236" s="7" t="str">
        <f t="shared" si="80"/>
        <v/>
      </c>
      <c r="K236" s="56">
        <f t="shared" si="92"/>
        <v>35</v>
      </c>
      <c r="L236" s="56">
        <f t="shared" si="81"/>
        <v>3</v>
      </c>
      <c r="M236" s="56">
        <f t="shared" si="93"/>
        <v>3</v>
      </c>
      <c r="N236" s="57">
        <f t="shared" si="82"/>
        <v>3</v>
      </c>
      <c r="O236" s="57" t="str">
        <f t="shared" si="83"/>
        <v/>
      </c>
      <c r="P236" s="56">
        <f t="shared" si="84"/>
        <v>0.35039999999999999</v>
      </c>
      <c r="Q236" s="56">
        <f t="shared" si="85"/>
        <v>9</v>
      </c>
      <c r="R236" s="7">
        <f t="shared" si="86"/>
        <v>-9.293295366295623E-2</v>
      </c>
      <c r="S236" s="7">
        <f t="shared" si="87"/>
        <v>-0.18181818181818182</v>
      </c>
      <c r="T236" s="56">
        <f t="shared" si="94"/>
        <v>32</v>
      </c>
      <c r="U236" s="56">
        <f t="shared" si="88"/>
        <v>1</v>
      </c>
      <c r="W236" s="8" t="str">
        <f t="shared" si="89"/>
        <v>IN</v>
      </c>
      <c r="X236" s="58" t="str">
        <f t="shared" si="98"/>
        <v>LOOK</v>
      </c>
      <c r="Y236" s="59">
        <f t="shared" si="90"/>
        <v>0</v>
      </c>
      <c r="Z236" s="59">
        <f t="shared" si="95"/>
        <v>0</v>
      </c>
      <c r="AA236" s="59">
        <f>IFERROR(IF(U236&gt;1,"",MAX($Z$232:Z236)*P236),0)</f>
        <v>0</v>
      </c>
      <c r="AB236" s="59">
        <f t="shared" si="96"/>
        <v>492798.81294907467</v>
      </c>
    </row>
    <row r="237" spans="1:28" ht="15.75" customHeight="1" x14ac:dyDescent="0.25">
      <c r="A237" s="1">
        <v>44920</v>
      </c>
      <c r="B237" s="2">
        <v>0.3513</v>
      </c>
      <c r="C237" s="54">
        <f t="shared" si="97"/>
        <v>2.5684931506849656E-3</v>
      </c>
      <c r="D237" s="4">
        <v>9</v>
      </c>
      <c r="E237" s="55">
        <f t="shared" si="91"/>
        <v>0</v>
      </c>
      <c r="F237" s="8" t="str">
        <f t="shared" si="76"/>
        <v/>
      </c>
      <c r="G237" s="56" t="str">
        <f t="shared" si="77"/>
        <v/>
      </c>
      <c r="H237" s="56" t="str">
        <f t="shared" si="78"/>
        <v/>
      </c>
      <c r="I237" s="7" t="str">
        <f t="shared" si="79"/>
        <v/>
      </c>
      <c r="J237" s="7" t="str">
        <f t="shared" si="80"/>
        <v/>
      </c>
      <c r="K237" s="56">
        <f t="shared" si="92"/>
        <v>35</v>
      </c>
      <c r="L237" s="56">
        <f t="shared" si="81"/>
        <v>3</v>
      </c>
      <c r="M237" s="56">
        <f t="shared" si="93"/>
        <v>3</v>
      </c>
      <c r="N237" s="57">
        <f t="shared" si="82"/>
        <v>3</v>
      </c>
      <c r="O237" s="57" t="str">
        <f t="shared" si="83"/>
        <v/>
      </c>
      <c r="P237" s="56" t="str">
        <f t="shared" si="84"/>
        <v/>
      </c>
      <c r="Q237" s="56" t="str">
        <f t="shared" si="85"/>
        <v/>
      </c>
      <c r="R237" s="7" t="str">
        <f t="shared" si="86"/>
        <v/>
      </c>
      <c r="S237" s="7" t="str">
        <f t="shared" si="87"/>
        <v/>
      </c>
      <c r="T237" s="56">
        <f t="shared" si="94"/>
        <v>32</v>
      </c>
      <c r="U237" s="56">
        <f t="shared" si="88"/>
        <v>1</v>
      </c>
      <c r="W237" s="8" t="str">
        <f t="shared" si="89"/>
        <v>IN</v>
      </c>
      <c r="X237" s="58" t="str">
        <f t="shared" si="98"/>
        <v/>
      </c>
      <c r="Y237" s="59">
        <f t="shared" si="90"/>
        <v>0</v>
      </c>
      <c r="Z237" s="59">
        <f t="shared" si="95"/>
        <v>0</v>
      </c>
      <c r="AA237" s="59">
        <f>IFERROR(IF(U237&gt;1,"",MAX($Z$193:Z237)*P237),0)</f>
        <v>0</v>
      </c>
      <c r="AB237" s="59">
        <f t="shared" si="96"/>
        <v>492798.81294907467</v>
      </c>
    </row>
    <row r="238" spans="1:28" ht="15.75" customHeight="1" x14ac:dyDescent="0.25">
      <c r="A238" s="1">
        <v>44927</v>
      </c>
      <c r="B238" s="2">
        <v>0.34210000000000002</v>
      </c>
      <c r="C238" s="54">
        <f t="shared" si="97"/>
        <v>-2.61884429262738E-2</v>
      </c>
      <c r="D238" s="4">
        <v>9</v>
      </c>
      <c r="E238" s="55">
        <f t="shared" si="91"/>
        <v>0</v>
      </c>
      <c r="F238" s="8" t="str">
        <f t="shared" si="76"/>
        <v/>
      </c>
      <c r="G238" s="56" t="str">
        <f t="shared" si="77"/>
        <v/>
      </c>
      <c r="H238" s="56" t="str">
        <f t="shared" si="78"/>
        <v/>
      </c>
      <c r="I238" s="7" t="str">
        <f t="shared" si="79"/>
        <v/>
      </c>
      <c r="J238" s="7" t="str">
        <f t="shared" si="80"/>
        <v/>
      </c>
      <c r="K238" s="56">
        <f t="shared" si="92"/>
        <v>35</v>
      </c>
      <c r="L238" s="56">
        <f t="shared" si="81"/>
        <v>3</v>
      </c>
      <c r="M238" s="56">
        <f t="shared" si="93"/>
        <v>3</v>
      </c>
      <c r="N238" s="57">
        <f t="shared" si="82"/>
        <v>3</v>
      </c>
      <c r="O238" s="57" t="str">
        <f t="shared" si="83"/>
        <v/>
      </c>
      <c r="P238" s="56" t="str">
        <f t="shared" si="84"/>
        <v/>
      </c>
      <c r="Q238" s="56" t="str">
        <f t="shared" si="85"/>
        <v/>
      </c>
      <c r="R238" s="7" t="str">
        <f t="shared" si="86"/>
        <v/>
      </c>
      <c r="S238" s="7" t="str">
        <f t="shared" si="87"/>
        <v/>
      </c>
      <c r="T238" s="56">
        <f t="shared" si="94"/>
        <v>32</v>
      </c>
      <c r="U238" s="56">
        <f t="shared" si="88"/>
        <v>1</v>
      </c>
      <c r="W238" s="8" t="str">
        <f t="shared" si="89"/>
        <v>IN</v>
      </c>
      <c r="X238" s="58" t="str">
        <f t="shared" si="98"/>
        <v/>
      </c>
      <c r="Y238" s="59">
        <f t="shared" si="90"/>
        <v>0</v>
      </c>
      <c r="Z238" s="59">
        <f t="shared" si="95"/>
        <v>0</v>
      </c>
      <c r="AA238" s="59">
        <f>IFERROR(IF(U238&gt;1,"",MAX($Z$193:Z238)*P238),0)</f>
        <v>0</v>
      </c>
      <c r="AB238" s="59">
        <f t="shared" si="96"/>
        <v>492798.81294907467</v>
      </c>
    </row>
    <row r="239" spans="1:28" ht="15.75" customHeight="1" x14ac:dyDescent="0.25">
      <c r="A239" s="1">
        <v>44934</v>
      </c>
      <c r="B239" s="2">
        <v>0.34370000000000001</v>
      </c>
      <c r="C239" s="54">
        <f t="shared" si="97"/>
        <v>4.6769950306927511E-3</v>
      </c>
      <c r="D239" s="4">
        <v>11</v>
      </c>
      <c r="E239" s="55">
        <f t="shared" si="91"/>
        <v>0.22222222222222221</v>
      </c>
      <c r="F239" s="8">
        <f t="shared" si="76"/>
        <v>1</v>
      </c>
      <c r="G239" s="56" t="str">
        <f t="shared" si="77"/>
        <v/>
      </c>
      <c r="H239" s="56" t="str">
        <f t="shared" si="78"/>
        <v/>
      </c>
      <c r="I239" s="7" t="str">
        <f t="shared" si="79"/>
        <v/>
      </c>
      <c r="J239" s="7" t="str">
        <f t="shared" si="80"/>
        <v/>
      </c>
      <c r="K239" s="56">
        <f t="shared" si="92"/>
        <v>36</v>
      </c>
      <c r="L239" s="56">
        <f t="shared" si="81"/>
        <v>4</v>
      </c>
      <c r="M239" s="56">
        <f t="shared" si="93"/>
        <v>4</v>
      </c>
      <c r="N239" s="57">
        <f t="shared" si="82"/>
        <v>4</v>
      </c>
      <c r="O239" s="57" t="str">
        <f t="shared" si="83"/>
        <v>X</v>
      </c>
      <c r="P239" s="56" t="str">
        <f t="shared" si="84"/>
        <v/>
      </c>
      <c r="Q239" s="56" t="str">
        <f t="shared" si="85"/>
        <v/>
      </c>
      <c r="R239" s="7" t="str">
        <f t="shared" si="86"/>
        <v/>
      </c>
      <c r="S239" s="7" t="str">
        <f t="shared" si="87"/>
        <v/>
      </c>
      <c r="T239" s="56">
        <f t="shared" si="94"/>
        <v>32</v>
      </c>
      <c r="U239" s="56">
        <f t="shared" si="88"/>
        <v>1</v>
      </c>
      <c r="W239" s="8" t="str">
        <f t="shared" si="89"/>
        <v>IN</v>
      </c>
      <c r="X239" s="58" t="str">
        <f t="shared" si="98"/>
        <v/>
      </c>
      <c r="Y239" s="59">
        <f t="shared" si="90"/>
        <v>0</v>
      </c>
      <c r="Z239" s="59">
        <f t="shared" si="95"/>
        <v>0</v>
      </c>
      <c r="AA239" s="59">
        <f>IFERROR(IF(U239&gt;1,"",MAX($Z$193:Z239)*P239),0)</f>
        <v>0</v>
      </c>
      <c r="AB239" s="59">
        <f t="shared" si="96"/>
        <v>492798.81294907467</v>
      </c>
    </row>
    <row r="240" spans="1:28" ht="15.75" customHeight="1" x14ac:dyDescent="0.25">
      <c r="A240" s="1">
        <v>44941</v>
      </c>
      <c r="B240" s="2">
        <v>0.39150000000000001</v>
      </c>
      <c r="C240" s="54">
        <f t="shared" si="97"/>
        <v>0.1390747745126564</v>
      </c>
      <c r="D240" s="4">
        <v>11</v>
      </c>
      <c r="E240" s="55">
        <f t="shared" si="91"/>
        <v>0</v>
      </c>
      <c r="F240" s="8" t="str">
        <f t="shared" si="76"/>
        <v/>
      </c>
      <c r="G240" s="56">
        <f t="shared" si="77"/>
        <v>0.39150000000000001</v>
      </c>
      <c r="H240" s="56">
        <f t="shared" si="78"/>
        <v>11</v>
      </c>
      <c r="I240" s="7">
        <f t="shared" si="79"/>
        <v>0.1390747745126564</v>
      </c>
      <c r="J240" s="7">
        <f t="shared" si="80"/>
        <v>0</v>
      </c>
      <c r="K240" s="56">
        <f t="shared" si="92"/>
        <v>36</v>
      </c>
      <c r="L240" s="56">
        <f t="shared" si="81"/>
        <v>4</v>
      </c>
      <c r="M240" s="56">
        <f t="shared" si="93"/>
        <v>4</v>
      </c>
      <c r="N240" s="57">
        <f t="shared" si="82"/>
        <v>4</v>
      </c>
      <c r="O240" s="57" t="str">
        <f t="shared" si="83"/>
        <v/>
      </c>
      <c r="P240" s="56" t="str">
        <f t="shared" si="84"/>
        <v/>
      </c>
      <c r="Q240" s="56" t="str">
        <f t="shared" si="85"/>
        <v/>
      </c>
      <c r="R240" s="7" t="str">
        <f t="shared" si="86"/>
        <v/>
      </c>
      <c r="S240" s="7" t="str">
        <f t="shared" si="87"/>
        <v/>
      </c>
      <c r="T240" s="56">
        <f t="shared" si="94"/>
        <v>32</v>
      </c>
      <c r="U240" s="56">
        <f t="shared" si="88"/>
        <v>1</v>
      </c>
      <c r="W240" s="8" t="str">
        <f t="shared" si="89"/>
        <v>IN</v>
      </c>
      <c r="X240" s="60">
        <f>IF(M239&gt;=1,IFERROR(AA231*F239,""),"LOOK")</f>
        <v>76433.611922810655</v>
      </c>
      <c r="Y240" s="59">
        <f t="shared" si="90"/>
        <v>195232.72521790717</v>
      </c>
      <c r="Z240" s="59">
        <f t="shared" si="95"/>
        <v>195232.72521790717</v>
      </c>
      <c r="AA240" s="59">
        <f>IFERROR(IF(U240&gt;1,"",MAX($Z$193:Z240)*P240),0)</f>
        <v>0</v>
      </c>
      <c r="AB240" s="59">
        <f t="shared" si="96"/>
        <v>492798.81294907467</v>
      </c>
    </row>
    <row r="241" spans="1:28" ht="15.75" customHeight="1" x14ac:dyDescent="0.25">
      <c r="A241" s="1">
        <v>44948</v>
      </c>
      <c r="B241" s="2">
        <v>0.41189999999999999</v>
      </c>
      <c r="C241" s="54">
        <f t="shared" si="97"/>
        <v>5.2107279693486518E-2</v>
      </c>
      <c r="D241" s="4">
        <v>11</v>
      </c>
      <c r="E241" s="55">
        <f t="shared" si="91"/>
        <v>0</v>
      </c>
      <c r="F241" s="8" t="str">
        <f t="shared" si="76"/>
        <v/>
      </c>
      <c r="G241" s="56" t="str">
        <f t="shared" si="77"/>
        <v/>
      </c>
      <c r="H241" s="56" t="str">
        <f t="shared" si="78"/>
        <v/>
      </c>
      <c r="I241" s="7" t="str">
        <f t="shared" si="79"/>
        <v/>
      </c>
      <c r="J241" s="7" t="str">
        <f t="shared" si="80"/>
        <v/>
      </c>
      <c r="K241" s="56">
        <f t="shared" si="92"/>
        <v>36</v>
      </c>
      <c r="L241" s="56">
        <f t="shared" si="81"/>
        <v>4</v>
      </c>
      <c r="M241" s="56">
        <f t="shared" si="93"/>
        <v>4</v>
      </c>
      <c r="N241" s="57">
        <f t="shared" si="82"/>
        <v>4</v>
      </c>
      <c r="O241" s="57" t="str">
        <f t="shared" si="83"/>
        <v/>
      </c>
      <c r="P241" s="56" t="str">
        <f t="shared" si="84"/>
        <v/>
      </c>
      <c r="Q241" s="56" t="str">
        <f t="shared" si="85"/>
        <v/>
      </c>
      <c r="R241" s="7" t="str">
        <f t="shared" si="86"/>
        <v/>
      </c>
      <c r="S241" s="7" t="str">
        <f t="shared" si="87"/>
        <v/>
      </c>
      <c r="T241" s="56">
        <f t="shared" si="94"/>
        <v>32</v>
      </c>
      <c r="U241" s="56">
        <f t="shared" si="88"/>
        <v>1</v>
      </c>
      <c r="W241" s="8" t="str">
        <f t="shared" si="89"/>
        <v>IN</v>
      </c>
      <c r="X241" s="58" t="str">
        <f t="shared" ref="X241:X248" si="99">IF(M240&gt;=1,IFERROR($X$2*F240,""),"LOOK")</f>
        <v/>
      </c>
      <c r="Y241" s="59">
        <f t="shared" si="90"/>
        <v>0</v>
      </c>
      <c r="Z241" s="59">
        <f t="shared" si="95"/>
        <v>195232.72521790717</v>
      </c>
      <c r="AA241" s="59">
        <f>IFERROR(IF(U241&gt;1,"",MAX($Z$193:Z241)*P241),0)</f>
        <v>0</v>
      </c>
      <c r="AB241" s="59">
        <f t="shared" si="96"/>
        <v>492798.81294907467</v>
      </c>
    </row>
    <row r="242" spans="1:28" ht="15.75" customHeight="1" x14ac:dyDescent="0.25">
      <c r="A242" s="1">
        <v>44955</v>
      </c>
      <c r="B242" s="2">
        <v>0.40760000000000002</v>
      </c>
      <c r="C242" s="54">
        <f t="shared" si="97"/>
        <v>-1.0439427045399298E-2</v>
      </c>
      <c r="D242" s="4">
        <v>11</v>
      </c>
      <c r="E242" s="55">
        <f t="shared" si="91"/>
        <v>0</v>
      </c>
      <c r="F242" s="8" t="str">
        <f t="shared" si="76"/>
        <v/>
      </c>
      <c r="G242" s="56" t="str">
        <f t="shared" si="77"/>
        <v/>
      </c>
      <c r="H242" s="56" t="str">
        <f t="shared" si="78"/>
        <v/>
      </c>
      <c r="I242" s="7" t="str">
        <f t="shared" si="79"/>
        <v/>
      </c>
      <c r="J242" s="7" t="str">
        <f t="shared" si="80"/>
        <v/>
      </c>
      <c r="K242" s="56">
        <f t="shared" si="92"/>
        <v>36</v>
      </c>
      <c r="L242" s="56">
        <f t="shared" si="81"/>
        <v>4</v>
      </c>
      <c r="M242" s="56">
        <f t="shared" si="93"/>
        <v>4</v>
      </c>
      <c r="N242" s="57">
        <f t="shared" si="82"/>
        <v>4</v>
      </c>
      <c r="O242" s="57" t="str">
        <f t="shared" si="83"/>
        <v/>
      </c>
      <c r="P242" s="56" t="str">
        <f t="shared" si="84"/>
        <v/>
      </c>
      <c r="Q242" s="56" t="str">
        <f t="shared" si="85"/>
        <v/>
      </c>
      <c r="R242" s="7" t="str">
        <f t="shared" si="86"/>
        <v/>
      </c>
      <c r="S242" s="7" t="str">
        <f t="shared" si="87"/>
        <v/>
      </c>
      <c r="T242" s="56">
        <f t="shared" si="94"/>
        <v>32</v>
      </c>
      <c r="U242" s="56">
        <f t="shared" si="88"/>
        <v>1</v>
      </c>
      <c r="W242" s="8" t="str">
        <f t="shared" si="89"/>
        <v>IN</v>
      </c>
      <c r="X242" s="58" t="str">
        <f t="shared" si="99"/>
        <v/>
      </c>
      <c r="Y242" s="59">
        <f t="shared" si="90"/>
        <v>0</v>
      </c>
      <c r="Z242" s="59">
        <f t="shared" si="95"/>
        <v>195232.72521790717</v>
      </c>
      <c r="AA242" s="59">
        <f>IFERROR(IF(U242&gt;1,"",MAX($Z$193:Z242)*P242),0)</f>
        <v>0</v>
      </c>
      <c r="AB242" s="59">
        <f t="shared" si="96"/>
        <v>492798.81294907467</v>
      </c>
    </row>
    <row r="243" spans="1:28" ht="15.75" customHeight="1" x14ac:dyDescent="0.25">
      <c r="A243" s="1">
        <v>44962</v>
      </c>
      <c r="B243" s="2">
        <v>0.4143</v>
      </c>
      <c r="C243" s="54">
        <f t="shared" si="97"/>
        <v>1.6437684003925375E-2</v>
      </c>
      <c r="D243" s="4">
        <v>9</v>
      </c>
      <c r="E243" s="55">
        <f t="shared" si="91"/>
        <v>-0.18181818181818182</v>
      </c>
      <c r="F243" s="8" t="str">
        <f t="shared" si="76"/>
        <v/>
      </c>
      <c r="G243" s="56" t="str">
        <f t="shared" si="77"/>
        <v/>
      </c>
      <c r="H243" s="56" t="str">
        <f t="shared" si="78"/>
        <v/>
      </c>
      <c r="I243" s="7" t="str">
        <f t="shared" si="79"/>
        <v/>
      </c>
      <c r="J243" s="7" t="str">
        <f t="shared" si="80"/>
        <v/>
      </c>
      <c r="K243" s="56">
        <f t="shared" si="92"/>
        <v>36</v>
      </c>
      <c r="L243" s="56">
        <f t="shared" si="81"/>
        <v>4</v>
      </c>
      <c r="M243" s="56">
        <f t="shared" si="93"/>
        <v>4</v>
      </c>
      <c r="N243" s="57">
        <f t="shared" si="82"/>
        <v>4</v>
      </c>
      <c r="O243" s="57" t="str">
        <f t="shared" si="83"/>
        <v/>
      </c>
      <c r="P243" s="56" t="str">
        <f t="shared" si="84"/>
        <v/>
      </c>
      <c r="Q243" s="56" t="str">
        <f t="shared" si="85"/>
        <v/>
      </c>
      <c r="R243" s="7" t="str">
        <f t="shared" si="86"/>
        <v/>
      </c>
      <c r="S243" s="7" t="str">
        <f t="shared" si="87"/>
        <v/>
      </c>
      <c r="T243" s="56">
        <f t="shared" si="94"/>
        <v>32</v>
      </c>
      <c r="U243" s="56">
        <f t="shared" si="88"/>
        <v>1</v>
      </c>
      <c r="W243" s="8" t="str">
        <f t="shared" si="89"/>
        <v>IN</v>
      </c>
      <c r="X243" s="58" t="str">
        <f t="shared" si="99"/>
        <v/>
      </c>
      <c r="Y243" s="59">
        <f t="shared" si="90"/>
        <v>0</v>
      </c>
      <c r="Z243" s="59">
        <f t="shared" si="95"/>
        <v>195232.72521790717</v>
      </c>
      <c r="AA243" s="59">
        <f>IFERROR(IF(U243&gt;1,"",MAX($Z$193:Z243)*P243),0)</f>
        <v>0</v>
      </c>
      <c r="AB243" s="59">
        <f t="shared" si="96"/>
        <v>492798.81294907467</v>
      </c>
    </row>
    <row r="244" spans="1:28" ht="15.75" customHeight="1" x14ac:dyDescent="0.25">
      <c r="A244" s="1">
        <v>44969</v>
      </c>
      <c r="B244" s="2">
        <v>0.38329999999999997</v>
      </c>
      <c r="C244" s="54">
        <f t="shared" si="97"/>
        <v>-7.4825006034274749E-2</v>
      </c>
      <c r="D244" s="4">
        <v>9</v>
      </c>
      <c r="E244" s="55">
        <f t="shared" si="91"/>
        <v>0</v>
      </c>
      <c r="F244" s="8" t="str">
        <f t="shared" si="76"/>
        <v/>
      </c>
      <c r="G244" s="56" t="str">
        <f t="shared" si="77"/>
        <v/>
      </c>
      <c r="H244" s="56" t="str">
        <f t="shared" si="78"/>
        <v/>
      </c>
      <c r="I244" s="7" t="str">
        <f t="shared" si="79"/>
        <v/>
      </c>
      <c r="J244" s="7" t="str">
        <f t="shared" si="80"/>
        <v/>
      </c>
      <c r="K244" s="56">
        <f t="shared" si="92"/>
        <v>36</v>
      </c>
      <c r="L244" s="56">
        <f t="shared" si="81"/>
        <v>4</v>
      </c>
      <c r="M244" s="56">
        <f t="shared" si="93"/>
        <v>4</v>
      </c>
      <c r="N244" s="57">
        <f t="shared" si="82"/>
        <v>4</v>
      </c>
      <c r="O244" s="57" t="str">
        <f t="shared" si="83"/>
        <v/>
      </c>
      <c r="P244" s="56" t="str">
        <f t="shared" si="84"/>
        <v/>
      </c>
      <c r="Q244" s="56" t="str">
        <f t="shared" si="85"/>
        <v/>
      </c>
      <c r="R244" s="7" t="str">
        <f t="shared" si="86"/>
        <v/>
      </c>
      <c r="S244" s="7" t="str">
        <f t="shared" si="87"/>
        <v/>
      </c>
      <c r="T244" s="56">
        <f t="shared" si="94"/>
        <v>32</v>
      </c>
      <c r="U244" s="56">
        <f t="shared" si="88"/>
        <v>1</v>
      </c>
      <c r="W244" s="8" t="str">
        <f t="shared" si="89"/>
        <v>IN</v>
      </c>
      <c r="X244" s="58" t="str">
        <f t="shared" si="99"/>
        <v/>
      </c>
      <c r="Y244" s="59">
        <f t="shared" si="90"/>
        <v>0</v>
      </c>
      <c r="Z244" s="59">
        <f t="shared" si="95"/>
        <v>195232.72521790717</v>
      </c>
      <c r="AA244" s="59">
        <f>IFERROR(IF(U244&gt;1,"",MAX($Z$193:Z244)*P244),0)</f>
        <v>0</v>
      </c>
      <c r="AB244" s="59">
        <f t="shared" si="96"/>
        <v>492798.81294907467</v>
      </c>
    </row>
    <row r="245" spans="1:28" ht="15.75" customHeight="1" x14ac:dyDescent="0.25">
      <c r="A245" s="1">
        <v>44976</v>
      </c>
      <c r="B245" s="2">
        <v>0.39369999999999999</v>
      </c>
      <c r="C245" s="54">
        <f t="shared" si="97"/>
        <v>2.713279415601362E-2</v>
      </c>
      <c r="D245" s="4">
        <v>9</v>
      </c>
      <c r="E245" s="55">
        <f t="shared" si="91"/>
        <v>0</v>
      </c>
      <c r="F245" s="8" t="str">
        <f t="shared" si="76"/>
        <v/>
      </c>
      <c r="G245" s="56" t="str">
        <f t="shared" si="77"/>
        <v/>
      </c>
      <c r="H245" s="56" t="str">
        <f t="shared" si="78"/>
        <v/>
      </c>
      <c r="I245" s="7" t="str">
        <f t="shared" si="79"/>
        <v/>
      </c>
      <c r="J245" s="7" t="str">
        <f t="shared" si="80"/>
        <v/>
      </c>
      <c r="K245" s="56">
        <f t="shared" si="92"/>
        <v>36</v>
      </c>
      <c r="L245" s="56">
        <f t="shared" si="81"/>
        <v>4</v>
      </c>
      <c r="M245" s="56">
        <f t="shared" si="93"/>
        <v>4</v>
      </c>
      <c r="N245" s="57">
        <f t="shared" si="82"/>
        <v>4</v>
      </c>
      <c r="O245" s="57" t="str">
        <f t="shared" si="83"/>
        <v/>
      </c>
      <c r="P245" s="56" t="str">
        <f t="shared" si="84"/>
        <v/>
      </c>
      <c r="Q245" s="56" t="str">
        <f t="shared" si="85"/>
        <v/>
      </c>
      <c r="R245" s="7" t="str">
        <f t="shared" si="86"/>
        <v/>
      </c>
      <c r="S245" s="7" t="str">
        <f t="shared" si="87"/>
        <v/>
      </c>
      <c r="T245" s="56">
        <f t="shared" si="94"/>
        <v>32</v>
      </c>
      <c r="U245" s="56">
        <f t="shared" si="88"/>
        <v>1</v>
      </c>
      <c r="W245" s="8" t="str">
        <f t="shared" si="89"/>
        <v>IN</v>
      </c>
      <c r="X245" s="58" t="str">
        <f t="shared" si="99"/>
        <v/>
      </c>
      <c r="Y245" s="59">
        <f t="shared" si="90"/>
        <v>0</v>
      </c>
      <c r="Z245" s="59">
        <f t="shared" si="95"/>
        <v>195232.72521790717</v>
      </c>
      <c r="AA245" s="59">
        <f>IFERROR(IF(U245&gt;1,"",MAX($Z$193:Z245)*P245),0)</f>
        <v>0</v>
      </c>
      <c r="AB245" s="59">
        <f t="shared" si="96"/>
        <v>492798.81294907467</v>
      </c>
    </row>
    <row r="246" spans="1:28" ht="15.75" customHeight="1" x14ac:dyDescent="0.25">
      <c r="A246" s="1">
        <v>44983</v>
      </c>
      <c r="B246" s="2">
        <v>0.37430000000000002</v>
      </c>
      <c r="C246" s="54">
        <f t="shared" si="97"/>
        <v>-4.9276098552197035E-2</v>
      </c>
      <c r="D246" s="4">
        <v>7</v>
      </c>
      <c r="E246" s="55">
        <f t="shared" si="91"/>
        <v>-0.22222222222222221</v>
      </c>
      <c r="F246" s="8" t="str">
        <f t="shared" si="76"/>
        <v/>
      </c>
      <c r="G246" s="56" t="str">
        <f t="shared" si="77"/>
        <v/>
      </c>
      <c r="H246" s="56" t="str">
        <f t="shared" si="78"/>
        <v/>
      </c>
      <c r="I246" s="7" t="str">
        <f t="shared" si="79"/>
        <v/>
      </c>
      <c r="J246" s="7" t="str">
        <f t="shared" si="80"/>
        <v/>
      </c>
      <c r="K246" s="56">
        <f t="shared" si="92"/>
        <v>36</v>
      </c>
      <c r="L246" s="56">
        <f t="shared" si="81"/>
        <v>4</v>
      </c>
      <c r="M246" s="56">
        <f t="shared" si="93"/>
        <v>4</v>
      </c>
      <c r="N246" s="57">
        <f t="shared" si="82"/>
        <v>4</v>
      </c>
      <c r="O246" s="57" t="str">
        <f t="shared" si="83"/>
        <v/>
      </c>
      <c r="P246" s="56" t="str">
        <f t="shared" si="84"/>
        <v/>
      </c>
      <c r="Q246" s="56" t="str">
        <f t="shared" si="85"/>
        <v/>
      </c>
      <c r="R246" s="7" t="str">
        <f t="shared" si="86"/>
        <v/>
      </c>
      <c r="S246" s="7" t="str">
        <f t="shared" si="87"/>
        <v/>
      </c>
      <c r="T246" s="56">
        <f t="shared" si="94"/>
        <v>32</v>
      </c>
      <c r="U246" s="56">
        <f t="shared" si="88"/>
        <v>1</v>
      </c>
      <c r="W246" s="8" t="str">
        <f t="shared" si="89"/>
        <v>IN</v>
      </c>
      <c r="X246" s="58" t="str">
        <f t="shared" si="99"/>
        <v/>
      </c>
      <c r="Y246" s="59">
        <f t="shared" si="90"/>
        <v>0</v>
      </c>
      <c r="Z246" s="59">
        <f t="shared" si="95"/>
        <v>195232.72521790717</v>
      </c>
      <c r="AA246" s="59">
        <f>IFERROR(IF(U246&gt;1,"",MAX($Z$193:Z246)*P246),0)</f>
        <v>0</v>
      </c>
      <c r="AB246" s="59">
        <f t="shared" si="96"/>
        <v>492798.81294907467</v>
      </c>
    </row>
    <row r="247" spans="1:28" ht="15.75" customHeight="1" x14ac:dyDescent="0.25">
      <c r="A247" s="1">
        <v>44990</v>
      </c>
      <c r="B247" s="2">
        <v>0.37030000000000002</v>
      </c>
      <c r="C247" s="54">
        <f t="shared" si="97"/>
        <v>-1.0686615014694105E-2</v>
      </c>
      <c r="D247" s="4">
        <v>10</v>
      </c>
      <c r="E247" s="55">
        <f t="shared" si="91"/>
        <v>0.42857142857142855</v>
      </c>
      <c r="F247" s="8" t="str">
        <f t="shared" si="76"/>
        <v>X</v>
      </c>
      <c r="G247" s="56" t="str">
        <f t="shared" si="77"/>
        <v/>
      </c>
      <c r="H247" s="56" t="str">
        <f t="shared" si="78"/>
        <v/>
      </c>
      <c r="I247" s="7" t="str">
        <f t="shared" si="79"/>
        <v/>
      </c>
      <c r="J247" s="7" t="str">
        <f t="shared" si="80"/>
        <v/>
      </c>
      <c r="K247" s="56">
        <f t="shared" si="92"/>
        <v>36</v>
      </c>
      <c r="L247" s="56">
        <f t="shared" si="81"/>
        <v>3</v>
      </c>
      <c r="M247" s="56">
        <f t="shared" si="93"/>
        <v>0</v>
      </c>
      <c r="N247" s="57">
        <f t="shared" si="82"/>
        <v>3</v>
      </c>
      <c r="O247" s="57">
        <f t="shared" si="83"/>
        <v>1</v>
      </c>
      <c r="P247" s="56" t="str">
        <f t="shared" si="84"/>
        <v/>
      </c>
      <c r="Q247" s="56" t="str">
        <f t="shared" si="85"/>
        <v/>
      </c>
      <c r="R247" s="7" t="str">
        <f t="shared" si="86"/>
        <v/>
      </c>
      <c r="S247" s="7" t="str">
        <f t="shared" si="87"/>
        <v/>
      </c>
      <c r="T247" s="56">
        <f t="shared" si="94"/>
        <v>33</v>
      </c>
      <c r="U247" s="56">
        <f t="shared" si="88"/>
        <v>1</v>
      </c>
      <c r="W247" s="8" t="str">
        <f t="shared" si="89"/>
        <v>OUT</v>
      </c>
      <c r="X247" s="58" t="str">
        <f t="shared" si="99"/>
        <v/>
      </c>
      <c r="Y247" s="59">
        <f t="shared" si="90"/>
        <v>0</v>
      </c>
      <c r="Z247" s="59">
        <f t="shared" si="95"/>
        <v>195232.72521790717</v>
      </c>
      <c r="AA247" s="59">
        <f>IFERROR(IF(U247&gt;1,"",MAX($Z$193:Z247)*P247),0)</f>
        <v>0</v>
      </c>
      <c r="AB247" s="59">
        <f t="shared" si="96"/>
        <v>492798.81294907467</v>
      </c>
    </row>
    <row r="248" spans="1:28" ht="15.75" customHeight="1" x14ac:dyDescent="0.25">
      <c r="A248" s="1">
        <v>44997</v>
      </c>
      <c r="B248" s="2">
        <v>0.36409999999999998</v>
      </c>
      <c r="C248" s="54">
        <f t="shared" si="97"/>
        <v>-1.6743181204428945E-2</v>
      </c>
      <c r="D248" s="4">
        <v>12</v>
      </c>
      <c r="E248" s="55">
        <f t="shared" si="91"/>
        <v>0.2</v>
      </c>
      <c r="F248" s="8">
        <f t="shared" si="76"/>
        <v>1</v>
      </c>
      <c r="G248" s="56" t="str">
        <f t="shared" si="77"/>
        <v/>
      </c>
      <c r="H248" s="56" t="str">
        <f t="shared" si="78"/>
        <v/>
      </c>
      <c r="I248" s="7" t="str">
        <f t="shared" si="79"/>
        <v/>
      </c>
      <c r="J248" s="7" t="str">
        <f t="shared" si="80"/>
        <v/>
      </c>
      <c r="K248" s="56">
        <f t="shared" si="92"/>
        <v>37</v>
      </c>
      <c r="L248" s="56">
        <f t="shared" si="81"/>
        <v>4</v>
      </c>
      <c r="M248" s="56">
        <f t="shared" si="93"/>
        <v>4</v>
      </c>
      <c r="N248" s="57">
        <f t="shared" si="82"/>
        <v>4</v>
      </c>
      <c r="O248" s="57" t="str">
        <f t="shared" si="83"/>
        <v>X</v>
      </c>
      <c r="P248" s="56">
        <f t="shared" si="84"/>
        <v>0.36409999999999998</v>
      </c>
      <c r="Q248" s="56">
        <f t="shared" si="85"/>
        <v>23</v>
      </c>
      <c r="R248" s="7">
        <f t="shared" si="86"/>
        <v>-1.6743181204428945E-2</v>
      </c>
      <c r="S248" s="7">
        <f t="shared" si="87"/>
        <v>0.2</v>
      </c>
      <c r="T248" s="56">
        <f t="shared" si="94"/>
        <v>33</v>
      </c>
      <c r="U248" s="56">
        <f t="shared" si="88"/>
        <v>1</v>
      </c>
      <c r="W248" s="8" t="str">
        <f t="shared" si="89"/>
        <v>IN</v>
      </c>
      <c r="X248" s="58" t="str">
        <f t="shared" si="99"/>
        <v>LOOK</v>
      </c>
      <c r="Y248" s="59">
        <f t="shared" si="90"/>
        <v>0</v>
      </c>
      <c r="Z248" s="59">
        <f t="shared" si="95"/>
        <v>195232.72521790717</v>
      </c>
      <c r="AA248" s="59">
        <f>IFERROR(IF(U248&gt;1,"",MAX($Z$232:Z248)*P248),0)</f>
        <v>71084.23525184</v>
      </c>
      <c r="AB248" s="59">
        <f t="shared" si="96"/>
        <v>563883.04820091464</v>
      </c>
    </row>
    <row r="249" spans="1:28" ht="15.75" customHeight="1" x14ac:dyDescent="0.25">
      <c r="A249" s="1">
        <v>45004</v>
      </c>
      <c r="B249" s="2">
        <v>0.38009999999999999</v>
      </c>
      <c r="C249" s="54">
        <f t="shared" si="97"/>
        <v>4.3943971436418608E-2</v>
      </c>
      <c r="D249" s="4">
        <v>23</v>
      </c>
      <c r="E249" s="55">
        <f t="shared" si="91"/>
        <v>0.91666666666666663</v>
      </c>
      <c r="F249" s="8">
        <f t="shared" si="76"/>
        <v>1</v>
      </c>
      <c r="G249" s="56">
        <f t="shared" si="77"/>
        <v>0.38009999999999999</v>
      </c>
      <c r="H249" s="56">
        <f t="shared" si="78"/>
        <v>30</v>
      </c>
      <c r="I249" s="7">
        <f t="shared" si="79"/>
        <v>4.3943971436418608E-2</v>
      </c>
      <c r="J249" s="7">
        <f t="shared" si="80"/>
        <v>0.91666666666666663</v>
      </c>
      <c r="K249" s="56">
        <f t="shared" si="92"/>
        <v>38</v>
      </c>
      <c r="L249" s="56">
        <f t="shared" si="81"/>
        <v>5</v>
      </c>
      <c r="M249" s="56">
        <f t="shared" si="93"/>
        <v>5</v>
      </c>
      <c r="N249" s="57">
        <f t="shared" si="82"/>
        <v>5</v>
      </c>
      <c r="O249" s="57" t="str">
        <f t="shared" si="83"/>
        <v>X</v>
      </c>
      <c r="P249" s="56" t="str">
        <f t="shared" si="84"/>
        <v/>
      </c>
      <c r="Q249" s="56" t="str">
        <f t="shared" si="85"/>
        <v/>
      </c>
      <c r="R249" s="7" t="str">
        <f t="shared" si="86"/>
        <v/>
      </c>
      <c r="S249" s="7" t="str">
        <f t="shared" si="87"/>
        <v/>
      </c>
      <c r="T249" s="56">
        <f t="shared" si="94"/>
        <v>33</v>
      </c>
      <c r="U249" s="56">
        <f t="shared" si="88"/>
        <v>1</v>
      </c>
      <c r="W249" s="8" t="str">
        <f t="shared" si="89"/>
        <v>IN</v>
      </c>
      <c r="X249" s="60">
        <f>IF(M248&gt;=1,IFERROR(AA248*F248,""),"LOOK")</f>
        <v>71084.23525184</v>
      </c>
      <c r="Y249" s="59">
        <f t="shared" si="90"/>
        <v>187014.56261994212</v>
      </c>
      <c r="Z249" s="59">
        <f t="shared" si="95"/>
        <v>187014.56261994212</v>
      </c>
      <c r="AA249" s="59">
        <f>IFERROR(IF(U249&gt;1,"",MAX($Z$193:Z249)*P249),0)</f>
        <v>0</v>
      </c>
      <c r="AB249" s="59">
        <f t="shared" si="96"/>
        <v>563883.04820091464</v>
      </c>
    </row>
    <row r="250" spans="1:28" ht="15.75" customHeight="1" x14ac:dyDescent="0.25">
      <c r="A250" s="1">
        <v>45011</v>
      </c>
      <c r="B250" s="2">
        <v>0.45219999999999999</v>
      </c>
      <c r="C250" s="54">
        <f t="shared" si="97"/>
        <v>0.18968692449355432</v>
      </c>
      <c r="D250" s="4">
        <v>30</v>
      </c>
      <c r="E250" s="55">
        <f t="shared" si="91"/>
        <v>0.30434782608695654</v>
      </c>
      <c r="F250" s="8">
        <f t="shared" si="76"/>
        <v>1</v>
      </c>
      <c r="G250" s="56">
        <f t="shared" si="77"/>
        <v>0.45219999999999999</v>
      </c>
      <c r="H250" s="56">
        <f t="shared" si="78"/>
        <v>20</v>
      </c>
      <c r="I250" s="7">
        <f t="shared" si="79"/>
        <v>0.18968692449355432</v>
      </c>
      <c r="J250" s="7">
        <f t="shared" si="80"/>
        <v>0.30434782608695654</v>
      </c>
      <c r="K250" s="56">
        <f t="shared" si="92"/>
        <v>39</v>
      </c>
      <c r="L250" s="56">
        <f t="shared" si="81"/>
        <v>6</v>
      </c>
      <c r="M250" s="56">
        <f t="shared" si="93"/>
        <v>6</v>
      </c>
      <c r="N250" s="57">
        <f t="shared" si="82"/>
        <v>6</v>
      </c>
      <c r="O250" s="57" t="str">
        <f t="shared" si="83"/>
        <v>X</v>
      </c>
      <c r="P250" s="56" t="str">
        <f t="shared" si="84"/>
        <v/>
      </c>
      <c r="Q250" s="56" t="str">
        <f t="shared" si="85"/>
        <v/>
      </c>
      <c r="R250" s="7" t="str">
        <f t="shared" si="86"/>
        <v/>
      </c>
      <c r="S250" s="7" t="str">
        <f t="shared" si="87"/>
        <v/>
      </c>
      <c r="T250" s="56">
        <f t="shared" si="94"/>
        <v>33</v>
      </c>
      <c r="U250" s="56">
        <f t="shared" si="88"/>
        <v>1</v>
      </c>
      <c r="W250" s="8" t="str">
        <f t="shared" si="89"/>
        <v>IN</v>
      </c>
      <c r="X250" s="58">
        <f t="shared" ref="X250:X272" si="100">IF(M249&gt;=1,IFERROR($X$2*F249,""),"LOOK")</f>
        <v>1000</v>
      </c>
      <c r="Y250" s="59">
        <f t="shared" si="90"/>
        <v>2211.4108801415305</v>
      </c>
      <c r="Z250" s="59">
        <f t="shared" si="95"/>
        <v>189225.97350008367</v>
      </c>
      <c r="AA250" s="59">
        <f>IFERROR(IF(U250&gt;1,"",MAX($Z$193:Z250)*P250),0)</f>
        <v>0</v>
      </c>
      <c r="AB250" s="59">
        <f t="shared" si="96"/>
        <v>563883.04820091464</v>
      </c>
    </row>
    <row r="251" spans="1:28" ht="15.75" customHeight="1" x14ac:dyDescent="0.25">
      <c r="A251" s="1">
        <v>45018</v>
      </c>
      <c r="B251" s="2">
        <v>0.50900000000000001</v>
      </c>
      <c r="C251" s="54">
        <f t="shared" si="97"/>
        <v>0.12560813799203896</v>
      </c>
      <c r="D251" s="4">
        <v>20</v>
      </c>
      <c r="E251" s="55">
        <f t="shared" si="91"/>
        <v>-0.33333333333333331</v>
      </c>
      <c r="F251" s="8" t="str">
        <f t="shared" si="76"/>
        <v/>
      </c>
      <c r="G251" s="56">
        <f t="shared" si="77"/>
        <v>0.50900000000000001</v>
      </c>
      <c r="H251" s="56">
        <f t="shared" si="78"/>
        <v>16</v>
      </c>
      <c r="I251" s="7">
        <f t="shared" si="79"/>
        <v>0.12560813799203896</v>
      </c>
      <c r="J251" s="7">
        <f t="shared" si="80"/>
        <v>-0.33333333333333331</v>
      </c>
      <c r="K251" s="56">
        <f t="shared" si="92"/>
        <v>39</v>
      </c>
      <c r="L251" s="56">
        <f t="shared" si="81"/>
        <v>6</v>
      </c>
      <c r="M251" s="56">
        <f t="shared" si="93"/>
        <v>6</v>
      </c>
      <c r="N251" s="57">
        <f t="shared" si="82"/>
        <v>6</v>
      </c>
      <c r="O251" s="57" t="str">
        <f t="shared" si="83"/>
        <v/>
      </c>
      <c r="P251" s="56" t="str">
        <f t="shared" si="84"/>
        <v/>
      </c>
      <c r="Q251" s="56" t="str">
        <f t="shared" si="85"/>
        <v/>
      </c>
      <c r="R251" s="7" t="str">
        <f t="shared" si="86"/>
        <v/>
      </c>
      <c r="S251" s="7" t="str">
        <f t="shared" si="87"/>
        <v/>
      </c>
      <c r="T251" s="56">
        <f t="shared" si="94"/>
        <v>33</v>
      </c>
      <c r="U251" s="56">
        <f t="shared" si="88"/>
        <v>1</v>
      </c>
      <c r="W251" s="8" t="str">
        <f t="shared" si="89"/>
        <v>IN</v>
      </c>
      <c r="X251" s="58">
        <f t="shared" si="100"/>
        <v>1000</v>
      </c>
      <c r="Y251" s="59">
        <f t="shared" si="90"/>
        <v>1964.6365422396857</v>
      </c>
      <c r="Z251" s="59">
        <f t="shared" si="95"/>
        <v>191190.61004232336</v>
      </c>
      <c r="AA251" s="59">
        <f>IFERROR(IF(U251&gt;1,"",MAX($Z$193:Z251)*P251),0)</f>
        <v>0</v>
      </c>
      <c r="AB251" s="59">
        <f t="shared" si="96"/>
        <v>563883.04820091464</v>
      </c>
    </row>
    <row r="252" spans="1:28" ht="15.75" customHeight="1" x14ac:dyDescent="0.25">
      <c r="A252" s="1">
        <v>45025</v>
      </c>
      <c r="B252" s="2">
        <v>0.50600000000000001</v>
      </c>
      <c r="C252" s="54">
        <f t="shared" si="97"/>
        <v>-5.8939096267190622E-3</v>
      </c>
      <c r="D252" s="4">
        <v>16</v>
      </c>
      <c r="E252" s="55">
        <f t="shared" si="91"/>
        <v>-0.2</v>
      </c>
      <c r="F252" s="8" t="str">
        <f t="shared" si="76"/>
        <v/>
      </c>
      <c r="G252" s="56" t="str">
        <f t="shared" si="77"/>
        <v/>
      </c>
      <c r="H252" s="56" t="str">
        <f t="shared" si="78"/>
        <v/>
      </c>
      <c r="I252" s="7" t="str">
        <f t="shared" si="79"/>
        <v/>
      </c>
      <c r="J252" s="7" t="str">
        <f t="shared" si="80"/>
        <v/>
      </c>
      <c r="K252" s="56">
        <f t="shared" si="92"/>
        <v>39</v>
      </c>
      <c r="L252" s="56">
        <f t="shared" si="81"/>
        <v>6</v>
      </c>
      <c r="M252" s="56">
        <f t="shared" si="93"/>
        <v>6</v>
      </c>
      <c r="N252" s="57">
        <f t="shared" si="82"/>
        <v>6</v>
      </c>
      <c r="O252" s="57" t="str">
        <f t="shared" si="83"/>
        <v/>
      </c>
      <c r="P252" s="56" t="str">
        <f t="shared" si="84"/>
        <v/>
      </c>
      <c r="Q252" s="56" t="str">
        <f t="shared" si="85"/>
        <v/>
      </c>
      <c r="R252" s="7" t="str">
        <f t="shared" si="86"/>
        <v/>
      </c>
      <c r="S252" s="7" t="str">
        <f t="shared" si="87"/>
        <v/>
      </c>
      <c r="T252" s="56">
        <f t="shared" si="94"/>
        <v>33</v>
      </c>
      <c r="U252" s="56">
        <f t="shared" si="88"/>
        <v>1</v>
      </c>
      <c r="W252" s="8" t="str">
        <f t="shared" si="89"/>
        <v>IN</v>
      </c>
      <c r="X252" s="58" t="str">
        <f t="shared" si="100"/>
        <v/>
      </c>
      <c r="Y252" s="59">
        <f t="shared" si="90"/>
        <v>0</v>
      </c>
      <c r="Z252" s="59">
        <f t="shared" si="95"/>
        <v>191190.61004232336</v>
      </c>
      <c r="AA252" s="59">
        <f>IFERROR(IF(U252&gt;1,"",MAX($Z$193:Z252)*P252),0)</f>
        <v>0</v>
      </c>
      <c r="AB252" s="59">
        <f t="shared" si="96"/>
        <v>563883.04820091464</v>
      </c>
    </row>
    <row r="253" spans="1:28" ht="15.75" customHeight="1" x14ac:dyDescent="0.25">
      <c r="A253" s="1">
        <v>45032</v>
      </c>
      <c r="B253" s="2">
        <v>0.51859999999999995</v>
      </c>
      <c r="C253" s="54">
        <f t="shared" si="97"/>
        <v>2.4901185770750879E-2</v>
      </c>
      <c r="D253" s="4">
        <v>14</v>
      </c>
      <c r="E253" s="55">
        <f t="shared" si="91"/>
        <v>-0.125</v>
      </c>
      <c r="F253" s="8" t="str">
        <f t="shared" si="76"/>
        <v/>
      </c>
      <c r="G253" s="56" t="str">
        <f t="shared" si="77"/>
        <v/>
      </c>
      <c r="H253" s="56" t="str">
        <f t="shared" si="78"/>
        <v/>
      </c>
      <c r="I253" s="7" t="str">
        <f t="shared" si="79"/>
        <v/>
      </c>
      <c r="J253" s="7" t="str">
        <f t="shared" si="80"/>
        <v/>
      </c>
      <c r="K253" s="56">
        <f t="shared" si="92"/>
        <v>39</v>
      </c>
      <c r="L253" s="56">
        <f t="shared" si="81"/>
        <v>6</v>
      </c>
      <c r="M253" s="56">
        <f t="shared" si="93"/>
        <v>6</v>
      </c>
      <c r="N253" s="57">
        <f t="shared" si="82"/>
        <v>6</v>
      </c>
      <c r="O253" s="57" t="str">
        <f t="shared" si="83"/>
        <v/>
      </c>
      <c r="P253" s="56" t="str">
        <f t="shared" si="84"/>
        <v/>
      </c>
      <c r="Q253" s="56" t="str">
        <f t="shared" si="85"/>
        <v/>
      </c>
      <c r="R253" s="7" t="str">
        <f t="shared" si="86"/>
        <v/>
      </c>
      <c r="S253" s="7" t="str">
        <f t="shared" si="87"/>
        <v/>
      </c>
      <c r="T253" s="56">
        <f t="shared" si="94"/>
        <v>33</v>
      </c>
      <c r="U253" s="56">
        <f t="shared" si="88"/>
        <v>1</v>
      </c>
      <c r="W253" s="8" t="str">
        <f t="shared" si="89"/>
        <v>IN</v>
      </c>
      <c r="X253" s="58" t="str">
        <f t="shared" si="100"/>
        <v/>
      </c>
      <c r="Y253" s="59">
        <f t="shared" si="90"/>
        <v>0</v>
      </c>
      <c r="Z253" s="59">
        <f t="shared" si="95"/>
        <v>191190.61004232336</v>
      </c>
      <c r="AA253" s="59">
        <f>IFERROR(IF(U253&gt;1,"",MAX($Z$193:Z253)*P253),0)</f>
        <v>0</v>
      </c>
      <c r="AB253" s="59">
        <f t="shared" si="96"/>
        <v>563883.04820091464</v>
      </c>
    </row>
    <row r="254" spans="1:28" ht="15.75" customHeight="1" x14ac:dyDescent="0.25">
      <c r="A254" s="1">
        <v>45039</v>
      </c>
      <c r="B254" s="2">
        <v>0.46970000000000001</v>
      </c>
      <c r="C254" s="54">
        <f t="shared" si="97"/>
        <v>-9.4292325491708351E-2</v>
      </c>
      <c r="D254" s="4">
        <v>14</v>
      </c>
      <c r="E254" s="55">
        <f t="shared" si="91"/>
        <v>0</v>
      </c>
      <c r="F254" s="8" t="str">
        <f t="shared" si="76"/>
        <v/>
      </c>
      <c r="G254" s="56" t="str">
        <f t="shared" si="77"/>
        <v/>
      </c>
      <c r="H254" s="56" t="str">
        <f t="shared" si="78"/>
        <v/>
      </c>
      <c r="I254" s="7" t="str">
        <f t="shared" si="79"/>
        <v/>
      </c>
      <c r="J254" s="7" t="str">
        <f t="shared" si="80"/>
        <v/>
      </c>
      <c r="K254" s="56">
        <f t="shared" si="92"/>
        <v>39</v>
      </c>
      <c r="L254" s="56">
        <f t="shared" si="81"/>
        <v>6</v>
      </c>
      <c r="M254" s="56">
        <f t="shared" si="93"/>
        <v>6</v>
      </c>
      <c r="N254" s="57">
        <f t="shared" si="82"/>
        <v>6</v>
      </c>
      <c r="O254" s="57" t="str">
        <f t="shared" si="83"/>
        <v/>
      </c>
      <c r="P254" s="56" t="str">
        <f t="shared" si="84"/>
        <v/>
      </c>
      <c r="Q254" s="56" t="str">
        <f t="shared" si="85"/>
        <v/>
      </c>
      <c r="R254" s="7" t="str">
        <f t="shared" si="86"/>
        <v/>
      </c>
      <c r="S254" s="7" t="str">
        <f t="shared" si="87"/>
        <v/>
      </c>
      <c r="T254" s="56">
        <f t="shared" si="94"/>
        <v>33</v>
      </c>
      <c r="U254" s="56">
        <f t="shared" si="88"/>
        <v>1</v>
      </c>
      <c r="W254" s="8" t="str">
        <f t="shared" si="89"/>
        <v>IN</v>
      </c>
      <c r="X254" s="58" t="str">
        <f t="shared" si="100"/>
        <v/>
      </c>
      <c r="Y254" s="59">
        <f t="shared" si="90"/>
        <v>0</v>
      </c>
      <c r="Z254" s="59">
        <f t="shared" si="95"/>
        <v>191190.61004232336</v>
      </c>
      <c r="AA254" s="59">
        <f>IFERROR(IF(U254&gt;1,"",MAX($Z$193:Z254)*P254),0)</f>
        <v>0</v>
      </c>
      <c r="AB254" s="59">
        <f t="shared" si="96"/>
        <v>563883.04820091464</v>
      </c>
    </row>
    <row r="255" spans="1:28" ht="15.75" customHeight="1" x14ac:dyDescent="0.25">
      <c r="A255" s="1">
        <v>45046</v>
      </c>
      <c r="B255" s="2">
        <v>0.47799999999999998</v>
      </c>
      <c r="C255" s="54">
        <f t="shared" si="97"/>
        <v>1.7670853736427451E-2</v>
      </c>
      <c r="D255" s="4">
        <v>11</v>
      </c>
      <c r="E255" s="55">
        <f t="shared" si="91"/>
        <v>-0.21428571428571427</v>
      </c>
      <c r="F255" s="8" t="str">
        <f t="shared" si="76"/>
        <v/>
      </c>
      <c r="G255" s="56" t="str">
        <f t="shared" si="77"/>
        <v/>
      </c>
      <c r="H255" s="56" t="str">
        <f t="shared" si="78"/>
        <v/>
      </c>
      <c r="I255" s="7" t="str">
        <f t="shared" si="79"/>
        <v/>
      </c>
      <c r="J255" s="7" t="str">
        <f t="shared" si="80"/>
        <v/>
      </c>
      <c r="K255" s="56">
        <f t="shared" si="92"/>
        <v>39</v>
      </c>
      <c r="L255" s="56">
        <f t="shared" si="81"/>
        <v>6</v>
      </c>
      <c r="M255" s="56">
        <f t="shared" si="93"/>
        <v>6</v>
      </c>
      <c r="N255" s="57">
        <f t="shared" si="82"/>
        <v>6</v>
      </c>
      <c r="O255" s="57" t="str">
        <f t="shared" si="83"/>
        <v/>
      </c>
      <c r="P255" s="56" t="str">
        <f t="shared" si="84"/>
        <v/>
      </c>
      <c r="Q255" s="56" t="str">
        <f t="shared" si="85"/>
        <v/>
      </c>
      <c r="R255" s="7" t="str">
        <f t="shared" si="86"/>
        <v/>
      </c>
      <c r="S255" s="7" t="str">
        <f t="shared" si="87"/>
        <v/>
      </c>
      <c r="T255" s="56">
        <f t="shared" si="94"/>
        <v>33</v>
      </c>
      <c r="U255" s="56">
        <f t="shared" si="88"/>
        <v>1</v>
      </c>
      <c r="W255" s="8" t="str">
        <f t="shared" si="89"/>
        <v>IN</v>
      </c>
      <c r="X255" s="58" t="str">
        <f t="shared" si="100"/>
        <v/>
      </c>
      <c r="Y255" s="59">
        <f t="shared" si="90"/>
        <v>0</v>
      </c>
      <c r="Z255" s="59">
        <f t="shared" si="95"/>
        <v>191190.61004232336</v>
      </c>
      <c r="AA255" s="59">
        <f>IFERROR(IF(U255&gt;1,"",MAX($Z$193:Z255)*P255),0)</f>
        <v>0</v>
      </c>
      <c r="AB255" s="59">
        <f t="shared" si="96"/>
        <v>563883.04820091464</v>
      </c>
    </row>
    <row r="256" spans="1:28" ht="15.75" customHeight="1" x14ac:dyDescent="0.25">
      <c r="A256" s="1">
        <v>45053</v>
      </c>
      <c r="B256" s="2">
        <v>0.4582</v>
      </c>
      <c r="C256" s="54">
        <f t="shared" si="97"/>
        <v>-4.1422594142259385E-2</v>
      </c>
      <c r="D256" s="4">
        <v>11</v>
      </c>
      <c r="E256" s="55">
        <f t="shared" si="91"/>
        <v>0</v>
      </c>
      <c r="F256" s="8" t="str">
        <f t="shared" si="76"/>
        <v/>
      </c>
      <c r="G256" s="56" t="str">
        <f t="shared" si="77"/>
        <v/>
      </c>
      <c r="H256" s="56" t="str">
        <f t="shared" si="78"/>
        <v/>
      </c>
      <c r="I256" s="7" t="str">
        <f t="shared" si="79"/>
        <v/>
      </c>
      <c r="J256" s="7" t="str">
        <f t="shared" si="80"/>
        <v/>
      </c>
      <c r="K256" s="56">
        <f t="shared" si="92"/>
        <v>39</v>
      </c>
      <c r="L256" s="56">
        <f t="shared" si="81"/>
        <v>6</v>
      </c>
      <c r="M256" s="56">
        <f t="shared" si="93"/>
        <v>6</v>
      </c>
      <c r="N256" s="57">
        <f t="shared" si="82"/>
        <v>6</v>
      </c>
      <c r="O256" s="57" t="str">
        <f t="shared" si="83"/>
        <v/>
      </c>
      <c r="P256" s="56" t="str">
        <f t="shared" si="84"/>
        <v/>
      </c>
      <c r="Q256" s="56" t="str">
        <f t="shared" si="85"/>
        <v/>
      </c>
      <c r="R256" s="7" t="str">
        <f t="shared" si="86"/>
        <v/>
      </c>
      <c r="S256" s="7" t="str">
        <f t="shared" si="87"/>
        <v/>
      </c>
      <c r="T256" s="56">
        <f t="shared" si="94"/>
        <v>33</v>
      </c>
      <c r="U256" s="56">
        <f t="shared" si="88"/>
        <v>1</v>
      </c>
      <c r="W256" s="8" t="str">
        <f t="shared" si="89"/>
        <v>IN</v>
      </c>
      <c r="X256" s="58" t="str">
        <f t="shared" si="100"/>
        <v/>
      </c>
      <c r="Y256" s="59">
        <f t="shared" si="90"/>
        <v>0</v>
      </c>
      <c r="Z256" s="59">
        <f t="shared" si="95"/>
        <v>191190.61004232336</v>
      </c>
      <c r="AA256" s="59">
        <f>IFERROR(IF(U256&gt;1,"",MAX($Z$193:Z256)*P256),0)</f>
        <v>0</v>
      </c>
      <c r="AB256" s="59">
        <f t="shared" si="96"/>
        <v>563883.04820091464</v>
      </c>
    </row>
    <row r="257" spans="1:32" ht="15.75" customHeight="1" x14ac:dyDescent="0.25">
      <c r="A257" s="1">
        <v>45060</v>
      </c>
      <c r="B257" s="2">
        <v>0.42459999999999998</v>
      </c>
      <c r="C257" s="54">
        <f t="shared" si="97"/>
        <v>-7.3330423395897029E-2</v>
      </c>
      <c r="D257" s="4">
        <v>11</v>
      </c>
      <c r="E257" s="55">
        <f t="shared" si="91"/>
        <v>0</v>
      </c>
      <c r="F257" s="8" t="str">
        <f t="shared" si="76"/>
        <v/>
      </c>
      <c r="G257" s="56" t="str">
        <f t="shared" si="77"/>
        <v/>
      </c>
      <c r="H257" s="56" t="str">
        <f t="shared" si="78"/>
        <v/>
      </c>
      <c r="I257" s="7" t="str">
        <f t="shared" si="79"/>
        <v/>
      </c>
      <c r="J257" s="7" t="str">
        <f t="shared" si="80"/>
        <v/>
      </c>
      <c r="K257" s="56">
        <f t="shared" si="92"/>
        <v>39</v>
      </c>
      <c r="L257" s="56">
        <f t="shared" si="81"/>
        <v>6</v>
      </c>
      <c r="M257" s="56">
        <f t="shared" si="93"/>
        <v>6</v>
      </c>
      <c r="N257" s="57">
        <f t="shared" si="82"/>
        <v>6</v>
      </c>
      <c r="O257" s="57" t="str">
        <f t="shared" si="83"/>
        <v/>
      </c>
      <c r="P257" s="56" t="str">
        <f t="shared" si="84"/>
        <v/>
      </c>
      <c r="Q257" s="56" t="str">
        <f t="shared" si="85"/>
        <v/>
      </c>
      <c r="R257" s="7" t="str">
        <f t="shared" si="86"/>
        <v/>
      </c>
      <c r="S257" s="7" t="str">
        <f t="shared" si="87"/>
        <v/>
      </c>
      <c r="T257" s="56">
        <f t="shared" si="94"/>
        <v>33</v>
      </c>
      <c r="U257" s="56">
        <f t="shared" si="88"/>
        <v>1</v>
      </c>
      <c r="W257" s="8" t="str">
        <f t="shared" si="89"/>
        <v>IN</v>
      </c>
      <c r="X257" s="58" t="str">
        <f t="shared" si="100"/>
        <v/>
      </c>
      <c r="Y257" s="59">
        <f t="shared" si="90"/>
        <v>0</v>
      </c>
      <c r="Z257" s="59">
        <f t="shared" si="95"/>
        <v>191190.61004232336</v>
      </c>
      <c r="AA257" s="59">
        <f>IFERROR(IF(U257&gt;1,"",MAX($Z$193:Z257)*P257),0)</f>
        <v>0</v>
      </c>
      <c r="AB257" s="59">
        <f t="shared" si="96"/>
        <v>563883.04820091464</v>
      </c>
    </row>
    <row r="258" spans="1:32" ht="15.75" customHeight="1" x14ac:dyDescent="0.25">
      <c r="A258" s="1">
        <v>45067</v>
      </c>
      <c r="B258" s="2">
        <v>0.46710000000000002</v>
      </c>
      <c r="C258" s="54">
        <f t="shared" si="97"/>
        <v>0.10009420631182299</v>
      </c>
      <c r="D258" s="4">
        <v>12</v>
      </c>
      <c r="E258" s="55">
        <f t="shared" si="91"/>
        <v>9.0909090909090912E-2</v>
      </c>
      <c r="F258" s="8">
        <f t="shared" si="76"/>
        <v>1</v>
      </c>
      <c r="G258" s="56" t="str">
        <f t="shared" si="77"/>
        <v/>
      </c>
      <c r="H258" s="56" t="str">
        <f t="shared" si="78"/>
        <v/>
      </c>
      <c r="I258" s="7" t="str">
        <f t="shared" si="79"/>
        <v/>
      </c>
      <c r="J258" s="7" t="str">
        <f t="shared" si="80"/>
        <v/>
      </c>
      <c r="K258" s="56">
        <f t="shared" si="92"/>
        <v>40</v>
      </c>
      <c r="L258" s="56">
        <f t="shared" si="81"/>
        <v>7</v>
      </c>
      <c r="M258" s="56">
        <f t="shared" si="93"/>
        <v>7</v>
      </c>
      <c r="N258" s="57">
        <f t="shared" si="82"/>
        <v>7</v>
      </c>
      <c r="O258" s="57" t="str">
        <f t="shared" si="83"/>
        <v>X</v>
      </c>
      <c r="P258" s="56" t="str">
        <f t="shared" si="84"/>
        <v/>
      </c>
      <c r="Q258" s="56" t="str">
        <f t="shared" si="85"/>
        <v/>
      </c>
      <c r="R258" s="7" t="str">
        <f t="shared" si="86"/>
        <v/>
      </c>
      <c r="S258" s="7" t="str">
        <f t="shared" si="87"/>
        <v/>
      </c>
      <c r="T258" s="56">
        <f t="shared" si="94"/>
        <v>33</v>
      </c>
      <c r="U258" s="56">
        <f t="shared" si="88"/>
        <v>1</v>
      </c>
      <c r="W258" s="8" t="str">
        <f t="shared" si="89"/>
        <v>IN</v>
      </c>
      <c r="X258" s="58" t="str">
        <f t="shared" si="100"/>
        <v/>
      </c>
      <c r="Y258" s="59">
        <f t="shared" si="90"/>
        <v>0</v>
      </c>
      <c r="Z258" s="59">
        <f t="shared" si="95"/>
        <v>191190.61004232336</v>
      </c>
      <c r="AA258" s="59">
        <f>IFERROR(IF(U258&gt;1,"",MAX($Z$193:Z258)*P258),0)</f>
        <v>0</v>
      </c>
      <c r="AB258" s="59">
        <f t="shared" si="96"/>
        <v>563883.04820091464</v>
      </c>
    </row>
    <row r="259" spans="1:32" ht="15.75" customHeight="1" x14ac:dyDescent="0.25">
      <c r="A259" s="1">
        <v>45074</v>
      </c>
      <c r="B259" s="2">
        <v>0.47149999999999997</v>
      </c>
      <c r="C259" s="54">
        <f t="shared" si="97"/>
        <v>9.4198244487260965E-3</v>
      </c>
      <c r="D259" s="4">
        <v>17</v>
      </c>
      <c r="E259" s="55">
        <f t="shared" si="91"/>
        <v>0.41666666666666669</v>
      </c>
      <c r="F259" s="8">
        <f t="shared" si="76"/>
        <v>1</v>
      </c>
      <c r="G259" s="56">
        <f t="shared" si="77"/>
        <v>0.47149999999999997</v>
      </c>
      <c r="H259" s="56">
        <f t="shared" si="78"/>
        <v>19</v>
      </c>
      <c r="I259" s="7">
        <f t="shared" si="79"/>
        <v>9.4198244487260965E-3</v>
      </c>
      <c r="J259" s="7">
        <f t="shared" si="80"/>
        <v>0.41666666666666669</v>
      </c>
      <c r="K259" s="56">
        <f t="shared" si="92"/>
        <v>41</v>
      </c>
      <c r="L259" s="56">
        <f t="shared" si="81"/>
        <v>8</v>
      </c>
      <c r="M259" s="56">
        <f t="shared" si="93"/>
        <v>8</v>
      </c>
      <c r="N259" s="57">
        <f t="shared" si="82"/>
        <v>8</v>
      </c>
      <c r="O259" s="57" t="str">
        <f t="shared" si="83"/>
        <v>X</v>
      </c>
      <c r="P259" s="56" t="str">
        <f t="shared" si="84"/>
        <v/>
      </c>
      <c r="Q259" s="56" t="str">
        <f t="shared" si="85"/>
        <v/>
      </c>
      <c r="R259" s="7" t="str">
        <f t="shared" si="86"/>
        <v/>
      </c>
      <c r="S259" s="7" t="str">
        <f t="shared" si="87"/>
        <v/>
      </c>
      <c r="T259" s="56">
        <f t="shared" si="94"/>
        <v>33</v>
      </c>
      <c r="U259" s="56">
        <f t="shared" si="88"/>
        <v>1</v>
      </c>
      <c r="W259" s="8" t="str">
        <f t="shared" si="89"/>
        <v>IN</v>
      </c>
      <c r="X259" s="58">
        <f t="shared" si="100"/>
        <v>1000</v>
      </c>
      <c r="Y259" s="59">
        <f t="shared" si="90"/>
        <v>2120.8907741251328</v>
      </c>
      <c r="Z259" s="59">
        <f t="shared" si="95"/>
        <v>193311.5008164485</v>
      </c>
      <c r="AA259" s="59">
        <f>IFERROR(IF(U259&gt;1,"",MAX($Z$193:Z259)*P259),0)</f>
        <v>0</v>
      </c>
      <c r="AB259" s="59">
        <f t="shared" si="96"/>
        <v>563883.04820091464</v>
      </c>
    </row>
    <row r="260" spans="1:32" ht="15.75" customHeight="1" x14ac:dyDescent="0.25">
      <c r="A260" s="1">
        <v>45081</v>
      </c>
      <c r="B260" s="2">
        <v>0.52159999999999995</v>
      </c>
      <c r="C260" s="54">
        <f t="shared" si="97"/>
        <v>0.10625662778366909</v>
      </c>
      <c r="D260" s="4">
        <v>19</v>
      </c>
      <c r="E260" s="55">
        <f t="shared" si="91"/>
        <v>0.11764705882352941</v>
      </c>
      <c r="F260" s="8" t="str">
        <f t="shared" si="76"/>
        <v>X</v>
      </c>
      <c r="G260" s="56">
        <f t="shared" si="77"/>
        <v>0.52159999999999995</v>
      </c>
      <c r="H260" s="56">
        <f t="shared" si="78"/>
        <v>22</v>
      </c>
      <c r="I260" s="7">
        <f t="shared" si="79"/>
        <v>0.10625662778366909</v>
      </c>
      <c r="J260" s="7">
        <f t="shared" si="80"/>
        <v>0.11764705882352941</v>
      </c>
      <c r="K260" s="56">
        <f t="shared" si="92"/>
        <v>41</v>
      </c>
      <c r="L260" s="56">
        <f t="shared" si="81"/>
        <v>7</v>
      </c>
      <c r="M260" s="56">
        <f t="shared" si="93"/>
        <v>0</v>
      </c>
      <c r="N260" s="57">
        <f t="shared" si="82"/>
        <v>7</v>
      </c>
      <c r="O260" s="57">
        <f t="shared" si="83"/>
        <v>1</v>
      </c>
      <c r="P260" s="56" t="str">
        <f t="shared" si="84"/>
        <v/>
      </c>
      <c r="Q260" s="56" t="str">
        <f t="shared" si="85"/>
        <v/>
      </c>
      <c r="R260" s="7" t="str">
        <f t="shared" si="86"/>
        <v/>
      </c>
      <c r="S260" s="7" t="str">
        <f t="shared" si="87"/>
        <v/>
      </c>
      <c r="T260" s="56">
        <f t="shared" si="94"/>
        <v>34</v>
      </c>
      <c r="U260" s="56">
        <f t="shared" si="88"/>
        <v>1</v>
      </c>
      <c r="W260" s="8" t="str">
        <f t="shared" si="89"/>
        <v>OUT</v>
      </c>
      <c r="X260" s="58">
        <f t="shared" si="100"/>
        <v>1000</v>
      </c>
      <c r="Y260" s="59">
        <f t="shared" si="90"/>
        <v>1917.1779141104296</v>
      </c>
      <c r="Z260" s="59">
        <f t="shared" si="95"/>
        <v>195228.67873055892</v>
      </c>
      <c r="AA260" s="59">
        <f>IFERROR(IF(U260&gt;1,"",MAX($Z$193:Z260)*P260),0)</f>
        <v>0</v>
      </c>
      <c r="AB260" s="59">
        <f t="shared" si="96"/>
        <v>563883.04820091464</v>
      </c>
    </row>
    <row r="261" spans="1:32" ht="15.75" customHeight="1" x14ac:dyDescent="0.25">
      <c r="A261" s="1">
        <v>45088</v>
      </c>
      <c r="B261" s="2">
        <v>0.50490000000000002</v>
      </c>
      <c r="C261" s="54">
        <f t="shared" si="97"/>
        <v>-3.2016871165644056E-2</v>
      </c>
      <c r="D261" s="4">
        <v>22</v>
      </c>
      <c r="E261" s="55">
        <f t="shared" si="91"/>
        <v>0.15789473684210525</v>
      </c>
      <c r="F261" s="8" t="str">
        <f t="shared" si="76"/>
        <v>X</v>
      </c>
      <c r="G261" s="56" t="str">
        <f t="shared" si="77"/>
        <v/>
      </c>
      <c r="H261" s="56" t="str">
        <f t="shared" si="78"/>
        <v/>
      </c>
      <c r="I261" s="7" t="str">
        <f t="shared" si="79"/>
        <v/>
      </c>
      <c r="J261" s="7" t="str">
        <f t="shared" si="80"/>
        <v/>
      </c>
      <c r="K261" s="56">
        <f t="shared" si="92"/>
        <v>41</v>
      </c>
      <c r="L261" s="56">
        <f t="shared" si="81"/>
        <v>6</v>
      </c>
      <c r="M261" s="56">
        <f t="shared" si="93"/>
        <v>0</v>
      </c>
      <c r="N261" s="57">
        <f t="shared" si="82"/>
        <v>6</v>
      </c>
      <c r="O261" s="57">
        <f t="shared" si="83"/>
        <v>1</v>
      </c>
      <c r="P261" s="56">
        <f t="shared" si="84"/>
        <v>0.50490000000000002</v>
      </c>
      <c r="Q261" s="56">
        <f t="shared" si="85"/>
        <v>17</v>
      </c>
      <c r="R261" s="7">
        <f t="shared" si="86"/>
        <v>-3.2016871165644056E-2</v>
      </c>
      <c r="S261" s="7">
        <f t="shared" si="87"/>
        <v>0.15789473684210525</v>
      </c>
      <c r="T261" s="56">
        <f t="shared" si="94"/>
        <v>35</v>
      </c>
      <c r="U261" s="56">
        <f t="shared" si="88"/>
        <v>1</v>
      </c>
      <c r="W261" s="8" t="str">
        <f t="shared" si="89"/>
        <v>OUT</v>
      </c>
      <c r="X261" s="58" t="str">
        <f t="shared" si="100"/>
        <v>LOOK</v>
      </c>
      <c r="Y261" s="59">
        <f t="shared" si="90"/>
        <v>0</v>
      </c>
      <c r="Z261" s="59">
        <f t="shared" si="95"/>
        <v>195228.67873055892</v>
      </c>
      <c r="AA261" s="59">
        <f>IFERROR(IF(U261&gt;1,"",MAX($Z$249:Z261)*P261),0)</f>
        <v>98570.959891059203</v>
      </c>
      <c r="AB261" s="59">
        <f t="shared" si="96"/>
        <v>662454.00809197384</v>
      </c>
    </row>
    <row r="262" spans="1:32" ht="15.75" customHeight="1" x14ac:dyDescent="0.25">
      <c r="A262" s="1">
        <v>45095</v>
      </c>
      <c r="B262" s="2">
        <v>0.48099999999999998</v>
      </c>
      <c r="C262" s="54">
        <f t="shared" si="97"/>
        <v>-4.7336106159635634E-2</v>
      </c>
      <c r="D262" s="4">
        <v>17</v>
      </c>
      <c r="E262" s="55">
        <f t="shared" si="91"/>
        <v>-0.22727272727272727</v>
      </c>
      <c r="F262" s="8" t="str">
        <f t="shared" ref="F262:F325" si="101">IF(E262&gt;0,IF(C263&gt;0,1,"X"),"")</f>
        <v/>
      </c>
      <c r="G262" s="56" t="str">
        <f t="shared" ref="G262:G325" si="102">IF(F261=1,B262,"")</f>
        <v/>
      </c>
      <c r="H262" s="56" t="str">
        <f t="shared" ref="H262:H289" si="103">IF(F261=1,D263,"")</f>
        <v/>
      </c>
      <c r="I262" s="7" t="str">
        <f t="shared" ref="I262:I325" si="104">IF(F261=1,C262,"")</f>
        <v/>
      </c>
      <c r="J262" s="7" t="str">
        <f t="shared" ref="J262:J325" si="105">IF(F261=1,E262,"")</f>
        <v/>
      </c>
      <c r="K262" s="56">
        <f t="shared" si="92"/>
        <v>41</v>
      </c>
      <c r="L262" s="56">
        <f t="shared" ref="L262:L271" si="106">K262-T262</f>
        <v>6</v>
      </c>
      <c r="M262" s="56">
        <f t="shared" si="93"/>
        <v>6</v>
      </c>
      <c r="N262" s="57">
        <f t="shared" ref="N262:N325" si="107">IF(L262&lt;0,0,L262)</f>
        <v>6</v>
      </c>
      <c r="O262" s="57" t="str">
        <f t="shared" ref="O262:O325" si="108">IF(E262&gt;0,IF(C263&lt;0,1,"X"),"")</f>
        <v/>
      </c>
      <c r="P262" s="56">
        <f t="shared" ref="P262:P325" si="109">IF(O261=1,B262,"")</f>
        <v>0.48099999999999998</v>
      </c>
      <c r="Q262" s="56">
        <f t="shared" ref="Q262:Q289" si="110">IF(O261=1,D263,"")</f>
        <v>15</v>
      </c>
      <c r="R262" s="7">
        <f t="shared" ref="R262:R325" si="111">IF(O261=1,C262,"")</f>
        <v>-4.7336106159635634E-2</v>
      </c>
      <c r="S262" s="7">
        <f t="shared" ref="S262:S325" si="112">IF(O261=1,E262,"")</f>
        <v>-0.22727272727272727</v>
      </c>
      <c r="T262" s="56">
        <f t="shared" si="94"/>
        <v>35</v>
      </c>
      <c r="U262" s="56">
        <f t="shared" ref="U262:U325" si="113">IF(L262&lt;0,0,1)</f>
        <v>1</v>
      </c>
      <c r="W262" s="8" t="str">
        <f t="shared" ref="W262:W325" si="114">IF(M262&gt;0,"IN","OUT")</f>
        <v>IN</v>
      </c>
      <c r="X262" s="58" t="str">
        <f t="shared" si="100"/>
        <v>LOOK</v>
      </c>
      <c r="Y262" s="59">
        <f t="shared" ref="Y262:Y272" si="115">IFERROR(X262/G262,0)</f>
        <v>0</v>
      </c>
      <c r="Z262" s="59">
        <f t="shared" si="95"/>
        <v>0</v>
      </c>
      <c r="AA262" s="59">
        <f>IFERROR(IF(U262&gt;1,"",MAX($Z$262:Z262)*P262),0)</f>
        <v>0</v>
      </c>
      <c r="AB262" s="59">
        <f t="shared" si="96"/>
        <v>662454.00809197384</v>
      </c>
    </row>
    <row r="263" spans="1:32" ht="15.75" customHeight="1" x14ac:dyDescent="0.25">
      <c r="A263" s="1">
        <v>45102</v>
      </c>
      <c r="B263" s="2">
        <v>0.4859</v>
      </c>
      <c r="C263" s="54">
        <f t="shared" si="97"/>
        <v>1.0187110187110219E-2</v>
      </c>
      <c r="D263" s="4">
        <v>15</v>
      </c>
      <c r="E263" s="55">
        <f t="shared" ref="E263:E326" si="116">(D263-D262)/D262</f>
        <v>-0.11764705882352941</v>
      </c>
      <c r="F263" s="8" t="str">
        <f t="shared" si="101"/>
        <v/>
      </c>
      <c r="G263" s="56" t="str">
        <f t="shared" si="102"/>
        <v/>
      </c>
      <c r="H263" s="56" t="str">
        <f t="shared" si="103"/>
        <v/>
      </c>
      <c r="I263" s="7" t="str">
        <f t="shared" si="104"/>
        <v/>
      </c>
      <c r="J263" s="7" t="str">
        <f t="shared" si="105"/>
        <v/>
      </c>
      <c r="K263" s="56">
        <f t="shared" ref="K263:K272" si="117">K262+COUNTIF(F263,"1")</f>
        <v>41</v>
      </c>
      <c r="L263" s="56">
        <f t="shared" si="106"/>
        <v>6</v>
      </c>
      <c r="M263" s="56">
        <f t="shared" ref="M263:M326" si="118">IF(L263&lt;L262,0,L263)</f>
        <v>6</v>
      </c>
      <c r="N263" s="57">
        <f t="shared" si="107"/>
        <v>6</v>
      </c>
      <c r="O263" s="57" t="str">
        <f t="shared" si="108"/>
        <v/>
      </c>
      <c r="P263" s="56" t="str">
        <f t="shared" si="109"/>
        <v/>
      </c>
      <c r="Q263" s="56" t="str">
        <f t="shared" si="110"/>
        <v/>
      </c>
      <c r="R263" s="7" t="str">
        <f t="shared" si="111"/>
        <v/>
      </c>
      <c r="S263" s="7" t="str">
        <f t="shared" si="112"/>
        <v/>
      </c>
      <c r="T263" s="56">
        <f t="shared" ref="T263:T272" si="119">T262+COUNTIF(O263,"1")</f>
        <v>35</v>
      </c>
      <c r="U263" s="56">
        <f t="shared" si="113"/>
        <v>1</v>
      </c>
      <c r="W263" s="8" t="str">
        <f t="shared" si="114"/>
        <v>IN</v>
      </c>
      <c r="X263" s="58" t="str">
        <f t="shared" si="100"/>
        <v/>
      </c>
      <c r="Y263" s="59">
        <f t="shared" si="115"/>
        <v>0</v>
      </c>
      <c r="Z263" s="59">
        <f t="shared" ref="Z263:Z272" si="120">IF(AA262&gt;0,0+Y263,Z262+Y263)</f>
        <v>0</v>
      </c>
      <c r="AA263" s="59">
        <f>IFERROR(IF(U263&gt;1,"",MAX($Z$193:Z263)*P263),0)</f>
        <v>0</v>
      </c>
      <c r="AB263" s="59">
        <f t="shared" ref="AB263:AB272" si="121">AB262+AA263</f>
        <v>662454.00809197384</v>
      </c>
    </row>
    <row r="264" spans="1:32" ht="15.75" customHeight="1" x14ac:dyDescent="0.25">
      <c r="A264" s="1">
        <v>45109</v>
      </c>
      <c r="B264" s="2">
        <v>0.47420000000000001</v>
      </c>
      <c r="C264" s="54">
        <f t="shared" si="97"/>
        <v>-2.4079028606709175E-2</v>
      </c>
      <c r="D264" s="4">
        <v>13</v>
      </c>
      <c r="E264" s="55">
        <f t="shared" si="116"/>
        <v>-0.13333333333333333</v>
      </c>
      <c r="F264" s="8" t="str">
        <f t="shared" si="101"/>
        <v/>
      </c>
      <c r="G264" s="56" t="str">
        <f t="shared" si="102"/>
        <v/>
      </c>
      <c r="H264" s="56" t="str">
        <f t="shared" si="103"/>
        <v/>
      </c>
      <c r="I264" s="7" t="str">
        <f t="shared" si="104"/>
        <v/>
      </c>
      <c r="J264" s="7" t="str">
        <f t="shared" si="105"/>
        <v/>
      </c>
      <c r="K264" s="56">
        <f t="shared" si="117"/>
        <v>41</v>
      </c>
      <c r="L264" s="56">
        <f t="shared" si="106"/>
        <v>6</v>
      </c>
      <c r="M264" s="56">
        <f t="shared" si="118"/>
        <v>6</v>
      </c>
      <c r="N264" s="57">
        <f t="shared" si="107"/>
        <v>6</v>
      </c>
      <c r="O264" s="57" t="str">
        <f t="shared" si="108"/>
        <v/>
      </c>
      <c r="P264" s="56" t="str">
        <f t="shared" si="109"/>
        <v/>
      </c>
      <c r="Q264" s="56" t="str">
        <f t="shared" si="110"/>
        <v/>
      </c>
      <c r="R264" s="7" t="str">
        <f t="shared" si="111"/>
        <v/>
      </c>
      <c r="S264" s="7" t="str">
        <f t="shared" si="112"/>
        <v/>
      </c>
      <c r="T264" s="56">
        <f t="shared" si="119"/>
        <v>35</v>
      </c>
      <c r="U264" s="56">
        <f t="shared" si="113"/>
        <v>1</v>
      </c>
      <c r="W264" s="8" t="str">
        <f t="shared" si="114"/>
        <v>IN</v>
      </c>
      <c r="X264" s="58" t="str">
        <f t="shared" si="100"/>
        <v/>
      </c>
      <c r="Y264" s="59">
        <f t="shared" si="115"/>
        <v>0</v>
      </c>
      <c r="Z264" s="59">
        <f t="shared" si="120"/>
        <v>0</v>
      </c>
      <c r="AA264" s="59">
        <f>IFERROR(IF(U264&gt;1,"",MAX($Z$193:Z264)*P264),0)</f>
        <v>0</v>
      </c>
      <c r="AB264" s="59">
        <f t="shared" si="121"/>
        <v>662454.00809197384</v>
      </c>
    </row>
    <row r="265" spans="1:32" ht="15.75" customHeight="1" x14ac:dyDescent="0.25">
      <c r="A265" s="1">
        <v>45116</v>
      </c>
      <c r="B265" s="2">
        <v>0.46929999999999999</v>
      </c>
      <c r="C265" s="54">
        <f t="shared" si="97"/>
        <v>-1.0333192745676963E-2</v>
      </c>
      <c r="D265" s="4">
        <v>65</v>
      </c>
      <c r="E265" s="55">
        <f t="shared" si="116"/>
        <v>4</v>
      </c>
      <c r="F265" s="8">
        <f t="shared" si="101"/>
        <v>1</v>
      </c>
      <c r="G265" s="56" t="str">
        <f t="shared" si="102"/>
        <v/>
      </c>
      <c r="H265" s="56" t="str">
        <f t="shared" si="103"/>
        <v/>
      </c>
      <c r="I265" s="7" t="str">
        <f t="shared" si="104"/>
        <v/>
      </c>
      <c r="J265" s="7" t="str">
        <f t="shared" si="105"/>
        <v/>
      </c>
      <c r="K265" s="56">
        <f t="shared" si="117"/>
        <v>42</v>
      </c>
      <c r="L265" s="56">
        <f t="shared" si="106"/>
        <v>7</v>
      </c>
      <c r="M265" s="56">
        <f t="shared" si="118"/>
        <v>7</v>
      </c>
      <c r="N265" s="57">
        <f t="shared" si="107"/>
        <v>7</v>
      </c>
      <c r="O265" s="57" t="str">
        <f t="shared" si="108"/>
        <v>X</v>
      </c>
      <c r="P265" s="56" t="str">
        <f t="shared" si="109"/>
        <v/>
      </c>
      <c r="Q265" s="56" t="str">
        <f t="shared" si="110"/>
        <v/>
      </c>
      <c r="R265" s="7" t="str">
        <f t="shared" si="111"/>
        <v/>
      </c>
      <c r="S265" s="7" t="str">
        <f t="shared" si="112"/>
        <v/>
      </c>
      <c r="T265" s="56">
        <f t="shared" si="119"/>
        <v>35</v>
      </c>
      <c r="U265" s="56">
        <f t="shared" si="113"/>
        <v>1</v>
      </c>
      <c r="W265" s="8" t="str">
        <f t="shared" si="114"/>
        <v>IN</v>
      </c>
      <c r="X265" s="58" t="str">
        <f t="shared" si="100"/>
        <v/>
      </c>
      <c r="Y265" s="59">
        <f t="shared" si="115"/>
        <v>0</v>
      </c>
      <c r="Z265" s="59">
        <f t="shared" si="120"/>
        <v>0</v>
      </c>
      <c r="AA265" s="59">
        <f>IFERROR(IF(U265&gt;1,"",MAX($Z$193:Z265)*P265),0)</f>
        <v>0</v>
      </c>
      <c r="AB265" s="59">
        <f t="shared" si="121"/>
        <v>662454.00809197384</v>
      </c>
    </row>
    <row r="266" spans="1:32" ht="15.75" customHeight="1" x14ac:dyDescent="0.25">
      <c r="A266" s="1">
        <v>45118</v>
      </c>
      <c r="B266" s="2">
        <v>0.4748</v>
      </c>
      <c r="C266" s="54">
        <f t="shared" si="97"/>
        <v>1.171958235670148E-2</v>
      </c>
      <c r="D266" s="4">
        <v>53</v>
      </c>
      <c r="E266" s="55">
        <f t="shared" si="116"/>
        <v>-0.18461538461538463</v>
      </c>
      <c r="F266" s="8" t="str">
        <f t="shared" si="101"/>
        <v/>
      </c>
      <c r="G266" s="56">
        <f t="shared" si="102"/>
        <v>0.4748</v>
      </c>
      <c r="H266" s="56">
        <f t="shared" si="103"/>
        <v>13.5</v>
      </c>
      <c r="I266" s="7">
        <f t="shared" si="104"/>
        <v>1.171958235670148E-2</v>
      </c>
      <c r="J266" s="7">
        <f t="shared" si="105"/>
        <v>-0.18461538461538463</v>
      </c>
      <c r="K266" s="56">
        <f t="shared" si="117"/>
        <v>42</v>
      </c>
      <c r="L266" s="56">
        <f t="shared" si="106"/>
        <v>7</v>
      </c>
      <c r="M266" s="56">
        <f t="shared" si="118"/>
        <v>7</v>
      </c>
      <c r="N266" s="57">
        <f t="shared" si="107"/>
        <v>7</v>
      </c>
      <c r="O266" s="57" t="str">
        <f t="shared" si="108"/>
        <v/>
      </c>
      <c r="P266" s="56" t="str">
        <f t="shared" si="109"/>
        <v/>
      </c>
      <c r="Q266" s="56" t="str">
        <f t="shared" si="110"/>
        <v/>
      </c>
      <c r="R266" s="7" t="str">
        <f t="shared" si="111"/>
        <v/>
      </c>
      <c r="S266" s="7" t="str">
        <f t="shared" si="112"/>
        <v/>
      </c>
      <c r="T266" s="56">
        <f t="shared" si="119"/>
        <v>35</v>
      </c>
      <c r="U266" s="56">
        <f t="shared" si="113"/>
        <v>1</v>
      </c>
      <c r="W266" s="8" t="str">
        <f t="shared" si="114"/>
        <v>IN</v>
      </c>
      <c r="X266" s="58">
        <f t="shared" si="100"/>
        <v>1000</v>
      </c>
      <c r="Y266" s="59">
        <f t="shared" si="115"/>
        <v>2106.1499578770008</v>
      </c>
      <c r="Z266" s="59">
        <f t="shared" si="120"/>
        <v>2106.1499578770008</v>
      </c>
      <c r="AA266" s="59">
        <f>IFERROR(IF(U266&gt;1,"",MAX($Z$193:Z266)*P266),0)</f>
        <v>0</v>
      </c>
      <c r="AB266" s="59">
        <f t="shared" si="121"/>
        <v>662454.00809197384</v>
      </c>
    </row>
    <row r="267" spans="1:32" ht="15.75" customHeight="1" x14ac:dyDescent="0.25">
      <c r="A267" s="1">
        <v>45119</v>
      </c>
      <c r="B267" s="2">
        <v>0.46910000000000002</v>
      </c>
      <c r="C267" s="54">
        <f t="shared" si="97"/>
        <v>-1.2005054759898869E-2</v>
      </c>
      <c r="D267" s="4">
        <v>13.5</v>
      </c>
      <c r="E267" s="55">
        <f t="shared" si="116"/>
        <v>-0.74528301886792447</v>
      </c>
      <c r="F267" s="8" t="str">
        <f t="shared" si="101"/>
        <v/>
      </c>
      <c r="G267" s="56" t="str">
        <f t="shared" si="102"/>
        <v/>
      </c>
      <c r="H267" s="56" t="str">
        <f t="shared" si="103"/>
        <v/>
      </c>
      <c r="I267" s="7" t="str">
        <f t="shared" si="104"/>
        <v/>
      </c>
      <c r="J267" s="7" t="str">
        <f t="shared" si="105"/>
        <v/>
      </c>
      <c r="K267" s="56">
        <f t="shared" si="117"/>
        <v>42</v>
      </c>
      <c r="L267" s="56">
        <f t="shared" si="106"/>
        <v>7</v>
      </c>
      <c r="M267" s="56">
        <f t="shared" si="118"/>
        <v>7</v>
      </c>
      <c r="N267" s="57">
        <f t="shared" si="107"/>
        <v>7</v>
      </c>
      <c r="O267" s="57" t="str">
        <f t="shared" si="108"/>
        <v/>
      </c>
      <c r="P267" s="56" t="str">
        <f t="shared" si="109"/>
        <v/>
      </c>
      <c r="Q267" s="56" t="str">
        <f t="shared" si="110"/>
        <v/>
      </c>
      <c r="R267" s="7" t="str">
        <f t="shared" si="111"/>
        <v/>
      </c>
      <c r="S267" s="7" t="str">
        <f t="shared" si="112"/>
        <v/>
      </c>
      <c r="T267" s="56">
        <f t="shared" si="119"/>
        <v>35</v>
      </c>
      <c r="U267" s="56">
        <f t="shared" si="113"/>
        <v>1</v>
      </c>
      <c r="W267" s="8" t="str">
        <f t="shared" si="114"/>
        <v>IN</v>
      </c>
      <c r="X267" s="58" t="str">
        <f t="shared" si="100"/>
        <v/>
      </c>
      <c r="Y267" s="59">
        <f t="shared" si="115"/>
        <v>0</v>
      </c>
      <c r="Z267" s="59">
        <f t="shared" si="120"/>
        <v>2106.1499578770008</v>
      </c>
      <c r="AA267" s="59">
        <f>IFERROR(IF(U267&gt;1,"",MAX($Z$193:Z267)*P267),0)</f>
        <v>0</v>
      </c>
      <c r="AB267" s="59">
        <f t="shared" si="121"/>
        <v>662454.00809197384</v>
      </c>
    </row>
    <row r="268" spans="1:32" ht="15.75" customHeight="1" x14ac:dyDescent="0.25">
      <c r="A268" s="1">
        <v>45120</v>
      </c>
      <c r="B268" s="2">
        <v>0.80920000000000003</v>
      </c>
      <c r="C268" s="54">
        <f t="shared" si="97"/>
        <v>0.72500532935408224</v>
      </c>
      <c r="D268" s="4">
        <v>15.2</v>
      </c>
      <c r="E268" s="55">
        <f t="shared" si="116"/>
        <v>0.12592592592592589</v>
      </c>
      <c r="F268" s="8" t="str">
        <f t="shared" si="101"/>
        <v>X</v>
      </c>
      <c r="G268" s="56" t="str">
        <f t="shared" si="102"/>
        <v/>
      </c>
      <c r="H268" s="56" t="str">
        <f t="shared" si="103"/>
        <v/>
      </c>
      <c r="I268" s="7" t="str">
        <f t="shared" si="104"/>
        <v/>
      </c>
      <c r="J268" s="7" t="str">
        <f t="shared" si="105"/>
        <v/>
      </c>
      <c r="K268" s="56">
        <f t="shared" si="117"/>
        <v>42</v>
      </c>
      <c r="L268" s="56">
        <f t="shared" si="106"/>
        <v>6</v>
      </c>
      <c r="M268" s="56">
        <f t="shared" si="118"/>
        <v>0</v>
      </c>
      <c r="N268" s="57">
        <f t="shared" si="107"/>
        <v>6</v>
      </c>
      <c r="O268" s="57">
        <f t="shared" si="108"/>
        <v>1</v>
      </c>
      <c r="P268" s="56" t="str">
        <f t="shared" si="109"/>
        <v/>
      </c>
      <c r="Q268" s="56" t="str">
        <f t="shared" si="110"/>
        <v/>
      </c>
      <c r="R268" s="7" t="str">
        <f t="shared" si="111"/>
        <v/>
      </c>
      <c r="S268" s="7" t="str">
        <f t="shared" si="112"/>
        <v/>
      </c>
      <c r="T268" s="56">
        <f t="shared" si="119"/>
        <v>36</v>
      </c>
      <c r="U268" s="56">
        <f t="shared" si="113"/>
        <v>1</v>
      </c>
      <c r="W268" s="8" t="str">
        <f t="shared" si="114"/>
        <v>OUT</v>
      </c>
      <c r="X268" s="58" t="str">
        <f t="shared" si="100"/>
        <v/>
      </c>
      <c r="Y268" s="59">
        <f t="shared" si="115"/>
        <v>0</v>
      </c>
      <c r="Z268" s="59">
        <f t="shared" si="120"/>
        <v>2106.1499578770008</v>
      </c>
      <c r="AA268" s="59">
        <f>IFERROR(IF(U268&gt;1,"",MAX($Z$193:Z268)*P268),0)</f>
        <v>0</v>
      </c>
      <c r="AB268" s="59">
        <f t="shared" si="121"/>
        <v>662454.00809197384</v>
      </c>
    </row>
    <row r="269" spans="1:32" ht="15.75" customHeight="1" x14ac:dyDescent="0.25">
      <c r="A269" s="1">
        <v>45121</v>
      </c>
      <c r="B269" s="2">
        <v>0.7117</v>
      </c>
      <c r="C269" s="54">
        <f t="shared" si="97"/>
        <v>-0.12048937221947606</v>
      </c>
      <c r="D269" s="4">
        <v>48.8</v>
      </c>
      <c r="E269" s="55">
        <f t="shared" si="116"/>
        <v>2.2105263157894735</v>
      </c>
      <c r="F269" s="8">
        <f t="shared" si="101"/>
        <v>1</v>
      </c>
      <c r="G269" s="56" t="str">
        <f t="shared" si="102"/>
        <v/>
      </c>
      <c r="H269" s="56" t="str">
        <f t="shared" si="103"/>
        <v/>
      </c>
      <c r="I269" s="7" t="str">
        <f t="shared" si="104"/>
        <v/>
      </c>
      <c r="J269" s="7" t="str">
        <f t="shared" si="105"/>
        <v/>
      </c>
      <c r="K269" s="56">
        <f t="shared" si="117"/>
        <v>43</v>
      </c>
      <c r="L269" s="56">
        <f t="shared" si="106"/>
        <v>7</v>
      </c>
      <c r="M269" s="56">
        <f t="shared" si="118"/>
        <v>7</v>
      </c>
      <c r="N269" s="57">
        <f t="shared" si="107"/>
        <v>7</v>
      </c>
      <c r="O269" s="57" t="str">
        <f t="shared" si="108"/>
        <v>X</v>
      </c>
      <c r="P269" s="56">
        <f t="shared" si="109"/>
        <v>0.7117</v>
      </c>
      <c r="Q269" s="56">
        <f t="shared" si="110"/>
        <v>21.9</v>
      </c>
      <c r="R269" s="7">
        <f t="shared" si="111"/>
        <v>-0.12048937221947606</v>
      </c>
      <c r="S269" s="7">
        <f t="shared" si="112"/>
        <v>2.2105263157894735</v>
      </c>
      <c r="T269" s="56">
        <f t="shared" si="119"/>
        <v>36</v>
      </c>
      <c r="U269" s="56">
        <f t="shared" si="113"/>
        <v>1</v>
      </c>
      <c r="W269" s="8" t="str">
        <f t="shared" si="114"/>
        <v>IN</v>
      </c>
      <c r="X269" s="58" t="str">
        <f t="shared" si="100"/>
        <v>LOOK</v>
      </c>
      <c r="Y269" s="59">
        <f t="shared" si="115"/>
        <v>0</v>
      </c>
      <c r="Z269" s="59">
        <f t="shared" si="120"/>
        <v>2106.1499578770008</v>
      </c>
      <c r="AA269" s="59">
        <f>IFERROR(IF(U269&gt;1,"",MAX($Z$262:Z269)*P269),0)</f>
        <v>1498.9469250210616</v>
      </c>
      <c r="AB269" s="59">
        <f t="shared" si="121"/>
        <v>663952.95501699485</v>
      </c>
    </row>
    <row r="270" spans="1:32" ht="15.75" customHeight="1" x14ac:dyDescent="0.25">
      <c r="A270" s="1">
        <v>45122</v>
      </c>
      <c r="B270" s="2">
        <v>0.71740000000000004</v>
      </c>
      <c r="C270" s="54">
        <f t="shared" si="97"/>
        <v>8.0089925530420665E-3</v>
      </c>
      <c r="D270" s="4">
        <v>21.9</v>
      </c>
      <c r="E270" s="55">
        <f t="shared" si="116"/>
        <v>-0.55122950819672134</v>
      </c>
      <c r="F270" s="8" t="str">
        <f t="shared" si="101"/>
        <v/>
      </c>
      <c r="G270" s="56">
        <f t="shared" si="102"/>
        <v>0.71740000000000004</v>
      </c>
      <c r="H270" s="56">
        <f t="shared" si="103"/>
        <v>16.399999999999999</v>
      </c>
      <c r="I270" s="7">
        <f t="shared" si="104"/>
        <v>8.0089925530420665E-3</v>
      </c>
      <c r="J270" s="7">
        <f t="shared" si="105"/>
        <v>-0.55122950819672134</v>
      </c>
      <c r="K270" s="56">
        <f t="shared" si="117"/>
        <v>43</v>
      </c>
      <c r="L270" s="56">
        <f t="shared" si="106"/>
        <v>7</v>
      </c>
      <c r="M270" s="56">
        <f t="shared" si="118"/>
        <v>7</v>
      </c>
      <c r="N270" s="57">
        <f t="shared" si="107"/>
        <v>7</v>
      </c>
      <c r="O270" s="57" t="str">
        <f t="shared" si="108"/>
        <v/>
      </c>
      <c r="P270" s="56" t="str">
        <f t="shared" si="109"/>
        <v/>
      </c>
      <c r="Q270" s="56" t="str">
        <f t="shared" si="110"/>
        <v/>
      </c>
      <c r="R270" s="7" t="str">
        <f t="shared" si="111"/>
        <v/>
      </c>
      <c r="S270" s="7" t="str">
        <f t="shared" si="112"/>
        <v/>
      </c>
      <c r="T270" s="56">
        <f t="shared" si="119"/>
        <v>36</v>
      </c>
      <c r="U270" s="56">
        <f t="shared" si="113"/>
        <v>1</v>
      </c>
      <c r="W270" s="8" t="str">
        <f t="shared" si="114"/>
        <v>IN</v>
      </c>
      <c r="X270" s="58">
        <f t="shared" si="100"/>
        <v>1000</v>
      </c>
      <c r="Y270" s="59">
        <f t="shared" si="115"/>
        <v>1393.9224979091161</v>
      </c>
      <c r="Z270" s="59">
        <f t="shared" si="120"/>
        <v>1393.9224979091161</v>
      </c>
      <c r="AA270" s="59">
        <f>IFERROR(IF(U270&gt;1,"",MAX($Z$193:Z270)*P270),0)</f>
        <v>0</v>
      </c>
      <c r="AB270" s="59">
        <f t="shared" si="121"/>
        <v>663952.95501699485</v>
      </c>
    </row>
    <row r="271" spans="1:32" ht="15.75" customHeight="1" x14ac:dyDescent="0.25">
      <c r="A271" s="1">
        <v>45123</v>
      </c>
      <c r="B271" s="2">
        <v>0.74239999999999995</v>
      </c>
      <c r="C271" s="54">
        <f t="shared" si="97"/>
        <v>3.4848062447727778E-2</v>
      </c>
      <c r="D271" s="4">
        <v>16.399999999999999</v>
      </c>
      <c r="E271" s="55">
        <f t="shared" si="116"/>
        <v>-0.25114155251141557</v>
      </c>
      <c r="F271" s="8" t="str">
        <f t="shared" si="101"/>
        <v/>
      </c>
      <c r="G271" s="56" t="str">
        <f t="shared" si="102"/>
        <v/>
      </c>
      <c r="H271" s="56" t="str">
        <f t="shared" si="103"/>
        <v/>
      </c>
      <c r="I271" s="7" t="str">
        <f t="shared" si="104"/>
        <v/>
      </c>
      <c r="J271" s="7" t="str">
        <f t="shared" si="105"/>
        <v/>
      </c>
      <c r="K271" s="56">
        <f t="shared" si="117"/>
        <v>43</v>
      </c>
      <c r="L271" s="56">
        <f t="shared" si="106"/>
        <v>7</v>
      </c>
      <c r="M271" s="56">
        <f t="shared" si="118"/>
        <v>7</v>
      </c>
      <c r="N271" s="57">
        <f t="shared" si="107"/>
        <v>7</v>
      </c>
      <c r="O271" s="57" t="str">
        <f t="shared" si="108"/>
        <v/>
      </c>
      <c r="P271" s="56" t="str">
        <f t="shared" si="109"/>
        <v/>
      </c>
      <c r="Q271" s="56" t="str">
        <f t="shared" si="110"/>
        <v/>
      </c>
      <c r="R271" s="7" t="str">
        <f t="shared" si="111"/>
        <v/>
      </c>
      <c r="S271" s="7" t="str">
        <f t="shared" si="112"/>
        <v/>
      </c>
      <c r="T271" s="56">
        <f t="shared" si="119"/>
        <v>36</v>
      </c>
      <c r="U271" s="56">
        <f t="shared" si="113"/>
        <v>1</v>
      </c>
      <c r="W271" s="8" t="str">
        <f t="shared" si="114"/>
        <v>IN</v>
      </c>
      <c r="X271" s="58" t="str">
        <f t="shared" si="100"/>
        <v/>
      </c>
      <c r="Y271" s="59">
        <f t="shared" si="115"/>
        <v>0</v>
      </c>
      <c r="Z271" s="59">
        <f t="shared" si="120"/>
        <v>1393.9224979091161</v>
      </c>
      <c r="AA271" s="59">
        <f>IFERROR(IF(U271&gt;1,"",MAX($Z$193:Z271)*P271),0)</f>
        <v>0</v>
      </c>
      <c r="AB271" s="59">
        <f t="shared" si="121"/>
        <v>663952.95501699485</v>
      </c>
      <c r="AD271" s="61"/>
      <c r="AE271" s="61"/>
      <c r="AF271" s="62"/>
    </row>
    <row r="272" spans="1:32" ht="15.75" customHeight="1" thickBot="1" x14ac:dyDescent="0.3">
      <c r="A272" s="1">
        <v>45124</v>
      </c>
      <c r="B272" s="2">
        <v>0.73480000000000001</v>
      </c>
      <c r="C272" s="54">
        <f t="shared" si="97"/>
        <v>-1.0237068965517161E-2</v>
      </c>
      <c r="D272" s="4">
        <v>16.8</v>
      </c>
      <c r="E272" s="55">
        <f t="shared" si="116"/>
        <v>2.4390243902439157E-2</v>
      </c>
      <c r="F272" s="8">
        <f t="shared" si="101"/>
        <v>1</v>
      </c>
      <c r="G272" s="56" t="str">
        <f t="shared" si="102"/>
        <v/>
      </c>
      <c r="H272" s="56" t="str">
        <f t="shared" si="103"/>
        <v/>
      </c>
      <c r="I272" s="7" t="str">
        <f t="shared" si="104"/>
        <v/>
      </c>
      <c r="J272" s="7" t="str">
        <f t="shared" si="105"/>
        <v/>
      </c>
      <c r="K272" s="56">
        <f t="shared" si="117"/>
        <v>44</v>
      </c>
      <c r="L272" s="56">
        <v>1</v>
      </c>
      <c r="M272" s="56">
        <f t="shared" si="118"/>
        <v>0</v>
      </c>
      <c r="N272" s="57">
        <f t="shared" si="107"/>
        <v>1</v>
      </c>
      <c r="O272" s="57" t="str">
        <f t="shared" si="108"/>
        <v>X</v>
      </c>
      <c r="P272" s="56" t="str">
        <f t="shared" si="109"/>
        <v/>
      </c>
      <c r="Q272" s="56" t="str">
        <f t="shared" si="110"/>
        <v/>
      </c>
      <c r="R272" s="7" t="str">
        <f t="shared" si="111"/>
        <v/>
      </c>
      <c r="S272" s="7" t="str">
        <f t="shared" si="112"/>
        <v/>
      </c>
      <c r="T272" s="56">
        <f t="shared" si="119"/>
        <v>36</v>
      </c>
      <c r="U272" s="56">
        <f t="shared" si="113"/>
        <v>1</v>
      </c>
      <c r="W272" s="8" t="str">
        <f t="shared" si="114"/>
        <v>OUT</v>
      </c>
      <c r="X272" s="58" t="str">
        <f t="shared" si="100"/>
        <v/>
      </c>
      <c r="Y272" s="59">
        <f t="shared" si="115"/>
        <v>0</v>
      </c>
      <c r="Z272" s="59">
        <f t="shared" si="120"/>
        <v>1393.9224979091161</v>
      </c>
      <c r="AA272" s="59">
        <f>IFERROR(IF(U272&gt;1,"",MAX($Z$193:Z272)*P272),0)</f>
        <v>0</v>
      </c>
      <c r="AB272" s="59">
        <f t="shared" si="121"/>
        <v>663952.95501699485</v>
      </c>
      <c r="AD272" s="56"/>
      <c r="AE272" s="56"/>
    </row>
    <row r="273" spans="1:32" s="75" customFormat="1" ht="15.75" customHeight="1" thickTop="1" thickBot="1" x14ac:dyDescent="0.3">
      <c r="A273" s="63">
        <v>45125</v>
      </c>
      <c r="B273" s="64">
        <v>0.74650000000000005</v>
      </c>
      <c r="C273" s="65">
        <f t="shared" si="97"/>
        <v>1.5922700054436641E-2</v>
      </c>
      <c r="D273" s="66">
        <v>18</v>
      </c>
      <c r="E273" s="67">
        <f t="shared" si="116"/>
        <v>7.1428571428571383E-2</v>
      </c>
      <c r="F273" s="68">
        <f t="shared" si="101"/>
        <v>1</v>
      </c>
      <c r="G273" s="69">
        <f t="shared" si="102"/>
        <v>0.74650000000000005</v>
      </c>
      <c r="H273" s="69">
        <f t="shared" si="103"/>
        <v>68</v>
      </c>
      <c r="I273" s="70">
        <f t="shared" si="104"/>
        <v>1.5922700054436641E-2</v>
      </c>
      <c r="J273" s="70">
        <f t="shared" si="105"/>
        <v>7.1428571428571383E-2</v>
      </c>
      <c r="K273" s="69">
        <v>1</v>
      </c>
      <c r="L273" s="69">
        <v>1</v>
      </c>
      <c r="M273" s="69">
        <f t="shared" si="118"/>
        <v>1</v>
      </c>
      <c r="N273" s="71">
        <f t="shared" si="107"/>
        <v>1</v>
      </c>
      <c r="O273" s="71" t="str">
        <f t="shared" si="108"/>
        <v>X</v>
      </c>
      <c r="P273" s="69" t="str">
        <f t="shared" si="109"/>
        <v/>
      </c>
      <c r="Q273" s="69" t="str">
        <f t="shared" si="110"/>
        <v/>
      </c>
      <c r="R273" s="70" t="str">
        <f t="shared" si="111"/>
        <v/>
      </c>
      <c r="S273" s="70" t="str">
        <f t="shared" si="112"/>
        <v/>
      </c>
      <c r="T273" s="69">
        <v>0</v>
      </c>
      <c r="U273" s="69">
        <f t="shared" si="113"/>
        <v>1</v>
      </c>
      <c r="V273" s="69"/>
      <c r="W273" s="68" t="str">
        <f t="shared" si="114"/>
        <v>IN</v>
      </c>
      <c r="X273" s="72">
        <v>1000</v>
      </c>
      <c r="Y273" s="73">
        <f>IFERROR(X273/G273,0)-AE273</f>
        <v>1339.5847287340923</v>
      </c>
      <c r="Z273" s="73">
        <f>Y273</f>
        <v>1339.5847287340923</v>
      </c>
      <c r="AA273" s="73">
        <f>IFERROR(IF(U273&gt;1,"",MAX($Z$193:Z273)*P273),0)</f>
        <v>0</v>
      </c>
      <c r="AB273" s="69"/>
      <c r="AC273" s="69"/>
      <c r="AD273" s="74"/>
      <c r="AE273" s="74"/>
      <c r="AF273" s="69"/>
    </row>
    <row r="274" spans="1:32" ht="15.75" customHeight="1" thickTop="1" x14ac:dyDescent="0.25">
      <c r="A274" s="1">
        <v>45126</v>
      </c>
      <c r="B274" s="2">
        <v>0.8</v>
      </c>
      <c r="C274" s="54">
        <f t="shared" si="97"/>
        <v>7.1667782987273929E-2</v>
      </c>
      <c r="D274" s="4">
        <v>68</v>
      </c>
      <c r="E274" s="55">
        <f t="shared" si="116"/>
        <v>2.7777777777777777</v>
      </c>
      <c r="F274" s="8">
        <f t="shared" si="101"/>
        <v>1</v>
      </c>
      <c r="G274" s="76">
        <f t="shared" si="102"/>
        <v>0.8</v>
      </c>
      <c r="H274" s="56">
        <f t="shared" si="103"/>
        <v>53</v>
      </c>
      <c r="I274" s="7">
        <f t="shared" si="104"/>
        <v>7.1667782987273929E-2</v>
      </c>
      <c r="J274" s="7">
        <f t="shared" si="105"/>
        <v>2.7777777777777777</v>
      </c>
      <c r="K274" s="56">
        <f t="shared" ref="K274:K305" si="122">K273+COUNTIF(F274,"1")</f>
        <v>2</v>
      </c>
      <c r="L274" s="56">
        <f t="shared" ref="L274:L305" si="123">K274-T274</f>
        <v>2</v>
      </c>
      <c r="M274" s="56">
        <f t="shared" si="118"/>
        <v>2</v>
      </c>
      <c r="N274" s="57">
        <f t="shared" si="107"/>
        <v>2</v>
      </c>
      <c r="O274" s="57" t="str">
        <f t="shared" si="108"/>
        <v>X</v>
      </c>
      <c r="P274" s="56" t="str">
        <f t="shared" si="109"/>
        <v/>
      </c>
      <c r="Q274" s="56" t="str">
        <f t="shared" si="110"/>
        <v/>
      </c>
      <c r="R274" s="7" t="str">
        <f t="shared" si="111"/>
        <v/>
      </c>
      <c r="S274" s="7" t="str">
        <f t="shared" si="112"/>
        <v/>
      </c>
      <c r="T274" s="56">
        <f t="shared" ref="T274:T305" si="124">T273+COUNTIF(O274,"1")</f>
        <v>0</v>
      </c>
      <c r="U274" s="56">
        <f t="shared" si="113"/>
        <v>1</v>
      </c>
      <c r="W274" s="8" t="str">
        <f t="shared" si="114"/>
        <v>IN</v>
      </c>
      <c r="X274" s="58"/>
      <c r="Y274" s="59">
        <f t="shared" ref="Y274:Y305" si="125">IFERROR(X274/G274,0)</f>
        <v>0</v>
      </c>
      <c r="Z274" s="59">
        <f t="shared" ref="Z274:Z305" si="126">IF(AA273&gt;0,0+Y274,Z273+Y274)</f>
        <v>1339.5847287340923</v>
      </c>
      <c r="AA274" s="59">
        <f>IFERROR(IF(U274&gt;1,"",MAX($Z$273:Z274)*P274),0)</f>
        <v>0</v>
      </c>
      <c r="AB274" s="59">
        <f t="shared" ref="AB274:AB305" si="127">AB273+AA274</f>
        <v>0</v>
      </c>
      <c r="AD274" s="77"/>
      <c r="AE274" s="77"/>
    </row>
    <row r="275" spans="1:32" ht="15.75" customHeight="1" x14ac:dyDescent="0.25">
      <c r="A275" s="78">
        <v>45127</v>
      </c>
      <c r="B275" s="2">
        <v>0.83</v>
      </c>
      <c r="C275" s="54">
        <f t="shared" si="97"/>
        <v>3.7499999999999895E-2</v>
      </c>
      <c r="D275" s="4">
        <v>53</v>
      </c>
      <c r="E275" s="55">
        <f t="shared" si="116"/>
        <v>-0.22058823529411764</v>
      </c>
      <c r="F275" s="8" t="str">
        <f t="shared" si="101"/>
        <v/>
      </c>
      <c r="G275" s="76">
        <f t="shared" si="102"/>
        <v>0.83</v>
      </c>
      <c r="H275" s="56">
        <f t="shared" si="103"/>
        <v>51</v>
      </c>
      <c r="I275" s="7">
        <f t="shared" si="104"/>
        <v>3.7499999999999895E-2</v>
      </c>
      <c r="J275" s="7">
        <f t="shared" si="105"/>
        <v>-0.22058823529411764</v>
      </c>
      <c r="K275" s="56">
        <f t="shared" si="122"/>
        <v>2</v>
      </c>
      <c r="L275" s="56">
        <f t="shared" si="123"/>
        <v>2</v>
      </c>
      <c r="M275" s="56">
        <f t="shared" si="118"/>
        <v>2</v>
      </c>
      <c r="N275" s="57">
        <f t="shared" si="107"/>
        <v>2</v>
      </c>
      <c r="O275" s="57" t="str">
        <f t="shared" si="108"/>
        <v/>
      </c>
      <c r="P275" s="56" t="str">
        <f t="shared" si="109"/>
        <v/>
      </c>
      <c r="Q275" s="56" t="str">
        <f t="shared" si="110"/>
        <v/>
      </c>
      <c r="R275" s="7" t="str">
        <f t="shared" si="111"/>
        <v/>
      </c>
      <c r="S275" s="7" t="str">
        <f t="shared" si="112"/>
        <v/>
      </c>
      <c r="T275" s="56">
        <f t="shared" si="124"/>
        <v>0</v>
      </c>
      <c r="U275" s="56">
        <f t="shared" si="113"/>
        <v>1</v>
      </c>
      <c r="W275" s="8" t="str">
        <f t="shared" si="114"/>
        <v>IN</v>
      </c>
      <c r="X275" s="58"/>
      <c r="Y275" s="59">
        <f t="shared" si="125"/>
        <v>0</v>
      </c>
      <c r="Z275" s="59">
        <f t="shared" si="126"/>
        <v>1339.5847287340923</v>
      </c>
      <c r="AA275" s="59">
        <f>IFERROR(IF(U275&gt;1,"",MAX($Z$273:Z275)*P275),0)</f>
        <v>0</v>
      </c>
      <c r="AB275" s="59">
        <f t="shared" si="127"/>
        <v>0</v>
      </c>
      <c r="AD275" s="77"/>
      <c r="AE275" s="77"/>
    </row>
    <row r="276" spans="1:32" ht="15.75" customHeight="1" x14ac:dyDescent="0.25">
      <c r="A276" s="1">
        <v>45128</v>
      </c>
      <c r="B276" s="2">
        <v>0.78</v>
      </c>
      <c r="C276" s="54">
        <f t="shared" si="97"/>
        <v>-6.024096385542161E-2</v>
      </c>
      <c r="D276" s="4">
        <v>51</v>
      </c>
      <c r="E276" s="55">
        <f t="shared" si="116"/>
        <v>-3.7735849056603772E-2</v>
      </c>
      <c r="F276" s="8" t="str">
        <f t="shared" si="101"/>
        <v/>
      </c>
      <c r="G276" s="76" t="str">
        <f t="shared" si="102"/>
        <v/>
      </c>
      <c r="H276" s="56" t="str">
        <f t="shared" si="103"/>
        <v/>
      </c>
      <c r="I276" s="7" t="str">
        <f t="shared" si="104"/>
        <v/>
      </c>
      <c r="J276" s="7" t="str">
        <f t="shared" si="105"/>
        <v/>
      </c>
      <c r="K276" s="56">
        <f t="shared" si="122"/>
        <v>2</v>
      </c>
      <c r="L276" s="56">
        <f t="shared" si="123"/>
        <v>2</v>
      </c>
      <c r="M276" s="56">
        <f t="shared" si="118"/>
        <v>2</v>
      </c>
      <c r="N276" s="57">
        <f t="shared" si="107"/>
        <v>2</v>
      </c>
      <c r="O276" s="57" t="str">
        <f t="shared" si="108"/>
        <v/>
      </c>
      <c r="P276" s="56" t="str">
        <f t="shared" si="109"/>
        <v/>
      </c>
      <c r="Q276" s="56" t="str">
        <f t="shared" si="110"/>
        <v/>
      </c>
      <c r="R276" s="7" t="str">
        <f t="shared" si="111"/>
        <v/>
      </c>
      <c r="S276" s="7" t="str">
        <f t="shared" si="112"/>
        <v/>
      </c>
      <c r="T276" s="56">
        <f t="shared" si="124"/>
        <v>0</v>
      </c>
      <c r="U276" s="56">
        <f t="shared" si="113"/>
        <v>1</v>
      </c>
      <c r="W276" s="8" t="str">
        <f t="shared" si="114"/>
        <v>IN</v>
      </c>
      <c r="X276" s="58" t="str">
        <f t="shared" ref="X276:X287" si="128">IF(M275&gt;=1,IFERROR($X$2*F275,""),"LOOK")</f>
        <v/>
      </c>
      <c r="Y276" s="59">
        <f t="shared" si="125"/>
        <v>0</v>
      </c>
      <c r="Z276" s="59">
        <f t="shared" si="126"/>
        <v>1339.5847287340923</v>
      </c>
      <c r="AA276" s="59">
        <f>IFERROR(IF(U276&gt;1,"",MAX($Z$273:Z276)*P276),0)</f>
        <v>0</v>
      </c>
      <c r="AB276" s="59">
        <f t="shared" si="127"/>
        <v>0</v>
      </c>
      <c r="AD276" s="77"/>
      <c r="AE276" s="77"/>
    </row>
    <row r="277" spans="1:32" ht="15.75" customHeight="1" x14ac:dyDescent="0.25">
      <c r="A277" s="78">
        <v>45129</v>
      </c>
      <c r="B277" s="2">
        <v>0.77</v>
      </c>
      <c r="C277" s="54">
        <f t="shared" si="97"/>
        <v>-1.2820512820512832E-2</v>
      </c>
      <c r="D277" s="4">
        <v>47</v>
      </c>
      <c r="E277" s="55">
        <f t="shared" si="116"/>
        <v>-7.8431372549019607E-2</v>
      </c>
      <c r="F277" s="8" t="str">
        <f t="shared" si="101"/>
        <v/>
      </c>
      <c r="G277" s="76" t="str">
        <f t="shared" si="102"/>
        <v/>
      </c>
      <c r="H277" s="56" t="str">
        <f t="shared" si="103"/>
        <v/>
      </c>
      <c r="I277" s="7" t="str">
        <f t="shared" si="104"/>
        <v/>
      </c>
      <c r="J277" s="7" t="str">
        <f t="shared" si="105"/>
        <v/>
      </c>
      <c r="K277" s="56">
        <f t="shared" si="122"/>
        <v>2</v>
      </c>
      <c r="L277" s="56">
        <f t="shared" si="123"/>
        <v>2</v>
      </c>
      <c r="M277" s="56">
        <f t="shared" si="118"/>
        <v>2</v>
      </c>
      <c r="N277" s="57">
        <f t="shared" si="107"/>
        <v>2</v>
      </c>
      <c r="O277" s="57" t="str">
        <f t="shared" si="108"/>
        <v/>
      </c>
      <c r="P277" s="56" t="str">
        <f t="shared" si="109"/>
        <v/>
      </c>
      <c r="Q277" s="56" t="str">
        <f t="shared" si="110"/>
        <v/>
      </c>
      <c r="R277" s="7" t="str">
        <f t="shared" si="111"/>
        <v/>
      </c>
      <c r="S277" s="7" t="str">
        <f t="shared" si="112"/>
        <v/>
      </c>
      <c r="T277" s="56">
        <f t="shared" si="124"/>
        <v>0</v>
      </c>
      <c r="U277" s="56">
        <f t="shared" si="113"/>
        <v>1</v>
      </c>
      <c r="W277" s="8" t="str">
        <f t="shared" si="114"/>
        <v>IN</v>
      </c>
      <c r="X277" s="58" t="str">
        <f t="shared" si="128"/>
        <v/>
      </c>
      <c r="Y277" s="59">
        <f t="shared" si="125"/>
        <v>0</v>
      </c>
      <c r="Z277" s="59">
        <f t="shared" si="126"/>
        <v>1339.5847287340923</v>
      </c>
      <c r="AA277" s="59">
        <f>IFERROR(IF(U277&gt;1,"",MAX($Z$273:Z277)*P277),0)</f>
        <v>0</v>
      </c>
      <c r="AB277" s="59">
        <f t="shared" si="127"/>
        <v>0</v>
      </c>
    </row>
    <row r="278" spans="1:32" ht="15.75" customHeight="1" x14ac:dyDescent="0.25">
      <c r="A278" s="1">
        <v>45130</v>
      </c>
      <c r="B278" s="2">
        <v>0.72</v>
      </c>
      <c r="C278" s="54">
        <f t="shared" si="97"/>
        <v>-6.4935064935064984E-2</v>
      </c>
      <c r="D278" s="4">
        <v>43</v>
      </c>
      <c r="E278" s="55">
        <f t="shared" si="116"/>
        <v>-8.5106382978723402E-2</v>
      </c>
      <c r="F278" s="8" t="str">
        <f t="shared" si="101"/>
        <v/>
      </c>
      <c r="G278" s="76" t="str">
        <f t="shared" si="102"/>
        <v/>
      </c>
      <c r="H278" s="56" t="str">
        <f t="shared" si="103"/>
        <v/>
      </c>
      <c r="I278" s="7" t="str">
        <f t="shared" si="104"/>
        <v/>
      </c>
      <c r="J278" s="7" t="str">
        <f t="shared" si="105"/>
        <v/>
      </c>
      <c r="K278" s="56">
        <f t="shared" si="122"/>
        <v>2</v>
      </c>
      <c r="L278" s="56">
        <f t="shared" si="123"/>
        <v>2</v>
      </c>
      <c r="M278" s="56">
        <f t="shared" si="118"/>
        <v>2</v>
      </c>
      <c r="N278" s="57">
        <f t="shared" si="107"/>
        <v>2</v>
      </c>
      <c r="O278" s="57" t="str">
        <f t="shared" si="108"/>
        <v/>
      </c>
      <c r="P278" s="56" t="str">
        <f t="shared" si="109"/>
        <v/>
      </c>
      <c r="Q278" s="56" t="str">
        <f t="shared" si="110"/>
        <v/>
      </c>
      <c r="R278" s="7" t="str">
        <f t="shared" si="111"/>
        <v/>
      </c>
      <c r="S278" s="7" t="str">
        <f t="shared" si="112"/>
        <v/>
      </c>
      <c r="T278" s="56">
        <f t="shared" si="124"/>
        <v>0</v>
      </c>
      <c r="U278" s="56">
        <f t="shared" si="113"/>
        <v>1</v>
      </c>
      <c r="W278" s="8" t="str">
        <f t="shared" si="114"/>
        <v>IN</v>
      </c>
      <c r="X278" s="58" t="str">
        <f t="shared" si="128"/>
        <v/>
      </c>
      <c r="Y278" s="59">
        <f t="shared" si="125"/>
        <v>0</v>
      </c>
      <c r="Z278" s="59">
        <f t="shared" si="126"/>
        <v>1339.5847287340923</v>
      </c>
      <c r="AA278" s="59">
        <f>IFERROR(IF(U278&gt;1,"",MAX($Z$273:Z278)*P278),0)</f>
        <v>0</v>
      </c>
      <c r="AB278" s="59">
        <f t="shared" si="127"/>
        <v>0</v>
      </c>
    </row>
    <row r="279" spans="1:32" ht="15.75" customHeight="1" x14ac:dyDescent="0.25">
      <c r="A279" s="78">
        <v>45131</v>
      </c>
      <c r="B279" s="2">
        <v>0.76</v>
      </c>
      <c r="C279" s="54">
        <f t="shared" si="97"/>
        <v>5.5555555555555608E-2</v>
      </c>
      <c r="D279" s="4">
        <v>39</v>
      </c>
      <c r="E279" s="55">
        <f t="shared" si="116"/>
        <v>-9.3023255813953487E-2</v>
      </c>
      <c r="F279" s="8" t="str">
        <f t="shared" si="101"/>
        <v/>
      </c>
      <c r="G279" s="76" t="str">
        <f t="shared" si="102"/>
        <v/>
      </c>
      <c r="H279" s="56" t="str">
        <f t="shared" si="103"/>
        <v/>
      </c>
      <c r="I279" s="7" t="str">
        <f t="shared" si="104"/>
        <v/>
      </c>
      <c r="J279" s="7" t="str">
        <f t="shared" si="105"/>
        <v/>
      </c>
      <c r="K279" s="56">
        <f t="shared" si="122"/>
        <v>2</v>
      </c>
      <c r="L279" s="56">
        <f t="shared" si="123"/>
        <v>2</v>
      </c>
      <c r="M279" s="56">
        <f t="shared" si="118"/>
        <v>2</v>
      </c>
      <c r="N279" s="57">
        <f t="shared" si="107"/>
        <v>2</v>
      </c>
      <c r="O279" s="57" t="str">
        <f t="shared" si="108"/>
        <v/>
      </c>
      <c r="P279" s="56" t="str">
        <f t="shared" si="109"/>
        <v/>
      </c>
      <c r="Q279" s="56" t="str">
        <f t="shared" si="110"/>
        <v/>
      </c>
      <c r="R279" s="7" t="str">
        <f t="shared" si="111"/>
        <v/>
      </c>
      <c r="S279" s="7" t="str">
        <f t="shared" si="112"/>
        <v/>
      </c>
      <c r="T279" s="56">
        <f t="shared" si="124"/>
        <v>0</v>
      </c>
      <c r="U279" s="56">
        <f t="shared" si="113"/>
        <v>1</v>
      </c>
      <c r="W279" s="8" t="str">
        <f t="shared" si="114"/>
        <v>IN</v>
      </c>
      <c r="X279" s="58" t="str">
        <f t="shared" si="128"/>
        <v/>
      </c>
      <c r="Y279" s="59">
        <f t="shared" si="125"/>
        <v>0</v>
      </c>
      <c r="Z279" s="59">
        <f t="shared" si="126"/>
        <v>1339.5847287340923</v>
      </c>
      <c r="AA279" s="59">
        <f>IFERROR(IF(U279&gt;1,"",MAX($Z$273:Z279)*P279),0)</f>
        <v>0</v>
      </c>
      <c r="AB279" s="59">
        <f t="shared" si="127"/>
        <v>0</v>
      </c>
    </row>
    <row r="280" spans="1:32" ht="15.75" customHeight="1" x14ac:dyDescent="0.25">
      <c r="A280" s="78">
        <v>45132</v>
      </c>
      <c r="B280" s="2">
        <v>0.7</v>
      </c>
      <c r="C280" s="54">
        <f t="shared" si="97"/>
        <v>-7.8947368421052697E-2</v>
      </c>
      <c r="D280" s="4">
        <v>27</v>
      </c>
      <c r="E280" s="55">
        <f t="shared" si="116"/>
        <v>-0.30769230769230771</v>
      </c>
      <c r="F280" s="8" t="str">
        <f t="shared" si="101"/>
        <v/>
      </c>
      <c r="G280" s="76" t="str">
        <f t="shared" si="102"/>
        <v/>
      </c>
      <c r="H280" s="56" t="str">
        <f t="shared" si="103"/>
        <v/>
      </c>
      <c r="I280" s="7" t="str">
        <f t="shared" si="104"/>
        <v/>
      </c>
      <c r="J280" s="7" t="str">
        <f t="shared" si="105"/>
        <v/>
      </c>
      <c r="K280" s="56">
        <f t="shared" si="122"/>
        <v>2</v>
      </c>
      <c r="L280" s="56">
        <f t="shared" si="123"/>
        <v>2</v>
      </c>
      <c r="M280" s="56">
        <f t="shared" si="118"/>
        <v>2</v>
      </c>
      <c r="N280" s="57">
        <f t="shared" si="107"/>
        <v>2</v>
      </c>
      <c r="O280" s="57" t="str">
        <f t="shared" si="108"/>
        <v/>
      </c>
      <c r="P280" s="56" t="str">
        <f t="shared" si="109"/>
        <v/>
      </c>
      <c r="Q280" s="56" t="str">
        <f t="shared" si="110"/>
        <v/>
      </c>
      <c r="R280" s="7" t="str">
        <f t="shared" si="111"/>
        <v/>
      </c>
      <c r="S280" s="7" t="str">
        <f t="shared" si="112"/>
        <v/>
      </c>
      <c r="T280" s="56">
        <f t="shared" si="124"/>
        <v>0</v>
      </c>
      <c r="U280" s="56">
        <f t="shared" si="113"/>
        <v>1</v>
      </c>
      <c r="W280" s="8" t="str">
        <f t="shared" si="114"/>
        <v>IN</v>
      </c>
      <c r="X280" s="58" t="str">
        <f t="shared" si="128"/>
        <v/>
      </c>
      <c r="Y280" s="59">
        <f t="shared" si="125"/>
        <v>0</v>
      </c>
      <c r="Z280" s="59">
        <f t="shared" si="126"/>
        <v>1339.5847287340923</v>
      </c>
      <c r="AA280" s="59">
        <f>IFERROR(IF(U280&gt;1,"",MAX($Z$273:Z280)*P280),0)</f>
        <v>0</v>
      </c>
      <c r="AB280" s="59">
        <f t="shared" si="127"/>
        <v>0</v>
      </c>
    </row>
    <row r="281" spans="1:32" ht="15.75" customHeight="1" x14ac:dyDescent="0.25">
      <c r="A281" s="78">
        <v>45133</v>
      </c>
      <c r="B281" s="2">
        <v>0.71</v>
      </c>
      <c r="C281" s="54">
        <f t="shared" ref="C281:C344" si="129">(B281-B280)/B280</f>
        <v>1.4285714285714299E-2</v>
      </c>
      <c r="D281" s="4">
        <v>70</v>
      </c>
      <c r="E281" s="55">
        <f t="shared" si="116"/>
        <v>1.5925925925925926</v>
      </c>
      <c r="F281" s="8" t="str">
        <f t="shared" si="101"/>
        <v>X</v>
      </c>
      <c r="G281" s="76" t="str">
        <f t="shared" si="102"/>
        <v/>
      </c>
      <c r="H281" s="56" t="str">
        <f t="shared" si="103"/>
        <v/>
      </c>
      <c r="I281" s="7" t="str">
        <f t="shared" si="104"/>
        <v/>
      </c>
      <c r="J281" s="7" t="str">
        <f t="shared" si="105"/>
        <v/>
      </c>
      <c r="K281" s="56">
        <f t="shared" si="122"/>
        <v>2</v>
      </c>
      <c r="L281" s="56">
        <f t="shared" si="123"/>
        <v>2</v>
      </c>
      <c r="M281" s="56">
        <f t="shared" si="118"/>
        <v>2</v>
      </c>
      <c r="N281" s="57">
        <f t="shared" si="107"/>
        <v>2</v>
      </c>
      <c r="O281" s="57" t="str">
        <f t="shared" si="108"/>
        <v>X</v>
      </c>
      <c r="P281" s="56" t="str">
        <f t="shared" si="109"/>
        <v/>
      </c>
      <c r="Q281" s="56" t="str">
        <f t="shared" si="110"/>
        <v/>
      </c>
      <c r="R281" s="7" t="str">
        <f t="shared" si="111"/>
        <v/>
      </c>
      <c r="S281" s="7" t="str">
        <f t="shared" si="112"/>
        <v/>
      </c>
      <c r="T281" s="56">
        <f t="shared" si="124"/>
        <v>0</v>
      </c>
      <c r="U281" s="56">
        <f t="shared" si="113"/>
        <v>1</v>
      </c>
      <c r="W281" s="8" t="str">
        <f t="shared" si="114"/>
        <v>IN</v>
      </c>
      <c r="X281" s="58" t="str">
        <f t="shared" si="128"/>
        <v/>
      </c>
      <c r="Y281" s="59">
        <f t="shared" si="125"/>
        <v>0</v>
      </c>
      <c r="Z281" s="59">
        <f t="shared" si="126"/>
        <v>1339.5847287340923</v>
      </c>
      <c r="AA281" s="59">
        <f>IFERROR(IF(U281&gt;1,"",MAX($Z$273:Z281)*P281),0)</f>
        <v>0</v>
      </c>
      <c r="AB281" s="59">
        <f t="shared" si="127"/>
        <v>0</v>
      </c>
    </row>
    <row r="282" spans="1:32" ht="15.75" customHeight="1" x14ac:dyDescent="0.25">
      <c r="A282" s="78">
        <f t="shared" ref="A282:A313" si="130">A281+1</f>
        <v>45134</v>
      </c>
      <c r="B282" s="2">
        <v>0.71</v>
      </c>
      <c r="C282" s="54">
        <f t="shared" si="129"/>
        <v>0</v>
      </c>
      <c r="D282" s="79">
        <v>73.25</v>
      </c>
      <c r="E282" s="55">
        <f t="shared" si="116"/>
        <v>4.642857142857143E-2</v>
      </c>
      <c r="F282" s="8" t="str">
        <f t="shared" si="101"/>
        <v>X</v>
      </c>
      <c r="G282" s="76" t="str">
        <f t="shared" si="102"/>
        <v/>
      </c>
      <c r="H282" s="56" t="str">
        <f t="shared" si="103"/>
        <v/>
      </c>
      <c r="I282" s="7" t="str">
        <f t="shared" si="104"/>
        <v/>
      </c>
      <c r="J282" s="7" t="str">
        <f t="shared" si="105"/>
        <v/>
      </c>
      <c r="K282" s="56">
        <f t="shared" si="122"/>
        <v>2</v>
      </c>
      <c r="L282" s="56">
        <f t="shared" si="123"/>
        <v>2</v>
      </c>
      <c r="M282" s="56">
        <f t="shared" si="118"/>
        <v>2</v>
      </c>
      <c r="N282" s="57">
        <f t="shared" si="107"/>
        <v>2</v>
      </c>
      <c r="O282" s="57" t="str">
        <f t="shared" si="108"/>
        <v>X</v>
      </c>
      <c r="P282" s="56" t="str">
        <f t="shared" si="109"/>
        <v/>
      </c>
      <c r="Q282" s="56" t="str">
        <f t="shared" si="110"/>
        <v/>
      </c>
      <c r="R282" s="7" t="str">
        <f t="shared" si="111"/>
        <v/>
      </c>
      <c r="S282" s="7" t="str">
        <f t="shared" si="112"/>
        <v/>
      </c>
      <c r="T282" s="56">
        <f t="shared" si="124"/>
        <v>0</v>
      </c>
      <c r="U282" s="56">
        <f t="shared" si="113"/>
        <v>1</v>
      </c>
      <c r="W282" s="8" t="str">
        <f t="shared" si="114"/>
        <v>IN</v>
      </c>
      <c r="X282" s="58" t="str">
        <f t="shared" si="128"/>
        <v/>
      </c>
      <c r="Y282" s="59">
        <f t="shared" si="125"/>
        <v>0</v>
      </c>
      <c r="Z282" s="59">
        <f t="shared" si="126"/>
        <v>1339.5847287340923</v>
      </c>
      <c r="AA282" s="59">
        <f>IFERROR(IF(U282&gt;1,"",MAX($Z$273:Z282)*P282),0)</f>
        <v>0</v>
      </c>
      <c r="AB282" s="59">
        <f t="shared" si="127"/>
        <v>0</v>
      </c>
    </row>
    <row r="283" spans="1:32" ht="15.75" customHeight="1" x14ac:dyDescent="0.25">
      <c r="A283" s="78">
        <f t="shared" si="130"/>
        <v>45135</v>
      </c>
      <c r="B283" s="2">
        <v>0.71</v>
      </c>
      <c r="C283" s="54">
        <f t="shared" si="129"/>
        <v>0</v>
      </c>
      <c r="D283" s="79">
        <v>65.583333333333329</v>
      </c>
      <c r="E283" s="55">
        <f t="shared" si="116"/>
        <v>-0.10466439135381121</v>
      </c>
      <c r="F283" s="8" t="str">
        <f t="shared" si="101"/>
        <v/>
      </c>
      <c r="G283" s="76" t="str">
        <f t="shared" si="102"/>
        <v/>
      </c>
      <c r="H283" s="56" t="str">
        <f t="shared" si="103"/>
        <v/>
      </c>
      <c r="I283" s="7" t="str">
        <f t="shared" si="104"/>
        <v/>
      </c>
      <c r="J283" s="7" t="str">
        <f t="shared" si="105"/>
        <v/>
      </c>
      <c r="K283" s="56">
        <f t="shared" si="122"/>
        <v>2</v>
      </c>
      <c r="L283" s="56">
        <f t="shared" si="123"/>
        <v>2</v>
      </c>
      <c r="M283" s="56">
        <f t="shared" si="118"/>
        <v>2</v>
      </c>
      <c r="N283" s="57">
        <f t="shared" si="107"/>
        <v>2</v>
      </c>
      <c r="O283" s="57" t="str">
        <f t="shared" si="108"/>
        <v/>
      </c>
      <c r="P283" s="56" t="str">
        <f t="shared" si="109"/>
        <v/>
      </c>
      <c r="Q283" s="56" t="str">
        <f t="shared" si="110"/>
        <v/>
      </c>
      <c r="R283" s="7" t="str">
        <f t="shared" si="111"/>
        <v/>
      </c>
      <c r="S283" s="7" t="str">
        <f t="shared" si="112"/>
        <v/>
      </c>
      <c r="T283" s="56">
        <f t="shared" si="124"/>
        <v>0</v>
      </c>
      <c r="U283" s="56">
        <f t="shared" si="113"/>
        <v>1</v>
      </c>
      <c r="W283" s="8" t="str">
        <f t="shared" si="114"/>
        <v>IN</v>
      </c>
      <c r="X283" s="58" t="str">
        <f t="shared" si="128"/>
        <v/>
      </c>
      <c r="Y283" s="59">
        <f t="shared" si="125"/>
        <v>0</v>
      </c>
      <c r="Z283" s="59">
        <f t="shared" si="126"/>
        <v>1339.5847287340923</v>
      </c>
      <c r="AA283" s="59">
        <f>IFERROR(IF(U283&gt;1,"",MAX($Z$273:Z283)*P283),0)</f>
        <v>0</v>
      </c>
      <c r="AB283" s="59">
        <f t="shared" si="127"/>
        <v>0</v>
      </c>
    </row>
    <row r="284" spans="1:32" ht="15.75" customHeight="1" x14ac:dyDescent="0.25">
      <c r="A284" s="78">
        <f t="shared" si="130"/>
        <v>45136</v>
      </c>
      <c r="B284" s="2">
        <v>0.71</v>
      </c>
      <c r="C284" s="54">
        <f t="shared" si="129"/>
        <v>0</v>
      </c>
      <c r="D284" s="79">
        <v>55.958333333333343</v>
      </c>
      <c r="E284" s="55">
        <f t="shared" si="116"/>
        <v>-0.14675984752223614</v>
      </c>
      <c r="F284" s="8" t="str">
        <f t="shared" si="101"/>
        <v/>
      </c>
      <c r="G284" s="76" t="str">
        <f t="shared" si="102"/>
        <v/>
      </c>
      <c r="H284" s="56" t="str">
        <f t="shared" si="103"/>
        <v/>
      </c>
      <c r="I284" s="7" t="str">
        <f t="shared" si="104"/>
        <v/>
      </c>
      <c r="J284" s="7" t="str">
        <f t="shared" si="105"/>
        <v/>
      </c>
      <c r="K284" s="56">
        <f t="shared" si="122"/>
        <v>2</v>
      </c>
      <c r="L284" s="56">
        <f t="shared" si="123"/>
        <v>2</v>
      </c>
      <c r="M284" s="56">
        <f t="shared" si="118"/>
        <v>2</v>
      </c>
      <c r="N284" s="57">
        <f t="shared" si="107"/>
        <v>2</v>
      </c>
      <c r="O284" s="57" t="str">
        <f t="shared" si="108"/>
        <v/>
      </c>
      <c r="P284" s="56" t="str">
        <f t="shared" si="109"/>
        <v/>
      </c>
      <c r="Q284" s="56" t="str">
        <f t="shared" si="110"/>
        <v/>
      </c>
      <c r="R284" s="7" t="str">
        <f t="shared" si="111"/>
        <v/>
      </c>
      <c r="S284" s="7" t="str">
        <f t="shared" si="112"/>
        <v/>
      </c>
      <c r="T284" s="56">
        <f t="shared" si="124"/>
        <v>0</v>
      </c>
      <c r="U284" s="56">
        <f t="shared" si="113"/>
        <v>1</v>
      </c>
      <c r="W284" s="8" t="str">
        <f t="shared" si="114"/>
        <v>IN</v>
      </c>
      <c r="X284" s="58" t="str">
        <f t="shared" si="128"/>
        <v/>
      </c>
      <c r="Y284" s="59">
        <f t="shared" si="125"/>
        <v>0</v>
      </c>
      <c r="Z284" s="59">
        <f t="shared" si="126"/>
        <v>1339.5847287340923</v>
      </c>
      <c r="AA284" s="59">
        <f>IFERROR(IF(U284&gt;1,"",MAX($Z$273:Z284)*P284),0)</f>
        <v>0</v>
      </c>
      <c r="AB284" s="59">
        <f t="shared" si="127"/>
        <v>0</v>
      </c>
    </row>
    <row r="285" spans="1:32" ht="15.75" customHeight="1" x14ac:dyDescent="0.25">
      <c r="A285" s="78">
        <f t="shared" si="130"/>
        <v>45137</v>
      </c>
      <c r="B285" s="2">
        <v>0.71</v>
      </c>
      <c r="C285" s="54">
        <f t="shared" si="129"/>
        <v>0</v>
      </c>
      <c r="D285" s="79">
        <v>56.666666666666657</v>
      </c>
      <c r="E285" s="55">
        <f t="shared" si="116"/>
        <v>1.2658227848100926E-2</v>
      </c>
      <c r="F285" s="8" t="str">
        <f t="shared" si="101"/>
        <v>X</v>
      </c>
      <c r="G285" s="76" t="str">
        <f t="shared" si="102"/>
        <v/>
      </c>
      <c r="H285" s="56" t="str">
        <f t="shared" si="103"/>
        <v/>
      </c>
      <c r="I285" s="7" t="str">
        <f t="shared" si="104"/>
        <v/>
      </c>
      <c r="J285" s="7" t="str">
        <f t="shared" si="105"/>
        <v/>
      </c>
      <c r="K285" s="56">
        <f t="shared" si="122"/>
        <v>2</v>
      </c>
      <c r="L285" s="56">
        <f t="shared" si="123"/>
        <v>2</v>
      </c>
      <c r="M285" s="56">
        <f t="shared" si="118"/>
        <v>2</v>
      </c>
      <c r="N285" s="57">
        <f t="shared" si="107"/>
        <v>2</v>
      </c>
      <c r="O285" s="57" t="str">
        <f t="shared" si="108"/>
        <v>X</v>
      </c>
      <c r="P285" s="56" t="str">
        <f t="shared" si="109"/>
        <v/>
      </c>
      <c r="Q285" s="56" t="str">
        <f t="shared" si="110"/>
        <v/>
      </c>
      <c r="R285" s="7" t="str">
        <f t="shared" si="111"/>
        <v/>
      </c>
      <c r="S285" s="7" t="str">
        <f t="shared" si="112"/>
        <v/>
      </c>
      <c r="T285" s="56">
        <f t="shared" si="124"/>
        <v>0</v>
      </c>
      <c r="U285" s="56">
        <f t="shared" si="113"/>
        <v>1</v>
      </c>
      <c r="W285" s="8" t="str">
        <f t="shared" si="114"/>
        <v>IN</v>
      </c>
      <c r="X285" s="58" t="str">
        <f t="shared" si="128"/>
        <v/>
      </c>
      <c r="Y285" s="59">
        <f t="shared" si="125"/>
        <v>0</v>
      </c>
      <c r="Z285" s="59">
        <f t="shared" si="126"/>
        <v>1339.5847287340923</v>
      </c>
      <c r="AA285" s="59">
        <f>IFERROR(IF(U285&gt;1,"",MAX($Z$273:Z285)*P285),0)</f>
        <v>0</v>
      </c>
      <c r="AB285" s="59">
        <f t="shared" si="127"/>
        <v>0</v>
      </c>
    </row>
    <row r="286" spans="1:32" ht="15.75" customHeight="1" x14ac:dyDescent="0.25">
      <c r="A286" s="78">
        <f t="shared" si="130"/>
        <v>45138</v>
      </c>
      <c r="B286" s="2">
        <v>0.71</v>
      </c>
      <c r="C286" s="54">
        <f t="shared" si="129"/>
        <v>0</v>
      </c>
      <c r="D286" s="79">
        <v>62</v>
      </c>
      <c r="E286" s="55">
        <f t="shared" si="116"/>
        <v>9.4117647058823709E-2</v>
      </c>
      <c r="F286" s="8" t="str">
        <f t="shared" si="101"/>
        <v>X</v>
      </c>
      <c r="G286" s="76" t="str">
        <f t="shared" si="102"/>
        <v/>
      </c>
      <c r="H286" s="56" t="str">
        <f t="shared" si="103"/>
        <v/>
      </c>
      <c r="I286" s="7" t="str">
        <f t="shared" si="104"/>
        <v/>
      </c>
      <c r="J286" s="7" t="str">
        <f t="shared" si="105"/>
        <v/>
      </c>
      <c r="K286" s="56">
        <f t="shared" si="122"/>
        <v>2</v>
      </c>
      <c r="L286" s="56">
        <f t="shared" si="123"/>
        <v>1</v>
      </c>
      <c r="M286" s="56">
        <f t="shared" si="118"/>
        <v>0</v>
      </c>
      <c r="N286" s="57">
        <f t="shared" si="107"/>
        <v>1</v>
      </c>
      <c r="O286" s="57">
        <f t="shared" si="108"/>
        <v>1</v>
      </c>
      <c r="P286" s="56" t="str">
        <f t="shared" si="109"/>
        <v/>
      </c>
      <c r="Q286" s="56" t="str">
        <f t="shared" si="110"/>
        <v/>
      </c>
      <c r="R286" s="7" t="str">
        <f t="shared" si="111"/>
        <v/>
      </c>
      <c r="S286" s="7" t="str">
        <f t="shared" si="112"/>
        <v/>
      </c>
      <c r="T286" s="56">
        <f t="shared" si="124"/>
        <v>1</v>
      </c>
      <c r="U286" s="56">
        <f t="shared" si="113"/>
        <v>1</v>
      </c>
      <c r="W286" s="8" t="str">
        <f t="shared" si="114"/>
        <v>OUT</v>
      </c>
      <c r="X286" s="58" t="str">
        <f t="shared" si="128"/>
        <v/>
      </c>
      <c r="Y286" s="59">
        <f t="shared" si="125"/>
        <v>0</v>
      </c>
      <c r="Z286" s="59">
        <f t="shared" si="126"/>
        <v>1339.5847287340923</v>
      </c>
      <c r="AA286" s="59">
        <f>IFERROR(IF(U286&gt;1,"",MAX($Z$273:Z286)*P286),0)</f>
        <v>0</v>
      </c>
      <c r="AB286" s="59">
        <f t="shared" si="127"/>
        <v>0</v>
      </c>
    </row>
    <row r="287" spans="1:32" ht="15.75" customHeight="1" x14ac:dyDescent="0.25">
      <c r="A287" s="78">
        <f t="shared" si="130"/>
        <v>45139</v>
      </c>
      <c r="B287" s="2">
        <v>0.69</v>
      </c>
      <c r="C287" s="54">
        <f t="shared" si="129"/>
        <v>-2.8169014084507067E-2</v>
      </c>
      <c r="D287" s="79">
        <v>70</v>
      </c>
      <c r="E287" s="55">
        <f t="shared" si="116"/>
        <v>0.12903225806451613</v>
      </c>
      <c r="F287" s="8">
        <f t="shared" si="101"/>
        <v>1</v>
      </c>
      <c r="G287" s="76" t="str">
        <f t="shared" si="102"/>
        <v/>
      </c>
      <c r="H287" s="56" t="str">
        <f t="shared" si="103"/>
        <v/>
      </c>
      <c r="I287" s="7" t="str">
        <f t="shared" si="104"/>
        <v/>
      </c>
      <c r="J287" s="7" t="str">
        <f t="shared" si="105"/>
        <v/>
      </c>
      <c r="K287" s="56">
        <f t="shared" si="122"/>
        <v>3</v>
      </c>
      <c r="L287" s="56">
        <f t="shared" si="123"/>
        <v>2</v>
      </c>
      <c r="M287" s="56">
        <f t="shared" si="118"/>
        <v>2</v>
      </c>
      <c r="N287" s="57">
        <f t="shared" si="107"/>
        <v>2</v>
      </c>
      <c r="O287" s="57" t="str">
        <f t="shared" si="108"/>
        <v>X</v>
      </c>
      <c r="P287" s="56">
        <f t="shared" si="109"/>
        <v>0.69</v>
      </c>
      <c r="Q287" s="56">
        <f t="shared" si="110"/>
        <v>67</v>
      </c>
      <c r="R287" s="7">
        <f t="shared" si="111"/>
        <v>-2.8169014084507067E-2</v>
      </c>
      <c r="S287" s="7">
        <f t="shared" si="112"/>
        <v>0.12903225806451613</v>
      </c>
      <c r="T287" s="56">
        <f t="shared" si="124"/>
        <v>1</v>
      </c>
      <c r="U287" s="56">
        <f t="shared" si="113"/>
        <v>1</v>
      </c>
      <c r="W287" s="8" t="str">
        <f t="shared" si="114"/>
        <v>IN</v>
      </c>
      <c r="X287" s="58" t="str">
        <f t="shared" si="128"/>
        <v>LOOK</v>
      </c>
      <c r="Y287" s="59">
        <f t="shared" si="125"/>
        <v>0</v>
      </c>
      <c r="Z287" s="59">
        <f t="shared" si="126"/>
        <v>1339.5847287340923</v>
      </c>
      <c r="AA287" s="59">
        <f>IFERROR(IF(U287&gt;1,"",MAX($Z$274:Z287)*P287),0)</f>
        <v>924.31346282652362</v>
      </c>
      <c r="AB287" s="59">
        <f t="shared" si="127"/>
        <v>924.31346282652362</v>
      </c>
    </row>
    <row r="288" spans="1:32" ht="15.75" customHeight="1" x14ac:dyDescent="0.25">
      <c r="A288" s="78">
        <f t="shared" si="130"/>
        <v>45140</v>
      </c>
      <c r="B288" s="2">
        <v>0.7</v>
      </c>
      <c r="C288" s="54">
        <f t="shared" si="129"/>
        <v>1.449275362318842E-2</v>
      </c>
      <c r="D288" s="79">
        <v>67</v>
      </c>
      <c r="E288" s="55">
        <f t="shared" si="116"/>
        <v>-4.2857142857142858E-2</v>
      </c>
      <c r="F288" s="8" t="str">
        <f t="shared" si="101"/>
        <v/>
      </c>
      <c r="G288" s="76">
        <f t="shared" si="102"/>
        <v>0.7</v>
      </c>
      <c r="H288" s="56">
        <f t="shared" si="103"/>
        <v>65</v>
      </c>
      <c r="I288" s="7">
        <f t="shared" si="104"/>
        <v>1.449275362318842E-2</v>
      </c>
      <c r="J288" s="7">
        <f t="shared" si="105"/>
        <v>-4.2857142857142858E-2</v>
      </c>
      <c r="K288" s="56">
        <f t="shared" si="122"/>
        <v>3</v>
      </c>
      <c r="L288" s="56">
        <f t="shared" si="123"/>
        <v>2</v>
      </c>
      <c r="M288" s="56">
        <f t="shared" si="118"/>
        <v>2</v>
      </c>
      <c r="N288" s="57">
        <f t="shared" si="107"/>
        <v>2</v>
      </c>
      <c r="O288" s="57" t="str">
        <f t="shared" si="108"/>
        <v/>
      </c>
      <c r="P288" s="56" t="str">
        <f t="shared" si="109"/>
        <v/>
      </c>
      <c r="Q288" s="56" t="str">
        <f t="shared" si="110"/>
        <v/>
      </c>
      <c r="R288" s="7" t="str">
        <f t="shared" si="111"/>
        <v/>
      </c>
      <c r="S288" s="7" t="str">
        <f t="shared" si="112"/>
        <v/>
      </c>
      <c r="T288" s="56">
        <f t="shared" si="124"/>
        <v>1</v>
      </c>
      <c r="U288" s="56">
        <f t="shared" si="113"/>
        <v>1</v>
      </c>
      <c r="W288" s="8" t="str">
        <f t="shared" si="114"/>
        <v>IN</v>
      </c>
      <c r="X288" s="58">
        <f>IF(M287&gt;=1,IFERROR($AA$287*F287,""),"LOOK")</f>
        <v>924.31346282652362</v>
      </c>
      <c r="Y288" s="59">
        <f t="shared" si="125"/>
        <v>1320.447804037891</v>
      </c>
      <c r="Z288" s="59">
        <f t="shared" si="126"/>
        <v>1320.447804037891</v>
      </c>
      <c r="AA288" s="59">
        <f>IFERROR(IF(U288&gt;1,"",MAX($Z$288:Z288)*P288),0)</f>
        <v>0</v>
      </c>
      <c r="AB288" s="59">
        <f t="shared" si="127"/>
        <v>924.31346282652362</v>
      </c>
    </row>
    <row r="289" spans="1:28" ht="15.75" customHeight="1" x14ac:dyDescent="0.25">
      <c r="A289" s="78">
        <f t="shared" si="130"/>
        <v>45141</v>
      </c>
      <c r="B289" s="2">
        <v>0.68</v>
      </c>
      <c r="C289" s="54">
        <f t="shared" si="129"/>
        <v>-2.8571428571428439E-2</v>
      </c>
      <c r="D289" s="79">
        <v>65</v>
      </c>
      <c r="E289" s="55">
        <f t="shared" si="116"/>
        <v>-2.9850746268656716E-2</v>
      </c>
      <c r="F289" s="8" t="str">
        <f t="shared" si="101"/>
        <v/>
      </c>
      <c r="G289" s="76" t="str">
        <f t="shared" si="102"/>
        <v/>
      </c>
      <c r="H289" s="56" t="str">
        <f t="shared" si="103"/>
        <v/>
      </c>
      <c r="I289" s="7" t="str">
        <f t="shared" si="104"/>
        <v/>
      </c>
      <c r="J289" s="7" t="str">
        <f t="shared" si="105"/>
        <v/>
      </c>
      <c r="K289" s="56">
        <f t="shared" si="122"/>
        <v>3</v>
      </c>
      <c r="L289" s="56">
        <f t="shared" si="123"/>
        <v>2</v>
      </c>
      <c r="M289" s="56">
        <f t="shared" si="118"/>
        <v>2</v>
      </c>
      <c r="N289" s="57">
        <f t="shared" si="107"/>
        <v>2</v>
      </c>
      <c r="O289" s="57" t="str">
        <f t="shared" si="108"/>
        <v/>
      </c>
      <c r="P289" s="56" t="str">
        <f t="shared" si="109"/>
        <v/>
      </c>
      <c r="Q289" s="56" t="str">
        <f t="shared" si="110"/>
        <v/>
      </c>
      <c r="R289" s="7" t="str">
        <f t="shared" si="111"/>
        <v/>
      </c>
      <c r="S289" s="7" t="str">
        <f t="shared" si="112"/>
        <v/>
      </c>
      <c r="T289" s="56">
        <f t="shared" si="124"/>
        <v>1</v>
      </c>
      <c r="U289" s="56">
        <f t="shared" si="113"/>
        <v>1</v>
      </c>
      <c r="W289" s="8" t="str">
        <f t="shared" si="114"/>
        <v>IN</v>
      </c>
      <c r="X289" s="58" t="str">
        <f t="shared" ref="X289:X311" si="131">IF(M288&gt;=1,IFERROR($X$2*F288,""),"LOOK")</f>
        <v/>
      </c>
      <c r="Y289" s="59">
        <f t="shared" si="125"/>
        <v>0</v>
      </c>
      <c r="Z289" s="59">
        <f t="shared" si="126"/>
        <v>1320.447804037891</v>
      </c>
      <c r="AA289" s="59">
        <f>IFERROR(IF(U289&gt;1,"",MAX($Z$288:Z289)*P289),0)</f>
        <v>0</v>
      </c>
      <c r="AB289" s="59">
        <f t="shared" si="127"/>
        <v>924.31346282652362</v>
      </c>
    </row>
    <row r="290" spans="1:28" ht="15.75" customHeight="1" x14ac:dyDescent="0.25">
      <c r="A290" s="78">
        <f t="shared" si="130"/>
        <v>45142</v>
      </c>
      <c r="B290" s="2">
        <v>0.66</v>
      </c>
      <c r="C290" s="54">
        <f t="shared" si="129"/>
        <v>-2.9411764705882377E-2</v>
      </c>
      <c r="D290" s="79">
        <v>62</v>
      </c>
      <c r="E290" s="55">
        <f t="shared" si="116"/>
        <v>-4.6153846153846156E-2</v>
      </c>
      <c r="F290" s="8" t="str">
        <f t="shared" si="101"/>
        <v/>
      </c>
      <c r="G290" s="76" t="str">
        <f t="shared" si="102"/>
        <v/>
      </c>
      <c r="H290" s="56" t="str">
        <f t="shared" ref="H290:H321" si="132">IF(F289=1,D395,"")</f>
        <v/>
      </c>
      <c r="I290" s="7" t="str">
        <f t="shared" si="104"/>
        <v/>
      </c>
      <c r="J290" s="7" t="str">
        <f t="shared" si="105"/>
        <v/>
      </c>
      <c r="K290" s="56">
        <f t="shared" si="122"/>
        <v>3</v>
      </c>
      <c r="L290" s="56">
        <f t="shared" si="123"/>
        <v>2</v>
      </c>
      <c r="M290" s="56">
        <f t="shared" si="118"/>
        <v>2</v>
      </c>
      <c r="N290" s="57">
        <f t="shared" si="107"/>
        <v>2</v>
      </c>
      <c r="O290" s="57" t="str">
        <f t="shared" si="108"/>
        <v/>
      </c>
      <c r="P290" s="56" t="str">
        <f t="shared" si="109"/>
        <v/>
      </c>
      <c r="Q290" s="56" t="str">
        <f t="shared" ref="Q290:Q321" si="133">IF(O289=1,D395,"")</f>
        <v/>
      </c>
      <c r="R290" s="7" t="str">
        <f t="shared" si="111"/>
        <v/>
      </c>
      <c r="S290" s="7" t="str">
        <f t="shared" si="112"/>
        <v/>
      </c>
      <c r="T290" s="56">
        <f t="shared" si="124"/>
        <v>1</v>
      </c>
      <c r="U290" s="56">
        <f t="shared" si="113"/>
        <v>1</v>
      </c>
      <c r="W290" s="8" t="str">
        <f t="shared" si="114"/>
        <v>IN</v>
      </c>
      <c r="X290" s="58" t="str">
        <f t="shared" si="131"/>
        <v/>
      </c>
      <c r="Y290" s="59">
        <f t="shared" si="125"/>
        <v>0</v>
      </c>
      <c r="Z290" s="59">
        <f t="shared" si="126"/>
        <v>1320.447804037891</v>
      </c>
      <c r="AA290" s="59">
        <f>IFERROR(IF(U290&gt;1,"",MAX($Z$288:Z290)*P290),0)</f>
        <v>0</v>
      </c>
      <c r="AB290" s="59">
        <f t="shared" si="127"/>
        <v>924.31346282652362</v>
      </c>
    </row>
    <row r="291" spans="1:28" ht="15.75" customHeight="1" x14ac:dyDescent="0.25">
      <c r="A291" s="78">
        <f t="shared" si="130"/>
        <v>45143</v>
      </c>
      <c r="B291" s="2">
        <v>0.63</v>
      </c>
      <c r="C291" s="54">
        <f t="shared" si="129"/>
        <v>-4.5454545454545491E-2</v>
      </c>
      <c r="D291" s="79">
        <v>67</v>
      </c>
      <c r="E291" s="55">
        <f t="shared" si="116"/>
        <v>8.0645161290322578E-2</v>
      </c>
      <c r="F291" s="8" t="str">
        <f t="shared" si="101"/>
        <v>X</v>
      </c>
      <c r="G291" s="76" t="str">
        <f t="shared" si="102"/>
        <v/>
      </c>
      <c r="H291" s="56" t="str">
        <f t="shared" si="132"/>
        <v/>
      </c>
      <c r="I291" s="7" t="str">
        <f t="shared" si="104"/>
        <v/>
      </c>
      <c r="J291" s="7" t="str">
        <f t="shared" si="105"/>
        <v/>
      </c>
      <c r="K291" s="56">
        <f t="shared" si="122"/>
        <v>3</v>
      </c>
      <c r="L291" s="56">
        <f t="shared" si="123"/>
        <v>2</v>
      </c>
      <c r="M291" s="56">
        <f t="shared" si="118"/>
        <v>2</v>
      </c>
      <c r="N291" s="57">
        <f t="shared" si="107"/>
        <v>2</v>
      </c>
      <c r="O291" s="57" t="str">
        <f t="shared" si="108"/>
        <v>X</v>
      </c>
      <c r="P291" s="56" t="str">
        <f t="shared" si="109"/>
        <v/>
      </c>
      <c r="Q291" s="56" t="str">
        <f t="shared" si="133"/>
        <v/>
      </c>
      <c r="R291" s="7" t="str">
        <f t="shared" si="111"/>
        <v/>
      </c>
      <c r="S291" s="7" t="str">
        <f t="shared" si="112"/>
        <v/>
      </c>
      <c r="T291" s="56">
        <f t="shared" si="124"/>
        <v>1</v>
      </c>
      <c r="U291" s="56">
        <f t="shared" si="113"/>
        <v>1</v>
      </c>
      <c r="W291" s="8" t="str">
        <f t="shared" si="114"/>
        <v>IN</v>
      </c>
      <c r="X291" s="58" t="str">
        <f t="shared" si="131"/>
        <v/>
      </c>
      <c r="Y291" s="59">
        <f t="shared" si="125"/>
        <v>0</v>
      </c>
      <c r="Z291" s="59">
        <f t="shared" si="126"/>
        <v>1320.447804037891</v>
      </c>
      <c r="AA291" s="59">
        <f>IFERROR(IF(U291&gt;1,"",MAX($Z$288:Z291)*P291),0)</f>
        <v>0</v>
      </c>
      <c r="AB291" s="59">
        <f t="shared" si="127"/>
        <v>924.31346282652362</v>
      </c>
    </row>
    <row r="292" spans="1:28" ht="15.75" customHeight="1" x14ac:dyDescent="0.25">
      <c r="A292" s="78">
        <f t="shared" si="130"/>
        <v>45144</v>
      </c>
      <c r="B292" s="2">
        <v>0.63</v>
      </c>
      <c r="C292" s="54">
        <f t="shared" si="129"/>
        <v>0</v>
      </c>
      <c r="D292" s="79">
        <v>55</v>
      </c>
      <c r="E292" s="55">
        <f t="shared" si="116"/>
        <v>-0.17910447761194029</v>
      </c>
      <c r="F292" s="8" t="str">
        <f t="shared" si="101"/>
        <v/>
      </c>
      <c r="G292" s="76" t="str">
        <f t="shared" si="102"/>
        <v/>
      </c>
      <c r="H292" s="56" t="str">
        <f t="shared" si="132"/>
        <v/>
      </c>
      <c r="I292" s="7" t="str">
        <f t="shared" si="104"/>
        <v/>
      </c>
      <c r="J292" s="7" t="str">
        <f t="shared" si="105"/>
        <v/>
      </c>
      <c r="K292" s="56">
        <f t="shared" si="122"/>
        <v>3</v>
      </c>
      <c r="L292" s="56">
        <f t="shared" si="123"/>
        <v>2</v>
      </c>
      <c r="M292" s="56">
        <f t="shared" si="118"/>
        <v>2</v>
      </c>
      <c r="N292" s="57">
        <f t="shared" si="107"/>
        <v>2</v>
      </c>
      <c r="O292" s="57" t="str">
        <f t="shared" si="108"/>
        <v/>
      </c>
      <c r="P292" s="56" t="str">
        <f t="shared" si="109"/>
        <v/>
      </c>
      <c r="Q292" s="56" t="str">
        <f t="shared" si="133"/>
        <v/>
      </c>
      <c r="R292" s="7" t="str">
        <f t="shared" si="111"/>
        <v/>
      </c>
      <c r="S292" s="7" t="str">
        <f t="shared" si="112"/>
        <v/>
      </c>
      <c r="T292" s="56">
        <f t="shared" si="124"/>
        <v>1</v>
      </c>
      <c r="U292" s="56">
        <f t="shared" si="113"/>
        <v>1</v>
      </c>
      <c r="W292" s="8" t="str">
        <f t="shared" si="114"/>
        <v>IN</v>
      </c>
      <c r="X292" s="58" t="str">
        <f t="shared" si="131"/>
        <v/>
      </c>
      <c r="Y292" s="59">
        <f t="shared" si="125"/>
        <v>0</v>
      </c>
      <c r="Z292" s="59">
        <f t="shared" si="126"/>
        <v>1320.447804037891</v>
      </c>
      <c r="AA292" s="59">
        <f>IFERROR(IF(U292&gt;1,"",MAX($Z$288:Z292)*P292),0)</f>
        <v>0</v>
      </c>
      <c r="AB292" s="59">
        <f t="shared" si="127"/>
        <v>924.31346282652362</v>
      </c>
    </row>
    <row r="293" spans="1:28" ht="15.75" customHeight="1" x14ac:dyDescent="0.25">
      <c r="A293" s="78">
        <f t="shared" si="130"/>
        <v>45145</v>
      </c>
      <c r="B293" s="2">
        <v>0.62</v>
      </c>
      <c r="C293" s="54">
        <f t="shared" si="129"/>
        <v>-1.5873015873015886E-2</v>
      </c>
      <c r="D293" s="79">
        <v>55</v>
      </c>
      <c r="E293" s="55">
        <f t="shared" si="116"/>
        <v>0</v>
      </c>
      <c r="F293" s="8" t="str">
        <f t="shared" si="101"/>
        <v/>
      </c>
      <c r="G293" s="76" t="str">
        <f t="shared" si="102"/>
        <v/>
      </c>
      <c r="H293" s="56" t="str">
        <f t="shared" si="132"/>
        <v/>
      </c>
      <c r="I293" s="7" t="str">
        <f t="shared" si="104"/>
        <v/>
      </c>
      <c r="J293" s="7" t="str">
        <f t="shared" si="105"/>
        <v/>
      </c>
      <c r="K293" s="56">
        <f t="shared" si="122"/>
        <v>3</v>
      </c>
      <c r="L293" s="56">
        <f t="shared" si="123"/>
        <v>2</v>
      </c>
      <c r="M293" s="56">
        <f t="shared" si="118"/>
        <v>2</v>
      </c>
      <c r="N293" s="57">
        <f t="shared" si="107"/>
        <v>2</v>
      </c>
      <c r="O293" s="57" t="str">
        <f t="shared" si="108"/>
        <v/>
      </c>
      <c r="P293" s="56" t="str">
        <f t="shared" si="109"/>
        <v/>
      </c>
      <c r="Q293" s="56" t="str">
        <f t="shared" si="133"/>
        <v/>
      </c>
      <c r="R293" s="7" t="str">
        <f t="shared" si="111"/>
        <v/>
      </c>
      <c r="S293" s="7" t="str">
        <f t="shared" si="112"/>
        <v/>
      </c>
      <c r="T293" s="56">
        <f t="shared" si="124"/>
        <v>1</v>
      </c>
      <c r="U293" s="56">
        <f t="shared" si="113"/>
        <v>1</v>
      </c>
      <c r="W293" s="8" t="str">
        <f t="shared" si="114"/>
        <v>IN</v>
      </c>
      <c r="X293" s="58" t="str">
        <f t="shared" si="131"/>
        <v/>
      </c>
      <c r="Y293" s="59">
        <f t="shared" si="125"/>
        <v>0</v>
      </c>
      <c r="Z293" s="59">
        <f t="shared" si="126"/>
        <v>1320.447804037891</v>
      </c>
      <c r="AA293" s="59">
        <f>IFERROR(IF(U293&gt;1,"",MAX($Z$288:Z293)*P293),0)</f>
        <v>0</v>
      </c>
      <c r="AB293" s="59">
        <f t="shared" si="127"/>
        <v>924.31346282652362</v>
      </c>
    </row>
    <row r="294" spans="1:28" ht="15.75" customHeight="1" x14ac:dyDescent="0.25">
      <c r="A294" s="78">
        <f t="shared" si="130"/>
        <v>45146</v>
      </c>
      <c r="B294" s="2">
        <v>0.62</v>
      </c>
      <c r="C294" s="54">
        <f t="shared" si="129"/>
        <v>0</v>
      </c>
      <c r="D294" s="79">
        <v>56</v>
      </c>
      <c r="E294" s="55">
        <f t="shared" si="116"/>
        <v>1.8181818181818181E-2</v>
      </c>
      <c r="F294" s="8">
        <f t="shared" si="101"/>
        <v>1</v>
      </c>
      <c r="G294" s="76" t="str">
        <f t="shared" si="102"/>
        <v/>
      </c>
      <c r="H294" s="56" t="str">
        <f t="shared" si="132"/>
        <v/>
      </c>
      <c r="I294" s="7" t="str">
        <f t="shared" si="104"/>
        <v/>
      </c>
      <c r="J294" s="7" t="str">
        <f t="shared" si="105"/>
        <v/>
      </c>
      <c r="K294" s="56">
        <f t="shared" si="122"/>
        <v>4</v>
      </c>
      <c r="L294" s="56">
        <f t="shared" si="123"/>
        <v>3</v>
      </c>
      <c r="M294" s="56">
        <f t="shared" si="118"/>
        <v>3</v>
      </c>
      <c r="N294" s="57">
        <f t="shared" si="107"/>
        <v>3</v>
      </c>
      <c r="O294" s="57" t="str">
        <f t="shared" si="108"/>
        <v>X</v>
      </c>
      <c r="P294" s="56" t="str">
        <f t="shared" si="109"/>
        <v/>
      </c>
      <c r="Q294" s="56" t="str">
        <f t="shared" si="133"/>
        <v/>
      </c>
      <c r="R294" s="7" t="str">
        <f t="shared" si="111"/>
        <v/>
      </c>
      <c r="S294" s="7" t="str">
        <f t="shared" si="112"/>
        <v/>
      </c>
      <c r="T294" s="56">
        <f t="shared" si="124"/>
        <v>1</v>
      </c>
      <c r="U294" s="56">
        <f t="shared" si="113"/>
        <v>1</v>
      </c>
      <c r="W294" s="8" t="str">
        <f t="shared" si="114"/>
        <v>IN</v>
      </c>
      <c r="X294" s="58" t="str">
        <f t="shared" si="131"/>
        <v/>
      </c>
      <c r="Y294" s="59">
        <f t="shared" si="125"/>
        <v>0</v>
      </c>
      <c r="Z294" s="59">
        <f t="shared" si="126"/>
        <v>1320.447804037891</v>
      </c>
      <c r="AA294" s="59">
        <f>IFERROR(IF(U294&gt;1,"",MAX($Z$288:Z294)*P294),0)</f>
        <v>0</v>
      </c>
      <c r="AB294" s="59">
        <f t="shared" si="127"/>
        <v>924.31346282652362</v>
      </c>
    </row>
    <row r="295" spans="1:28" ht="15.75" customHeight="1" x14ac:dyDescent="0.25">
      <c r="A295" s="78">
        <f t="shared" si="130"/>
        <v>45147</v>
      </c>
      <c r="B295" s="2">
        <v>0.64</v>
      </c>
      <c r="C295" s="54">
        <f t="shared" si="129"/>
        <v>3.2258064516129059E-2</v>
      </c>
      <c r="D295" s="79">
        <v>56</v>
      </c>
      <c r="E295" s="55">
        <f t="shared" si="116"/>
        <v>0</v>
      </c>
      <c r="F295" s="8" t="str">
        <f t="shared" si="101"/>
        <v/>
      </c>
      <c r="G295" s="76">
        <f t="shared" si="102"/>
        <v>0.64</v>
      </c>
      <c r="H295" s="56" t="e">
        <f t="shared" si="132"/>
        <v>#N/A</v>
      </c>
      <c r="I295" s="7">
        <f t="shared" si="104"/>
        <v>3.2258064516129059E-2</v>
      </c>
      <c r="J295" s="7">
        <f t="shared" si="105"/>
        <v>0</v>
      </c>
      <c r="K295" s="56">
        <f t="shared" si="122"/>
        <v>4</v>
      </c>
      <c r="L295" s="56">
        <f t="shared" si="123"/>
        <v>3</v>
      </c>
      <c r="M295" s="56">
        <f t="shared" si="118"/>
        <v>3</v>
      </c>
      <c r="N295" s="57">
        <f t="shared" si="107"/>
        <v>3</v>
      </c>
      <c r="O295" s="57" t="str">
        <f t="shared" si="108"/>
        <v/>
      </c>
      <c r="P295" s="56" t="str">
        <f t="shared" si="109"/>
        <v/>
      </c>
      <c r="Q295" s="56" t="str">
        <f t="shared" si="133"/>
        <v/>
      </c>
      <c r="R295" s="7" t="str">
        <f t="shared" si="111"/>
        <v/>
      </c>
      <c r="S295" s="7" t="str">
        <f t="shared" si="112"/>
        <v/>
      </c>
      <c r="T295" s="56">
        <f t="shared" si="124"/>
        <v>1</v>
      </c>
      <c r="U295" s="56">
        <f t="shared" si="113"/>
        <v>1</v>
      </c>
      <c r="W295" s="8" t="str">
        <f t="shared" si="114"/>
        <v>IN</v>
      </c>
      <c r="X295" s="58">
        <f t="shared" si="131"/>
        <v>1000</v>
      </c>
      <c r="Y295" s="59">
        <f t="shared" si="125"/>
        <v>1562.5</v>
      </c>
      <c r="Z295" s="59">
        <f t="shared" si="126"/>
        <v>2882.9478040378908</v>
      </c>
      <c r="AA295" s="59">
        <f>IFERROR(IF(U295&gt;1,"",MAX($Z$288:Z295)*P295),0)</f>
        <v>0</v>
      </c>
      <c r="AB295" s="59">
        <f t="shared" si="127"/>
        <v>924.31346282652362</v>
      </c>
    </row>
    <row r="296" spans="1:28" ht="15.75" customHeight="1" x14ac:dyDescent="0.25">
      <c r="A296" s="78">
        <f t="shared" si="130"/>
        <v>45148</v>
      </c>
      <c r="B296" s="2">
        <v>0.64</v>
      </c>
      <c r="C296" s="54">
        <f t="shared" si="129"/>
        <v>0</v>
      </c>
      <c r="D296" s="79">
        <v>57</v>
      </c>
      <c r="E296" s="55">
        <f t="shared" si="116"/>
        <v>1.7857142857142856E-2</v>
      </c>
      <c r="F296" s="8" t="str">
        <f t="shared" si="101"/>
        <v>X</v>
      </c>
      <c r="G296" s="76" t="str">
        <f t="shared" si="102"/>
        <v/>
      </c>
      <c r="H296" s="56" t="str">
        <f t="shared" si="132"/>
        <v/>
      </c>
      <c r="I296" s="7" t="str">
        <f t="shared" si="104"/>
        <v/>
      </c>
      <c r="J296" s="7" t="str">
        <f t="shared" si="105"/>
        <v/>
      </c>
      <c r="K296" s="56">
        <f t="shared" si="122"/>
        <v>4</v>
      </c>
      <c r="L296" s="56">
        <f t="shared" si="123"/>
        <v>2</v>
      </c>
      <c r="M296" s="56">
        <f t="shared" si="118"/>
        <v>0</v>
      </c>
      <c r="N296" s="57">
        <f t="shared" si="107"/>
        <v>2</v>
      </c>
      <c r="O296" s="57">
        <f t="shared" si="108"/>
        <v>1</v>
      </c>
      <c r="P296" s="56" t="str">
        <f t="shared" si="109"/>
        <v/>
      </c>
      <c r="Q296" s="56" t="str">
        <f t="shared" si="133"/>
        <v/>
      </c>
      <c r="R296" s="7" t="str">
        <f t="shared" si="111"/>
        <v/>
      </c>
      <c r="S296" s="7" t="str">
        <f t="shared" si="112"/>
        <v/>
      </c>
      <c r="T296" s="56">
        <f t="shared" si="124"/>
        <v>2</v>
      </c>
      <c r="U296" s="56">
        <f t="shared" si="113"/>
        <v>1</v>
      </c>
      <c r="W296" s="8" t="str">
        <f t="shared" si="114"/>
        <v>OUT</v>
      </c>
      <c r="X296" s="58" t="str">
        <f t="shared" si="131"/>
        <v/>
      </c>
      <c r="Y296" s="59">
        <f t="shared" si="125"/>
        <v>0</v>
      </c>
      <c r="Z296" s="59">
        <f t="shared" si="126"/>
        <v>2882.9478040378908</v>
      </c>
      <c r="AA296" s="59">
        <f>IFERROR(IF(U296&gt;1,"",MAX($Z$288:Z296)*P296),0)</f>
        <v>0</v>
      </c>
      <c r="AB296" s="59">
        <f t="shared" si="127"/>
        <v>924.31346282652362</v>
      </c>
    </row>
    <row r="297" spans="1:28" ht="15.75" customHeight="1" x14ac:dyDescent="0.25">
      <c r="A297" s="78">
        <f t="shared" si="130"/>
        <v>45149</v>
      </c>
      <c r="B297" s="2">
        <v>0.63</v>
      </c>
      <c r="C297" s="54">
        <f t="shared" si="129"/>
        <v>-1.5625000000000014E-2</v>
      </c>
      <c r="D297" s="79">
        <f>$D$296*0.62</f>
        <v>35.339999999999996</v>
      </c>
      <c r="E297" s="55">
        <f t="shared" si="116"/>
        <v>-0.38000000000000006</v>
      </c>
      <c r="F297" s="8" t="str">
        <f t="shared" si="101"/>
        <v/>
      </c>
      <c r="G297" s="76" t="str">
        <f t="shared" si="102"/>
        <v/>
      </c>
      <c r="H297" s="56" t="str">
        <f t="shared" si="132"/>
        <v/>
      </c>
      <c r="I297" s="7" t="str">
        <f t="shared" si="104"/>
        <v/>
      </c>
      <c r="J297" s="7" t="str">
        <f t="shared" si="105"/>
        <v/>
      </c>
      <c r="K297" s="56">
        <f t="shared" si="122"/>
        <v>4</v>
      </c>
      <c r="L297" s="56">
        <f t="shared" si="123"/>
        <v>2</v>
      </c>
      <c r="M297" s="56">
        <f t="shared" si="118"/>
        <v>2</v>
      </c>
      <c r="N297" s="57">
        <f t="shared" si="107"/>
        <v>2</v>
      </c>
      <c r="O297" s="57" t="str">
        <f t="shared" si="108"/>
        <v/>
      </c>
      <c r="P297" s="56">
        <f t="shared" si="109"/>
        <v>0.63</v>
      </c>
      <c r="Q297" s="56" t="e">
        <f t="shared" si="133"/>
        <v>#N/A</v>
      </c>
      <c r="R297" s="7">
        <f t="shared" si="111"/>
        <v>-1.5625000000000014E-2</v>
      </c>
      <c r="S297" s="7">
        <f t="shared" si="112"/>
        <v>-0.38000000000000006</v>
      </c>
      <c r="T297" s="56">
        <f t="shared" si="124"/>
        <v>2</v>
      </c>
      <c r="U297" s="56">
        <f t="shared" si="113"/>
        <v>1</v>
      </c>
      <c r="W297" s="8" t="str">
        <f t="shared" si="114"/>
        <v>IN</v>
      </c>
      <c r="X297" s="58" t="str">
        <f t="shared" si="131"/>
        <v>LOOK</v>
      </c>
      <c r="Y297" s="59">
        <f t="shared" si="125"/>
        <v>0</v>
      </c>
      <c r="Z297" s="59">
        <f t="shared" si="126"/>
        <v>2882.9478040378908</v>
      </c>
      <c r="AA297" s="59">
        <f>IFERROR(IF(U297&gt;1,"",MAX($Z$288:Z297)*P297),0)</f>
        <v>1816.2571165438712</v>
      </c>
      <c r="AB297" s="59">
        <f t="shared" si="127"/>
        <v>2740.5705793703946</v>
      </c>
    </row>
    <row r="298" spans="1:28" ht="15.75" customHeight="1" x14ac:dyDescent="0.25">
      <c r="A298" s="78">
        <f t="shared" si="130"/>
        <v>45150</v>
      </c>
      <c r="B298" s="2">
        <v>0.63</v>
      </c>
      <c r="C298" s="54">
        <f t="shared" si="129"/>
        <v>0</v>
      </c>
      <c r="D298" s="79">
        <f>$D$296*0.54</f>
        <v>30.78</v>
      </c>
      <c r="E298" s="55">
        <f t="shared" si="116"/>
        <v>-0.12903225806451601</v>
      </c>
      <c r="F298" s="8" t="str">
        <f t="shared" si="101"/>
        <v/>
      </c>
      <c r="G298" s="76" t="str">
        <f t="shared" si="102"/>
        <v/>
      </c>
      <c r="H298" s="56" t="str">
        <f t="shared" si="132"/>
        <v/>
      </c>
      <c r="I298" s="7" t="str">
        <f t="shared" si="104"/>
        <v/>
      </c>
      <c r="J298" s="7" t="str">
        <f t="shared" si="105"/>
        <v/>
      </c>
      <c r="K298" s="56">
        <f t="shared" si="122"/>
        <v>4</v>
      </c>
      <c r="L298" s="56">
        <f t="shared" si="123"/>
        <v>2</v>
      </c>
      <c r="M298" s="56">
        <f t="shared" si="118"/>
        <v>2</v>
      </c>
      <c r="N298" s="57">
        <f t="shared" si="107"/>
        <v>2</v>
      </c>
      <c r="O298" s="57" t="str">
        <f t="shared" si="108"/>
        <v/>
      </c>
      <c r="P298" s="56" t="str">
        <f t="shared" si="109"/>
        <v/>
      </c>
      <c r="Q298" s="56" t="str">
        <f t="shared" si="133"/>
        <v/>
      </c>
      <c r="R298" s="7" t="str">
        <f t="shared" si="111"/>
        <v/>
      </c>
      <c r="S298" s="7" t="str">
        <f t="shared" si="112"/>
        <v/>
      </c>
      <c r="T298" s="56">
        <f t="shared" si="124"/>
        <v>2</v>
      </c>
      <c r="U298" s="56">
        <f t="shared" si="113"/>
        <v>1</v>
      </c>
      <c r="W298" s="8" t="str">
        <f t="shared" si="114"/>
        <v>IN</v>
      </c>
      <c r="X298" s="58" t="str">
        <f t="shared" si="131"/>
        <v/>
      </c>
      <c r="Y298" s="59">
        <f t="shared" si="125"/>
        <v>0</v>
      </c>
      <c r="Z298" s="59">
        <f t="shared" si="126"/>
        <v>0</v>
      </c>
      <c r="AA298" s="59">
        <f>IFERROR(IF(U298&gt;1,"",MAX($Z$298:Z298)*P298),0)</f>
        <v>0</v>
      </c>
      <c r="AB298" s="59">
        <f t="shared" si="127"/>
        <v>2740.5705793703946</v>
      </c>
    </row>
    <row r="299" spans="1:28" ht="15.75" customHeight="1" x14ac:dyDescent="0.25">
      <c r="A299" s="78">
        <f t="shared" si="130"/>
        <v>45151</v>
      </c>
      <c r="B299" s="2">
        <v>0.63</v>
      </c>
      <c r="C299" s="54">
        <f t="shared" si="129"/>
        <v>0</v>
      </c>
      <c r="D299" s="79">
        <f>$D$296*0.54</f>
        <v>30.78</v>
      </c>
      <c r="E299" s="55">
        <f t="shared" si="116"/>
        <v>0</v>
      </c>
      <c r="F299" s="8" t="str">
        <f t="shared" si="101"/>
        <v/>
      </c>
      <c r="G299" s="76" t="str">
        <f t="shared" si="102"/>
        <v/>
      </c>
      <c r="H299" s="56" t="str">
        <f t="shared" si="132"/>
        <v/>
      </c>
      <c r="I299" s="7" t="str">
        <f t="shared" si="104"/>
        <v/>
      </c>
      <c r="J299" s="7" t="str">
        <f t="shared" si="105"/>
        <v/>
      </c>
      <c r="K299" s="56">
        <f t="shared" si="122"/>
        <v>4</v>
      </c>
      <c r="L299" s="56">
        <f t="shared" si="123"/>
        <v>2</v>
      </c>
      <c r="M299" s="56">
        <f t="shared" si="118"/>
        <v>2</v>
      </c>
      <c r="N299" s="57">
        <f t="shared" si="107"/>
        <v>2</v>
      </c>
      <c r="O299" s="57" t="str">
        <f t="shared" si="108"/>
        <v/>
      </c>
      <c r="P299" s="56" t="str">
        <f t="shared" si="109"/>
        <v/>
      </c>
      <c r="Q299" s="56" t="str">
        <f t="shared" si="133"/>
        <v/>
      </c>
      <c r="R299" s="7" t="str">
        <f t="shared" si="111"/>
        <v/>
      </c>
      <c r="S299" s="7" t="str">
        <f t="shared" si="112"/>
        <v/>
      </c>
      <c r="T299" s="56">
        <f t="shared" si="124"/>
        <v>2</v>
      </c>
      <c r="U299" s="56">
        <f t="shared" si="113"/>
        <v>1</v>
      </c>
      <c r="W299" s="8" t="str">
        <f t="shared" si="114"/>
        <v>IN</v>
      </c>
      <c r="X299" s="58" t="str">
        <f t="shared" si="131"/>
        <v/>
      </c>
      <c r="Y299" s="59">
        <f t="shared" si="125"/>
        <v>0</v>
      </c>
      <c r="Z299" s="59">
        <f t="shared" si="126"/>
        <v>0</v>
      </c>
      <c r="AA299" s="59">
        <f>IFERROR(IF(U299&gt;1,"",MAX($Z$298:Z299)*P299),0)</f>
        <v>0</v>
      </c>
      <c r="AB299" s="59">
        <f t="shared" si="127"/>
        <v>2740.5705793703946</v>
      </c>
    </row>
    <row r="300" spans="1:28" ht="15.75" customHeight="1" x14ac:dyDescent="0.25">
      <c r="A300" s="78">
        <f t="shared" si="130"/>
        <v>45152</v>
      </c>
      <c r="B300" s="2">
        <v>0.63</v>
      </c>
      <c r="C300" s="54">
        <f t="shared" si="129"/>
        <v>0</v>
      </c>
      <c r="D300" s="79">
        <f>$D$296*0.63</f>
        <v>35.910000000000004</v>
      </c>
      <c r="E300" s="55">
        <f t="shared" si="116"/>
        <v>0.16666666666666674</v>
      </c>
      <c r="F300" s="8" t="str">
        <f t="shared" si="101"/>
        <v>X</v>
      </c>
      <c r="G300" s="76" t="str">
        <f t="shared" si="102"/>
        <v/>
      </c>
      <c r="H300" s="56" t="str">
        <f t="shared" si="132"/>
        <v/>
      </c>
      <c r="I300" s="7" t="str">
        <f t="shared" si="104"/>
        <v/>
      </c>
      <c r="J300" s="7" t="str">
        <f t="shared" si="105"/>
        <v/>
      </c>
      <c r="K300" s="56">
        <f t="shared" si="122"/>
        <v>4</v>
      </c>
      <c r="L300" s="56">
        <f t="shared" si="123"/>
        <v>2</v>
      </c>
      <c r="M300" s="56">
        <f t="shared" si="118"/>
        <v>2</v>
      </c>
      <c r="N300" s="57">
        <f t="shared" si="107"/>
        <v>2</v>
      </c>
      <c r="O300" s="57" t="str">
        <f t="shared" si="108"/>
        <v>X</v>
      </c>
      <c r="P300" s="56" t="str">
        <f t="shared" si="109"/>
        <v/>
      </c>
      <c r="Q300" s="56" t="str">
        <f t="shared" si="133"/>
        <v/>
      </c>
      <c r="R300" s="7" t="str">
        <f t="shared" si="111"/>
        <v/>
      </c>
      <c r="S300" s="7" t="str">
        <f t="shared" si="112"/>
        <v/>
      </c>
      <c r="T300" s="56">
        <f t="shared" si="124"/>
        <v>2</v>
      </c>
      <c r="U300" s="56">
        <f t="shared" si="113"/>
        <v>1</v>
      </c>
      <c r="W300" s="8" t="str">
        <f t="shared" si="114"/>
        <v>IN</v>
      </c>
      <c r="X300" s="58" t="str">
        <f t="shared" si="131"/>
        <v/>
      </c>
      <c r="Y300" s="59">
        <f t="shared" si="125"/>
        <v>0</v>
      </c>
      <c r="Z300" s="59">
        <f t="shared" si="126"/>
        <v>0</v>
      </c>
      <c r="AA300" s="59">
        <f>IFERROR(IF(U300&gt;1,"",MAX($Z$298:Z300)*P300),0)</f>
        <v>0</v>
      </c>
      <c r="AB300" s="59">
        <f t="shared" si="127"/>
        <v>2740.5705793703946</v>
      </c>
    </row>
    <row r="301" spans="1:28" ht="15.75" customHeight="1" x14ac:dyDescent="0.25">
      <c r="A301" s="78">
        <f t="shared" si="130"/>
        <v>45153</v>
      </c>
      <c r="B301" s="2">
        <v>0.63</v>
      </c>
      <c r="C301" s="54">
        <f t="shared" si="129"/>
        <v>0</v>
      </c>
      <c r="D301" s="79">
        <f>$D$296*0.53</f>
        <v>30.21</v>
      </c>
      <c r="E301" s="55">
        <f t="shared" si="116"/>
        <v>-0.1587301587301588</v>
      </c>
      <c r="F301" s="8" t="str">
        <f t="shared" si="101"/>
        <v/>
      </c>
      <c r="G301" s="76" t="str">
        <f t="shared" si="102"/>
        <v/>
      </c>
      <c r="H301" s="56" t="str">
        <f t="shared" si="132"/>
        <v/>
      </c>
      <c r="I301" s="7" t="str">
        <f t="shared" si="104"/>
        <v/>
      </c>
      <c r="J301" s="7" t="str">
        <f t="shared" si="105"/>
        <v/>
      </c>
      <c r="K301" s="56">
        <f t="shared" si="122"/>
        <v>4</v>
      </c>
      <c r="L301" s="56">
        <f t="shared" si="123"/>
        <v>2</v>
      </c>
      <c r="M301" s="56">
        <f t="shared" si="118"/>
        <v>2</v>
      </c>
      <c r="N301" s="57">
        <f t="shared" si="107"/>
        <v>2</v>
      </c>
      <c r="O301" s="57" t="str">
        <f t="shared" si="108"/>
        <v/>
      </c>
      <c r="P301" s="56" t="str">
        <f t="shared" si="109"/>
        <v/>
      </c>
      <c r="Q301" s="56" t="str">
        <f t="shared" si="133"/>
        <v/>
      </c>
      <c r="R301" s="7" t="str">
        <f t="shared" si="111"/>
        <v/>
      </c>
      <c r="S301" s="7" t="str">
        <f t="shared" si="112"/>
        <v/>
      </c>
      <c r="T301" s="56">
        <f t="shared" si="124"/>
        <v>2</v>
      </c>
      <c r="U301" s="56">
        <f t="shared" si="113"/>
        <v>1</v>
      </c>
      <c r="W301" s="8" t="str">
        <f t="shared" si="114"/>
        <v>IN</v>
      </c>
      <c r="X301" s="58" t="str">
        <f t="shared" si="131"/>
        <v/>
      </c>
      <c r="Y301" s="59">
        <f t="shared" si="125"/>
        <v>0</v>
      </c>
      <c r="Z301" s="59">
        <f t="shared" si="126"/>
        <v>0</v>
      </c>
      <c r="AA301" s="59">
        <f>IFERROR(IF(U301&gt;1,"",MAX($Z$298:Z301)*P301),0)</f>
        <v>0</v>
      </c>
      <c r="AB301" s="59">
        <f t="shared" si="127"/>
        <v>2740.5705793703946</v>
      </c>
    </row>
    <row r="302" spans="1:28" ht="15.75" customHeight="1" x14ac:dyDescent="0.25">
      <c r="A302" s="78">
        <f t="shared" si="130"/>
        <v>45154</v>
      </c>
      <c r="B302" s="2">
        <v>0.61</v>
      </c>
      <c r="C302" s="54">
        <f t="shared" si="129"/>
        <v>-3.1746031746031772E-2</v>
      </c>
      <c r="D302" s="79">
        <f>$D$296*0.54</f>
        <v>30.78</v>
      </c>
      <c r="E302" s="55">
        <f t="shared" si="116"/>
        <v>1.8867924528301896E-2</v>
      </c>
      <c r="F302" s="8" t="str">
        <f t="shared" si="101"/>
        <v>X</v>
      </c>
      <c r="G302" s="76" t="str">
        <f t="shared" si="102"/>
        <v/>
      </c>
      <c r="H302" s="56" t="str">
        <f t="shared" si="132"/>
        <v/>
      </c>
      <c r="I302" s="7" t="str">
        <f t="shared" si="104"/>
        <v/>
      </c>
      <c r="J302" s="7" t="str">
        <f t="shared" si="105"/>
        <v/>
      </c>
      <c r="K302" s="56">
        <f t="shared" si="122"/>
        <v>4</v>
      </c>
      <c r="L302" s="56">
        <f t="shared" si="123"/>
        <v>1</v>
      </c>
      <c r="M302" s="56">
        <f t="shared" si="118"/>
        <v>0</v>
      </c>
      <c r="N302" s="57">
        <f t="shared" si="107"/>
        <v>1</v>
      </c>
      <c r="O302" s="57">
        <f t="shared" si="108"/>
        <v>1</v>
      </c>
      <c r="P302" s="56" t="str">
        <f t="shared" si="109"/>
        <v/>
      </c>
      <c r="Q302" s="56" t="str">
        <f t="shared" si="133"/>
        <v/>
      </c>
      <c r="R302" s="7" t="str">
        <f t="shared" si="111"/>
        <v/>
      </c>
      <c r="S302" s="7" t="str">
        <f t="shared" si="112"/>
        <v/>
      </c>
      <c r="T302" s="56">
        <f t="shared" si="124"/>
        <v>3</v>
      </c>
      <c r="U302" s="56">
        <f t="shared" si="113"/>
        <v>1</v>
      </c>
      <c r="W302" s="8" t="str">
        <f t="shared" si="114"/>
        <v>OUT</v>
      </c>
      <c r="X302" s="58" t="str">
        <f t="shared" si="131"/>
        <v/>
      </c>
      <c r="Y302" s="59">
        <f t="shared" si="125"/>
        <v>0</v>
      </c>
      <c r="Z302" s="59">
        <f t="shared" si="126"/>
        <v>0</v>
      </c>
      <c r="AA302" s="59">
        <f>IFERROR(IF(U302&gt;1,"",MAX($Z$298:Z302)*P302),0)</f>
        <v>0</v>
      </c>
      <c r="AB302" s="59">
        <f t="shared" si="127"/>
        <v>2740.5705793703946</v>
      </c>
    </row>
    <row r="303" spans="1:28" ht="15.75" customHeight="1" x14ac:dyDescent="0.25">
      <c r="A303" s="78">
        <f t="shared" si="130"/>
        <v>45155</v>
      </c>
      <c r="B303" s="2">
        <v>0.59</v>
      </c>
      <c r="C303" s="54">
        <f t="shared" si="129"/>
        <v>-3.2786885245901669E-2</v>
      </c>
      <c r="D303" s="79">
        <f>$D$296*0.54</f>
        <v>30.78</v>
      </c>
      <c r="E303" s="55">
        <f t="shared" si="116"/>
        <v>0</v>
      </c>
      <c r="F303" s="8" t="str">
        <f t="shared" si="101"/>
        <v/>
      </c>
      <c r="G303" s="76" t="str">
        <f t="shared" si="102"/>
        <v/>
      </c>
      <c r="H303" s="56" t="str">
        <f t="shared" si="132"/>
        <v/>
      </c>
      <c r="I303" s="7" t="str">
        <f t="shared" si="104"/>
        <v/>
      </c>
      <c r="J303" s="7" t="str">
        <f t="shared" si="105"/>
        <v/>
      </c>
      <c r="K303" s="56">
        <f t="shared" si="122"/>
        <v>4</v>
      </c>
      <c r="L303" s="56">
        <f t="shared" si="123"/>
        <v>1</v>
      </c>
      <c r="M303" s="56">
        <f t="shared" si="118"/>
        <v>1</v>
      </c>
      <c r="N303" s="57">
        <f t="shared" si="107"/>
        <v>1</v>
      </c>
      <c r="O303" s="57" t="str">
        <f t="shared" si="108"/>
        <v/>
      </c>
      <c r="P303" s="56">
        <f t="shared" si="109"/>
        <v>0.59</v>
      </c>
      <c r="Q303" s="56" t="e">
        <f t="shared" si="133"/>
        <v>#N/A</v>
      </c>
      <c r="R303" s="7">
        <f t="shared" si="111"/>
        <v>-3.2786885245901669E-2</v>
      </c>
      <c r="S303" s="7">
        <f t="shared" si="112"/>
        <v>0</v>
      </c>
      <c r="T303" s="56">
        <f t="shared" si="124"/>
        <v>3</v>
      </c>
      <c r="U303" s="56">
        <f t="shared" si="113"/>
        <v>1</v>
      </c>
      <c r="W303" s="8" t="str">
        <f t="shared" si="114"/>
        <v>IN</v>
      </c>
      <c r="X303" s="58" t="str">
        <f t="shared" si="131"/>
        <v>LOOK</v>
      </c>
      <c r="Y303" s="59">
        <f t="shared" si="125"/>
        <v>0</v>
      </c>
      <c r="Z303" s="59">
        <f t="shared" si="126"/>
        <v>0</v>
      </c>
      <c r="AA303" s="59">
        <f>IFERROR(IF(U303&gt;1,"",MAX($Z$298:Z303)*P303),0)</f>
        <v>0</v>
      </c>
      <c r="AB303" s="59">
        <f t="shared" si="127"/>
        <v>2740.5705793703946</v>
      </c>
    </row>
    <row r="304" spans="1:28" ht="15.75" customHeight="1" x14ac:dyDescent="0.25">
      <c r="A304" s="78">
        <f t="shared" si="130"/>
        <v>45156</v>
      </c>
      <c r="B304" s="2">
        <v>0.51</v>
      </c>
      <c r="C304" s="54">
        <f t="shared" si="129"/>
        <v>-0.13559322033898299</v>
      </c>
      <c r="D304" s="79">
        <v>54</v>
      </c>
      <c r="E304" s="55">
        <f t="shared" si="116"/>
        <v>0.7543859649122806</v>
      </c>
      <c r="F304" s="8" t="str">
        <f t="shared" si="101"/>
        <v>X</v>
      </c>
      <c r="G304" s="76" t="str">
        <f t="shared" si="102"/>
        <v/>
      </c>
      <c r="H304" s="56" t="str">
        <f t="shared" si="132"/>
        <v/>
      </c>
      <c r="I304" s="7" t="str">
        <f t="shared" si="104"/>
        <v/>
      </c>
      <c r="J304" s="7" t="str">
        <f t="shared" si="105"/>
        <v/>
      </c>
      <c r="K304" s="56">
        <f t="shared" si="122"/>
        <v>4</v>
      </c>
      <c r="L304" s="56">
        <f t="shared" si="123"/>
        <v>1</v>
      </c>
      <c r="M304" s="56">
        <f t="shared" si="118"/>
        <v>1</v>
      </c>
      <c r="N304" s="57">
        <f t="shared" si="107"/>
        <v>1</v>
      </c>
      <c r="O304" s="57" t="str">
        <f t="shared" si="108"/>
        <v>X</v>
      </c>
      <c r="P304" s="56" t="str">
        <f t="shared" si="109"/>
        <v/>
      </c>
      <c r="Q304" s="56" t="str">
        <f t="shared" si="133"/>
        <v/>
      </c>
      <c r="R304" s="7" t="str">
        <f t="shared" si="111"/>
        <v/>
      </c>
      <c r="S304" s="7" t="str">
        <f t="shared" si="112"/>
        <v/>
      </c>
      <c r="T304" s="56">
        <f t="shared" si="124"/>
        <v>3</v>
      </c>
      <c r="U304" s="56">
        <f t="shared" si="113"/>
        <v>1</v>
      </c>
      <c r="W304" s="8" t="str">
        <f t="shared" si="114"/>
        <v>IN</v>
      </c>
      <c r="X304" s="58" t="str">
        <f t="shared" si="131"/>
        <v/>
      </c>
      <c r="Y304" s="59">
        <f t="shared" si="125"/>
        <v>0</v>
      </c>
      <c r="Z304" s="59">
        <f t="shared" si="126"/>
        <v>0</v>
      </c>
      <c r="AA304" s="59">
        <f>IFERROR(IF(U304&gt;1,"",MAX($Z$298:Z304)*P304),0)</f>
        <v>0</v>
      </c>
      <c r="AB304" s="59">
        <f t="shared" si="127"/>
        <v>2740.5705793703946</v>
      </c>
    </row>
    <row r="305" spans="1:28" ht="15.75" customHeight="1" x14ac:dyDescent="0.25">
      <c r="A305" s="78">
        <f t="shared" si="130"/>
        <v>45157</v>
      </c>
      <c r="B305" s="2">
        <v>0.51</v>
      </c>
      <c r="C305" s="54">
        <f t="shared" si="129"/>
        <v>0</v>
      </c>
      <c r="D305" s="79">
        <f>D304*0.45</f>
        <v>24.3</v>
      </c>
      <c r="E305" s="55">
        <f t="shared" si="116"/>
        <v>-0.54999999999999993</v>
      </c>
      <c r="F305" s="8" t="str">
        <f t="shared" si="101"/>
        <v/>
      </c>
      <c r="G305" s="76" t="str">
        <f t="shared" si="102"/>
        <v/>
      </c>
      <c r="H305" s="56" t="str">
        <f t="shared" si="132"/>
        <v/>
      </c>
      <c r="I305" s="7" t="str">
        <f t="shared" si="104"/>
        <v/>
      </c>
      <c r="J305" s="7" t="str">
        <f t="shared" si="105"/>
        <v/>
      </c>
      <c r="K305" s="56">
        <f t="shared" si="122"/>
        <v>4</v>
      </c>
      <c r="L305" s="56">
        <f t="shared" si="123"/>
        <v>1</v>
      </c>
      <c r="M305" s="56">
        <f t="shared" si="118"/>
        <v>1</v>
      </c>
      <c r="N305" s="57">
        <f t="shared" si="107"/>
        <v>1</v>
      </c>
      <c r="O305" s="57" t="str">
        <f t="shared" si="108"/>
        <v/>
      </c>
      <c r="P305" s="56" t="str">
        <f t="shared" si="109"/>
        <v/>
      </c>
      <c r="Q305" s="56" t="str">
        <f t="shared" si="133"/>
        <v/>
      </c>
      <c r="R305" s="7" t="str">
        <f t="shared" si="111"/>
        <v/>
      </c>
      <c r="S305" s="7" t="str">
        <f t="shared" si="112"/>
        <v/>
      </c>
      <c r="T305" s="56">
        <f t="shared" si="124"/>
        <v>3</v>
      </c>
      <c r="U305" s="56">
        <f t="shared" si="113"/>
        <v>1</v>
      </c>
      <c r="W305" s="8" t="str">
        <f t="shared" si="114"/>
        <v>IN</v>
      </c>
      <c r="X305" s="58" t="str">
        <f t="shared" si="131"/>
        <v/>
      </c>
      <c r="Y305" s="59">
        <f t="shared" si="125"/>
        <v>0</v>
      </c>
      <c r="Z305" s="59">
        <f t="shared" si="126"/>
        <v>0</v>
      </c>
      <c r="AA305" s="59">
        <f>IFERROR(IF(U305&gt;1,"",MAX($Z$298:Z305)*P305),0)</f>
        <v>0</v>
      </c>
      <c r="AB305" s="59">
        <f t="shared" si="127"/>
        <v>2740.5705793703946</v>
      </c>
    </row>
    <row r="306" spans="1:28" ht="15.75" customHeight="1" x14ac:dyDescent="0.25">
      <c r="A306" s="78">
        <f t="shared" si="130"/>
        <v>45158</v>
      </c>
      <c r="B306" s="2">
        <v>0.52</v>
      </c>
      <c r="C306" s="54">
        <f t="shared" si="129"/>
        <v>1.9607843137254919E-2</v>
      </c>
      <c r="D306" s="79">
        <f>D304*0.26</f>
        <v>14.040000000000001</v>
      </c>
      <c r="E306" s="55">
        <f t="shared" si="116"/>
        <v>-0.42222222222222222</v>
      </c>
      <c r="F306" s="8" t="str">
        <f t="shared" si="101"/>
        <v/>
      </c>
      <c r="G306" s="76" t="str">
        <f t="shared" si="102"/>
        <v/>
      </c>
      <c r="H306" s="56" t="str">
        <f t="shared" si="132"/>
        <v/>
      </c>
      <c r="I306" s="7" t="str">
        <f t="shared" si="104"/>
        <v/>
      </c>
      <c r="J306" s="7" t="str">
        <f t="shared" si="105"/>
        <v/>
      </c>
      <c r="K306" s="56">
        <f t="shared" ref="K306:K337" si="134">K305+COUNTIF(F306,"1")</f>
        <v>4</v>
      </c>
      <c r="L306" s="56">
        <f t="shared" ref="L306:L337" si="135">K306-T306</f>
        <v>1</v>
      </c>
      <c r="M306" s="56">
        <f t="shared" si="118"/>
        <v>1</v>
      </c>
      <c r="N306" s="57">
        <f t="shared" si="107"/>
        <v>1</v>
      </c>
      <c r="O306" s="57" t="str">
        <f t="shared" si="108"/>
        <v/>
      </c>
      <c r="P306" s="56" t="str">
        <f t="shared" si="109"/>
        <v/>
      </c>
      <c r="Q306" s="56" t="str">
        <f t="shared" si="133"/>
        <v/>
      </c>
      <c r="R306" s="7" t="str">
        <f t="shared" si="111"/>
        <v/>
      </c>
      <c r="S306" s="7" t="str">
        <f t="shared" si="112"/>
        <v/>
      </c>
      <c r="T306" s="56">
        <f t="shared" ref="T306:T337" si="136">T305+COUNTIF(O306,"1")</f>
        <v>3</v>
      </c>
      <c r="U306" s="56">
        <f t="shared" si="113"/>
        <v>1</v>
      </c>
      <c r="W306" s="8" t="str">
        <f t="shared" si="114"/>
        <v>IN</v>
      </c>
      <c r="X306" s="58" t="str">
        <f t="shared" si="131"/>
        <v/>
      </c>
      <c r="Y306" s="59">
        <f t="shared" ref="Y306:Y337" si="137">IFERROR(X306/G306,0)</f>
        <v>0</v>
      </c>
      <c r="Z306" s="59">
        <f t="shared" ref="Z306:Z337" si="138">IF(AA305&gt;0,0+Y306,Z305+Y306)</f>
        <v>0</v>
      </c>
      <c r="AA306" s="59">
        <f>IFERROR(IF(U306&gt;1,"",MAX($Z$298:Z306)*P306),0)</f>
        <v>0</v>
      </c>
      <c r="AB306" s="59">
        <f t="shared" ref="AB306:AB337" si="139">AB305+AA306</f>
        <v>2740.5705793703946</v>
      </c>
    </row>
    <row r="307" spans="1:28" ht="15.75" customHeight="1" x14ac:dyDescent="0.25">
      <c r="A307" s="78">
        <f t="shared" si="130"/>
        <v>45159</v>
      </c>
      <c r="B307" s="2">
        <v>0.52</v>
      </c>
      <c r="C307" s="54">
        <f t="shared" si="129"/>
        <v>0</v>
      </c>
      <c r="D307" s="79">
        <f>D304*0.24</f>
        <v>12.959999999999999</v>
      </c>
      <c r="E307" s="55">
        <f t="shared" si="116"/>
        <v>-7.6923076923077052E-2</v>
      </c>
      <c r="F307" s="8" t="str">
        <f t="shared" si="101"/>
        <v/>
      </c>
      <c r="G307" s="76" t="str">
        <f t="shared" si="102"/>
        <v/>
      </c>
      <c r="H307" s="56" t="str">
        <f t="shared" si="132"/>
        <v/>
      </c>
      <c r="I307" s="7" t="str">
        <f t="shared" si="104"/>
        <v/>
      </c>
      <c r="J307" s="7" t="str">
        <f t="shared" si="105"/>
        <v/>
      </c>
      <c r="K307" s="56">
        <f t="shared" si="134"/>
        <v>4</v>
      </c>
      <c r="L307" s="56">
        <f t="shared" si="135"/>
        <v>1</v>
      </c>
      <c r="M307" s="56">
        <f t="shared" si="118"/>
        <v>1</v>
      </c>
      <c r="N307" s="57">
        <f t="shared" si="107"/>
        <v>1</v>
      </c>
      <c r="O307" s="57" t="str">
        <f t="shared" si="108"/>
        <v/>
      </c>
      <c r="P307" s="56" t="str">
        <f t="shared" si="109"/>
        <v/>
      </c>
      <c r="Q307" s="56" t="str">
        <f t="shared" si="133"/>
        <v/>
      </c>
      <c r="R307" s="7" t="str">
        <f t="shared" si="111"/>
        <v/>
      </c>
      <c r="S307" s="7" t="str">
        <f t="shared" si="112"/>
        <v/>
      </c>
      <c r="T307" s="56">
        <f t="shared" si="136"/>
        <v>3</v>
      </c>
      <c r="U307" s="56">
        <f t="shared" si="113"/>
        <v>1</v>
      </c>
      <c r="W307" s="8" t="str">
        <f t="shared" si="114"/>
        <v>IN</v>
      </c>
      <c r="X307" s="58" t="str">
        <f t="shared" si="131"/>
        <v/>
      </c>
      <c r="Y307" s="59">
        <f t="shared" si="137"/>
        <v>0</v>
      </c>
      <c r="Z307" s="59">
        <f t="shared" si="138"/>
        <v>0</v>
      </c>
      <c r="AA307" s="59">
        <f>IFERROR(IF(U307&gt;1,"",MAX($Z$298:Z307)*P307),0)</f>
        <v>0</v>
      </c>
      <c r="AB307" s="59">
        <f t="shared" si="139"/>
        <v>2740.5705793703946</v>
      </c>
    </row>
    <row r="308" spans="1:28" ht="15.75" customHeight="1" x14ac:dyDescent="0.25">
      <c r="A308" s="78">
        <f t="shared" si="130"/>
        <v>45160</v>
      </c>
      <c r="B308" s="2">
        <v>0.52</v>
      </c>
      <c r="C308" s="54">
        <f t="shared" si="129"/>
        <v>0</v>
      </c>
      <c r="D308" s="79">
        <f>D304*0.3</f>
        <v>16.2</v>
      </c>
      <c r="E308" s="55">
        <f t="shared" si="116"/>
        <v>0.25000000000000006</v>
      </c>
      <c r="F308" s="8" t="str">
        <f t="shared" si="101"/>
        <v>X</v>
      </c>
      <c r="G308" s="76" t="str">
        <f t="shared" si="102"/>
        <v/>
      </c>
      <c r="H308" s="56" t="str">
        <f t="shared" si="132"/>
        <v/>
      </c>
      <c r="I308" s="7" t="str">
        <f t="shared" si="104"/>
        <v/>
      </c>
      <c r="J308" s="7" t="str">
        <f t="shared" si="105"/>
        <v/>
      </c>
      <c r="K308" s="56">
        <f t="shared" si="134"/>
        <v>4</v>
      </c>
      <c r="L308" s="56">
        <f t="shared" si="135"/>
        <v>1</v>
      </c>
      <c r="M308" s="56">
        <f t="shared" si="118"/>
        <v>1</v>
      </c>
      <c r="N308" s="57">
        <f t="shared" si="107"/>
        <v>1</v>
      </c>
      <c r="O308" s="57" t="str">
        <f t="shared" si="108"/>
        <v>X</v>
      </c>
      <c r="P308" s="56" t="str">
        <f t="shared" si="109"/>
        <v/>
      </c>
      <c r="Q308" s="56" t="str">
        <f t="shared" si="133"/>
        <v/>
      </c>
      <c r="R308" s="7" t="str">
        <f t="shared" si="111"/>
        <v/>
      </c>
      <c r="S308" s="7" t="str">
        <f t="shared" si="112"/>
        <v/>
      </c>
      <c r="T308" s="56">
        <f t="shared" si="136"/>
        <v>3</v>
      </c>
      <c r="U308" s="56">
        <f t="shared" si="113"/>
        <v>1</v>
      </c>
      <c r="W308" s="8" t="str">
        <f t="shared" si="114"/>
        <v>IN</v>
      </c>
      <c r="X308" s="58" t="str">
        <f t="shared" si="131"/>
        <v/>
      </c>
      <c r="Y308" s="59">
        <f t="shared" si="137"/>
        <v>0</v>
      </c>
      <c r="Z308" s="59">
        <f t="shared" si="138"/>
        <v>0</v>
      </c>
      <c r="AA308" s="59">
        <f>IFERROR(IF(U308&gt;1,"",MAX($Z$298:Z308)*P308),0)</f>
        <v>0</v>
      </c>
      <c r="AB308" s="59">
        <f t="shared" si="139"/>
        <v>2740.5705793703946</v>
      </c>
    </row>
    <row r="309" spans="1:28" ht="15.75" customHeight="1" x14ac:dyDescent="0.25">
      <c r="A309" s="78">
        <f t="shared" si="130"/>
        <v>45161</v>
      </c>
      <c r="B309" s="2">
        <v>0.52</v>
      </c>
      <c r="C309" s="54">
        <f t="shared" si="129"/>
        <v>0</v>
      </c>
      <c r="D309" s="79">
        <f>D304*0.26</f>
        <v>14.040000000000001</v>
      </c>
      <c r="E309" s="55">
        <f t="shared" si="116"/>
        <v>-0.13333333333333325</v>
      </c>
      <c r="F309" s="8" t="str">
        <f t="shared" si="101"/>
        <v/>
      </c>
      <c r="G309" s="76" t="str">
        <f t="shared" si="102"/>
        <v/>
      </c>
      <c r="H309" s="56" t="str">
        <f t="shared" si="132"/>
        <v/>
      </c>
      <c r="I309" s="7" t="str">
        <f t="shared" si="104"/>
        <v/>
      </c>
      <c r="J309" s="7" t="str">
        <f t="shared" si="105"/>
        <v/>
      </c>
      <c r="K309" s="56">
        <f t="shared" si="134"/>
        <v>4</v>
      </c>
      <c r="L309" s="56">
        <f t="shared" si="135"/>
        <v>1</v>
      </c>
      <c r="M309" s="56">
        <f t="shared" si="118"/>
        <v>1</v>
      </c>
      <c r="N309" s="57">
        <f t="shared" si="107"/>
        <v>1</v>
      </c>
      <c r="O309" s="57" t="str">
        <f t="shared" si="108"/>
        <v/>
      </c>
      <c r="P309" s="56" t="str">
        <f t="shared" si="109"/>
        <v/>
      </c>
      <c r="Q309" s="56" t="str">
        <f t="shared" si="133"/>
        <v/>
      </c>
      <c r="R309" s="7" t="str">
        <f t="shared" si="111"/>
        <v/>
      </c>
      <c r="S309" s="7" t="str">
        <f t="shared" si="112"/>
        <v/>
      </c>
      <c r="T309" s="56">
        <f t="shared" si="136"/>
        <v>3</v>
      </c>
      <c r="U309" s="56">
        <f t="shared" si="113"/>
        <v>1</v>
      </c>
      <c r="W309" s="8" t="str">
        <f t="shared" si="114"/>
        <v>IN</v>
      </c>
      <c r="X309" s="58" t="str">
        <f t="shared" si="131"/>
        <v/>
      </c>
      <c r="Y309" s="59">
        <f t="shared" si="137"/>
        <v>0</v>
      </c>
      <c r="Z309" s="59">
        <f t="shared" si="138"/>
        <v>0</v>
      </c>
      <c r="AA309" s="59">
        <f>IFERROR(IF(U309&gt;1,"",MAX($Z$298:Z309)*P309),0)</f>
        <v>0</v>
      </c>
      <c r="AB309" s="59">
        <f t="shared" si="139"/>
        <v>2740.5705793703946</v>
      </c>
    </row>
    <row r="310" spans="1:28" ht="15.75" customHeight="1" x14ac:dyDescent="0.25">
      <c r="A310" s="78">
        <f t="shared" si="130"/>
        <v>45162</v>
      </c>
      <c r="B310" s="2">
        <v>0.53</v>
      </c>
      <c r="C310" s="54">
        <f t="shared" si="129"/>
        <v>1.9230769230769246E-2</v>
      </c>
      <c r="D310" s="79">
        <f>D304*0.28</f>
        <v>15.120000000000001</v>
      </c>
      <c r="E310" s="55">
        <f t="shared" si="116"/>
        <v>7.6923076923076927E-2</v>
      </c>
      <c r="F310" s="8" t="str">
        <f t="shared" si="101"/>
        <v>X</v>
      </c>
      <c r="G310" s="76" t="str">
        <f t="shared" si="102"/>
        <v/>
      </c>
      <c r="H310" s="56" t="str">
        <f t="shared" si="132"/>
        <v/>
      </c>
      <c r="I310" s="7" t="str">
        <f t="shared" si="104"/>
        <v/>
      </c>
      <c r="J310" s="7" t="str">
        <f t="shared" si="105"/>
        <v/>
      </c>
      <c r="K310" s="56">
        <f t="shared" si="134"/>
        <v>4</v>
      </c>
      <c r="L310" s="56">
        <f t="shared" si="135"/>
        <v>0</v>
      </c>
      <c r="M310" s="56">
        <f t="shared" si="118"/>
        <v>0</v>
      </c>
      <c r="N310" s="57">
        <f t="shared" si="107"/>
        <v>0</v>
      </c>
      <c r="O310" s="57">
        <f t="shared" si="108"/>
        <v>1</v>
      </c>
      <c r="P310" s="56" t="str">
        <f t="shared" si="109"/>
        <v/>
      </c>
      <c r="Q310" s="56" t="str">
        <f t="shared" si="133"/>
        <v/>
      </c>
      <c r="R310" s="7" t="str">
        <f t="shared" si="111"/>
        <v/>
      </c>
      <c r="S310" s="7" t="str">
        <f t="shared" si="112"/>
        <v/>
      </c>
      <c r="T310" s="56">
        <f t="shared" si="136"/>
        <v>4</v>
      </c>
      <c r="U310" s="56">
        <f t="shared" si="113"/>
        <v>1</v>
      </c>
      <c r="W310" s="8" t="str">
        <f t="shared" si="114"/>
        <v>OUT</v>
      </c>
      <c r="X310" s="58" t="str">
        <f t="shared" si="131"/>
        <v/>
      </c>
      <c r="Y310" s="59">
        <f t="shared" si="137"/>
        <v>0</v>
      </c>
      <c r="Z310" s="59">
        <f t="shared" si="138"/>
        <v>0</v>
      </c>
      <c r="AA310" s="59">
        <f>IFERROR(IF(U310&gt;1,"",MAX($Z$298:Z310)*P310),0)</f>
        <v>0</v>
      </c>
      <c r="AB310" s="59">
        <f t="shared" si="139"/>
        <v>2740.5705793703946</v>
      </c>
    </row>
    <row r="311" spans="1:28" ht="15.75" customHeight="1" x14ac:dyDescent="0.25">
      <c r="A311" s="78">
        <f t="shared" si="130"/>
        <v>45163</v>
      </c>
      <c r="B311" s="2">
        <v>0.51</v>
      </c>
      <c r="C311" s="54">
        <f t="shared" si="129"/>
        <v>-3.7735849056603807E-2</v>
      </c>
      <c r="D311" s="79">
        <f>D305*0.65</f>
        <v>15.795000000000002</v>
      </c>
      <c r="E311" s="55">
        <f t="shared" si="116"/>
        <v>4.4642857142857185E-2</v>
      </c>
      <c r="F311" s="8">
        <f t="shared" si="101"/>
        <v>1</v>
      </c>
      <c r="G311" s="76" t="str">
        <f t="shared" si="102"/>
        <v/>
      </c>
      <c r="H311" s="56" t="str">
        <f t="shared" si="132"/>
        <v/>
      </c>
      <c r="I311" s="7" t="str">
        <f t="shared" si="104"/>
        <v/>
      </c>
      <c r="J311" s="7" t="str">
        <f t="shared" si="105"/>
        <v/>
      </c>
      <c r="K311" s="56">
        <f t="shared" si="134"/>
        <v>5</v>
      </c>
      <c r="L311" s="56">
        <f t="shared" si="135"/>
        <v>1</v>
      </c>
      <c r="M311" s="56">
        <f t="shared" si="118"/>
        <v>1</v>
      </c>
      <c r="N311" s="57">
        <f t="shared" si="107"/>
        <v>1</v>
      </c>
      <c r="O311" s="57" t="str">
        <f t="shared" si="108"/>
        <v>X</v>
      </c>
      <c r="P311" s="56">
        <f t="shared" si="109"/>
        <v>0.51</v>
      </c>
      <c r="Q311" s="56" t="e">
        <f t="shared" si="133"/>
        <v>#N/A</v>
      </c>
      <c r="R311" s="7">
        <f t="shared" si="111"/>
        <v>-3.7735849056603807E-2</v>
      </c>
      <c r="S311" s="7">
        <f t="shared" si="112"/>
        <v>4.4642857142857185E-2</v>
      </c>
      <c r="T311" s="56">
        <f t="shared" si="136"/>
        <v>4</v>
      </c>
      <c r="U311" s="56">
        <f t="shared" si="113"/>
        <v>1</v>
      </c>
      <c r="W311" s="8" t="str">
        <f t="shared" si="114"/>
        <v>IN</v>
      </c>
      <c r="X311" s="58" t="str">
        <f t="shared" si="131"/>
        <v>LOOK</v>
      </c>
      <c r="Y311" s="59">
        <f t="shared" si="137"/>
        <v>0</v>
      </c>
      <c r="Z311" s="59">
        <f t="shared" si="138"/>
        <v>0</v>
      </c>
      <c r="AA311" s="59">
        <f>IFERROR(IF(U311&gt;1,"",MAX($Z$298:Z311)*P311),0)</f>
        <v>0</v>
      </c>
      <c r="AB311" s="59">
        <f t="shared" si="139"/>
        <v>2740.5705793703946</v>
      </c>
    </row>
    <row r="312" spans="1:28" ht="15.75" customHeight="1" x14ac:dyDescent="0.25">
      <c r="A312" s="78">
        <f t="shared" si="130"/>
        <v>45164</v>
      </c>
      <c r="B312" s="2">
        <v>0.52</v>
      </c>
      <c r="C312" s="54">
        <f t="shared" si="129"/>
        <v>1.9607843137254919E-2</v>
      </c>
      <c r="D312" s="79">
        <f>$D$310*0.75</f>
        <v>11.34</v>
      </c>
      <c r="E312" s="55">
        <f t="shared" si="116"/>
        <v>-0.28205128205128216</v>
      </c>
      <c r="F312" s="8" t="str">
        <f t="shared" si="101"/>
        <v/>
      </c>
      <c r="G312" s="76">
        <f t="shared" si="102"/>
        <v>0.52</v>
      </c>
      <c r="H312" s="56" t="e">
        <f t="shared" si="132"/>
        <v>#N/A</v>
      </c>
      <c r="I312" s="7">
        <f t="shared" si="104"/>
        <v>1.9607843137254919E-2</v>
      </c>
      <c r="J312" s="7">
        <f t="shared" si="105"/>
        <v>-0.28205128205128216</v>
      </c>
      <c r="K312" s="56">
        <f t="shared" si="134"/>
        <v>5</v>
      </c>
      <c r="L312" s="56">
        <f t="shared" si="135"/>
        <v>1</v>
      </c>
      <c r="M312" s="56">
        <f t="shared" si="118"/>
        <v>1</v>
      </c>
      <c r="N312" s="57">
        <f t="shared" si="107"/>
        <v>1</v>
      </c>
      <c r="O312" s="57" t="str">
        <f t="shared" si="108"/>
        <v/>
      </c>
      <c r="P312" s="56" t="str">
        <f t="shared" si="109"/>
        <v/>
      </c>
      <c r="Q312" s="56" t="str">
        <f t="shared" si="133"/>
        <v/>
      </c>
      <c r="R312" s="7" t="str">
        <f t="shared" si="111"/>
        <v/>
      </c>
      <c r="S312" s="7" t="str">
        <f t="shared" si="112"/>
        <v/>
      </c>
      <c r="T312" s="56">
        <f t="shared" si="136"/>
        <v>4</v>
      </c>
      <c r="U312" s="56">
        <f t="shared" si="113"/>
        <v>1</v>
      </c>
      <c r="W312" s="8" t="str">
        <f t="shared" si="114"/>
        <v>IN</v>
      </c>
      <c r="X312" s="58">
        <f>IF(M311&gt;=1,IFERROR($AA$297*F311,""),"LOOK")</f>
        <v>1816.2571165438712</v>
      </c>
      <c r="Y312" s="59">
        <f t="shared" si="137"/>
        <v>3492.8021471997522</v>
      </c>
      <c r="Z312" s="59">
        <f t="shared" si="138"/>
        <v>3492.8021471997522</v>
      </c>
      <c r="AA312" s="59">
        <f>IFERROR(IF(U312&gt;1,"",MAX($Z$298:Z312)*P312),0)</f>
        <v>0</v>
      </c>
      <c r="AB312" s="59">
        <f t="shared" si="139"/>
        <v>2740.5705793703946</v>
      </c>
    </row>
    <row r="313" spans="1:28" ht="15.75" customHeight="1" x14ac:dyDescent="0.25">
      <c r="A313" s="78">
        <f t="shared" si="130"/>
        <v>45165</v>
      </c>
      <c r="B313" s="2">
        <v>0.53</v>
      </c>
      <c r="C313" s="54">
        <f t="shared" si="129"/>
        <v>1.9230769230769246E-2</v>
      </c>
      <c r="D313" s="79">
        <f>$D$310*0.6</f>
        <v>9.072000000000001</v>
      </c>
      <c r="E313" s="55">
        <f t="shared" si="116"/>
        <v>-0.1999999999999999</v>
      </c>
      <c r="F313" s="8" t="str">
        <f t="shared" si="101"/>
        <v/>
      </c>
      <c r="G313" s="76" t="str">
        <f t="shared" si="102"/>
        <v/>
      </c>
      <c r="H313" s="56" t="str">
        <f t="shared" si="132"/>
        <v/>
      </c>
      <c r="I313" s="7" t="str">
        <f t="shared" si="104"/>
        <v/>
      </c>
      <c r="J313" s="7" t="str">
        <f t="shared" si="105"/>
        <v/>
      </c>
      <c r="K313" s="56">
        <f t="shared" si="134"/>
        <v>5</v>
      </c>
      <c r="L313" s="56">
        <f t="shared" si="135"/>
        <v>1</v>
      </c>
      <c r="M313" s="56">
        <f t="shared" si="118"/>
        <v>1</v>
      </c>
      <c r="N313" s="57">
        <f t="shared" si="107"/>
        <v>1</v>
      </c>
      <c r="O313" s="57" t="str">
        <f t="shared" si="108"/>
        <v/>
      </c>
      <c r="P313" s="56" t="str">
        <f t="shared" si="109"/>
        <v/>
      </c>
      <c r="Q313" s="56" t="str">
        <f t="shared" si="133"/>
        <v/>
      </c>
      <c r="R313" s="7" t="str">
        <f t="shared" si="111"/>
        <v/>
      </c>
      <c r="S313" s="7" t="str">
        <f t="shared" si="112"/>
        <v/>
      </c>
      <c r="T313" s="56">
        <f t="shared" si="136"/>
        <v>4</v>
      </c>
      <c r="U313" s="56">
        <f t="shared" si="113"/>
        <v>1</v>
      </c>
      <c r="W313" s="8" t="str">
        <f t="shared" si="114"/>
        <v>IN</v>
      </c>
      <c r="X313" s="58" t="str">
        <f t="shared" ref="X313:X328" si="140">IF(M312&gt;=1,IFERROR($X$2*F312,""),"LOOK")</f>
        <v/>
      </c>
      <c r="Y313" s="59">
        <f t="shared" si="137"/>
        <v>0</v>
      </c>
      <c r="Z313" s="59">
        <f t="shared" si="138"/>
        <v>3492.8021471997522</v>
      </c>
      <c r="AA313" s="59">
        <f>IFERROR(IF(U313&gt;1,"",MAX($Z$298:Z313)*P313),0)</f>
        <v>0</v>
      </c>
      <c r="AB313" s="59">
        <f t="shared" si="139"/>
        <v>2740.5705793703946</v>
      </c>
    </row>
    <row r="314" spans="1:28" ht="15.75" customHeight="1" x14ac:dyDescent="0.25">
      <c r="A314" s="78">
        <f t="shared" ref="A314:A345" si="141">A313+1</f>
        <v>45166</v>
      </c>
      <c r="B314" s="2">
        <v>0.52</v>
      </c>
      <c r="C314" s="54">
        <f t="shared" si="129"/>
        <v>-1.8867924528301903E-2</v>
      </c>
      <c r="D314" s="79">
        <f>$D$310*0.75</f>
        <v>11.34</v>
      </c>
      <c r="E314" s="55">
        <f t="shared" si="116"/>
        <v>0.24999999999999986</v>
      </c>
      <c r="F314" s="8">
        <f t="shared" si="101"/>
        <v>1</v>
      </c>
      <c r="G314" s="76" t="str">
        <f t="shared" si="102"/>
        <v/>
      </c>
      <c r="H314" s="56" t="str">
        <f t="shared" si="132"/>
        <v/>
      </c>
      <c r="I314" s="7" t="str">
        <f t="shared" si="104"/>
        <v/>
      </c>
      <c r="J314" s="7" t="str">
        <f t="shared" si="105"/>
        <v/>
      </c>
      <c r="K314" s="56">
        <f t="shared" si="134"/>
        <v>6</v>
      </c>
      <c r="L314" s="56">
        <f t="shared" si="135"/>
        <v>2</v>
      </c>
      <c r="M314" s="56">
        <f t="shared" si="118"/>
        <v>2</v>
      </c>
      <c r="N314" s="57">
        <f t="shared" si="107"/>
        <v>2</v>
      </c>
      <c r="O314" s="57" t="str">
        <f t="shared" si="108"/>
        <v>X</v>
      </c>
      <c r="P314" s="56" t="str">
        <f t="shared" si="109"/>
        <v/>
      </c>
      <c r="Q314" s="56" t="str">
        <f t="shared" si="133"/>
        <v/>
      </c>
      <c r="R314" s="7" t="str">
        <f t="shared" si="111"/>
        <v/>
      </c>
      <c r="S314" s="7" t="str">
        <f t="shared" si="112"/>
        <v/>
      </c>
      <c r="T314" s="56">
        <f t="shared" si="136"/>
        <v>4</v>
      </c>
      <c r="U314" s="56">
        <f t="shared" si="113"/>
        <v>1</v>
      </c>
      <c r="W314" s="8" t="str">
        <f t="shared" si="114"/>
        <v>IN</v>
      </c>
      <c r="X314" s="58" t="str">
        <f t="shared" si="140"/>
        <v/>
      </c>
      <c r="Y314" s="59">
        <f t="shared" si="137"/>
        <v>0</v>
      </c>
      <c r="Z314" s="59">
        <f t="shared" si="138"/>
        <v>3492.8021471997522</v>
      </c>
      <c r="AA314" s="59">
        <f>IFERROR(IF(U314&gt;1,"",MAX($Z$298:Z314)*P314),0)</f>
        <v>0</v>
      </c>
      <c r="AB314" s="59">
        <f t="shared" si="139"/>
        <v>2740.5705793703946</v>
      </c>
    </row>
    <row r="315" spans="1:28" ht="15.75" customHeight="1" x14ac:dyDescent="0.25">
      <c r="A315" s="78">
        <f t="shared" si="141"/>
        <v>45167</v>
      </c>
      <c r="B315" s="2">
        <v>0.54</v>
      </c>
      <c r="C315" s="54">
        <f t="shared" si="129"/>
        <v>3.8461538461538491E-2</v>
      </c>
      <c r="D315" s="79">
        <v>11</v>
      </c>
      <c r="E315" s="55">
        <f t="shared" si="116"/>
        <v>-2.9982363315696637E-2</v>
      </c>
      <c r="F315" s="8" t="str">
        <f t="shared" si="101"/>
        <v/>
      </c>
      <c r="G315" s="76">
        <f t="shared" si="102"/>
        <v>0.54</v>
      </c>
      <c r="H315" s="56" t="e">
        <f t="shared" si="132"/>
        <v>#N/A</v>
      </c>
      <c r="I315" s="7">
        <f t="shared" si="104"/>
        <v>3.8461538461538491E-2</v>
      </c>
      <c r="J315" s="7">
        <f t="shared" si="105"/>
        <v>-2.9982363315696637E-2</v>
      </c>
      <c r="K315" s="56">
        <f t="shared" si="134"/>
        <v>6</v>
      </c>
      <c r="L315" s="56">
        <f t="shared" si="135"/>
        <v>2</v>
      </c>
      <c r="M315" s="56">
        <f t="shared" si="118"/>
        <v>2</v>
      </c>
      <c r="N315" s="57">
        <f t="shared" si="107"/>
        <v>2</v>
      </c>
      <c r="O315" s="57" t="str">
        <f t="shared" si="108"/>
        <v/>
      </c>
      <c r="P315" s="56" t="str">
        <f t="shared" si="109"/>
        <v/>
      </c>
      <c r="Q315" s="56" t="str">
        <f t="shared" si="133"/>
        <v/>
      </c>
      <c r="R315" s="7" t="str">
        <f t="shared" si="111"/>
        <v/>
      </c>
      <c r="S315" s="7" t="str">
        <f t="shared" si="112"/>
        <v/>
      </c>
      <c r="T315" s="56">
        <f t="shared" si="136"/>
        <v>4</v>
      </c>
      <c r="U315" s="56">
        <f t="shared" si="113"/>
        <v>1</v>
      </c>
      <c r="W315" s="8" t="str">
        <f t="shared" si="114"/>
        <v>IN</v>
      </c>
      <c r="X315" s="58">
        <f t="shared" si="140"/>
        <v>1000</v>
      </c>
      <c r="Y315" s="59">
        <f t="shared" si="137"/>
        <v>1851.8518518518517</v>
      </c>
      <c r="Z315" s="59">
        <f t="shared" si="138"/>
        <v>5344.6539990516039</v>
      </c>
      <c r="AA315" s="59">
        <f>IFERROR(IF(U315&gt;1,"",MAX($Z$298:Z315)*P315),0)</f>
        <v>0</v>
      </c>
      <c r="AB315" s="59">
        <f t="shared" si="139"/>
        <v>2740.5705793703946</v>
      </c>
    </row>
    <row r="316" spans="1:28" ht="15.75" customHeight="1" x14ac:dyDescent="0.25">
      <c r="A316" s="78">
        <f t="shared" si="141"/>
        <v>45168</v>
      </c>
      <c r="B316" s="2">
        <v>0.53</v>
      </c>
      <c r="C316" s="54">
        <f t="shared" si="129"/>
        <v>-1.8518518518518535E-2</v>
      </c>
      <c r="D316" s="79">
        <v>10.01</v>
      </c>
      <c r="E316" s="55">
        <f t="shared" si="116"/>
        <v>-9.0000000000000024E-2</v>
      </c>
      <c r="F316" s="8" t="str">
        <f t="shared" si="101"/>
        <v/>
      </c>
      <c r="G316" s="76" t="str">
        <f t="shared" si="102"/>
        <v/>
      </c>
      <c r="H316" s="56" t="str">
        <f t="shared" si="132"/>
        <v/>
      </c>
      <c r="I316" s="7" t="str">
        <f t="shared" si="104"/>
        <v/>
      </c>
      <c r="J316" s="7" t="str">
        <f t="shared" si="105"/>
        <v/>
      </c>
      <c r="K316" s="56">
        <f t="shared" si="134"/>
        <v>6</v>
      </c>
      <c r="L316" s="56">
        <f t="shared" si="135"/>
        <v>2</v>
      </c>
      <c r="M316" s="56">
        <f t="shared" si="118"/>
        <v>2</v>
      </c>
      <c r="N316" s="57">
        <f t="shared" si="107"/>
        <v>2</v>
      </c>
      <c r="O316" s="57" t="str">
        <f t="shared" si="108"/>
        <v/>
      </c>
      <c r="P316" s="56" t="str">
        <f t="shared" si="109"/>
        <v/>
      </c>
      <c r="Q316" s="56" t="str">
        <f t="shared" si="133"/>
        <v/>
      </c>
      <c r="R316" s="7" t="str">
        <f t="shared" si="111"/>
        <v/>
      </c>
      <c r="S316" s="7" t="str">
        <f t="shared" si="112"/>
        <v/>
      </c>
      <c r="T316" s="56">
        <f t="shared" si="136"/>
        <v>4</v>
      </c>
      <c r="U316" s="56">
        <f t="shared" si="113"/>
        <v>1</v>
      </c>
      <c r="W316" s="8" t="str">
        <f t="shared" si="114"/>
        <v>IN</v>
      </c>
      <c r="X316" s="58" t="str">
        <f t="shared" si="140"/>
        <v/>
      </c>
      <c r="Y316" s="59">
        <f t="shared" si="137"/>
        <v>0</v>
      </c>
      <c r="Z316" s="59">
        <f t="shared" si="138"/>
        <v>5344.6539990516039</v>
      </c>
      <c r="AA316" s="59">
        <f>IFERROR(IF(U316&gt;1,"",MAX($Z$298:Z316)*P316),0)</f>
        <v>0</v>
      </c>
      <c r="AB316" s="59">
        <f t="shared" si="139"/>
        <v>2740.5705793703946</v>
      </c>
    </row>
    <row r="317" spans="1:28" ht="15.75" customHeight="1" x14ac:dyDescent="0.25">
      <c r="A317" s="78">
        <f t="shared" si="141"/>
        <v>45169</v>
      </c>
      <c r="B317" s="2">
        <v>0.52</v>
      </c>
      <c r="C317" s="54">
        <f t="shared" si="129"/>
        <v>-1.8867924528301903E-2</v>
      </c>
      <c r="D317" s="79">
        <v>8.8000000000000007</v>
      </c>
      <c r="E317" s="55">
        <f t="shared" si="116"/>
        <v>-0.12087912087912078</v>
      </c>
      <c r="F317" s="8" t="str">
        <f t="shared" si="101"/>
        <v/>
      </c>
      <c r="G317" s="76" t="str">
        <f t="shared" si="102"/>
        <v/>
      </c>
      <c r="H317" s="56" t="str">
        <f t="shared" si="132"/>
        <v/>
      </c>
      <c r="I317" s="7" t="str">
        <f t="shared" si="104"/>
        <v/>
      </c>
      <c r="J317" s="7" t="str">
        <f t="shared" si="105"/>
        <v/>
      </c>
      <c r="K317" s="56">
        <f t="shared" si="134"/>
        <v>6</v>
      </c>
      <c r="L317" s="56">
        <f t="shared" si="135"/>
        <v>2</v>
      </c>
      <c r="M317" s="56">
        <f t="shared" si="118"/>
        <v>2</v>
      </c>
      <c r="N317" s="57">
        <f t="shared" si="107"/>
        <v>2</v>
      </c>
      <c r="O317" s="57" t="str">
        <f t="shared" si="108"/>
        <v/>
      </c>
      <c r="P317" s="56" t="str">
        <f t="shared" si="109"/>
        <v/>
      </c>
      <c r="Q317" s="56" t="str">
        <f t="shared" si="133"/>
        <v/>
      </c>
      <c r="R317" s="7" t="str">
        <f t="shared" si="111"/>
        <v/>
      </c>
      <c r="S317" s="7" t="str">
        <f t="shared" si="112"/>
        <v/>
      </c>
      <c r="T317" s="56">
        <f t="shared" si="136"/>
        <v>4</v>
      </c>
      <c r="U317" s="56">
        <f t="shared" si="113"/>
        <v>1</v>
      </c>
      <c r="W317" s="8" t="str">
        <f t="shared" si="114"/>
        <v>IN</v>
      </c>
      <c r="X317" s="58" t="str">
        <f t="shared" si="140"/>
        <v/>
      </c>
      <c r="Y317" s="59">
        <f t="shared" si="137"/>
        <v>0</v>
      </c>
      <c r="Z317" s="59">
        <f t="shared" si="138"/>
        <v>5344.6539990516039</v>
      </c>
      <c r="AA317" s="59">
        <f>IFERROR(IF(U317&gt;1,"",MAX($Z$298:Z317)*P317),0)</f>
        <v>0</v>
      </c>
      <c r="AB317" s="59">
        <f t="shared" si="139"/>
        <v>2740.5705793703946</v>
      </c>
    </row>
    <row r="318" spans="1:28" ht="15.75" customHeight="1" x14ac:dyDescent="0.25">
      <c r="A318" s="78">
        <f t="shared" si="141"/>
        <v>45170</v>
      </c>
      <c r="B318" s="2">
        <v>0.51</v>
      </c>
      <c r="C318" s="54">
        <f t="shared" si="129"/>
        <v>-1.9230769230769246E-2</v>
      </c>
      <c r="D318" s="79">
        <v>8.58</v>
      </c>
      <c r="E318" s="55">
        <f t="shared" si="116"/>
        <v>-2.5000000000000071E-2</v>
      </c>
      <c r="F318" s="8" t="str">
        <f t="shared" si="101"/>
        <v/>
      </c>
      <c r="G318" s="76" t="str">
        <f t="shared" si="102"/>
        <v/>
      </c>
      <c r="H318" s="56" t="str">
        <f t="shared" si="132"/>
        <v/>
      </c>
      <c r="I318" s="7" t="str">
        <f t="shared" si="104"/>
        <v/>
      </c>
      <c r="J318" s="7" t="str">
        <f t="shared" si="105"/>
        <v/>
      </c>
      <c r="K318" s="56">
        <f t="shared" si="134"/>
        <v>6</v>
      </c>
      <c r="L318" s="56">
        <f t="shared" si="135"/>
        <v>2</v>
      </c>
      <c r="M318" s="56">
        <f t="shared" si="118"/>
        <v>2</v>
      </c>
      <c r="N318" s="57">
        <f t="shared" si="107"/>
        <v>2</v>
      </c>
      <c r="O318" s="57" t="str">
        <f t="shared" si="108"/>
        <v/>
      </c>
      <c r="P318" s="56" t="str">
        <f t="shared" si="109"/>
        <v/>
      </c>
      <c r="Q318" s="56" t="str">
        <f t="shared" si="133"/>
        <v/>
      </c>
      <c r="R318" s="7" t="str">
        <f t="shared" si="111"/>
        <v/>
      </c>
      <c r="S318" s="7" t="str">
        <f t="shared" si="112"/>
        <v/>
      </c>
      <c r="T318" s="56">
        <f t="shared" si="136"/>
        <v>4</v>
      </c>
      <c r="U318" s="56">
        <f t="shared" si="113"/>
        <v>1</v>
      </c>
      <c r="W318" s="8" t="str">
        <f t="shared" si="114"/>
        <v>IN</v>
      </c>
      <c r="X318" s="58" t="str">
        <f t="shared" si="140"/>
        <v/>
      </c>
      <c r="Y318" s="59">
        <f t="shared" si="137"/>
        <v>0</v>
      </c>
      <c r="Z318" s="59">
        <f t="shared" si="138"/>
        <v>5344.6539990516039</v>
      </c>
      <c r="AA318" s="59">
        <f>IFERROR(IF(U318&gt;1,"",MAX($Z$298:Z318)*P318),0)</f>
        <v>0</v>
      </c>
      <c r="AB318" s="59">
        <f t="shared" si="139"/>
        <v>2740.5705793703946</v>
      </c>
    </row>
    <row r="319" spans="1:28" ht="15.75" customHeight="1" x14ac:dyDescent="0.25">
      <c r="A319" s="78">
        <f t="shared" si="141"/>
        <v>45171</v>
      </c>
      <c r="B319" s="2">
        <v>0.5</v>
      </c>
      <c r="C319" s="54">
        <f t="shared" si="129"/>
        <v>-1.9607843137254919E-2</v>
      </c>
      <c r="D319" s="79">
        <v>7.15</v>
      </c>
      <c r="E319" s="55">
        <f t="shared" si="116"/>
        <v>-0.16666666666666663</v>
      </c>
      <c r="F319" s="8" t="str">
        <f t="shared" si="101"/>
        <v/>
      </c>
      <c r="G319" s="76" t="str">
        <f t="shared" si="102"/>
        <v/>
      </c>
      <c r="H319" s="56" t="str">
        <f t="shared" si="132"/>
        <v/>
      </c>
      <c r="I319" s="7" t="str">
        <f t="shared" si="104"/>
        <v/>
      </c>
      <c r="J319" s="7" t="str">
        <f t="shared" si="105"/>
        <v/>
      </c>
      <c r="K319" s="56">
        <f t="shared" si="134"/>
        <v>6</v>
      </c>
      <c r="L319" s="56">
        <f t="shared" si="135"/>
        <v>2</v>
      </c>
      <c r="M319" s="56">
        <f t="shared" si="118"/>
        <v>2</v>
      </c>
      <c r="N319" s="57">
        <f t="shared" si="107"/>
        <v>2</v>
      </c>
      <c r="O319" s="57" t="str">
        <f t="shared" si="108"/>
        <v/>
      </c>
      <c r="P319" s="56" t="str">
        <f t="shared" si="109"/>
        <v/>
      </c>
      <c r="Q319" s="56" t="str">
        <f t="shared" si="133"/>
        <v/>
      </c>
      <c r="R319" s="7" t="str">
        <f t="shared" si="111"/>
        <v/>
      </c>
      <c r="S319" s="7" t="str">
        <f t="shared" si="112"/>
        <v/>
      </c>
      <c r="T319" s="56">
        <f t="shared" si="136"/>
        <v>4</v>
      </c>
      <c r="U319" s="56">
        <f t="shared" si="113"/>
        <v>1</v>
      </c>
      <c r="W319" s="8" t="str">
        <f t="shared" si="114"/>
        <v>IN</v>
      </c>
      <c r="X319" s="58" t="str">
        <f t="shared" si="140"/>
        <v/>
      </c>
      <c r="Y319" s="59">
        <f t="shared" si="137"/>
        <v>0</v>
      </c>
      <c r="Z319" s="59">
        <f t="shared" si="138"/>
        <v>5344.6539990516039</v>
      </c>
      <c r="AA319" s="59">
        <f>IFERROR(IF(U319&gt;1,"",MAX($Z$298:Z319)*P319),0)</f>
        <v>0</v>
      </c>
      <c r="AB319" s="59">
        <f t="shared" si="139"/>
        <v>2740.5705793703946</v>
      </c>
    </row>
    <row r="320" spans="1:28" ht="15.75" customHeight="1" x14ac:dyDescent="0.25">
      <c r="A320" s="78">
        <f t="shared" si="141"/>
        <v>45172</v>
      </c>
      <c r="B320" s="2">
        <v>0.5</v>
      </c>
      <c r="C320" s="54">
        <f t="shared" si="129"/>
        <v>0</v>
      </c>
      <c r="D320" s="79">
        <v>7.7</v>
      </c>
      <c r="E320" s="55">
        <f t="shared" si="116"/>
        <v>7.69230769230769E-2</v>
      </c>
      <c r="F320" s="8">
        <f t="shared" si="101"/>
        <v>1</v>
      </c>
      <c r="G320" s="76" t="str">
        <f t="shared" si="102"/>
        <v/>
      </c>
      <c r="H320" s="56" t="str">
        <f t="shared" si="132"/>
        <v/>
      </c>
      <c r="I320" s="7" t="str">
        <f t="shared" si="104"/>
        <v/>
      </c>
      <c r="J320" s="7" t="str">
        <f t="shared" si="105"/>
        <v/>
      </c>
      <c r="K320" s="56">
        <f t="shared" si="134"/>
        <v>7</v>
      </c>
      <c r="L320" s="56">
        <f t="shared" si="135"/>
        <v>3</v>
      </c>
      <c r="M320" s="56">
        <f t="shared" si="118"/>
        <v>3</v>
      </c>
      <c r="N320" s="57">
        <f t="shared" si="107"/>
        <v>3</v>
      </c>
      <c r="O320" s="57" t="str">
        <f t="shared" si="108"/>
        <v>X</v>
      </c>
      <c r="P320" s="56" t="str">
        <f t="shared" si="109"/>
        <v/>
      </c>
      <c r="Q320" s="56" t="str">
        <f t="shared" si="133"/>
        <v/>
      </c>
      <c r="R320" s="7" t="str">
        <f t="shared" si="111"/>
        <v/>
      </c>
      <c r="S320" s="7" t="str">
        <f t="shared" si="112"/>
        <v/>
      </c>
      <c r="T320" s="56">
        <f t="shared" si="136"/>
        <v>4</v>
      </c>
      <c r="U320" s="56">
        <f t="shared" si="113"/>
        <v>1</v>
      </c>
      <c r="W320" s="8" t="str">
        <f t="shared" si="114"/>
        <v>IN</v>
      </c>
      <c r="X320" s="58" t="str">
        <f t="shared" si="140"/>
        <v/>
      </c>
      <c r="Y320" s="59">
        <f t="shared" si="137"/>
        <v>0</v>
      </c>
      <c r="Z320" s="59">
        <f t="shared" si="138"/>
        <v>5344.6539990516039</v>
      </c>
      <c r="AA320" s="59">
        <f>IFERROR(IF(U320&gt;1,"",MAX($Z$298:Z320)*P320),0)</f>
        <v>0</v>
      </c>
      <c r="AB320" s="59">
        <f t="shared" si="139"/>
        <v>2740.5705793703946</v>
      </c>
    </row>
    <row r="321" spans="1:28" ht="15.75" customHeight="1" x14ac:dyDescent="0.25">
      <c r="A321" s="78">
        <f t="shared" si="141"/>
        <v>45173</v>
      </c>
      <c r="B321" s="2">
        <v>0.51</v>
      </c>
      <c r="C321" s="54">
        <f t="shared" si="129"/>
        <v>2.0000000000000018E-2</v>
      </c>
      <c r="D321" s="79">
        <v>8.14</v>
      </c>
      <c r="E321" s="55">
        <f t="shared" si="116"/>
        <v>5.714285714285719E-2</v>
      </c>
      <c r="F321" s="8" t="str">
        <f t="shared" si="101"/>
        <v>X</v>
      </c>
      <c r="G321" s="76">
        <f t="shared" si="102"/>
        <v>0.51</v>
      </c>
      <c r="H321" s="56" t="e">
        <f t="shared" si="132"/>
        <v>#N/A</v>
      </c>
      <c r="I321" s="7">
        <f t="shared" si="104"/>
        <v>2.0000000000000018E-2</v>
      </c>
      <c r="J321" s="7">
        <f t="shared" si="105"/>
        <v>5.714285714285719E-2</v>
      </c>
      <c r="K321" s="56">
        <f t="shared" si="134"/>
        <v>7</v>
      </c>
      <c r="L321" s="56">
        <f t="shared" si="135"/>
        <v>2</v>
      </c>
      <c r="M321" s="56">
        <f t="shared" si="118"/>
        <v>0</v>
      </c>
      <c r="N321" s="57">
        <f t="shared" si="107"/>
        <v>2</v>
      </c>
      <c r="O321" s="57">
        <f t="shared" si="108"/>
        <v>1</v>
      </c>
      <c r="P321" s="56" t="str">
        <f t="shared" si="109"/>
        <v/>
      </c>
      <c r="Q321" s="56" t="str">
        <f t="shared" si="133"/>
        <v/>
      </c>
      <c r="R321" s="7" t="str">
        <f t="shared" si="111"/>
        <v/>
      </c>
      <c r="S321" s="7" t="str">
        <f t="shared" si="112"/>
        <v/>
      </c>
      <c r="T321" s="56">
        <f t="shared" si="136"/>
        <v>5</v>
      </c>
      <c r="U321" s="56">
        <f t="shared" si="113"/>
        <v>1</v>
      </c>
      <c r="W321" s="8" t="str">
        <f t="shared" si="114"/>
        <v>OUT</v>
      </c>
      <c r="X321" s="58">
        <f t="shared" si="140"/>
        <v>1000</v>
      </c>
      <c r="Y321" s="59">
        <f t="shared" si="137"/>
        <v>1960.7843137254902</v>
      </c>
      <c r="Z321" s="59">
        <f t="shared" si="138"/>
        <v>7305.4383127770943</v>
      </c>
      <c r="AA321" s="59">
        <f>IFERROR(IF(U321&gt;1,"",MAX($Z$298:Z321)*P321),0)</f>
        <v>0</v>
      </c>
      <c r="AB321" s="59">
        <f t="shared" si="139"/>
        <v>2740.5705793703946</v>
      </c>
    </row>
    <row r="322" spans="1:28" ht="15.75" customHeight="1" x14ac:dyDescent="0.25">
      <c r="A322" s="78">
        <f t="shared" si="141"/>
        <v>45174</v>
      </c>
      <c r="B322" s="2">
        <v>0.5</v>
      </c>
      <c r="C322" s="54">
        <f t="shared" si="129"/>
        <v>-1.9607843137254919E-2</v>
      </c>
      <c r="D322" s="79">
        <v>8.14</v>
      </c>
      <c r="E322" s="55">
        <f t="shared" si="116"/>
        <v>0</v>
      </c>
      <c r="F322" s="8" t="str">
        <f t="shared" si="101"/>
        <v/>
      </c>
      <c r="G322" s="76" t="str">
        <f t="shared" si="102"/>
        <v/>
      </c>
      <c r="H322" s="56" t="str">
        <f t="shared" ref="H322:H353" si="142">IF(F321=1,D427,"")</f>
        <v/>
      </c>
      <c r="I322" s="7" t="str">
        <f t="shared" si="104"/>
        <v/>
      </c>
      <c r="J322" s="7" t="str">
        <f t="shared" si="105"/>
        <v/>
      </c>
      <c r="K322" s="56">
        <f t="shared" si="134"/>
        <v>7</v>
      </c>
      <c r="L322" s="56">
        <f t="shared" si="135"/>
        <v>2</v>
      </c>
      <c r="M322" s="56">
        <f t="shared" si="118"/>
        <v>2</v>
      </c>
      <c r="N322" s="57">
        <f t="shared" si="107"/>
        <v>2</v>
      </c>
      <c r="O322" s="57" t="str">
        <f t="shared" si="108"/>
        <v/>
      </c>
      <c r="P322" s="56">
        <f t="shared" si="109"/>
        <v>0.5</v>
      </c>
      <c r="Q322" s="56" t="e">
        <f t="shared" ref="Q322:Q353" si="143">IF(O321=1,D427,"")</f>
        <v>#N/A</v>
      </c>
      <c r="R322" s="7">
        <f t="shared" si="111"/>
        <v>-1.9607843137254919E-2</v>
      </c>
      <c r="S322" s="7">
        <f t="shared" si="112"/>
        <v>0</v>
      </c>
      <c r="T322" s="56">
        <f t="shared" si="136"/>
        <v>5</v>
      </c>
      <c r="U322" s="56">
        <f t="shared" si="113"/>
        <v>1</v>
      </c>
      <c r="W322" s="8" t="str">
        <f t="shared" si="114"/>
        <v>IN</v>
      </c>
      <c r="X322" s="58" t="str">
        <f t="shared" si="140"/>
        <v>LOOK</v>
      </c>
      <c r="Y322" s="59">
        <f t="shared" si="137"/>
        <v>0</v>
      </c>
      <c r="Z322" s="59">
        <f t="shared" si="138"/>
        <v>7305.4383127770943</v>
      </c>
      <c r="AA322" s="59">
        <f>IFERROR(IF(U322&gt;1,"",MAX($Z$298:Z322)*P322),0)</f>
        <v>3652.7191563885472</v>
      </c>
      <c r="AB322" s="59">
        <f t="shared" si="139"/>
        <v>6393.2897357589418</v>
      </c>
    </row>
    <row r="323" spans="1:28" ht="15.75" customHeight="1" x14ac:dyDescent="0.25">
      <c r="A323" s="78">
        <f t="shared" si="141"/>
        <v>45175</v>
      </c>
      <c r="B323" s="2">
        <v>0.5</v>
      </c>
      <c r="C323" s="54">
        <f t="shared" si="129"/>
        <v>0</v>
      </c>
      <c r="D323" s="79">
        <v>8.14</v>
      </c>
      <c r="E323" s="55">
        <f t="shared" si="116"/>
        <v>0</v>
      </c>
      <c r="F323" s="8" t="str">
        <f t="shared" si="101"/>
        <v/>
      </c>
      <c r="G323" s="76" t="str">
        <f t="shared" si="102"/>
        <v/>
      </c>
      <c r="H323" s="56" t="str">
        <f t="shared" si="142"/>
        <v/>
      </c>
      <c r="I323" s="7" t="str">
        <f t="shared" si="104"/>
        <v/>
      </c>
      <c r="J323" s="7" t="str">
        <f t="shared" si="105"/>
        <v/>
      </c>
      <c r="K323" s="56">
        <f t="shared" si="134"/>
        <v>7</v>
      </c>
      <c r="L323" s="56">
        <f t="shared" si="135"/>
        <v>2</v>
      </c>
      <c r="M323" s="56">
        <f t="shared" si="118"/>
        <v>2</v>
      </c>
      <c r="N323" s="57">
        <f t="shared" si="107"/>
        <v>2</v>
      </c>
      <c r="O323" s="57" t="str">
        <f t="shared" si="108"/>
        <v/>
      </c>
      <c r="P323" s="56" t="str">
        <f t="shared" si="109"/>
        <v/>
      </c>
      <c r="Q323" s="56" t="str">
        <f t="shared" si="143"/>
        <v/>
      </c>
      <c r="R323" s="7" t="str">
        <f t="shared" si="111"/>
        <v/>
      </c>
      <c r="S323" s="7" t="str">
        <f t="shared" si="112"/>
        <v/>
      </c>
      <c r="T323" s="56">
        <f t="shared" si="136"/>
        <v>5</v>
      </c>
      <c r="U323" s="56">
        <f t="shared" si="113"/>
        <v>1</v>
      </c>
      <c r="W323" s="8" t="str">
        <f t="shared" si="114"/>
        <v>IN</v>
      </c>
      <c r="X323" s="58" t="str">
        <f t="shared" si="140"/>
        <v/>
      </c>
      <c r="Y323" s="59">
        <f t="shared" si="137"/>
        <v>0</v>
      </c>
      <c r="Z323" s="59">
        <f t="shared" si="138"/>
        <v>0</v>
      </c>
      <c r="AA323" s="59">
        <f>IFERROR(IF(U323&gt;1,"",MAX($Z$323:Z323)*P323),0)</f>
        <v>0</v>
      </c>
      <c r="AB323" s="59">
        <f t="shared" si="139"/>
        <v>6393.2897357589418</v>
      </c>
    </row>
    <row r="324" spans="1:28" ht="15.75" customHeight="1" x14ac:dyDescent="0.25">
      <c r="A324" s="78">
        <f t="shared" si="141"/>
        <v>45176</v>
      </c>
      <c r="B324" s="2">
        <v>0.5</v>
      </c>
      <c r="C324" s="54">
        <f t="shared" si="129"/>
        <v>0</v>
      </c>
      <c r="D324" s="79">
        <v>7.92</v>
      </c>
      <c r="E324" s="55">
        <f t="shared" si="116"/>
        <v>-2.7027027027027105E-2</v>
      </c>
      <c r="F324" s="8" t="str">
        <f t="shared" si="101"/>
        <v/>
      </c>
      <c r="G324" s="76" t="str">
        <f t="shared" si="102"/>
        <v/>
      </c>
      <c r="H324" s="56" t="str">
        <f t="shared" si="142"/>
        <v/>
      </c>
      <c r="I324" s="7" t="str">
        <f t="shared" si="104"/>
        <v/>
      </c>
      <c r="J324" s="7" t="str">
        <f t="shared" si="105"/>
        <v/>
      </c>
      <c r="K324" s="56">
        <f t="shared" si="134"/>
        <v>7</v>
      </c>
      <c r="L324" s="56">
        <f t="shared" si="135"/>
        <v>2</v>
      </c>
      <c r="M324" s="56">
        <f t="shared" si="118"/>
        <v>2</v>
      </c>
      <c r="N324" s="57">
        <f t="shared" si="107"/>
        <v>2</v>
      </c>
      <c r="O324" s="57" t="str">
        <f t="shared" si="108"/>
        <v/>
      </c>
      <c r="P324" s="56" t="str">
        <f t="shared" si="109"/>
        <v/>
      </c>
      <c r="Q324" s="56" t="str">
        <f t="shared" si="143"/>
        <v/>
      </c>
      <c r="R324" s="7" t="str">
        <f t="shared" si="111"/>
        <v/>
      </c>
      <c r="S324" s="7" t="str">
        <f t="shared" si="112"/>
        <v/>
      </c>
      <c r="T324" s="56">
        <f t="shared" si="136"/>
        <v>5</v>
      </c>
      <c r="U324" s="56">
        <f t="shared" si="113"/>
        <v>1</v>
      </c>
      <c r="W324" s="8" t="str">
        <f t="shared" si="114"/>
        <v>IN</v>
      </c>
      <c r="X324" s="58" t="str">
        <f t="shared" si="140"/>
        <v/>
      </c>
      <c r="Y324" s="59">
        <f t="shared" si="137"/>
        <v>0</v>
      </c>
      <c r="Z324" s="59">
        <f t="shared" si="138"/>
        <v>0</v>
      </c>
      <c r="AA324" s="59">
        <f>IFERROR(IF(U324&gt;1,"",MAX($Z$323:Z324)*P324),0)</f>
        <v>0</v>
      </c>
      <c r="AB324" s="59">
        <f t="shared" si="139"/>
        <v>6393.2897357589418</v>
      </c>
    </row>
    <row r="325" spans="1:28" ht="15.75" customHeight="1" x14ac:dyDescent="0.25">
      <c r="A325" s="78">
        <f t="shared" si="141"/>
        <v>45177</v>
      </c>
      <c r="B325" s="2">
        <v>0.5</v>
      </c>
      <c r="C325" s="54">
        <f t="shared" si="129"/>
        <v>0</v>
      </c>
      <c r="D325" s="79">
        <v>8.25</v>
      </c>
      <c r="E325" s="55">
        <f t="shared" si="116"/>
        <v>4.1666666666666678E-2</v>
      </c>
      <c r="F325" s="8" t="str">
        <f t="shared" si="101"/>
        <v>X</v>
      </c>
      <c r="G325" s="76" t="str">
        <f t="shared" si="102"/>
        <v/>
      </c>
      <c r="H325" s="56" t="str">
        <f t="shared" si="142"/>
        <v/>
      </c>
      <c r="I325" s="7" t="str">
        <f t="shared" si="104"/>
        <v/>
      </c>
      <c r="J325" s="7" t="str">
        <f t="shared" si="105"/>
        <v/>
      </c>
      <c r="K325" s="56">
        <f t="shared" si="134"/>
        <v>7</v>
      </c>
      <c r="L325" s="56">
        <f t="shared" si="135"/>
        <v>2</v>
      </c>
      <c r="M325" s="56">
        <f t="shared" si="118"/>
        <v>2</v>
      </c>
      <c r="N325" s="57">
        <f t="shared" si="107"/>
        <v>2</v>
      </c>
      <c r="O325" s="57" t="str">
        <f t="shared" si="108"/>
        <v>X</v>
      </c>
      <c r="P325" s="56" t="str">
        <f t="shared" si="109"/>
        <v/>
      </c>
      <c r="Q325" s="56" t="str">
        <f t="shared" si="143"/>
        <v/>
      </c>
      <c r="R325" s="7" t="str">
        <f t="shared" si="111"/>
        <v/>
      </c>
      <c r="S325" s="7" t="str">
        <f t="shared" si="112"/>
        <v/>
      </c>
      <c r="T325" s="56">
        <f t="shared" si="136"/>
        <v>5</v>
      </c>
      <c r="U325" s="56">
        <f t="shared" si="113"/>
        <v>1</v>
      </c>
      <c r="W325" s="8" t="str">
        <f t="shared" si="114"/>
        <v>IN</v>
      </c>
      <c r="X325" s="58" t="str">
        <f t="shared" si="140"/>
        <v/>
      </c>
      <c r="Y325" s="59">
        <f t="shared" si="137"/>
        <v>0</v>
      </c>
      <c r="Z325" s="59">
        <f t="shared" si="138"/>
        <v>0</v>
      </c>
      <c r="AA325" s="59">
        <f>IFERROR(IF(U325&gt;1,"",MAX($Z$323:Z325)*P325),0)</f>
        <v>0</v>
      </c>
      <c r="AB325" s="59">
        <f t="shared" si="139"/>
        <v>6393.2897357589418</v>
      </c>
    </row>
    <row r="326" spans="1:28" ht="15.75" customHeight="1" x14ac:dyDescent="0.25">
      <c r="A326" s="78">
        <f t="shared" si="141"/>
        <v>45178</v>
      </c>
      <c r="B326" s="2">
        <v>0.5</v>
      </c>
      <c r="C326" s="54">
        <f t="shared" si="129"/>
        <v>0</v>
      </c>
      <c r="D326" s="79">
        <v>6.6</v>
      </c>
      <c r="E326" s="55">
        <f t="shared" si="116"/>
        <v>-0.20000000000000004</v>
      </c>
      <c r="F326" s="8" t="str">
        <f t="shared" ref="F326:F389" si="144">IF(E326&gt;0,IF(C327&gt;0,1,"X"),"")</f>
        <v/>
      </c>
      <c r="G326" s="76" t="str">
        <f t="shared" ref="G326:G393" si="145">IF(F325=1,B326,"")</f>
        <v/>
      </c>
      <c r="H326" s="56" t="str">
        <f t="shared" si="142"/>
        <v/>
      </c>
      <c r="I326" s="7" t="str">
        <f t="shared" ref="I326:I393" si="146">IF(F325=1,C326,"")</f>
        <v/>
      </c>
      <c r="J326" s="7" t="str">
        <f t="shared" ref="J326:J393" si="147">IF(F325=1,E326,"")</f>
        <v/>
      </c>
      <c r="K326" s="56">
        <f t="shared" si="134"/>
        <v>7</v>
      </c>
      <c r="L326" s="56">
        <f t="shared" si="135"/>
        <v>2</v>
      </c>
      <c r="M326" s="56">
        <f t="shared" si="118"/>
        <v>2</v>
      </c>
      <c r="N326" s="57">
        <f t="shared" ref="N326:N393" si="148">IF(L326&lt;0,0,L326)</f>
        <v>2</v>
      </c>
      <c r="O326" s="57" t="str">
        <f t="shared" ref="O326:O393" si="149">IF(E326&gt;0,IF(C327&lt;0,1,"X"),"")</f>
        <v/>
      </c>
      <c r="P326" s="56" t="str">
        <f t="shared" ref="P326:P393" si="150">IF(O325=1,B326,"")</f>
        <v/>
      </c>
      <c r="Q326" s="56" t="str">
        <f t="shared" si="143"/>
        <v/>
      </c>
      <c r="R326" s="7" t="str">
        <f t="shared" ref="R326:R393" si="151">IF(O325=1,C326,"")</f>
        <v/>
      </c>
      <c r="S326" s="7" t="str">
        <f t="shared" ref="S326:S393" si="152">IF(O325=1,E326,"")</f>
        <v/>
      </c>
      <c r="T326" s="56">
        <f t="shared" si="136"/>
        <v>5</v>
      </c>
      <c r="U326" s="56">
        <f t="shared" ref="U326:U393" si="153">IF(L326&lt;0,0,1)</f>
        <v>1</v>
      </c>
      <c r="W326" s="8" t="str">
        <f t="shared" ref="W326:W393" si="154">IF(M326&gt;0,"IN","OUT")</f>
        <v>IN</v>
      </c>
      <c r="X326" s="58" t="str">
        <f t="shared" si="140"/>
        <v/>
      </c>
      <c r="Y326" s="59">
        <f t="shared" si="137"/>
        <v>0</v>
      </c>
      <c r="Z326" s="59">
        <f t="shared" si="138"/>
        <v>0</v>
      </c>
      <c r="AA326" s="59">
        <f>IFERROR(IF(U326&gt;1,"",MAX($Z$323:Z326)*P326),0)</f>
        <v>0</v>
      </c>
      <c r="AB326" s="59">
        <f t="shared" si="139"/>
        <v>6393.2897357589418</v>
      </c>
    </row>
    <row r="327" spans="1:28" ht="15.75" customHeight="1" x14ac:dyDescent="0.25">
      <c r="A327" s="78">
        <f t="shared" si="141"/>
        <v>45179</v>
      </c>
      <c r="B327" s="2">
        <v>0.5</v>
      </c>
      <c r="C327" s="54">
        <f t="shared" si="129"/>
        <v>0</v>
      </c>
      <c r="D327" s="79">
        <v>6.93</v>
      </c>
      <c r="E327" s="55">
        <f t="shared" ref="E327:E390" si="155">(D327-D326)/D326</f>
        <v>5.0000000000000017E-2</v>
      </c>
      <c r="F327" s="8" t="str">
        <f t="shared" si="144"/>
        <v>X</v>
      </c>
      <c r="G327" s="76" t="str">
        <f t="shared" si="145"/>
        <v/>
      </c>
      <c r="H327" s="56" t="str">
        <f t="shared" si="142"/>
        <v/>
      </c>
      <c r="I327" s="7" t="str">
        <f t="shared" si="146"/>
        <v/>
      </c>
      <c r="J327" s="7" t="str">
        <f t="shared" si="147"/>
        <v/>
      </c>
      <c r="K327" s="56">
        <f t="shared" si="134"/>
        <v>7</v>
      </c>
      <c r="L327" s="56">
        <f t="shared" si="135"/>
        <v>1</v>
      </c>
      <c r="M327" s="56">
        <f t="shared" ref="M327:M390" si="156">IF(L327&lt;L326,0,L327)</f>
        <v>0</v>
      </c>
      <c r="N327" s="57">
        <f t="shared" si="148"/>
        <v>1</v>
      </c>
      <c r="O327" s="57">
        <f t="shared" si="149"/>
        <v>1</v>
      </c>
      <c r="P327" s="56" t="str">
        <f t="shared" si="150"/>
        <v/>
      </c>
      <c r="Q327" s="56" t="str">
        <f t="shared" si="143"/>
        <v/>
      </c>
      <c r="R327" s="7" t="str">
        <f t="shared" si="151"/>
        <v/>
      </c>
      <c r="S327" s="7" t="str">
        <f t="shared" si="152"/>
        <v/>
      </c>
      <c r="T327" s="56">
        <f t="shared" si="136"/>
        <v>6</v>
      </c>
      <c r="U327" s="56">
        <f t="shared" si="153"/>
        <v>1</v>
      </c>
      <c r="W327" s="8" t="str">
        <f t="shared" si="154"/>
        <v>OUT</v>
      </c>
      <c r="X327" s="58" t="str">
        <f t="shared" si="140"/>
        <v/>
      </c>
      <c r="Y327" s="59">
        <f t="shared" si="137"/>
        <v>0</v>
      </c>
      <c r="Z327" s="59">
        <f t="shared" si="138"/>
        <v>0</v>
      </c>
      <c r="AA327" s="59">
        <f>IFERROR(IF(U327&gt;1,"",MAX($Z$323:Z327)*P327),0)</f>
        <v>0</v>
      </c>
      <c r="AB327" s="59">
        <f t="shared" si="139"/>
        <v>6393.2897357589418</v>
      </c>
    </row>
    <row r="328" spans="1:28" ht="15.75" customHeight="1" x14ac:dyDescent="0.25">
      <c r="A328" s="78">
        <f t="shared" si="141"/>
        <v>45180</v>
      </c>
      <c r="B328" s="2">
        <v>0.47</v>
      </c>
      <c r="C328" s="54">
        <f t="shared" si="129"/>
        <v>-6.0000000000000053E-2</v>
      </c>
      <c r="D328" s="79">
        <v>8.4700000000000006</v>
      </c>
      <c r="E328" s="55">
        <f t="shared" si="155"/>
        <v>0.22222222222222238</v>
      </c>
      <c r="F328" s="8">
        <f t="shared" si="144"/>
        <v>1</v>
      </c>
      <c r="G328" s="76" t="str">
        <f t="shared" si="145"/>
        <v/>
      </c>
      <c r="H328" s="56" t="str">
        <f t="shared" si="142"/>
        <v/>
      </c>
      <c r="I328" s="7" t="str">
        <f t="shared" si="146"/>
        <v/>
      </c>
      <c r="J328" s="7" t="str">
        <f t="shared" si="147"/>
        <v/>
      </c>
      <c r="K328" s="56">
        <f t="shared" si="134"/>
        <v>8</v>
      </c>
      <c r="L328" s="56">
        <f t="shared" si="135"/>
        <v>2</v>
      </c>
      <c r="M328" s="56">
        <f t="shared" si="156"/>
        <v>2</v>
      </c>
      <c r="N328" s="57">
        <f t="shared" si="148"/>
        <v>2</v>
      </c>
      <c r="O328" s="57" t="str">
        <f t="shared" si="149"/>
        <v>X</v>
      </c>
      <c r="P328" s="56">
        <f t="shared" si="150"/>
        <v>0.47</v>
      </c>
      <c r="Q328" s="56" t="e">
        <f t="shared" si="143"/>
        <v>#N/A</v>
      </c>
      <c r="R328" s="7">
        <f t="shared" si="151"/>
        <v>-6.0000000000000053E-2</v>
      </c>
      <c r="S328" s="7">
        <f t="shared" si="152"/>
        <v>0.22222222222222238</v>
      </c>
      <c r="T328" s="56">
        <f t="shared" si="136"/>
        <v>6</v>
      </c>
      <c r="U328" s="56">
        <f t="shared" si="153"/>
        <v>1</v>
      </c>
      <c r="W328" s="8" t="str">
        <f t="shared" si="154"/>
        <v>IN</v>
      </c>
      <c r="X328" s="58" t="str">
        <f t="shared" si="140"/>
        <v>LOOK</v>
      </c>
      <c r="Y328" s="59">
        <f t="shared" si="137"/>
        <v>0</v>
      </c>
      <c r="Z328" s="59">
        <f t="shared" si="138"/>
        <v>0</v>
      </c>
      <c r="AA328" s="59">
        <f>IFERROR(IF(U328&gt;1,"",MAX($Z$323:Z328)*P328),0)</f>
        <v>0</v>
      </c>
      <c r="AB328" s="59">
        <f t="shared" si="139"/>
        <v>6393.2897357589418</v>
      </c>
    </row>
    <row r="329" spans="1:28" ht="15.75" customHeight="1" x14ac:dyDescent="0.25">
      <c r="A329" s="78">
        <f t="shared" si="141"/>
        <v>45181</v>
      </c>
      <c r="B329" s="2">
        <v>0.48</v>
      </c>
      <c r="C329" s="54">
        <f t="shared" si="129"/>
        <v>2.1276595744680871E-2</v>
      </c>
      <c r="D329" s="79">
        <v>8.4700000000000006</v>
      </c>
      <c r="E329" s="55">
        <f t="shared" si="155"/>
        <v>0</v>
      </c>
      <c r="F329" s="8" t="str">
        <f t="shared" si="144"/>
        <v/>
      </c>
      <c r="G329" s="76">
        <f t="shared" si="145"/>
        <v>0.48</v>
      </c>
      <c r="H329" s="56" t="e">
        <f t="shared" si="142"/>
        <v>#N/A</v>
      </c>
      <c r="I329" s="7">
        <f t="shared" si="146"/>
        <v>2.1276595744680871E-2</v>
      </c>
      <c r="J329" s="7">
        <f t="shared" si="147"/>
        <v>0</v>
      </c>
      <c r="K329" s="56">
        <f t="shared" si="134"/>
        <v>8</v>
      </c>
      <c r="L329" s="56">
        <f t="shared" si="135"/>
        <v>2</v>
      </c>
      <c r="M329" s="56">
        <f t="shared" si="156"/>
        <v>2</v>
      </c>
      <c r="N329" s="57">
        <f t="shared" si="148"/>
        <v>2</v>
      </c>
      <c r="O329" s="57" t="str">
        <f t="shared" si="149"/>
        <v/>
      </c>
      <c r="P329" s="56" t="str">
        <f t="shared" si="150"/>
        <v/>
      </c>
      <c r="Q329" s="56" t="str">
        <f t="shared" si="143"/>
        <v/>
      </c>
      <c r="R329" s="7" t="str">
        <f t="shared" si="151"/>
        <v/>
      </c>
      <c r="S329" s="7" t="str">
        <f t="shared" si="152"/>
        <v/>
      </c>
      <c r="T329" s="56">
        <f t="shared" si="136"/>
        <v>6</v>
      </c>
      <c r="U329" s="56">
        <f t="shared" si="153"/>
        <v>1</v>
      </c>
      <c r="W329" s="8" t="str">
        <f t="shared" si="154"/>
        <v>IN</v>
      </c>
      <c r="X329" s="58">
        <f>IF(M328&gt;=1,IFERROR($AA$322*F328,""),"LOOK")</f>
        <v>3652.7191563885472</v>
      </c>
      <c r="Y329" s="59">
        <f t="shared" si="137"/>
        <v>7609.8315758094732</v>
      </c>
      <c r="Z329" s="59">
        <f t="shared" si="138"/>
        <v>7609.8315758094732</v>
      </c>
      <c r="AA329" s="59">
        <f>IFERROR(IF(U329&gt;1,"",MAX($Z$323:Z329)*P329),0)</f>
        <v>0</v>
      </c>
      <c r="AB329" s="59">
        <f t="shared" si="139"/>
        <v>6393.2897357589418</v>
      </c>
    </row>
    <row r="330" spans="1:28" ht="15.75" customHeight="1" x14ac:dyDescent="0.25">
      <c r="A330" s="78">
        <f t="shared" si="141"/>
        <v>45182</v>
      </c>
      <c r="B330" s="2">
        <v>0.48</v>
      </c>
      <c r="C330" s="54">
        <f t="shared" si="129"/>
        <v>0</v>
      </c>
      <c r="D330" s="79">
        <v>7.81</v>
      </c>
      <c r="E330" s="55">
        <f t="shared" si="155"/>
        <v>-7.7922077922078031E-2</v>
      </c>
      <c r="F330" s="8" t="str">
        <f t="shared" si="144"/>
        <v/>
      </c>
      <c r="G330" s="76" t="str">
        <f t="shared" si="145"/>
        <v/>
      </c>
      <c r="H330" s="56" t="str">
        <f t="shared" si="142"/>
        <v/>
      </c>
      <c r="I330" s="7" t="str">
        <f t="shared" si="146"/>
        <v/>
      </c>
      <c r="J330" s="7" t="str">
        <f t="shared" si="147"/>
        <v/>
      </c>
      <c r="K330" s="56">
        <f t="shared" si="134"/>
        <v>8</v>
      </c>
      <c r="L330" s="56">
        <f t="shared" si="135"/>
        <v>2</v>
      </c>
      <c r="M330" s="56">
        <f t="shared" si="156"/>
        <v>2</v>
      </c>
      <c r="N330" s="57">
        <f t="shared" si="148"/>
        <v>2</v>
      </c>
      <c r="O330" s="57" t="str">
        <f t="shared" si="149"/>
        <v/>
      </c>
      <c r="P330" s="56" t="str">
        <f t="shared" si="150"/>
        <v/>
      </c>
      <c r="Q330" s="56" t="str">
        <f t="shared" si="143"/>
        <v/>
      </c>
      <c r="R330" s="7" t="str">
        <f t="shared" si="151"/>
        <v/>
      </c>
      <c r="S330" s="7" t="str">
        <f t="shared" si="152"/>
        <v/>
      </c>
      <c r="T330" s="56">
        <f t="shared" si="136"/>
        <v>6</v>
      </c>
      <c r="U330" s="56">
        <f t="shared" si="153"/>
        <v>1</v>
      </c>
      <c r="W330" s="8" t="str">
        <f t="shared" si="154"/>
        <v>IN</v>
      </c>
      <c r="X330" s="58" t="str">
        <f t="shared" ref="X330:X335" si="157">IF(M329&gt;=1,IFERROR($X$2*F329,""),"LOOK")</f>
        <v/>
      </c>
      <c r="Y330" s="59">
        <f t="shared" si="137"/>
        <v>0</v>
      </c>
      <c r="Z330" s="59">
        <f t="shared" si="138"/>
        <v>7609.8315758094732</v>
      </c>
      <c r="AA330" s="59">
        <f>IFERROR(IF(U330&gt;1,"",MAX($Z$323:Z330)*P330),0)</f>
        <v>0</v>
      </c>
      <c r="AB330" s="59">
        <f t="shared" si="139"/>
        <v>6393.2897357589418</v>
      </c>
    </row>
    <row r="331" spans="1:28" ht="15.75" customHeight="1" x14ac:dyDescent="0.25">
      <c r="A331" s="78">
        <f t="shared" si="141"/>
        <v>45183</v>
      </c>
      <c r="B331" s="2">
        <v>0.49</v>
      </c>
      <c r="C331" s="54">
        <f t="shared" si="129"/>
        <v>2.0833333333333353E-2</v>
      </c>
      <c r="D331" s="79">
        <v>7.92</v>
      </c>
      <c r="E331" s="55">
        <f t="shared" si="155"/>
        <v>1.4084507042253563E-2</v>
      </c>
      <c r="F331" s="8">
        <f t="shared" si="144"/>
        <v>1</v>
      </c>
      <c r="G331" s="76" t="str">
        <f t="shared" si="145"/>
        <v/>
      </c>
      <c r="H331" s="56" t="str">
        <f t="shared" si="142"/>
        <v/>
      </c>
      <c r="I331" s="7" t="str">
        <f t="shared" si="146"/>
        <v/>
      </c>
      <c r="J331" s="7" t="str">
        <f t="shared" si="147"/>
        <v/>
      </c>
      <c r="K331" s="56">
        <f t="shared" si="134"/>
        <v>9</v>
      </c>
      <c r="L331" s="56">
        <f t="shared" si="135"/>
        <v>3</v>
      </c>
      <c r="M331" s="56">
        <f t="shared" si="156"/>
        <v>3</v>
      </c>
      <c r="N331" s="57">
        <f t="shared" si="148"/>
        <v>3</v>
      </c>
      <c r="O331" s="57" t="str">
        <f t="shared" si="149"/>
        <v>X</v>
      </c>
      <c r="P331" s="56" t="str">
        <f t="shared" si="150"/>
        <v/>
      </c>
      <c r="Q331" s="56" t="str">
        <f t="shared" si="143"/>
        <v/>
      </c>
      <c r="R331" s="7" t="str">
        <f t="shared" si="151"/>
        <v/>
      </c>
      <c r="S331" s="7" t="str">
        <f t="shared" si="152"/>
        <v/>
      </c>
      <c r="T331" s="56">
        <f t="shared" si="136"/>
        <v>6</v>
      </c>
      <c r="U331" s="56">
        <f t="shared" si="153"/>
        <v>1</v>
      </c>
      <c r="W331" s="8" t="str">
        <f t="shared" si="154"/>
        <v>IN</v>
      </c>
      <c r="X331" s="58" t="str">
        <f t="shared" si="157"/>
        <v/>
      </c>
      <c r="Y331" s="59">
        <f t="shared" si="137"/>
        <v>0</v>
      </c>
      <c r="Z331" s="59">
        <f t="shared" si="138"/>
        <v>7609.8315758094732</v>
      </c>
      <c r="AA331" s="59">
        <f>IFERROR(IF(U331&gt;1,"",MAX($Z$323:Z331)*P331),0)</f>
        <v>0</v>
      </c>
      <c r="AB331" s="59">
        <f t="shared" si="139"/>
        <v>6393.2897357589418</v>
      </c>
    </row>
    <row r="332" spans="1:28" ht="15.75" customHeight="1" x14ac:dyDescent="0.25">
      <c r="A332" s="78">
        <f t="shared" si="141"/>
        <v>45184</v>
      </c>
      <c r="B332" s="2">
        <v>0.5</v>
      </c>
      <c r="C332" s="54">
        <f t="shared" si="129"/>
        <v>2.0408163265306142E-2</v>
      </c>
      <c r="D332" s="79">
        <v>7.92</v>
      </c>
      <c r="E332" s="55">
        <f t="shared" si="155"/>
        <v>0</v>
      </c>
      <c r="F332" s="8" t="str">
        <f t="shared" si="144"/>
        <v/>
      </c>
      <c r="G332" s="76">
        <f t="shared" si="145"/>
        <v>0.5</v>
      </c>
      <c r="H332" s="56" t="e">
        <f t="shared" si="142"/>
        <v>#N/A</v>
      </c>
      <c r="I332" s="7">
        <f t="shared" si="146"/>
        <v>2.0408163265306142E-2</v>
      </c>
      <c r="J332" s="7">
        <f t="shared" si="147"/>
        <v>0</v>
      </c>
      <c r="K332" s="56">
        <f t="shared" si="134"/>
        <v>9</v>
      </c>
      <c r="L332" s="56">
        <f t="shared" si="135"/>
        <v>3</v>
      </c>
      <c r="M332" s="56">
        <f t="shared" si="156"/>
        <v>3</v>
      </c>
      <c r="N332" s="57">
        <f t="shared" si="148"/>
        <v>3</v>
      </c>
      <c r="O332" s="57" t="str">
        <f t="shared" si="149"/>
        <v/>
      </c>
      <c r="P332" s="56" t="str">
        <f t="shared" si="150"/>
        <v/>
      </c>
      <c r="Q332" s="56" t="str">
        <f t="shared" si="143"/>
        <v/>
      </c>
      <c r="R332" s="7" t="str">
        <f t="shared" si="151"/>
        <v/>
      </c>
      <c r="S332" s="7" t="str">
        <f t="shared" si="152"/>
        <v/>
      </c>
      <c r="T332" s="56">
        <f t="shared" si="136"/>
        <v>6</v>
      </c>
      <c r="U332" s="56">
        <f t="shared" si="153"/>
        <v>1</v>
      </c>
      <c r="W332" s="8" t="str">
        <f t="shared" si="154"/>
        <v>IN</v>
      </c>
      <c r="X332" s="58">
        <f t="shared" si="157"/>
        <v>1000</v>
      </c>
      <c r="Y332" s="59">
        <f t="shared" si="137"/>
        <v>2000</v>
      </c>
      <c r="Z332" s="59">
        <f t="shared" si="138"/>
        <v>9609.8315758094723</v>
      </c>
      <c r="AA332" s="59">
        <f>IFERROR(IF(U332&gt;1,"",MAX($Z$323:Z332)*P332),0)</f>
        <v>0</v>
      </c>
      <c r="AB332" s="59">
        <f t="shared" si="139"/>
        <v>6393.2897357589418</v>
      </c>
    </row>
    <row r="333" spans="1:28" ht="15.75" customHeight="1" x14ac:dyDescent="0.25">
      <c r="A333" s="78">
        <f t="shared" si="141"/>
        <v>45185</v>
      </c>
      <c r="B333" s="2">
        <v>0.5</v>
      </c>
      <c r="C333" s="54">
        <f t="shared" si="129"/>
        <v>0</v>
      </c>
      <c r="D333" s="79">
        <v>8.1532758620689663</v>
      </c>
      <c r="E333" s="55">
        <f t="shared" si="155"/>
        <v>2.945402298850585E-2</v>
      </c>
      <c r="F333" s="8" t="str">
        <f t="shared" si="144"/>
        <v>X</v>
      </c>
      <c r="G333" s="76" t="str">
        <f t="shared" si="145"/>
        <v/>
      </c>
      <c r="H333" s="56" t="str">
        <f t="shared" si="142"/>
        <v/>
      </c>
      <c r="I333" s="7" t="str">
        <f t="shared" si="146"/>
        <v/>
      </c>
      <c r="J333" s="7" t="str">
        <f t="shared" si="147"/>
        <v/>
      </c>
      <c r="K333" s="56">
        <f t="shared" si="134"/>
        <v>9</v>
      </c>
      <c r="L333" s="56">
        <f t="shared" si="135"/>
        <v>2</v>
      </c>
      <c r="M333" s="56">
        <f t="shared" si="156"/>
        <v>0</v>
      </c>
      <c r="N333" s="57">
        <f t="shared" si="148"/>
        <v>2</v>
      </c>
      <c r="O333" s="57">
        <f t="shared" si="149"/>
        <v>1</v>
      </c>
      <c r="P333" s="56" t="str">
        <f t="shared" si="150"/>
        <v/>
      </c>
      <c r="Q333" s="56" t="str">
        <f t="shared" si="143"/>
        <v/>
      </c>
      <c r="R333" s="7" t="str">
        <f t="shared" si="151"/>
        <v/>
      </c>
      <c r="S333" s="7" t="str">
        <f t="shared" si="152"/>
        <v/>
      </c>
      <c r="T333" s="56">
        <f t="shared" si="136"/>
        <v>7</v>
      </c>
      <c r="U333" s="56">
        <f t="shared" si="153"/>
        <v>1</v>
      </c>
      <c r="W333" s="8" t="str">
        <f t="shared" si="154"/>
        <v>OUT</v>
      </c>
      <c r="X333" s="58" t="str">
        <f t="shared" si="157"/>
        <v/>
      </c>
      <c r="Y333" s="59">
        <f t="shared" si="137"/>
        <v>0</v>
      </c>
      <c r="Z333" s="59">
        <f t="shared" si="138"/>
        <v>9609.8315758094723</v>
      </c>
      <c r="AA333" s="59">
        <f>IFERROR(IF(U333&gt;1,"",MAX($Z$323:Z333)*P333),0)</f>
        <v>0</v>
      </c>
      <c r="AB333" s="59">
        <f t="shared" si="139"/>
        <v>6393.2897357589418</v>
      </c>
    </row>
    <row r="334" spans="1:28" ht="15.75" customHeight="1" x14ac:dyDescent="0.25">
      <c r="A334" s="78">
        <f t="shared" si="141"/>
        <v>45186</v>
      </c>
      <c r="B334" s="2">
        <v>0.49</v>
      </c>
      <c r="C334" s="54">
        <f t="shared" si="129"/>
        <v>-2.0000000000000018E-2</v>
      </c>
      <c r="D334" s="79">
        <v>7.288448275862069</v>
      </c>
      <c r="E334" s="55">
        <f t="shared" si="155"/>
        <v>-0.10607117934403357</v>
      </c>
      <c r="F334" s="8" t="str">
        <f t="shared" si="144"/>
        <v/>
      </c>
      <c r="G334" s="76" t="str">
        <f t="shared" si="145"/>
        <v/>
      </c>
      <c r="H334" s="56" t="str">
        <f t="shared" si="142"/>
        <v/>
      </c>
      <c r="I334" s="7" t="str">
        <f t="shared" si="146"/>
        <v/>
      </c>
      <c r="J334" s="7" t="str">
        <f t="shared" si="147"/>
        <v/>
      </c>
      <c r="K334" s="56">
        <f t="shared" si="134"/>
        <v>9</v>
      </c>
      <c r="L334" s="56">
        <f t="shared" si="135"/>
        <v>2</v>
      </c>
      <c r="M334" s="56">
        <f t="shared" si="156"/>
        <v>2</v>
      </c>
      <c r="N334" s="57">
        <f t="shared" si="148"/>
        <v>2</v>
      </c>
      <c r="O334" s="57" t="str">
        <f t="shared" si="149"/>
        <v/>
      </c>
      <c r="P334" s="56">
        <f t="shared" si="150"/>
        <v>0.49</v>
      </c>
      <c r="Q334" s="56" t="e">
        <f t="shared" si="143"/>
        <v>#N/A</v>
      </c>
      <c r="R334" s="7">
        <f t="shared" si="151"/>
        <v>-2.0000000000000018E-2</v>
      </c>
      <c r="S334" s="7">
        <f t="shared" si="152"/>
        <v>-0.10607117934403357</v>
      </c>
      <c r="T334" s="56">
        <f t="shared" si="136"/>
        <v>7</v>
      </c>
      <c r="U334" s="56">
        <f t="shared" si="153"/>
        <v>1</v>
      </c>
      <c r="W334" s="8" t="str">
        <f t="shared" si="154"/>
        <v>IN</v>
      </c>
      <c r="X334" s="58" t="str">
        <f t="shared" si="157"/>
        <v>LOOK</v>
      </c>
      <c r="Y334" s="59">
        <f t="shared" si="137"/>
        <v>0</v>
      </c>
      <c r="Z334" s="59">
        <f t="shared" si="138"/>
        <v>9609.8315758094723</v>
      </c>
      <c r="AA334" s="59">
        <f>IFERROR(IF(U334&gt;1,"",MAX($Z$323:Z334)*P334),0)</f>
        <v>4708.8174721466412</v>
      </c>
      <c r="AB334" s="59">
        <f t="shared" si="139"/>
        <v>11102.107207905583</v>
      </c>
    </row>
    <row r="335" spans="1:28" ht="15.75" customHeight="1" x14ac:dyDescent="0.25">
      <c r="A335" s="78">
        <f t="shared" si="141"/>
        <v>45187</v>
      </c>
      <c r="B335" s="2">
        <v>0.5</v>
      </c>
      <c r="C335" s="54">
        <f t="shared" si="129"/>
        <v>2.0408163265306142E-2</v>
      </c>
      <c r="D335" s="79">
        <v>8.1589655172413789</v>
      </c>
      <c r="E335" s="55">
        <f t="shared" si="155"/>
        <v>0.1194379391100702</v>
      </c>
      <c r="F335" s="8">
        <f t="shared" si="144"/>
        <v>1</v>
      </c>
      <c r="G335" s="76" t="str">
        <f t="shared" si="145"/>
        <v/>
      </c>
      <c r="H335" s="56" t="str">
        <f t="shared" si="142"/>
        <v/>
      </c>
      <c r="I335" s="7" t="str">
        <f t="shared" si="146"/>
        <v/>
      </c>
      <c r="J335" s="7" t="str">
        <f t="shared" si="147"/>
        <v/>
      </c>
      <c r="K335" s="56">
        <f t="shared" si="134"/>
        <v>10</v>
      </c>
      <c r="L335" s="56">
        <f t="shared" si="135"/>
        <v>3</v>
      </c>
      <c r="M335" s="56">
        <f t="shared" si="156"/>
        <v>3</v>
      </c>
      <c r="N335" s="57">
        <f t="shared" si="148"/>
        <v>3</v>
      </c>
      <c r="O335" s="57" t="str">
        <f t="shared" si="149"/>
        <v>X</v>
      </c>
      <c r="P335" s="56" t="str">
        <f t="shared" si="150"/>
        <v/>
      </c>
      <c r="Q335" s="56" t="str">
        <f t="shared" si="143"/>
        <v/>
      </c>
      <c r="R335" s="7" t="str">
        <f t="shared" si="151"/>
        <v/>
      </c>
      <c r="S335" s="7" t="str">
        <f t="shared" si="152"/>
        <v/>
      </c>
      <c r="T335" s="56">
        <f t="shared" si="136"/>
        <v>7</v>
      </c>
      <c r="U335" s="56">
        <f t="shared" si="153"/>
        <v>1</v>
      </c>
      <c r="W335" s="8" t="str">
        <f t="shared" si="154"/>
        <v>IN</v>
      </c>
      <c r="X335" s="58" t="str">
        <f t="shared" si="157"/>
        <v/>
      </c>
      <c r="Y335" s="59">
        <f t="shared" si="137"/>
        <v>0</v>
      </c>
      <c r="Z335" s="59">
        <f t="shared" si="138"/>
        <v>0</v>
      </c>
      <c r="AA335" s="59">
        <f>IFERROR(IF(U335&gt;1,"",MAX($Z$323:Z335)*P335),0)</f>
        <v>0</v>
      </c>
      <c r="AB335" s="59">
        <f t="shared" si="139"/>
        <v>11102.107207905583</v>
      </c>
    </row>
    <row r="336" spans="1:28" ht="15.75" customHeight="1" x14ac:dyDescent="0.25">
      <c r="A336" s="78">
        <f t="shared" si="141"/>
        <v>45188</v>
      </c>
      <c r="B336" s="2">
        <v>0.51</v>
      </c>
      <c r="C336" s="54">
        <f t="shared" si="129"/>
        <v>2.0000000000000018E-2</v>
      </c>
      <c r="D336" s="79">
        <v>9.109137931034482</v>
      </c>
      <c r="E336" s="55">
        <f t="shared" si="155"/>
        <v>0.11645746164574614</v>
      </c>
      <c r="F336" s="8">
        <f t="shared" si="144"/>
        <v>1</v>
      </c>
      <c r="G336" s="76">
        <f t="shared" si="145"/>
        <v>0.51</v>
      </c>
      <c r="H336" s="56" t="e">
        <f t="shared" si="142"/>
        <v>#N/A</v>
      </c>
      <c r="I336" s="7">
        <f t="shared" si="146"/>
        <v>2.0000000000000018E-2</v>
      </c>
      <c r="J336" s="7">
        <f t="shared" si="147"/>
        <v>0.11645746164574614</v>
      </c>
      <c r="K336" s="56">
        <f t="shared" si="134"/>
        <v>11</v>
      </c>
      <c r="L336" s="56">
        <f t="shared" si="135"/>
        <v>4</v>
      </c>
      <c r="M336" s="56">
        <f t="shared" si="156"/>
        <v>4</v>
      </c>
      <c r="N336" s="57">
        <f t="shared" si="148"/>
        <v>4</v>
      </c>
      <c r="O336" s="57" t="str">
        <f t="shared" si="149"/>
        <v>X</v>
      </c>
      <c r="P336" s="56" t="str">
        <f t="shared" si="150"/>
        <v/>
      </c>
      <c r="Q336" s="56" t="str">
        <f t="shared" si="143"/>
        <v/>
      </c>
      <c r="R336" s="7" t="str">
        <f t="shared" si="151"/>
        <v/>
      </c>
      <c r="S336" s="7" t="str">
        <f t="shared" si="152"/>
        <v/>
      </c>
      <c r="T336" s="56">
        <f t="shared" si="136"/>
        <v>7</v>
      </c>
      <c r="U336" s="56">
        <f t="shared" si="153"/>
        <v>1</v>
      </c>
      <c r="W336" s="8" t="str">
        <f t="shared" si="154"/>
        <v>IN</v>
      </c>
      <c r="X336" s="58">
        <f>IF(M335&gt;=1,IFERROR($AA$334*F335,""),"LOOK")</f>
        <v>4708.8174721466412</v>
      </c>
      <c r="Y336" s="59">
        <f t="shared" si="137"/>
        <v>9232.9754355816494</v>
      </c>
      <c r="Z336" s="59">
        <f t="shared" si="138"/>
        <v>9232.9754355816494</v>
      </c>
      <c r="AA336" s="59">
        <f>IFERROR(IF(U336&gt;1,"",MAX($Z$323:Z336)*P336),0)</f>
        <v>0</v>
      </c>
      <c r="AB336" s="59">
        <f t="shared" si="139"/>
        <v>11102.107207905583</v>
      </c>
    </row>
    <row r="337" spans="1:28" ht="15.75" customHeight="1" x14ac:dyDescent="0.25">
      <c r="A337" s="78">
        <f t="shared" si="141"/>
        <v>45189</v>
      </c>
      <c r="B337" s="2">
        <v>0.52</v>
      </c>
      <c r="C337" s="54">
        <f t="shared" si="129"/>
        <v>1.9607843137254919E-2</v>
      </c>
      <c r="D337" s="79">
        <v>9.7975862068965522</v>
      </c>
      <c r="E337" s="55">
        <f t="shared" si="155"/>
        <v>7.5577763897564168E-2</v>
      </c>
      <c r="F337" s="8" t="str">
        <f t="shared" si="144"/>
        <v>X</v>
      </c>
      <c r="G337" s="76">
        <f t="shared" si="145"/>
        <v>0.52</v>
      </c>
      <c r="H337" s="56" t="e">
        <f t="shared" si="142"/>
        <v>#N/A</v>
      </c>
      <c r="I337" s="7">
        <f t="shared" si="146"/>
        <v>1.9607843137254919E-2</v>
      </c>
      <c r="J337" s="7">
        <f t="shared" si="147"/>
        <v>7.5577763897564168E-2</v>
      </c>
      <c r="K337" s="56">
        <f t="shared" si="134"/>
        <v>11</v>
      </c>
      <c r="L337" s="56">
        <f t="shared" si="135"/>
        <v>3</v>
      </c>
      <c r="M337" s="56">
        <f t="shared" si="156"/>
        <v>0</v>
      </c>
      <c r="N337" s="57">
        <f t="shared" si="148"/>
        <v>3</v>
      </c>
      <c r="O337" s="57">
        <f t="shared" si="149"/>
        <v>1</v>
      </c>
      <c r="P337" s="56" t="str">
        <f t="shared" si="150"/>
        <v/>
      </c>
      <c r="Q337" s="56" t="str">
        <f t="shared" si="143"/>
        <v/>
      </c>
      <c r="R337" s="7" t="str">
        <f t="shared" si="151"/>
        <v/>
      </c>
      <c r="S337" s="7" t="str">
        <f t="shared" si="152"/>
        <v/>
      </c>
      <c r="T337" s="56">
        <f t="shared" si="136"/>
        <v>8</v>
      </c>
      <c r="U337" s="56">
        <f t="shared" si="153"/>
        <v>1</v>
      </c>
      <c r="W337" s="8" t="str">
        <f t="shared" si="154"/>
        <v>OUT</v>
      </c>
      <c r="X337" s="58">
        <f t="shared" ref="X337:X344" si="158">IF(M336&gt;=1,IFERROR($X$2*F336,""),"LOOK")</f>
        <v>1000</v>
      </c>
      <c r="Y337" s="59">
        <f t="shared" si="137"/>
        <v>1923.0769230769231</v>
      </c>
      <c r="Z337" s="59">
        <f t="shared" si="138"/>
        <v>11156.052358658573</v>
      </c>
      <c r="AA337" s="59">
        <f>IFERROR(IF(U337&gt;1,"",MAX($Z$323:Z337)*P337),0)</f>
        <v>0</v>
      </c>
      <c r="AB337" s="59">
        <f t="shared" si="139"/>
        <v>11102.107207905583</v>
      </c>
    </row>
    <row r="338" spans="1:28" ht="15.75" customHeight="1" x14ac:dyDescent="0.25">
      <c r="A338" s="78">
        <f t="shared" si="141"/>
        <v>45190</v>
      </c>
      <c r="B338" s="2">
        <v>0.51</v>
      </c>
      <c r="C338" s="54">
        <f t="shared" si="129"/>
        <v>-1.9230769230769246E-2</v>
      </c>
      <c r="D338" s="79">
        <v>9.1148275862068964</v>
      </c>
      <c r="E338" s="55">
        <f t="shared" si="155"/>
        <v>-6.968641114982585E-2</v>
      </c>
      <c r="F338" s="8" t="str">
        <f t="shared" si="144"/>
        <v/>
      </c>
      <c r="G338" s="76" t="str">
        <f t="shared" si="145"/>
        <v/>
      </c>
      <c r="H338" s="56" t="str">
        <f t="shared" si="142"/>
        <v/>
      </c>
      <c r="I338" s="7" t="str">
        <f t="shared" si="146"/>
        <v/>
      </c>
      <c r="J338" s="7" t="str">
        <f t="shared" si="147"/>
        <v/>
      </c>
      <c r="K338" s="56">
        <f t="shared" ref="K338:K369" si="159">K337+COUNTIF(F338,"1")</f>
        <v>11</v>
      </c>
      <c r="L338" s="56">
        <f t="shared" ref="L338:L369" si="160">K338-T338</f>
        <v>3</v>
      </c>
      <c r="M338" s="56">
        <f t="shared" si="156"/>
        <v>3</v>
      </c>
      <c r="N338" s="57">
        <f t="shared" si="148"/>
        <v>3</v>
      </c>
      <c r="O338" s="57" t="str">
        <f t="shared" si="149"/>
        <v/>
      </c>
      <c r="P338" s="56">
        <f t="shared" si="150"/>
        <v>0.51</v>
      </c>
      <c r="Q338" s="56" t="e">
        <f t="shared" si="143"/>
        <v>#N/A</v>
      </c>
      <c r="R338" s="7">
        <f t="shared" si="151"/>
        <v>-1.9230769230769246E-2</v>
      </c>
      <c r="S338" s="7">
        <f t="shared" si="152"/>
        <v>-6.968641114982585E-2</v>
      </c>
      <c r="T338" s="56">
        <f t="shared" ref="T338:T369" si="161">T337+COUNTIF(O338,"1")</f>
        <v>8</v>
      </c>
      <c r="U338" s="56">
        <f t="shared" si="153"/>
        <v>1</v>
      </c>
      <c r="W338" s="8" t="str">
        <f t="shared" si="154"/>
        <v>IN</v>
      </c>
      <c r="X338" s="58" t="str">
        <f t="shared" si="158"/>
        <v>LOOK</v>
      </c>
      <c r="Y338" s="59">
        <f t="shared" ref="Y338:Y369" si="162">IFERROR(X338/G338,0)</f>
        <v>0</v>
      </c>
      <c r="Z338" s="59">
        <f t="shared" ref="Z338:Z369" si="163">IF(AA337&gt;0,0+Y338,Z337+Y338)</f>
        <v>11156.052358658573</v>
      </c>
      <c r="AA338" s="59">
        <f>IFERROR(IF(U338&gt;1,"",MAX($Z$335:Z338)*P338),0)</f>
        <v>5689.5867029158726</v>
      </c>
      <c r="AB338" s="59">
        <f t="shared" ref="AB338:AB369" si="164">AB337+AA338</f>
        <v>16791.693910821457</v>
      </c>
    </row>
    <row r="339" spans="1:28" ht="15.75" customHeight="1" x14ac:dyDescent="0.25">
      <c r="A339" s="78">
        <f t="shared" si="141"/>
        <v>45191</v>
      </c>
      <c r="B339" s="2">
        <v>0.51</v>
      </c>
      <c r="C339" s="54">
        <f t="shared" si="129"/>
        <v>0</v>
      </c>
      <c r="D339" s="79">
        <v>8</v>
      </c>
      <c r="E339" s="55">
        <f t="shared" si="155"/>
        <v>-0.12230923466878521</v>
      </c>
      <c r="F339" s="8" t="str">
        <f t="shared" si="144"/>
        <v/>
      </c>
      <c r="G339" s="76" t="str">
        <f t="shared" si="145"/>
        <v/>
      </c>
      <c r="H339" s="56" t="str">
        <f t="shared" si="142"/>
        <v/>
      </c>
      <c r="I339" s="7" t="str">
        <f t="shared" si="146"/>
        <v/>
      </c>
      <c r="J339" s="7" t="str">
        <f t="shared" si="147"/>
        <v/>
      </c>
      <c r="K339" s="56">
        <f t="shared" si="159"/>
        <v>11</v>
      </c>
      <c r="L339" s="56">
        <f t="shared" si="160"/>
        <v>3</v>
      </c>
      <c r="M339" s="56">
        <f t="shared" si="156"/>
        <v>3</v>
      </c>
      <c r="N339" s="57">
        <f t="shared" si="148"/>
        <v>3</v>
      </c>
      <c r="O339" s="57" t="str">
        <f t="shared" si="149"/>
        <v/>
      </c>
      <c r="P339" s="56" t="str">
        <f t="shared" si="150"/>
        <v/>
      </c>
      <c r="Q339" s="56" t="str">
        <f t="shared" si="143"/>
        <v/>
      </c>
      <c r="R339" s="7" t="str">
        <f t="shared" si="151"/>
        <v/>
      </c>
      <c r="S339" s="7" t="str">
        <f t="shared" si="152"/>
        <v/>
      </c>
      <c r="T339" s="56">
        <f t="shared" si="161"/>
        <v>8</v>
      </c>
      <c r="U339" s="56">
        <f t="shared" si="153"/>
        <v>1</v>
      </c>
      <c r="W339" s="8" t="str">
        <f t="shared" si="154"/>
        <v>IN</v>
      </c>
      <c r="X339" s="58" t="str">
        <f t="shared" si="158"/>
        <v/>
      </c>
      <c r="Y339" s="59">
        <f t="shared" si="162"/>
        <v>0</v>
      </c>
      <c r="Z339" s="59">
        <f t="shared" si="163"/>
        <v>0</v>
      </c>
      <c r="AA339" s="59">
        <f>IFERROR(IF(U339&gt;1,"",MAX($Z$339:Z339)*P339),0)</f>
        <v>0</v>
      </c>
      <c r="AB339" s="59">
        <f t="shared" si="164"/>
        <v>16791.693910821457</v>
      </c>
    </row>
    <row r="340" spans="1:28" ht="15.75" customHeight="1" x14ac:dyDescent="0.25">
      <c r="A340" s="78">
        <f t="shared" si="141"/>
        <v>45192</v>
      </c>
      <c r="B340" s="2">
        <v>0.51</v>
      </c>
      <c r="C340" s="54">
        <f t="shared" si="129"/>
        <v>0</v>
      </c>
      <c r="D340" s="79">
        <v>6.7096774193548381</v>
      </c>
      <c r="E340" s="55">
        <f t="shared" si="155"/>
        <v>-0.16129032258064524</v>
      </c>
      <c r="F340" s="8" t="str">
        <f t="shared" si="144"/>
        <v/>
      </c>
      <c r="G340" s="76" t="str">
        <f t="shared" si="145"/>
        <v/>
      </c>
      <c r="H340" s="56" t="str">
        <f t="shared" si="142"/>
        <v/>
      </c>
      <c r="I340" s="7" t="str">
        <f t="shared" si="146"/>
        <v/>
      </c>
      <c r="J340" s="7" t="str">
        <f t="shared" si="147"/>
        <v/>
      </c>
      <c r="K340" s="56">
        <f t="shared" si="159"/>
        <v>11</v>
      </c>
      <c r="L340" s="56">
        <f t="shared" si="160"/>
        <v>3</v>
      </c>
      <c r="M340" s="56">
        <f t="shared" si="156"/>
        <v>3</v>
      </c>
      <c r="N340" s="57">
        <f t="shared" si="148"/>
        <v>3</v>
      </c>
      <c r="O340" s="57" t="str">
        <f t="shared" si="149"/>
        <v/>
      </c>
      <c r="P340" s="56" t="str">
        <f t="shared" si="150"/>
        <v/>
      </c>
      <c r="Q340" s="56" t="str">
        <f t="shared" si="143"/>
        <v/>
      </c>
      <c r="R340" s="7" t="str">
        <f t="shared" si="151"/>
        <v/>
      </c>
      <c r="S340" s="7" t="str">
        <f t="shared" si="152"/>
        <v/>
      </c>
      <c r="T340" s="56">
        <f t="shared" si="161"/>
        <v>8</v>
      </c>
      <c r="U340" s="56">
        <f t="shared" si="153"/>
        <v>1</v>
      </c>
      <c r="W340" s="8" t="str">
        <f t="shared" si="154"/>
        <v>IN</v>
      </c>
      <c r="X340" s="58" t="str">
        <f t="shared" si="158"/>
        <v/>
      </c>
      <c r="Y340" s="59">
        <f t="shared" si="162"/>
        <v>0</v>
      </c>
      <c r="Z340" s="59">
        <f t="shared" si="163"/>
        <v>0</v>
      </c>
      <c r="AA340" s="59">
        <f>IFERROR(IF(U340&gt;1,"",MAX($Z$339:Z340)*P340),0)</f>
        <v>0</v>
      </c>
      <c r="AB340" s="59">
        <f t="shared" si="164"/>
        <v>16791.693910821457</v>
      </c>
    </row>
    <row r="341" spans="1:28" ht="15.75" customHeight="1" x14ac:dyDescent="0.25">
      <c r="A341" s="78">
        <f t="shared" si="141"/>
        <v>45193</v>
      </c>
      <c r="B341" s="2">
        <v>0.5</v>
      </c>
      <c r="C341" s="54">
        <f t="shared" si="129"/>
        <v>-1.9607843137254919E-2</v>
      </c>
      <c r="D341" s="79">
        <v>6.32258064516129</v>
      </c>
      <c r="E341" s="55">
        <f t="shared" si="155"/>
        <v>-5.7692307692307647E-2</v>
      </c>
      <c r="F341" s="8" t="str">
        <f t="shared" si="144"/>
        <v/>
      </c>
      <c r="G341" s="76" t="str">
        <f t="shared" si="145"/>
        <v/>
      </c>
      <c r="H341" s="56" t="str">
        <f t="shared" si="142"/>
        <v/>
      </c>
      <c r="I341" s="7" t="str">
        <f t="shared" si="146"/>
        <v/>
      </c>
      <c r="J341" s="7" t="str">
        <f t="shared" si="147"/>
        <v/>
      </c>
      <c r="K341" s="56">
        <f t="shared" si="159"/>
        <v>11</v>
      </c>
      <c r="L341" s="56">
        <f t="shared" si="160"/>
        <v>3</v>
      </c>
      <c r="M341" s="56">
        <f t="shared" si="156"/>
        <v>3</v>
      </c>
      <c r="N341" s="57">
        <f t="shared" si="148"/>
        <v>3</v>
      </c>
      <c r="O341" s="57" t="str">
        <f t="shared" si="149"/>
        <v/>
      </c>
      <c r="P341" s="56" t="str">
        <f t="shared" si="150"/>
        <v/>
      </c>
      <c r="Q341" s="56" t="str">
        <f t="shared" si="143"/>
        <v/>
      </c>
      <c r="R341" s="7" t="str">
        <f t="shared" si="151"/>
        <v/>
      </c>
      <c r="S341" s="7" t="str">
        <f t="shared" si="152"/>
        <v/>
      </c>
      <c r="T341" s="56">
        <f t="shared" si="161"/>
        <v>8</v>
      </c>
      <c r="U341" s="56">
        <f t="shared" si="153"/>
        <v>1</v>
      </c>
      <c r="W341" s="8" t="str">
        <f t="shared" si="154"/>
        <v>IN</v>
      </c>
      <c r="X341" s="58" t="str">
        <f t="shared" si="158"/>
        <v/>
      </c>
      <c r="Y341" s="59">
        <f t="shared" si="162"/>
        <v>0</v>
      </c>
      <c r="Z341" s="59">
        <f t="shared" si="163"/>
        <v>0</v>
      </c>
      <c r="AA341" s="59">
        <f>IFERROR(IF(U341&gt;1,"",MAX($Z$339:Z341)*P341),0)</f>
        <v>0</v>
      </c>
      <c r="AB341" s="59">
        <f t="shared" si="164"/>
        <v>16791.693910821457</v>
      </c>
    </row>
    <row r="342" spans="1:28" ht="15.75" customHeight="1" x14ac:dyDescent="0.25">
      <c r="A342" s="78">
        <f t="shared" si="141"/>
        <v>45194</v>
      </c>
      <c r="B342" s="2">
        <v>0.51</v>
      </c>
      <c r="C342" s="54">
        <f t="shared" si="129"/>
        <v>2.0000000000000018E-2</v>
      </c>
      <c r="D342" s="79">
        <v>7.870967741935484</v>
      </c>
      <c r="E342" s="55">
        <f t="shared" si="155"/>
        <v>0.24489795918367355</v>
      </c>
      <c r="F342" s="8" t="str">
        <f t="shared" si="144"/>
        <v>X</v>
      </c>
      <c r="G342" s="76" t="str">
        <f t="shared" si="145"/>
        <v/>
      </c>
      <c r="H342" s="56" t="str">
        <f t="shared" si="142"/>
        <v/>
      </c>
      <c r="I342" s="7" t="str">
        <f t="shared" si="146"/>
        <v/>
      </c>
      <c r="J342" s="7" t="str">
        <f t="shared" si="147"/>
        <v/>
      </c>
      <c r="K342" s="56">
        <f t="shared" si="159"/>
        <v>11</v>
      </c>
      <c r="L342" s="56">
        <f t="shared" si="160"/>
        <v>2</v>
      </c>
      <c r="M342" s="56">
        <f t="shared" si="156"/>
        <v>0</v>
      </c>
      <c r="N342" s="57">
        <f t="shared" si="148"/>
        <v>2</v>
      </c>
      <c r="O342" s="57">
        <f t="shared" si="149"/>
        <v>1</v>
      </c>
      <c r="P342" s="56" t="str">
        <f t="shared" si="150"/>
        <v/>
      </c>
      <c r="Q342" s="56" t="str">
        <f t="shared" si="143"/>
        <v/>
      </c>
      <c r="R342" s="7" t="str">
        <f t="shared" si="151"/>
        <v/>
      </c>
      <c r="S342" s="7" t="str">
        <f t="shared" si="152"/>
        <v/>
      </c>
      <c r="T342" s="56">
        <f t="shared" si="161"/>
        <v>9</v>
      </c>
      <c r="U342" s="56">
        <f t="shared" si="153"/>
        <v>1</v>
      </c>
      <c r="W342" s="8" t="str">
        <f t="shared" si="154"/>
        <v>OUT</v>
      </c>
      <c r="X342" s="58" t="str">
        <f t="shared" si="158"/>
        <v/>
      </c>
      <c r="Y342" s="59">
        <f t="shared" si="162"/>
        <v>0</v>
      </c>
      <c r="Z342" s="59">
        <f t="shared" si="163"/>
        <v>0</v>
      </c>
      <c r="AA342" s="59">
        <f>IFERROR(IF(U342&gt;1,"",MAX($Z$339:Z342)*P342),0)</f>
        <v>0</v>
      </c>
      <c r="AB342" s="59">
        <f t="shared" si="164"/>
        <v>16791.693910821457</v>
      </c>
    </row>
    <row r="343" spans="1:28" ht="15.75" customHeight="1" x14ac:dyDescent="0.25">
      <c r="A343" s="78">
        <f t="shared" si="141"/>
        <v>45195</v>
      </c>
      <c r="B343" s="2">
        <v>0.5</v>
      </c>
      <c r="C343" s="54">
        <f t="shared" si="129"/>
        <v>-1.9607843137254919E-2</v>
      </c>
      <c r="D343" s="79">
        <v>6.967741935483871</v>
      </c>
      <c r="E343" s="55">
        <f t="shared" si="155"/>
        <v>-0.11475409836065574</v>
      </c>
      <c r="F343" s="8" t="str">
        <f t="shared" si="144"/>
        <v/>
      </c>
      <c r="G343" s="76" t="str">
        <f t="shared" si="145"/>
        <v/>
      </c>
      <c r="H343" s="56" t="str">
        <f t="shared" si="142"/>
        <v/>
      </c>
      <c r="I343" s="7" t="str">
        <f t="shared" si="146"/>
        <v/>
      </c>
      <c r="J343" s="7" t="str">
        <f t="shared" si="147"/>
        <v/>
      </c>
      <c r="K343" s="56">
        <f t="shared" si="159"/>
        <v>11</v>
      </c>
      <c r="L343" s="56">
        <f t="shared" si="160"/>
        <v>2</v>
      </c>
      <c r="M343" s="56">
        <f t="shared" si="156"/>
        <v>2</v>
      </c>
      <c r="N343" s="57">
        <f t="shared" si="148"/>
        <v>2</v>
      </c>
      <c r="O343" s="57" t="str">
        <f t="shared" si="149"/>
        <v/>
      </c>
      <c r="P343" s="56">
        <f t="shared" si="150"/>
        <v>0.5</v>
      </c>
      <c r="Q343" s="56" t="e">
        <f t="shared" si="143"/>
        <v>#N/A</v>
      </c>
      <c r="R343" s="7">
        <f t="shared" si="151"/>
        <v>-1.9607843137254919E-2</v>
      </c>
      <c r="S343" s="7">
        <f t="shared" si="152"/>
        <v>-0.11475409836065574</v>
      </c>
      <c r="T343" s="56">
        <f t="shared" si="161"/>
        <v>9</v>
      </c>
      <c r="U343" s="56">
        <f t="shared" si="153"/>
        <v>1</v>
      </c>
      <c r="W343" s="8" t="str">
        <f t="shared" si="154"/>
        <v>IN</v>
      </c>
      <c r="X343" s="58" t="str">
        <f t="shared" si="158"/>
        <v>LOOK</v>
      </c>
      <c r="Y343" s="59">
        <f t="shared" si="162"/>
        <v>0</v>
      </c>
      <c r="Z343" s="59">
        <f t="shared" si="163"/>
        <v>0</v>
      </c>
      <c r="AA343" s="59">
        <f>IFERROR(IF(U343&gt;1,"",MAX($Z$339:Z343)*P343),0)</f>
        <v>0</v>
      </c>
      <c r="AB343" s="59">
        <f t="shared" si="164"/>
        <v>16791.693910821457</v>
      </c>
    </row>
    <row r="344" spans="1:28" ht="15.75" customHeight="1" x14ac:dyDescent="0.25">
      <c r="A344" s="78">
        <f t="shared" si="141"/>
        <v>45196</v>
      </c>
      <c r="B344" s="2">
        <v>0.5</v>
      </c>
      <c r="C344" s="54">
        <f t="shared" si="129"/>
        <v>0</v>
      </c>
      <c r="D344" s="79">
        <v>7.354838709677419</v>
      </c>
      <c r="E344" s="55">
        <f t="shared" si="155"/>
        <v>5.5555555555555504E-2</v>
      </c>
      <c r="F344" s="8">
        <f t="shared" si="144"/>
        <v>1</v>
      </c>
      <c r="G344" s="76" t="str">
        <f t="shared" si="145"/>
        <v/>
      </c>
      <c r="H344" s="56" t="str">
        <f t="shared" si="142"/>
        <v/>
      </c>
      <c r="I344" s="7" t="str">
        <f t="shared" si="146"/>
        <v/>
      </c>
      <c r="J344" s="7" t="str">
        <f t="shared" si="147"/>
        <v/>
      </c>
      <c r="K344" s="56">
        <f t="shared" si="159"/>
        <v>12</v>
      </c>
      <c r="L344" s="56">
        <f t="shared" si="160"/>
        <v>3</v>
      </c>
      <c r="M344" s="56">
        <f t="shared" si="156"/>
        <v>3</v>
      </c>
      <c r="N344" s="57">
        <f t="shared" si="148"/>
        <v>3</v>
      </c>
      <c r="O344" s="57" t="str">
        <f t="shared" si="149"/>
        <v>X</v>
      </c>
      <c r="P344" s="56" t="str">
        <f t="shared" si="150"/>
        <v/>
      </c>
      <c r="Q344" s="56" t="str">
        <f t="shared" si="143"/>
        <v/>
      </c>
      <c r="R344" s="7" t="str">
        <f t="shared" si="151"/>
        <v/>
      </c>
      <c r="S344" s="7" t="str">
        <f t="shared" si="152"/>
        <v/>
      </c>
      <c r="T344" s="56">
        <f t="shared" si="161"/>
        <v>9</v>
      </c>
      <c r="U344" s="56">
        <f t="shared" si="153"/>
        <v>1</v>
      </c>
      <c r="W344" s="8" t="str">
        <f t="shared" si="154"/>
        <v>IN</v>
      </c>
      <c r="X344" s="58" t="str">
        <f t="shared" si="158"/>
        <v/>
      </c>
      <c r="Y344" s="59">
        <f t="shared" si="162"/>
        <v>0</v>
      </c>
      <c r="Z344" s="59">
        <f t="shared" si="163"/>
        <v>0</v>
      </c>
      <c r="AA344" s="59">
        <f>IFERROR(IF(U344&gt;1,"",MAX($Z$339:Z344)*P344),0)</f>
        <v>0</v>
      </c>
      <c r="AB344" s="59">
        <f t="shared" si="164"/>
        <v>16791.693910821457</v>
      </c>
    </row>
    <row r="345" spans="1:28" ht="15.75" customHeight="1" x14ac:dyDescent="0.25">
      <c r="A345" s="78">
        <f t="shared" si="141"/>
        <v>45197</v>
      </c>
      <c r="B345" s="2">
        <v>0.51</v>
      </c>
      <c r="C345" s="54">
        <f t="shared" ref="C345:C408" si="165">(B345-B344)/B344</f>
        <v>2.0000000000000018E-2</v>
      </c>
      <c r="D345" s="79">
        <v>7.225806451612903</v>
      </c>
      <c r="E345" s="55">
        <f t="shared" si="155"/>
        <v>-1.7543859649122792E-2</v>
      </c>
      <c r="F345" s="8" t="str">
        <f t="shared" si="144"/>
        <v/>
      </c>
      <c r="G345" s="76">
        <f t="shared" si="145"/>
        <v>0.51</v>
      </c>
      <c r="H345" s="56" t="e">
        <f t="shared" si="142"/>
        <v>#N/A</v>
      </c>
      <c r="I345" s="7">
        <f t="shared" si="146"/>
        <v>2.0000000000000018E-2</v>
      </c>
      <c r="J345" s="7">
        <f t="shared" si="147"/>
        <v>-1.7543859649122792E-2</v>
      </c>
      <c r="K345" s="56">
        <f t="shared" si="159"/>
        <v>12</v>
      </c>
      <c r="L345" s="56">
        <f t="shared" si="160"/>
        <v>3</v>
      </c>
      <c r="M345" s="56">
        <f t="shared" si="156"/>
        <v>3</v>
      </c>
      <c r="N345" s="57">
        <f t="shared" si="148"/>
        <v>3</v>
      </c>
      <c r="O345" s="57" t="str">
        <f t="shared" si="149"/>
        <v/>
      </c>
      <c r="P345" s="56" t="str">
        <f t="shared" si="150"/>
        <v/>
      </c>
      <c r="Q345" s="56" t="str">
        <f t="shared" si="143"/>
        <v/>
      </c>
      <c r="R345" s="7" t="str">
        <f t="shared" si="151"/>
        <v/>
      </c>
      <c r="S345" s="7" t="str">
        <f t="shared" si="152"/>
        <v/>
      </c>
      <c r="T345" s="56">
        <f t="shared" si="161"/>
        <v>9</v>
      </c>
      <c r="U345" s="56">
        <f t="shared" si="153"/>
        <v>1</v>
      </c>
      <c r="W345" s="8" t="str">
        <f t="shared" si="154"/>
        <v>IN</v>
      </c>
      <c r="X345" s="58">
        <f>IF(M344&gt;=1,IFERROR($AA$338*F344,""),"LOOK")</f>
        <v>5689.5867029158726</v>
      </c>
      <c r="Y345" s="59">
        <f t="shared" si="162"/>
        <v>11156.052358658573</v>
      </c>
      <c r="Z345" s="59">
        <f t="shared" si="163"/>
        <v>11156.052358658573</v>
      </c>
      <c r="AA345" s="59">
        <f>IFERROR(IF(U345&gt;1,"",MAX($Z$339:Z345)*P345),0)</f>
        <v>0</v>
      </c>
      <c r="AB345" s="59">
        <f t="shared" si="164"/>
        <v>16791.693910821457</v>
      </c>
    </row>
    <row r="346" spans="1:28" ht="15.75" customHeight="1" x14ac:dyDescent="0.25">
      <c r="A346" s="78">
        <f t="shared" ref="A346:A377" si="166">A345+1</f>
        <v>45198</v>
      </c>
      <c r="B346" s="2">
        <v>0.52</v>
      </c>
      <c r="C346" s="54">
        <f t="shared" si="165"/>
        <v>1.9607843137254919E-2</v>
      </c>
      <c r="D346" s="79">
        <v>12.90322580645161</v>
      </c>
      <c r="E346" s="55">
        <f t="shared" si="155"/>
        <v>0.78571428571428537</v>
      </c>
      <c r="F346" s="8" t="str">
        <f t="shared" si="144"/>
        <v>X</v>
      </c>
      <c r="G346" s="76" t="str">
        <f t="shared" si="145"/>
        <v/>
      </c>
      <c r="H346" s="56" t="str">
        <f t="shared" si="142"/>
        <v/>
      </c>
      <c r="I346" s="7" t="str">
        <f t="shared" si="146"/>
        <v/>
      </c>
      <c r="J346" s="7" t="str">
        <f t="shared" si="147"/>
        <v/>
      </c>
      <c r="K346" s="56">
        <f t="shared" si="159"/>
        <v>12</v>
      </c>
      <c r="L346" s="56">
        <f t="shared" si="160"/>
        <v>3</v>
      </c>
      <c r="M346" s="56">
        <f t="shared" si="156"/>
        <v>3</v>
      </c>
      <c r="N346" s="57">
        <f t="shared" si="148"/>
        <v>3</v>
      </c>
      <c r="O346" s="57" t="str">
        <f t="shared" si="149"/>
        <v>X</v>
      </c>
      <c r="P346" s="56" t="str">
        <f t="shared" si="150"/>
        <v/>
      </c>
      <c r="Q346" s="56" t="str">
        <f t="shared" si="143"/>
        <v/>
      </c>
      <c r="R346" s="7" t="str">
        <f t="shared" si="151"/>
        <v/>
      </c>
      <c r="S346" s="7" t="str">
        <f t="shared" si="152"/>
        <v/>
      </c>
      <c r="T346" s="56">
        <f t="shared" si="161"/>
        <v>9</v>
      </c>
      <c r="U346" s="56">
        <f t="shared" si="153"/>
        <v>1</v>
      </c>
      <c r="W346" s="8" t="str">
        <f t="shared" si="154"/>
        <v>IN</v>
      </c>
      <c r="X346" s="58" t="str">
        <f t="shared" ref="X346:X360" si="167">IF(M345&gt;=1,IFERROR($X$2*F345,""),"LOOK")</f>
        <v/>
      </c>
      <c r="Y346" s="59">
        <f t="shared" si="162"/>
        <v>0</v>
      </c>
      <c r="Z346" s="59">
        <f t="shared" si="163"/>
        <v>11156.052358658573</v>
      </c>
      <c r="AA346" s="59">
        <f>IFERROR(IF(U346&gt;1,"",MAX($Z$339:Z346)*P346),0)</f>
        <v>0</v>
      </c>
      <c r="AB346" s="59">
        <f t="shared" si="164"/>
        <v>16791.693910821457</v>
      </c>
    </row>
    <row r="347" spans="1:28" ht="15.75" customHeight="1" x14ac:dyDescent="0.25">
      <c r="A347" s="78">
        <f t="shared" si="166"/>
        <v>45199</v>
      </c>
      <c r="B347" s="2">
        <v>0.52</v>
      </c>
      <c r="C347" s="54">
        <f t="shared" si="165"/>
        <v>0</v>
      </c>
      <c r="D347" s="79">
        <v>9.2903225806451601</v>
      </c>
      <c r="E347" s="55">
        <f t="shared" si="155"/>
        <v>-0.27999999999999997</v>
      </c>
      <c r="F347" s="8" t="str">
        <f t="shared" si="144"/>
        <v/>
      </c>
      <c r="G347" s="76" t="str">
        <f t="shared" si="145"/>
        <v/>
      </c>
      <c r="H347" s="56" t="str">
        <f t="shared" si="142"/>
        <v/>
      </c>
      <c r="I347" s="7" t="str">
        <f t="shared" si="146"/>
        <v/>
      </c>
      <c r="J347" s="7" t="str">
        <f t="shared" si="147"/>
        <v/>
      </c>
      <c r="K347" s="56">
        <f t="shared" si="159"/>
        <v>12</v>
      </c>
      <c r="L347" s="56">
        <f t="shared" si="160"/>
        <v>3</v>
      </c>
      <c r="M347" s="56">
        <f t="shared" si="156"/>
        <v>3</v>
      </c>
      <c r="N347" s="57">
        <f t="shared" si="148"/>
        <v>3</v>
      </c>
      <c r="O347" s="57" t="str">
        <f t="shared" si="149"/>
        <v/>
      </c>
      <c r="P347" s="56" t="str">
        <f t="shared" si="150"/>
        <v/>
      </c>
      <c r="Q347" s="56" t="str">
        <f t="shared" si="143"/>
        <v/>
      </c>
      <c r="R347" s="7" t="str">
        <f t="shared" si="151"/>
        <v/>
      </c>
      <c r="S347" s="7" t="str">
        <f t="shared" si="152"/>
        <v/>
      </c>
      <c r="T347" s="56">
        <f t="shared" si="161"/>
        <v>9</v>
      </c>
      <c r="U347" s="56">
        <f t="shared" si="153"/>
        <v>1</v>
      </c>
      <c r="W347" s="8" t="str">
        <f t="shared" si="154"/>
        <v>IN</v>
      </c>
      <c r="X347" s="58" t="str">
        <f t="shared" si="167"/>
        <v/>
      </c>
      <c r="Y347" s="59">
        <f t="shared" si="162"/>
        <v>0</v>
      </c>
      <c r="Z347" s="59">
        <f t="shared" si="163"/>
        <v>11156.052358658573</v>
      </c>
      <c r="AA347" s="59">
        <f>IFERROR(IF(U347&gt;1,"",MAX($Z$339:Z347)*P347),0)</f>
        <v>0</v>
      </c>
      <c r="AB347" s="59">
        <f t="shared" si="164"/>
        <v>16791.693910821457</v>
      </c>
    </row>
    <row r="348" spans="1:28" ht="15.75" customHeight="1" x14ac:dyDescent="0.25">
      <c r="A348" s="78">
        <f t="shared" si="166"/>
        <v>45200</v>
      </c>
      <c r="B348" s="2">
        <v>0.52</v>
      </c>
      <c r="C348" s="54">
        <f t="shared" si="165"/>
        <v>0</v>
      </c>
      <c r="D348" s="79">
        <v>7.6129032258064511</v>
      </c>
      <c r="E348" s="55">
        <f t="shared" si="155"/>
        <v>-0.18055555555555552</v>
      </c>
      <c r="F348" s="8" t="str">
        <f t="shared" si="144"/>
        <v/>
      </c>
      <c r="G348" s="76" t="str">
        <f t="shared" si="145"/>
        <v/>
      </c>
      <c r="H348" s="56" t="str">
        <f t="shared" si="142"/>
        <v/>
      </c>
      <c r="I348" s="7" t="str">
        <f t="shared" si="146"/>
        <v/>
      </c>
      <c r="J348" s="7" t="str">
        <f t="shared" si="147"/>
        <v/>
      </c>
      <c r="K348" s="56">
        <f t="shared" si="159"/>
        <v>12</v>
      </c>
      <c r="L348" s="56">
        <f t="shared" si="160"/>
        <v>3</v>
      </c>
      <c r="M348" s="56">
        <f t="shared" si="156"/>
        <v>3</v>
      </c>
      <c r="N348" s="57">
        <f t="shared" si="148"/>
        <v>3</v>
      </c>
      <c r="O348" s="57" t="str">
        <f t="shared" si="149"/>
        <v/>
      </c>
      <c r="P348" s="56" t="str">
        <f t="shared" si="150"/>
        <v/>
      </c>
      <c r="Q348" s="56" t="str">
        <f t="shared" si="143"/>
        <v/>
      </c>
      <c r="R348" s="7" t="str">
        <f t="shared" si="151"/>
        <v/>
      </c>
      <c r="S348" s="7" t="str">
        <f t="shared" si="152"/>
        <v/>
      </c>
      <c r="T348" s="56">
        <f t="shared" si="161"/>
        <v>9</v>
      </c>
      <c r="U348" s="56">
        <f t="shared" si="153"/>
        <v>1</v>
      </c>
      <c r="W348" s="8" t="str">
        <f t="shared" si="154"/>
        <v>IN</v>
      </c>
      <c r="X348" s="58" t="str">
        <f t="shared" si="167"/>
        <v/>
      </c>
      <c r="Y348" s="59">
        <f t="shared" si="162"/>
        <v>0</v>
      </c>
      <c r="Z348" s="59">
        <f t="shared" si="163"/>
        <v>11156.052358658573</v>
      </c>
      <c r="AA348" s="59">
        <f>IFERROR(IF(U348&gt;1,"",MAX($Z$339:Z348)*P348),0)</f>
        <v>0</v>
      </c>
      <c r="AB348" s="59">
        <f t="shared" si="164"/>
        <v>16791.693910821457</v>
      </c>
    </row>
    <row r="349" spans="1:28" ht="15.75" customHeight="1" x14ac:dyDescent="0.25">
      <c r="A349" s="78">
        <f t="shared" si="166"/>
        <v>45201</v>
      </c>
      <c r="B349" s="2">
        <v>0.51</v>
      </c>
      <c r="C349" s="54">
        <f t="shared" si="165"/>
        <v>-1.9230769230769246E-2</v>
      </c>
      <c r="D349" s="79">
        <v>8.7741935483870961</v>
      </c>
      <c r="E349" s="55">
        <f t="shared" si="155"/>
        <v>0.15254237288135591</v>
      </c>
      <c r="F349" s="8">
        <f t="shared" si="144"/>
        <v>1</v>
      </c>
      <c r="G349" s="76" t="str">
        <f t="shared" si="145"/>
        <v/>
      </c>
      <c r="H349" s="56" t="str">
        <f t="shared" si="142"/>
        <v/>
      </c>
      <c r="I349" s="7" t="str">
        <f t="shared" si="146"/>
        <v/>
      </c>
      <c r="J349" s="7" t="str">
        <f t="shared" si="147"/>
        <v/>
      </c>
      <c r="K349" s="56">
        <f t="shared" si="159"/>
        <v>13</v>
      </c>
      <c r="L349" s="56">
        <f t="shared" si="160"/>
        <v>4</v>
      </c>
      <c r="M349" s="56">
        <f t="shared" si="156"/>
        <v>4</v>
      </c>
      <c r="N349" s="57">
        <f t="shared" si="148"/>
        <v>4</v>
      </c>
      <c r="O349" s="57" t="str">
        <f t="shared" si="149"/>
        <v>X</v>
      </c>
      <c r="P349" s="56" t="str">
        <f t="shared" si="150"/>
        <v/>
      </c>
      <c r="Q349" s="56" t="str">
        <f t="shared" si="143"/>
        <v/>
      </c>
      <c r="R349" s="7" t="str">
        <f t="shared" si="151"/>
        <v/>
      </c>
      <c r="S349" s="7" t="str">
        <f t="shared" si="152"/>
        <v/>
      </c>
      <c r="T349" s="56">
        <f t="shared" si="161"/>
        <v>9</v>
      </c>
      <c r="U349" s="56">
        <f t="shared" si="153"/>
        <v>1</v>
      </c>
      <c r="W349" s="8" t="str">
        <f t="shared" si="154"/>
        <v>IN</v>
      </c>
      <c r="X349" s="58" t="str">
        <f t="shared" si="167"/>
        <v/>
      </c>
      <c r="Y349" s="59">
        <f t="shared" si="162"/>
        <v>0</v>
      </c>
      <c r="Z349" s="59">
        <f t="shared" si="163"/>
        <v>11156.052358658573</v>
      </c>
      <c r="AA349" s="59">
        <f>IFERROR(IF(U349&gt;1,"",MAX($Z$339:Z349)*P349),0)</f>
        <v>0</v>
      </c>
      <c r="AB349" s="59">
        <f t="shared" si="164"/>
        <v>16791.693910821457</v>
      </c>
    </row>
    <row r="350" spans="1:28" ht="15.75" customHeight="1" x14ac:dyDescent="0.25">
      <c r="A350" s="78">
        <f t="shared" si="166"/>
        <v>45202</v>
      </c>
      <c r="B350" s="2">
        <v>0.54</v>
      </c>
      <c r="C350" s="54">
        <f t="shared" si="165"/>
        <v>5.8823529411764754E-2</v>
      </c>
      <c r="D350" s="79">
        <v>7.741935483870968</v>
      </c>
      <c r="E350" s="55">
        <f t="shared" si="155"/>
        <v>-0.11764705882352931</v>
      </c>
      <c r="F350" s="8" t="str">
        <f t="shared" si="144"/>
        <v/>
      </c>
      <c r="G350" s="76">
        <f t="shared" si="145"/>
        <v>0.54</v>
      </c>
      <c r="H350" s="56" t="e">
        <f t="shared" si="142"/>
        <v>#N/A</v>
      </c>
      <c r="I350" s="7">
        <f t="shared" si="146"/>
        <v>5.8823529411764754E-2</v>
      </c>
      <c r="J350" s="7">
        <f t="shared" si="147"/>
        <v>-0.11764705882352931</v>
      </c>
      <c r="K350" s="56">
        <f t="shared" si="159"/>
        <v>13</v>
      </c>
      <c r="L350" s="56">
        <f t="shared" si="160"/>
        <v>4</v>
      </c>
      <c r="M350" s="56">
        <f t="shared" si="156"/>
        <v>4</v>
      </c>
      <c r="N350" s="57">
        <f t="shared" si="148"/>
        <v>4</v>
      </c>
      <c r="O350" s="57" t="str">
        <f t="shared" si="149"/>
        <v/>
      </c>
      <c r="P350" s="56" t="str">
        <f t="shared" si="150"/>
        <v/>
      </c>
      <c r="Q350" s="56" t="str">
        <f t="shared" si="143"/>
        <v/>
      </c>
      <c r="R350" s="7" t="str">
        <f t="shared" si="151"/>
        <v/>
      </c>
      <c r="S350" s="7" t="str">
        <f t="shared" si="152"/>
        <v/>
      </c>
      <c r="T350" s="56">
        <f t="shared" si="161"/>
        <v>9</v>
      </c>
      <c r="U350" s="56">
        <f t="shared" si="153"/>
        <v>1</v>
      </c>
      <c r="W350" s="8" t="str">
        <f t="shared" si="154"/>
        <v>IN</v>
      </c>
      <c r="X350" s="58">
        <f t="shared" si="167"/>
        <v>1000</v>
      </c>
      <c r="Y350" s="59">
        <f t="shared" si="162"/>
        <v>1851.8518518518517</v>
      </c>
      <c r="Z350" s="59">
        <f t="shared" si="163"/>
        <v>13007.904210510425</v>
      </c>
      <c r="AA350" s="59">
        <f>IFERROR(IF(U350&gt;1,"",MAX($Z$339:Z350)*P350),0)</f>
        <v>0</v>
      </c>
      <c r="AB350" s="59">
        <f t="shared" si="164"/>
        <v>16791.693910821457</v>
      </c>
    </row>
    <row r="351" spans="1:28" ht="15.75" customHeight="1" x14ac:dyDescent="0.25">
      <c r="A351" s="78">
        <f t="shared" si="166"/>
        <v>45203</v>
      </c>
      <c r="B351" s="2">
        <v>0.53</v>
      </c>
      <c r="C351" s="54">
        <f t="shared" si="165"/>
        <v>-1.8518518518518535E-2</v>
      </c>
      <c r="D351" s="79">
        <v>12.7741935483871</v>
      </c>
      <c r="E351" s="55">
        <f t="shared" si="155"/>
        <v>0.65000000000000036</v>
      </c>
      <c r="F351" s="8" t="str">
        <f t="shared" si="144"/>
        <v>X</v>
      </c>
      <c r="G351" s="76" t="str">
        <f t="shared" si="145"/>
        <v/>
      </c>
      <c r="H351" s="56" t="str">
        <f t="shared" si="142"/>
        <v/>
      </c>
      <c r="I351" s="7" t="str">
        <f t="shared" si="146"/>
        <v/>
      </c>
      <c r="J351" s="7" t="str">
        <f t="shared" si="147"/>
        <v/>
      </c>
      <c r="K351" s="56">
        <f t="shared" si="159"/>
        <v>13</v>
      </c>
      <c r="L351" s="56">
        <f t="shared" si="160"/>
        <v>3</v>
      </c>
      <c r="M351" s="56">
        <f t="shared" si="156"/>
        <v>0</v>
      </c>
      <c r="N351" s="57">
        <f t="shared" si="148"/>
        <v>3</v>
      </c>
      <c r="O351" s="57">
        <f t="shared" si="149"/>
        <v>1</v>
      </c>
      <c r="P351" s="56" t="str">
        <f t="shared" si="150"/>
        <v/>
      </c>
      <c r="Q351" s="56" t="str">
        <f t="shared" si="143"/>
        <v/>
      </c>
      <c r="R351" s="7" t="str">
        <f t="shared" si="151"/>
        <v/>
      </c>
      <c r="S351" s="7" t="str">
        <f t="shared" si="152"/>
        <v/>
      </c>
      <c r="T351" s="56">
        <f t="shared" si="161"/>
        <v>10</v>
      </c>
      <c r="U351" s="56">
        <f t="shared" si="153"/>
        <v>1</v>
      </c>
      <c r="W351" s="8" t="str">
        <f t="shared" si="154"/>
        <v>OUT</v>
      </c>
      <c r="X351" s="58" t="str">
        <f t="shared" si="167"/>
        <v/>
      </c>
      <c r="Y351" s="59">
        <f t="shared" si="162"/>
        <v>0</v>
      </c>
      <c r="Z351" s="59">
        <f t="shared" si="163"/>
        <v>13007.904210510425</v>
      </c>
      <c r="AA351" s="59">
        <f>IFERROR(IF(U351&gt;1,"",MAX($Z$339:Z351)*P351),0)</f>
        <v>0</v>
      </c>
      <c r="AB351" s="59">
        <f t="shared" si="164"/>
        <v>16791.693910821457</v>
      </c>
    </row>
    <row r="352" spans="1:28" ht="15.75" customHeight="1" x14ac:dyDescent="0.25">
      <c r="A352" s="78">
        <f t="shared" si="166"/>
        <v>45204</v>
      </c>
      <c r="B352" s="2">
        <v>0.52</v>
      </c>
      <c r="C352" s="54">
        <f t="shared" si="165"/>
        <v>-1.8867924528301903E-2</v>
      </c>
      <c r="D352" s="79">
        <v>9.2903225806451601</v>
      </c>
      <c r="E352" s="55">
        <f t="shared" si="155"/>
        <v>-0.27272727272727298</v>
      </c>
      <c r="F352" s="8" t="str">
        <f t="shared" si="144"/>
        <v/>
      </c>
      <c r="G352" s="76" t="str">
        <f t="shared" si="145"/>
        <v/>
      </c>
      <c r="H352" s="56" t="str">
        <f t="shared" si="142"/>
        <v/>
      </c>
      <c r="I352" s="7" t="str">
        <f t="shared" si="146"/>
        <v/>
      </c>
      <c r="J352" s="7" t="str">
        <f t="shared" si="147"/>
        <v/>
      </c>
      <c r="K352" s="56">
        <f t="shared" si="159"/>
        <v>13</v>
      </c>
      <c r="L352" s="56">
        <f t="shared" si="160"/>
        <v>3</v>
      </c>
      <c r="M352" s="56">
        <f t="shared" si="156"/>
        <v>3</v>
      </c>
      <c r="N352" s="57">
        <f t="shared" si="148"/>
        <v>3</v>
      </c>
      <c r="O352" s="57" t="str">
        <f t="shared" si="149"/>
        <v/>
      </c>
      <c r="P352" s="56">
        <f t="shared" si="150"/>
        <v>0.52</v>
      </c>
      <c r="Q352" s="56" t="e">
        <f t="shared" si="143"/>
        <v>#N/A</v>
      </c>
      <c r="R352" s="7">
        <f t="shared" si="151"/>
        <v>-1.8867924528301903E-2</v>
      </c>
      <c r="S352" s="7">
        <f t="shared" si="152"/>
        <v>-0.27272727272727298</v>
      </c>
      <c r="T352" s="56">
        <f t="shared" si="161"/>
        <v>10</v>
      </c>
      <c r="U352" s="56">
        <f t="shared" si="153"/>
        <v>1</v>
      </c>
      <c r="W352" s="8" t="str">
        <f t="shared" si="154"/>
        <v>IN</v>
      </c>
      <c r="X352" s="58" t="str">
        <f t="shared" si="167"/>
        <v>LOOK</v>
      </c>
      <c r="Y352" s="59">
        <f t="shared" si="162"/>
        <v>0</v>
      </c>
      <c r="Z352" s="59">
        <f t="shared" si="163"/>
        <v>13007.904210510425</v>
      </c>
      <c r="AA352" s="59">
        <f>IFERROR(IF(U352&gt;1,"",MAX($Z$339:Z352)*P352),0)</f>
        <v>6764.1101894654212</v>
      </c>
      <c r="AB352" s="59">
        <f t="shared" si="164"/>
        <v>23555.804100286878</v>
      </c>
    </row>
    <row r="353" spans="1:28" ht="15.75" customHeight="1" x14ac:dyDescent="0.25">
      <c r="A353" s="78">
        <f t="shared" si="166"/>
        <v>45205</v>
      </c>
      <c r="B353" s="2">
        <v>0.53</v>
      </c>
      <c r="C353" s="54">
        <f t="shared" si="165"/>
        <v>1.9230769230769246E-2</v>
      </c>
      <c r="D353" s="79">
        <v>8.258064516129032</v>
      </c>
      <c r="E353" s="55">
        <f t="shared" si="155"/>
        <v>-0.11111111111111102</v>
      </c>
      <c r="F353" s="8" t="str">
        <f t="shared" si="144"/>
        <v/>
      </c>
      <c r="G353" s="76" t="str">
        <f t="shared" si="145"/>
        <v/>
      </c>
      <c r="H353" s="56" t="str">
        <f t="shared" si="142"/>
        <v/>
      </c>
      <c r="I353" s="7" t="str">
        <f t="shared" si="146"/>
        <v/>
      </c>
      <c r="J353" s="7" t="str">
        <f t="shared" si="147"/>
        <v/>
      </c>
      <c r="K353" s="56">
        <f t="shared" si="159"/>
        <v>13</v>
      </c>
      <c r="L353" s="56">
        <f t="shared" si="160"/>
        <v>3</v>
      </c>
      <c r="M353" s="56">
        <f t="shared" si="156"/>
        <v>3</v>
      </c>
      <c r="N353" s="57">
        <f t="shared" si="148"/>
        <v>3</v>
      </c>
      <c r="O353" s="57" t="str">
        <f t="shared" si="149"/>
        <v/>
      </c>
      <c r="P353" s="56" t="str">
        <f t="shared" si="150"/>
        <v/>
      </c>
      <c r="Q353" s="56" t="str">
        <f t="shared" si="143"/>
        <v/>
      </c>
      <c r="R353" s="7" t="str">
        <f t="shared" si="151"/>
        <v/>
      </c>
      <c r="S353" s="7" t="str">
        <f t="shared" si="152"/>
        <v/>
      </c>
      <c r="T353" s="56">
        <f t="shared" si="161"/>
        <v>10</v>
      </c>
      <c r="U353" s="56">
        <f t="shared" si="153"/>
        <v>1</v>
      </c>
      <c r="W353" s="8" t="str">
        <f t="shared" si="154"/>
        <v>IN</v>
      </c>
      <c r="X353" s="58" t="str">
        <f t="shared" si="167"/>
        <v/>
      </c>
      <c r="Y353" s="59">
        <f t="shared" si="162"/>
        <v>0</v>
      </c>
      <c r="Z353" s="59">
        <f t="shared" si="163"/>
        <v>0</v>
      </c>
      <c r="AA353" s="59">
        <f>IFERROR(IF(U353&gt;1,"",MAX($Z$353:Z353)*P353),0)</f>
        <v>0</v>
      </c>
      <c r="AB353" s="59">
        <f t="shared" si="164"/>
        <v>23555.804100286878</v>
      </c>
    </row>
    <row r="354" spans="1:28" ht="15.75" customHeight="1" x14ac:dyDescent="0.25">
      <c r="A354" s="78">
        <f t="shared" si="166"/>
        <v>45206</v>
      </c>
      <c r="B354" s="2">
        <v>0.52</v>
      </c>
      <c r="C354" s="54">
        <f t="shared" si="165"/>
        <v>-1.8867924528301903E-2</v>
      </c>
      <c r="D354" s="79">
        <v>6.5806451612903221</v>
      </c>
      <c r="E354" s="55">
        <f t="shared" si="155"/>
        <v>-0.20312500000000003</v>
      </c>
      <c r="F354" s="8" t="str">
        <f t="shared" si="144"/>
        <v/>
      </c>
      <c r="G354" s="76" t="str">
        <f t="shared" si="145"/>
        <v/>
      </c>
      <c r="H354" s="56" t="str">
        <f t="shared" ref="H354:H417" si="168">IF(F353=1,D459,"")</f>
        <v/>
      </c>
      <c r="I354" s="7" t="str">
        <f t="shared" si="146"/>
        <v/>
      </c>
      <c r="J354" s="7" t="str">
        <f t="shared" si="147"/>
        <v/>
      </c>
      <c r="K354" s="56">
        <f t="shared" si="159"/>
        <v>13</v>
      </c>
      <c r="L354" s="56">
        <f t="shared" si="160"/>
        <v>3</v>
      </c>
      <c r="M354" s="56">
        <f t="shared" si="156"/>
        <v>3</v>
      </c>
      <c r="N354" s="57">
        <f t="shared" si="148"/>
        <v>3</v>
      </c>
      <c r="O354" s="57" t="str">
        <f t="shared" si="149"/>
        <v/>
      </c>
      <c r="P354" s="56" t="str">
        <f t="shared" si="150"/>
        <v/>
      </c>
      <c r="Q354" s="56" t="str">
        <f t="shared" ref="Q354:Q385" si="169">IF(O353=1,D459,"")</f>
        <v/>
      </c>
      <c r="R354" s="7" t="str">
        <f t="shared" si="151"/>
        <v/>
      </c>
      <c r="S354" s="7" t="str">
        <f t="shared" si="152"/>
        <v/>
      </c>
      <c r="T354" s="56">
        <f t="shared" si="161"/>
        <v>10</v>
      </c>
      <c r="U354" s="56">
        <f t="shared" si="153"/>
        <v>1</v>
      </c>
      <c r="W354" s="8" t="str">
        <f t="shared" si="154"/>
        <v>IN</v>
      </c>
      <c r="X354" s="58" t="str">
        <f t="shared" si="167"/>
        <v/>
      </c>
      <c r="Y354" s="59">
        <f t="shared" si="162"/>
        <v>0</v>
      </c>
      <c r="Z354" s="59">
        <f t="shared" si="163"/>
        <v>0</v>
      </c>
      <c r="AA354" s="59">
        <f>IFERROR(IF(U354&gt;1,"",MAX($Z$353:Z354)*P354),0)</f>
        <v>0</v>
      </c>
      <c r="AB354" s="59">
        <f t="shared" si="164"/>
        <v>23555.804100286878</v>
      </c>
    </row>
    <row r="355" spans="1:28" ht="15.75" customHeight="1" x14ac:dyDescent="0.25">
      <c r="A355" s="78">
        <f t="shared" si="166"/>
        <v>45207</v>
      </c>
      <c r="B355" s="2">
        <v>0.51500000000000001</v>
      </c>
      <c r="C355" s="54">
        <f t="shared" si="165"/>
        <v>-9.6153846153846229E-3</v>
      </c>
      <c r="D355" s="79">
        <v>6.32258064516129</v>
      </c>
      <c r="E355" s="55">
        <f t="shared" si="155"/>
        <v>-3.9215686274509776E-2</v>
      </c>
      <c r="F355" s="8" t="str">
        <f t="shared" si="144"/>
        <v/>
      </c>
      <c r="G355" s="76" t="str">
        <f t="shared" si="145"/>
        <v/>
      </c>
      <c r="H355" s="56" t="str">
        <f t="shared" si="168"/>
        <v/>
      </c>
      <c r="I355" s="7" t="str">
        <f t="shared" si="146"/>
        <v/>
      </c>
      <c r="J355" s="7" t="str">
        <f t="shared" si="147"/>
        <v/>
      </c>
      <c r="K355" s="56">
        <f t="shared" si="159"/>
        <v>13</v>
      </c>
      <c r="L355" s="56">
        <f t="shared" si="160"/>
        <v>3</v>
      </c>
      <c r="M355" s="56">
        <f t="shared" si="156"/>
        <v>3</v>
      </c>
      <c r="N355" s="57">
        <f t="shared" si="148"/>
        <v>3</v>
      </c>
      <c r="O355" s="57" t="str">
        <f t="shared" si="149"/>
        <v/>
      </c>
      <c r="P355" s="56" t="str">
        <f t="shared" si="150"/>
        <v/>
      </c>
      <c r="Q355" s="56" t="str">
        <f t="shared" si="169"/>
        <v/>
      </c>
      <c r="R355" s="7" t="str">
        <f t="shared" si="151"/>
        <v/>
      </c>
      <c r="S355" s="7" t="str">
        <f t="shared" si="152"/>
        <v/>
      </c>
      <c r="T355" s="56">
        <f t="shared" si="161"/>
        <v>10</v>
      </c>
      <c r="U355" s="56">
        <f t="shared" si="153"/>
        <v>1</v>
      </c>
      <c r="W355" s="8" t="str">
        <f t="shared" si="154"/>
        <v>IN</v>
      </c>
      <c r="X355" s="58" t="str">
        <f t="shared" si="167"/>
        <v/>
      </c>
      <c r="Y355" s="59">
        <f t="shared" si="162"/>
        <v>0</v>
      </c>
      <c r="Z355" s="59">
        <f t="shared" si="163"/>
        <v>0</v>
      </c>
      <c r="AA355" s="59">
        <f>IFERROR(IF(U355&gt;1,"",MAX($Z$353:Z355)*P355),0)</f>
        <v>0</v>
      </c>
      <c r="AB355" s="59">
        <f t="shared" si="164"/>
        <v>23555.804100286878</v>
      </c>
    </row>
    <row r="356" spans="1:28" ht="15.75" customHeight="1" x14ac:dyDescent="0.25">
      <c r="A356" s="78">
        <f t="shared" si="166"/>
        <v>45208</v>
      </c>
      <c r="B356" s="2">
        <v>0.505</v>
      </c>
      <c r="C356" s="54">
        <f t="shared" si="165"/>
        <v>-1.9417475728155355E-2</v>
      </c>
      <c r="D356" s="79">
        <v>7.741935483870968</v>
      </c>
      <c r="E356" s="55">
        <f t="shared" si="155"/>
        <v>0.22448979591836743</v>
      </c>
      <c r="F356" s="8" t="str">
        <f t="shared" si="144"/>
        <v>X</v>
      </c>
      <c r="G356" s="76" t="str">
        <f t="shared" si="145"/>
        <v/>
      </c>
      <c r="H356" s="56" t="str">
        <f t="shared" si="168"/>
        <v/>
      </c>
      <c r="I356" s="7" t="str">
        <f t="shared" si="146"/>
        <v/>
      </c>
      <c r="J356" s="7" t="str">
        <f t="shared" si="147"/>
        <v/>
      </c>
      <c r="K356" s="56">
        <f t="shared" si="159"/>
        <v>13</v>
      </c>
      <c r="L356" s="56">
        <f t="shared" si="160"/>
        <v>2</v>
      </c>
      <c r="M356" s="56">
        <f t="shared" si="156"/>
        <v>0</v>
      </c>
      <c r="N356" s="57">
        <f t="shared" si="148"/>
        <v>2</v>
      </c>
      <c r="O356" s="57">
        <f t="shared" si="149"/>
        <v>1</v>
      </c>
      <c r="P356" s="56" t="str">
        <f t="shared" si="150"/>
        <v/>
      </c>
      <c r="Q356" s="56" t="str">
        <f t="shared" si="169"/>
        <v/>
      </c>
      <c r="R356" s="7" t="str">
        <f t="shared" si="151"/>
        <v/>
      </c>
      <c r="S356" s="7" t="str">
        <f t="shared" si="152"/>
        <v/>
      </c>
      <c r="T356" s="56">
        <f t="shared" si="161"/>
        <v>11</v>
      </c>
      <c r="U356" s="56">
        <f t="shared" si="153"/>
        <v>1</v>
      </c>
      <c r="W356" s="8" t="str">
        <f t="shared" si="154"/>
        <v>OUT</v>
      </c>
      <c r="X356" s="58" t="str">
        <f t="shared" si="167"/>
        <v/>
      </c>
      <c r="Y356" s="59">
        <f t="shared" si="162"/>
        <v>0</v>
      </c>
      <c r="Z356" s="59">
        <f t="shared" si="163"/>
        <v>0</v>
      </c>
      <c r="AA356" s="59">
        <f>IFERROR(IF(U356&gt;1,"",MAX($Z$353:Z356)*P356),0)</f>
        <v>0</v>
      </c>
      <c r="AB356" s="59">
        <f t="shared" si="164"/>
        <v>23555.804100286878</v>
      </c>
    </row>
    <row r="357" spans="1:28" ht="15.75" customHeight="1" x14ac:dyDescent="0.25">
      <c r="A357" s="78">
        <f t="shared" si="166"/>
        <v>45209</v>
      </c>
      <c r="B357" s="2">
        <v>0.5</v>
      </c>
      <c r="C357" s="54">
        <f t="shared" si="165"/>
        <v>-9.9009900990099098E-3</v>
      </c>
      <c r="D357" s="79">
        <v>7.354838709677419</v>
      </c>
      <c r="E357" s="55">
        <f t="shared" si="155"/>
        <v>-5.0000000000000072E-2</v>
      </c>
      <c r="F357" s="8" t="str">
        <f t="shared" si="144"/>
        <v/>
      </c>
      <c r="G357" s="76" t="str">
        <f t="shared" si="145"/>
        <v/>
      </c>
      <c r="H357" s="56" t="str">
        <f t="shared" si="168"/>
        <v/>
      </c>
      <c r="I357" s="7" t="str">
        <f t="shared" si="146"/>
        <v/>
      </c>
      <c r="J357" s="7" t="str">
        <f t="shared" si="147"/>
        <v/>
      </c>
      <c r="K357" s="56">
        <f t="shared" si="159"/>
        <v>13</v>
      </c>
      <c r="L357" s="56">
        <f t="shared" si="160"/>
        <v>2</v>
      </c>
      <c r="M357" s="56">
        <f t="shared" si="156"/>
        <v>2</v>
      </c>
      <c r="N357" s="57">
        <f t="shared" si="148"/>
        <v>2</v>
      </c>
      <c r="O357" s="57" t="str">
        <f t="shared" si="149"/>
        <v/>
      </c>
      <c r="P357" s="56">
        <f t="shared" si="150"/>
        <v>0.5</v>
      </c>
      <c r="Q357" s="56" t="e">
        <f t="shared" si="169"/>
        <v>#N/A</v>
      </c>
      <c r="R357" s="7">
        <f t="shared" si="151"/>
        <v>-9.9009900990099098E-3</v>
      </c>
      <c r="S357" s="7">
        <f t="shared" si="152"/>
        <v>-5.0000000000000072E-2</v>
      </c>
      <c r="T357" s="56">
        <f t="shared" si="161"/>
        <v>11</v>
      </c>
      <c r="U357" s="56">
        <f t="shared" si="153"/>
        <v>1</v>
      </c>
      <c r="W357" s="8" t="str">
        <f t="shared" si="154"/>
        <v>IN</v>
      </c>
      <c r="X357" s="58" t="str">
        <f t="shared" si="167"/>
        <v>LOOK</v>
      </c>
      <c r="Y357" s="59">
        <f t="shared" si="162"/>
        <v>0</v>
      </c>
      <c r="Z357" s="59">
        <f t="shared" si="163"/>
        <v>0</v>
      </c>
      <c r="AA357" s="59">
        <f>IFERROR(IF(U357&gt;1,"",MAX($Z$353:Z357)*P357),0)</f>
        <v>0</v>
      </c>
      <c r="AB357" s="59">
        <f t="shared" si="164"/>
        <v>23555.804100286878</v>
      </c>
    </row>
    <row r="358" spans="1:28" ht="15.75" customHeight="1" x14ac:dyDescent="0.25">
      <c r="A358" s="78">
        <f t="shared" si="166"/>
        <v>45210</v>
      </c>
      <c r="B358" s="2">
        <v>0.49</v>
      </c>
      <c r="C358" s="54">
        <f t="shared" si="165"/>
        <v>-2.0000000000000018E-2</v>
      </c>
      <c r="D358" s="79">
        <v>7.096774193548387</v>
      </c>
      <c r="E358" s="55">
        <f t="shared" si="155"/>
        <v>-3.5087719298245584E-2</v>
      </c>
      <c r="F358" s="8" t="str">
        <f t="shared" si="144"/>
        <v/>
      </c>
      <c r="G358" s="76" t="str">
        <f t="shared" si="145"/>
        <v/>
      </c>
      <c r="H358" s="56" t="str">
        <f t="shared" si="168"/>
        <v/>
      </c>
      <c r="I358" s="7" t="str">
        <f t="shared" si="146"/>
        <v/>
      </c>
      <c r="J358" s="7" t="str">
        <f t="shared" si="147"/>
        <v/>
      </c>
      <c r="K358" s="56">
        <f t="shared" si="159"/>
        <v>13</v>
      </c>
      <c r="L358" s="56">
        <f t="shared" si="160"/>
        <v>2</v>
      </c>
      <c r="M358" s="56">
        <f t="shared" si="156"/>
        <v>2</v>
      </c>
      <c r="N358" s="57">
        <f t="shared" si="148"/>
        <v>2</v>
      </c>
      <c r="O358" s="57" t="str">
        <f t="shared" si="149"/>
        <v/>
      </c>
      <c r="P358" s="56" t="str">
        <f t="shared" si="150"/>
        <v/>
      </c>
      <c r="Q358" s="56" t="str">
        <f t="shared" si="169"/>
        <v/>
      </c>
      <c r="R358" s="7" t="str">
        <f t="shared" si="151"/>
        <v/>
      </c>
      <c r="S358" s="7" t="str">
        <f t="shared" si="152"/>
        <v/>
      </c>
      <c r="T358" s="56">
        <f t="shared" si="161"/>
        <v>11</v>
      </c>
      <c r="U358" s="56">
        <f t="shared" si="153"/>
        <v>1</v>
      </c>
      <c r="W358" s="8" t="str">
        <f t="shared" si="154"/>
        <v>IN</v>
      </c>
      <c r="X358" s="58" t="str">
        <f t="shared" si="167"/>
        <v/>
      </c>
      <c r="Y358" s="59">
        <f t="shared" si="162"/>
        <v>0</v>
      </c>
      <c r="Z358" s="59">
        <f t="shared" si="163"/>
        <v>0</v>
      </c>
      <c r="AA358" s="59">
        <f>IFERROR(IF(U358&gt;1,"",MAX($Z$353:Z358)*P358),0)</f>
        <v>0</v>
      </c>
      <c r="AB358" s="59">
        <f t="shared" si="164"/>
        <v>23555.804100286878</v>
      </c>
    </row>
    <row r="359" spans="1:28" ht="15.75" customHeight="1" x14ac:dyDescent="0.25">
      <c r="A359" s="78">
        <f t="shared" si="166"/>
        <v>45211</v>
      </c>
      <c r="B359" s="2">
        <v>0.48</v>
      </c>
      <c r="C359" s="54">
        <f t="shared" si="165"/>
        <v>-2.0408163265306142E-2</v>
      </c>
      <c r="D359" s="79">
        <v>6.838709677419355</v>
      </c>
      <c r="E359" s="55">
        <f t="shared" si="155"/>
        <v>-3.6363636363636334E-2</v>
      </c>
      <c r="F359" s="8" t="str">
        <f t="shared" si="144"/>
        <v/>
      </c>
      <c r="G359" s="76" t="str">
        <f t="shared" si="145"/>
        <v/>
      </c>
      <c r="H359" s="56" t="str">
        <f t="shared" si="168"/>
        <v/>
      </c>
      <c r="I359" s="7" t="str">
        <f t="shared" si="146"/>
        <v/>
      </c>
      <c r="J359" s="7" t="str">
        <f t="shared" si="147"/>
        <v/>
      </c>
      <c r="K359" s="56">
        <f t="shared" si="159"/>
        <v>13</v>
      </c>
      <c r="L359" s="56">
        <f t="shared" si="160"/>
        <v>2</v>
      </c>
      <c r="M359" s="56">
        <f t="shared" si="156"/>
        <v>2</v>
      </c>
      <c r="N359" s="57">
        <f t="shared" si="148"/>
        <v>2</v>
      </c>
      <c r="O359" s="57" t="str">
        <f t="shared" si="149"/>
        <v/>
      </c>
      <c r="P359" s="56" t="str">
        <f t="shared" si="150"/>
        <v/>
      </c>
      <c r="Q359" s="56" t="str">
        <f t="shared" si="169"/>
        <v/>
      </c>
      <c r="R359" s="7" t="str">
        <f t="shared" si="151"/>
        <v/>
      </c>
      <c r="S359" s="7" t="str">
        <f t="shared" si="152"/>
        <v/>
      </c>
      <c r="T359" s="56">
        <f t="shared" si="161"/>
        <v>11</v>
      </c>
      <c r="U359" s="56">
        <f t="shared" si="153"/>
        <v>1</v>
      </c>
      <c r="W359" s="8" t="str">
        <f t="shared" si="154"/>
        <v>IN</v>
      </c>
      <c r="X359" s="58" t="str">
        <f t="shared" si="167"/>
        <v/>
      </c>
      <c r="Y359" s="59">
        <f t="shared" si="162"/>
        <v>0</v>
      </c>
      <c r="Z359" s="59">
        <f t="shared" si="163"/>
        <v>0</v>
      </c>
      <c r="AA359" s="59">
        <f>IFERROR(IF(U359&gt;1,"",MAX($Z$353:Z359)*P359),0)</f>
        <v>0</v>
      </c>
      <c r="AB359" s="59">
        <f t="shared" si="164"/>
        <v>23555.804100286878</v>
      </c>
    </row>
    <row r="360" spans="1:28" ht="15.75" customHeight="1" x14ac:dyDescent="0.25">
      <c r="A360" s="78">
        <f t="shared" si="166"/>
        <v>45212</v>
      </c>
      <c r="B360" s="2">
        <v>0.49</v>
      </c>
      <c r="C360" s="54">
        <f t="shared" si="165"/>
        <v>2.0833333333333353E-2</v>
      </c>
      <c r="D360" s="79">
        <v>6.967741935483871</v>
      </c>
      <c r="E360" s="55">
        <f t="shared" si="155"/>
        <v>1.8867924528301869E-2</v>
      </c>
      <c r="F360" s="8">
        <f t="shared" si="144"/>
        <v>1</v>
      </c>
      <c r="G360" s="76" t="str">
        <f t="shared" si="145"/>
        <v/>
      </c>
      <c r="H360" s="56" t="str">
        <f t="shared" si="168"/>
        <v/>
      </c>
      <c r="I360" s="7" t="str">
        <f t="shared" si="146"/>
        <v/>
      </c>
      <c r="J360" s="7" t="str">
        <f t="shared" si="147"/>
        <v/>
      </c>
      <c r="K360" s="56">
        <f t="shared" si="159"/>
        <v>14</v>
      </c>
      <c r="L360" s="56">
        <f t="shared" si="160"/>
        <v>3</v>
      </c>
      <c r="M360" s="56">
        <f t="shared" si="156"/>
        <v>3</v>
      </c>
      <c r="N360" s="57">
        <f t="shared" si="148"/>
        <v>3</v>
      </c>
      <c r="O360" s="57" t="str">
        <f t="shared" si="149"/>
        <v>X</v>
      </c>
      <c r="P360" s="56" t="str">
        <f t="shared" si="150"/>
        <v/>
      </c>
      <c r="Q360" s="56" t="str">
        <f t="shared" si="169"/>
        <v/>
      </c>
      <c r="R360" s="7" t="str">
        <f t="shared" si="151"/>
        <v/>
      </c>
      <c r="S360" s="7" t="str">
        <f t="shared" si="152"/>
        <v/>
      </c>
      <c r="T360" s="56">
        <f t="shared" si="161"/>
        <v>11</v>
      </c>
      <c r="U360" s="56">
        <f t="shared" si="153"/>
        <v>1</v>
      </c>
      <c r="W360" s="8" t="str">
        <f t="shared" si="154"/>
        <v>IN</v>
      </c>
      <c r="X360" s="58" t="str">
        <f t="shared" si="167"/>
        <v/>
      </c>
      <c r="Y360" s="59">
        <f t="shared" si="162"/>
        <v>0</v>
      </c>
      <c r="Z360" s="59">
        <f t="shared" si="163"/>
        <v>0</v>
      </c>
      <c r="AA360" s="59">
        <f>IFERROR(IF(U360&gt;1,"",MAX($Z$353:Z360)*P360),0)</f>
        <v>0</v>
      </c>
      <c r="AB360" s="59">
        <f t="shared" si="164"/>
        <v>23555.804100286878</v>
      </c>
    </row>
    <row r="361" spans="1:28" ht="15.75" customHeight="1" x14ac:dyDescent="0.25">
      <c r="A361" s="78">
        <f t="shared" si="166"/>
        <v>45213</v>
      </c>
      <c r="B361" s="2">
        <v>0.495</v>
      </c>
      <c r="C361" s="54">
        <f t="shared" si="165"/>
        <v>1.0204081632653071E-2</v>
      </c>
      <c r="D361" s="79">
        <v>6.5813160395818198</v>
      </c>
      <c r="E361" s="55">
        <f t="shared" si="155"/>
        <v>-5.5459272097053647E-2</v>
      </c>
      <c r="F361" s="8" t="str">
        <f t="shared" si="144"/>
        <v/>
      </c>
      <c r="G361" s="76">
        <f t="shared" si="145"/>
        <v>0.495</v>
      </c>
      <c r="H361" s="56" t="e">
        <f t="shared" si="168"/>
        <v>#N/A</v>
      </c>
      <c r="I361" s="7">
        <f t="shared" si="146"/>
        <v>1.0204081632653071E-2</v>
      </c>
      <c r="J361" s="7">
        <f t="shared" si="147"/>
        <v>-5.5459272097053647E-2</v>
      </c>
      <c r="K361" s="56">
        <f t="shared" si="159"/>
        <v>14</v>
      </c>
      <c r="L361" s="56">
        <f t="shared" si="160"/>
        <v>3</v>
      </c>
      <c r="M361" s="56">
        <f t="shared" si="156"/>
        <v>3</v>
      </c>
      <c r="N361" s="57">
        <f t="shared" si="148"/>
        <v>3</v>
      </c>
      <c r="O361" s="57" t="str">
        <f t="shared" si="149"/>
        <v/>
      </c>
      <c r="P361" s="56" t="str">
        <f t="shared" si="150"/>
        <v/>
      </c>
      <c r="Q361" s="56" t="str">
        <f t="shared" si="169"/>
        <v/>
      </c>
      <c r="R361" s="7" t="str">
        <f t="shared" si="151"/>
        <v/>
      </c>
      <c r="S361" s="7" t="str">
        <f t="shared" si="152"/>
        <v/>
      </c>
      <c r="T361" s="56">
        <f t="shared" si="161"/>
        <v>11</v>
      </c>
      <c r="U361" s="56">
        <f t="shared" si="153"/>
        <v>1</v>
      </c>
      <c r="W361" s="8" t="str">
        <f t="shared" si="154"/>
        <v>IN</v>
      </c>
      <c r="X361" s="58">
        <f>IF(M360&gt;=1,IFERROR($AA$352*F360,""),"LOOK")</f>
        <v>6764.1101894654212</v>
      </c>
      <c r="Y361" s="59">
        <f t="shared" si="162"/>
        <v>13664.869069627113</v>
      </c>
      <c r="Z361" s="59">
        <f t="shared" si="163"/>
        <v>13664.869069627113</v>
      </c>
      <c r="AA361" s="59">
        <f>IFERROR(IF(U361&gt;1,"",MAX($Z$353:Z361)*P361),0)</f>
        <v>0</v>
      </c>
      <c r="AB361" s="59">
        <f t="shared" si="164"/>
        <v>23555.804100286878</v>
      </c>
    </row>
    <row r="362" spans="1:28" ht="15.75" customHeight="1" x14ac:dyDescent="0.25">
      <c r="A362" s="78">
        <f t="shared" si="166"/>
        <v>45214</v>
      </c>
      <c r="B362" s="2">
        <v>0.495</v>
      </c>
      <c r="C362" s="54">
        <f t="shared" si="165"/>
        <v>0</v>
      </c>
      <c r="D362" s="79">
        <v>6.1667132554369104</v>
      </c>
      <c r="E362" s="55">
        <f t="shared" si="155"/>
        <v>-6.2996941896024408E-2</v>
      </c>
      <c r="F362" s="8" t="str">
        <f t="shared" si="144"/>
        <v/>
      </c>
      <c r="G362" s="76" t="str">
        <f t="shared" si="145"/>
        <v/>
      </c>
      <c r="H362" s="56" t="str">
        <f t="shared" si="168"/>
        <v/>
      </c>
      <c r="I362" s="7" t="str">
        <f t="shared" si="146"/>
        <v/>
      </c>
      <c r="J362" s="7" t="str">
        <f t="shared" si="147"/>
        <v/>
      </c>
      <c r="K362" s="56">
        <f t="shared" si="159"/>
        <v>14</v>
      </c>
      <c r="L362" s="56">
        <f t="shared" si="160"/>
        <v>3</v>
      </c>
      <c r="M362" s="56">
        <f t="shared" si="156"/>
        <v>3</v>
      </c>
      <c r="N362" s="57">
        <f t="shared" si="148"/>
        <v>3</v>
      </c>
      <c r="O362" s="57" t="str">
        <f t="shared" si="149"/>
        <v/>
      </c>
      <c r="P362" s="56" t="str">
        <f t="shared" si="150"/>
        <v/>
      </c>
      <c r="Q362" s="56" t="str">
        <f t="shared" si="169"/>
        <v/>
      </c>
      <c r="R362" s="7" t="str">
        <f t="shared" si="151"/>
        <v/>
      </c>
      <c r="S362" s="7" t="str">
        <f t="shared" si="152"/>
        <v/>
      </c>
      <c r="T362" s="56">
        <f t="shared" si="161"/>
        <v>11</v>
      </c>
      <c r="U362" s="56">
        <f t="shared" si="153"/>
        <v>1</v>
      </c>
      <c r="W362" s="8" t="str">
        <f t="shared" si="154"/>
        <v>IN</v>
      </c>
      <c r="X362" s="58" t="str">
        <f t="shared" ref="X362:X367" si="170">IF(M361&gt;=1,IFERROR($X$4*F361,""),"LOOK")</f>
        <v/>
      </c>
      <c r="Y362" s="59">
        <f t="shared" si="162"/>
        <v>0</v>
      </c>
      <c r="Z362" s="59">
        <f t="shared" si="163"/>
        <v>13664.869069627113</v>
      </c>
      <c r="AA362" s="59">
        <f>IFERROR(IF(U362&gt;1,"",MAX($Z$353:Z362)*P362),0)</f>
        <v>0</v>
      </c>
      <c r="AB362" s="59">
        <f t="shared" si="164"/>
        <v>23555.804100286878</v>
      </c>
    </row>
    <row r="363" spans="1:28" ht="15.75" customHeight="1" x14ac:dyDescent="0.25">
      <c r="A363" s="78">
        <f t="shared" si="166"/>
        <v>45215</v>
      </c>
      <c r="B363" s="2">
        <v>0.5</v>
      </c>
      <c r="C363" s="54">
        <f t="shared" si="165"/>
        <v>1.0101010101010111E-2</v>
      </c>
      <c r="D363" s="79">
        <v>7.1730306926818361</v>
      </c>
      <c r="E363" s="55">
        <f t="shared" si="155"/>
        <v>0.16318537859007817</v>
      </c>
      <c r="F363" s="8" t="str">
        <f t="shared" si="144"/>
        <v>X</v>
      </c>
      <c r="G363" s="76" t="str">
        <f t="shared" si="145"/>
        <v/>
      </c>
      <c r="H363" s="56" t="str">
        <f t="shared" si="168"/>
        <v/>
      </c>
      <c r="I363" s="7" t="str">
        <f t="shared" si="146"/>
        <v/>
      </c>
      <c r="J363" s="7" t="str">
        <f t="shared" si="147"/>
        <v/>
      </c>
      <c r="K363" s="56">
        <f t="shared" si="159"/>
        <v>14</v>
      </c>
      <c r="L363" s="56">
        <f t="shared" si="160"/>
        <v>2</v>
      </c>
      <c r="M363" s="56">
        <f t="shared" si="156"/>
        <v>0</v>
      </c>
      <c r="N363" s="57">
        <f t="shared" si="148"/>
        <v>2</v>
      </c>
      <c r="O363" s="57">
        <f t="shared" si="149"/>
        <v>1</v>
      </c>
      <c r="P363" s="56" t="str">
        <f t="shared" si="150"/>
        <v/>
      </c>
      <c r="Q363" s="56" t="str">
        <f t="shared" si="169"/>
        <v/>
      </c>
      <c r="R363" s="7" t="str">
        <f t="shared" si="151"/>
        <v/>
      </c>
      <c r="S363" s="7" t="str">
        <f t="shared" si="152"/>
        <v/>
      </c>
      <c r="T363" s="56">
        <f t="shared" si="161"/>
        <v>12</v>
      </c>
      <c r="U363" s="56">
        <f t="shared" si="153"/>
        <v>1</v>
      </c>
      <c r="W363" s="8" t="str">
        <f t="shared" si="154"/>
        <v>OUT</v>
      </c>
      <c r="X363" s="58" t="str">
        <f t="shared" si="170"/>
        <v/>
      </c>
      <c r="Y363" s="59">
        <f t="shared" si="162"/>
        <v>0</v>
      </c>
      <c r="Z363" s="59">
        <f t="shared" si="163"/>
        <v>13664.869069627113</v>
      </c>
      <c r="AA363" s="59">
        <f>IFERROR(IF(U363&gt;1,"",MAX($Z$353:Z363)*P363),0)</f>
        <v>0</v>
      </c>
      <c r="AB363" s="59">
        <f t="shared" si="164"/>
        <v>23555.804100286878</v>
      </c>
    </row>
    <row r="364" spans="1:28" ht="15.75" customHeight="1" x14ac:dyDescent="0.25">
      <c r="A364" s="78">
        <f t="shared" si="166"/>
        <v>45216</v>
      </c>
      <c r="B364" s="2">
        <v>0.495</v>
      </c>
      <c r="C364" s="54">
        <f t="shared" si="165"/>
        <v>-1.0000000000000009E-2</v>
      </c>
      <c r="D364" s="79">
        <v>7.1659272754777543</v>
      </c>
      <c r="E364" s="55">
        <f t="shared" si="155"/>
        <v>-9.90295107942163E-4</v>
      </c>
      <c r="F364" s="8" t="str">
        <f t="shared" si="144"/>
        <v/>
      </c>
      <c r="G364" s="76" t="str">
        <f t="shared" si="145"/>
        <v/>
      </c>
      <c r="H364" s="56" t="str">
        <f t="shared" si="168"/>
        <v/>
      </c>
      <c r="I364" s="7" t="str">
        <f t="shared" si="146"/>
        <v/>
      </c>
      <c r="J364" s="7" t="str">
        <f t="shared" si="147"/>
        <v/>
      </c>
      <c r="K364" s="56">
        <f t="shared" si="159"/>
        <v>14</v>
      </c>
      <c r="L364" s="56">
        <f t="shared" si="160"/>
        <v>2</v>
      </c>
      <c r="M364" s="56">
        <f t="shared" si="156"/>
        <v>2</v>
      </c>
      <c r="N364" s="57">
        <f t="shared" si="148"/>
        <v>2</v>
      </c>
      <c r="O364" s="57" t="str">
        <f t="shared" si="149"/>
        <v/>
      </c>
      <c r="P364" s="56">
        <f t="shared" si="150"/>
        <v>0.495</v>
      </c>
      <c r="Q364" s="56" t="e">
        <f t="shared" si="169"/>
        <v>#N/A</v>
      </c>
      <c r="R364" s="7">
        <f t="shared" si="151"/>
        <v>-1.0000000000000009E-2</v>
      </c>
      <c r="S364" s="7">
        <f t="shared" si="152"/>
        <v>-9.90295107942163E-4</v>
      </c>
      <c r="T364" s="56">
        <f t="shared" si="161"/>
        <v>12</v>
      </c>
      <c r="U364" s="56">
        <f t="shared" si="153"/>
        <v>1</v>
      </c>
      <c r="W364" s="8" t="str">
        <f t="shared" si="154"/>
        <v>IN</v>
      </c>
      <c r="X364" s="58" t="str">
        <f t="shared" si="170"/>
        <v>LOOK</v>
      </c>
      <c r="Y364" s="59">
        <f t="shared" si="162"/>
        <v>0</v>
      </c>
      <c r="Z364" s="59">
        <f t="shared" si="163"/>
        <v>13664.869069627113</v>
      </c>
      <c r="AA364" s="59">
        <f>IFERROR(IF(U364&gt;1,"",MAX($Z$353:Z364)*P364),0)</f>
        <v>6764.1101894654212</v>
      </c>
      <c r="AB364" s="59">
        <f t="shared" si="164"/>
        <v>30319.914289752298</v>
      </c>
    </row>
    <row r="365" spans="1:28" ht="15.75" customHeight="1" x14ac:dyDescent="0.25">
      <c r="A365" s="78">
        <f t="shared" si="166"/>
        <v>45217</v>
      </c>
      <c r="B365" s="2">
        <v>0.49</v>
      </c>
      <c r="C365" s="54">
        <f t="shared" si="165"/>
        <v>-1.0101010101010111E-2</v>
      </c>
      <c r="D365" s="79">
        <f>$D$364/52*49</f>
        <v>6.7525083942001913</v>
      </c>
      <c r="E365" s="55">
        <f t="shared" si="155"/>
        <v>-5.7692307692307723E-2</v>
      </c>
      <c r="F365" s="8" t="str">
        <f t="shared" si="144"/>
        <v/>
      </c>
      <c r="G365" s="76" t="str">
        <f t="shared" si="145"/>
        <v/>
      </c>
      <c r="H365" s="56" t="str">
        <f t="shared" si="168"/>
        <v/>
      </c>
      <c r="I365" s="7" t="str">
        <f t="shared" si="146"/>
        <v/>
      </c>
      <c r="J365" s="7" t="str">
        <f t="shared" si="147"/>
        <v/>
      </c>
      <c r="K365" s="56">
        <f t="shared" si="159"/>
        <v>14</v>
      </c>
      <c r="L365" s="56">
        <f t="shared" si="160"/>
        <v>2</v>
      </c>
      <c r="M365" s="56">
        <f t="shared" si="156"/>
        <v>2</v>
      </c>
      <c r="N365" s="57">
        <f t="shared" si="148"/>
        <v>2</v>
      </c>
      <c r="O365" s="57" t="str">
        <f t="shared" si="149"/>
        <v/>
      </c>
      <c r="P365" s="56" t="str">
        <f t="shared" si="150"/>
        <v/>
      </c>
      <c r="Q365" s="56" t="str">
        <f t="shared" si="169"/>
        <v/>
      </c>
      <c r="R365" s="7" t="str">
        <f t="shared" si="151"/>
        <v/>
      </c>
      <c r="S365" s="7" t="str">
        <f t="shared" si="152"/>
        <v/>
      </c>
      <c r="T365" s="56">
        <f t="shared" si="161"/>
        <v>12</v>
      </c>
      <c r="U365" s="56">
        <f t="shared" si="153"/>
        <v>1</v>
      </c>
      <c r="W365" s="8" t="str">
        <f t="shared" si="154"/>
        <v>IN</v>
      </c>
      <c r="X365" s="58" t="str">
        <f t="shared" si="170"/>
        <v/>
      </c>
      <c r="Y365" s="59">
        <f t="shared" si="162"/>
        <v>0</v>
      </c>
      <c r="Z365" s="59">
        <f t="shared" si="163"/>
        <v>0</v>
      </c>
      <c r="AA365" s="59">
        <f>IFERROR(IF(U365&gt;1,"",MAX($Z$353:Z365)*P365),0)</f>
        <v>0</v>
      </c>
      <c r="AB365" s="59">
        <f t="shared" si="164"/>
        <v>30319.914289752298</v>
      </c>
    </row>
    <row r="366" spans="1:28" ht="15.75" customHeight="1" x14ac:dyDescent="0.25">
      <c r="A366" s="78">
        <f t="shared" si="166"/>
        <v>45218</v>
      </c>
      <c r="B366" s="2">
        <v>0.52500000000000002</v>
      </c>
      <c r="C366" s="54">
        <f t="shared" si="165"/>
        <v>7.1428571428571494E-2</v>
      </c>
      <c r="D366" s="79">
        <v>9</v>
      </c>
      <c r="E366" s="55">
        <f t="shared" si="155"/>
        <v>0.33283803212006452</v>
      </c>
      <c r="F366" s="8" t="str">
        <f t="shared" si="144"/>
        <v>X</v>
      </c>
      <c r="G366" s="76" t="str">
        <f t="shared" si="145"/>
        <v/>
      </c>
      <c r="H366" s="56" t="str">
        <f t="shared" si="168"/>
        <v/>
      </c>
      <c r="I366" s="7" t="str">
        <f t="shared" si="146"/>
        <v/>
      </c>
      <c r="J366" s="7" t="str">
        <f t="shared" si="147"/>
        <v/>
      </c>
      <c r="K366" s="56">
        <f t="shared" si="159"/>
        <v>14</v>
      </c>
      <c r="L366" s="56">
        <f t="shared" si="160"/>
        <v>1</v>
      </c>
      <c r="M366" s="56">
        <f t="shared" si="156"/>
        <v>0</v>
      </c>
      <c r="N366" s="57">
        <f t="shared" si="148"/>
        <v>1</v>
      </c>
      <c r="O366" s="57">
        <f t="shared" si="149"/>
        <v>1</v>
      </c>
      <c r="P366" s="56" t="str">
        <f t="shared" si="150"/>
        <v/>
      </c>
      <c r="Q366" s="56" t="str">
        <f t="shared" si="169"/>
        <v/>
      </c>
      <c r="R366" s="7" t="str">
        <f t="shared" si="151"/>
        <v/>
      </c>
      <c r="S366" s="7" t="str">
        <f t="shared" si="152"/>
        <v/>
      </c>
      <c r="T366" s="56">
        <f t="shared" si="161"/>
        <v>13</v>
      </c>
      <c r="U366" s="56">
        <f t="shared" si="153"/>
        <v>1</v>
      </c>
      <c r="W366" s="8" t="str">
        <f t="shared" si="154"/>
        <v>OUT</v>
      </c>
      <c r="X366" s="58" t="str">
        <f t="shared" si="170"/>
        <v/>
      </c>
      <c r="Y366" s="59">
        <f t="shared" si="162"/>
        <v>0</v>
      </c>
      <c r="Z366" s="59">
        <f t="shared" si="163"/>
        <v>0</v>
      </c>
      <c r="AA366" s="59">
        <f>IFERROR(IF(U366&gt;1,"",MAX($Z$353:Z366)*P366),0)</f>
        <v>0</v>
      </c>
      <c r="AB366" s="59">
        <f t="shared" si="164"/>
        <v>30319.914289752298</v>
      </c>
    </row>
    <row r="367" spans="1:28" ht="15.75" customHeight="1" x14ac:dyDescent="0.25">
      <c r="A367" s="78">
        <f t="shared" si="166"/>
        <v>45219</v>
      </c>
      <c r="B367" s="2">
        <v>0.52</v>
      </c>
      <c r="C367" s="54">
        <f t="shared" si="165"/>
        <v>-9.5238095238095316E-3</v>
      </c>
      <c r="D367" s="79">
        <v>21.370129870129869</v>
      </c>
      <c r="E367" s="55">
        <f t="shared" si="155"/>
        <v>1.3744588744588744</v>
      </c>
      <c r="F367" s="8">
        <f t="shared" si="144"/>
        <v>1</v>
      </c>
      <c r="G367" s="76" t="str">
        <f t="shared" si="145"/>
        <v/>
      </c>
      <c r="H367" s="56" t="str">
        <f t="shared" si="168"/>
        <v/>
      </c>
      <c r="I367" s="7" t="str">
        <f t="shared" si="146"/>
        <v/>
      </c>
      <c r="J367" s="7" t="str">
        <f t="shared" si="147"/>
        <v/>
      </c>
      <c r="K367" s="56">
        <f t="shared" si="159"/>
        <v>15</v>
      </c>
      <c r="L367" s="56">
        <f t="shared" si="160"/>
        <v>2</v>
      </c>
      <c r="M367" s="56">
        <f t="shared" si="156"/>
        <v>2</v>
      </c>
      <c r="N367" s="57">
        <f t="shared" si="148"/>
        <v>2</v>
      </c>
      <c r="O367" s="57" t="str">
        <f t="shared" si="149"/>
        <v>X</v>
      </c>
      <c r="P367" s="56">
        <f t="shared" si="150"/>
        <v>0.52</v>
      </c>
      <c r="Q367" s="56" t="e">
        <f t="shared" si="169"/>
        <v>#N/A</v>
      </c>
      <c r="R367" s="7">
        <f t="shared" si="151"/>
        <v>-9.5238095238095316E-3</v>
      </c>
      <c r="S367" s="7">
        <f t="shared" si="152"/>
        <v>1.3744588744588744</v>
      </c>
      <c r="T367" s="56">
        <f t="shared" si="161"/>
        <v>13</v>
      </c>
      <c r="U367" s="56">
        <f t="shared" si="153"/>
        <v>1</v>
      </c>
      <c r="W367" s="8" t="str">
        <f t="shared" si="154"/>
        <v>IN</v>
      </c>
      <c r="X367" s="58" t="str">
        <f t="shared" si="170"/>
        <v>LOOK</v>
      </c>
      <c r="Y367" s="59">
        <f t="shared" si="162"/>
        <v>0</v>
      </c>
      <c r="Z367" s="59">
        <f t="shared" si="163"/>
        <v>0</v>
      </c>
      <c r="AA367" s="59">
        <f>IFERROR(IF(U367&gt;1,"",MAX($Z$353:Z367)*P367),0)</f>
        <v>7105.7319162060994</v>
      </c>
      <c r="AB367" s="59">
        <f t="shared" si="164"/>
        <v>37425.646205958401</v>
      </c>
    </row>
    <row r="368" spans="1:28" ht="15.75" customHeight="1" x14ac:dyDescent="0.25">
      <c r="A368" s="78">
        <f t="shared" si="166"/>
        <v>45220</v>
      </c>
      <c r="B368" s="2">
        <v>0.52500000000000002</v>
      </c>
      <c r="C368" s="54">
        <f t="shared" si="165"/>
        <v>9.6153846153846229E-3</v>
      </c>
      <c r="D368" s="79">
        <v>14.902597402597401</v>
      </c>
      <c r="E368" s="55">
        <f t="shared" si="155"/>
        <v>-0.3026435733819508</v>
      </c>
      <c r="F368" s="8" t="str">
        <f t="shared" si="144"/>
        <v/>
      </c>
      <c r="G368" s="76">
        <f t="shared" si="145"/>
        <v>0.52500000000000002</v>
      </c>
      <c r="H368" s="56" t="e">
        <f t="shared" si="168"/>
        <v>#N/A</v>
      </c>
      <c r="I368" s="7">
        <f t="shared" si="146"/>
        <v>9.6153846153846229E-3</v>
      </c>
      <c r="J368" s="7">
        <f t="shared" si="147"/>
        <v>-0.3026435733819508</v>
      </c>
      <c r="K368" s="56">
        <f t="shared" si="159"/>
        <v>15</v>
      </c>
      <c r="L368" s="56">
        <f t="shared" si="160"/>
        <v>2</v>
      </c>
      <c r="M368" s="56">
        <f t="shared" si="156"/>
        <v>2</v>
      </c>
      <c r="N368" s="57">
        <f t="shared" si="148"/>
        <v>2</v>
      </c>
      <c r="O368" s="57" t="str">
        <f t="shared" si="149"/>
        <v/>
      </c>
      <c r="P368" s="56" t="str">
        <f t="shared" si="150"/>
        <v/>
      </c>
      <c r="Q368" s="56" t="str">
        <f t="shared" si="169"/>
        <v/>
      </c>
      <c r="R368" s="7" t="str">
        <f t="shared" si="151"/>
        <v/>
      </c>
      <c r="S368" s="7" t="str">
        <f t="shared" si="152"/>
        <v/>
      </c>
      <c r="T368" s="56">
        <f t="shared" si="161"/>
        <v>13</v>
      </c>
      <c r="U368" s="56">
        <f t="shared" si="153"/>
        <v>1</v>
      </c>
      <c r="W368" s="8" t="str">
        <f t="shared" si="154"/>
        <v>IN</v>
      </c>
      <c r="X368" s="58">
        <f>IF(M367&gt;=1,IFERROR($AA$364*F367,""),"LOOK")</f>
        <v>6764.1101894654212</v>
      </c>
      <c r="Y368" s="59">
        <f t="shared" si="162"/>
        <v>12884.019408505563</v>
      </c>
      <c r="Z368" s="59">
        <f t="shared" si="163"/>
        <v>12884.019408505563</v>
      </c>
      <c r="AA368" s="59">
        <f>IFERROR(IF(U368&gt;1,"",MAX($Z$353:Z368)*P368),0)</f>
        <v>0</v>
      </c>
      <c r="AB368" s="59">
        <f t="shared" si="164"/>
        <v>37425.646205958401</v>
      </c>
    </row>
    <row r="369" spans="1:28" ht="15.75" customHeight="1" x14ac:dyDescent="0.25">
      <c r="A369" s="78">
        <f t="shared" si="166"/>
        <v>45221</v>
      </c>
      <c r="B369" s="2">
        <v>0.52500000000000002</v>
      </c>
      <c r="C369" s="54">
        <f t="shared" si="165"/>
        <v>0</v>
      </c>
      <c r="D369" s="79">
        <v>12.448051948051949</v>
      </c>
      <c r="E369" s="55">
        <f t="shared" si="155"/>
        <v>-0.16470588235294098</v>
      </c>
      <c r="F369" s="8" t="str">
        <f t="shared" si="144"/>
        <v/>
      </c>
      <c r="G369" s="76" t="str">
        <f t="shared" si="145"/>
        <v/>
      </c>
      <c r="H369" s="56" t="str">
        <f t="shared" si="168"/>
        <v/>
      </c>
      <c r="I369" s="7" t="str">
        <f t="shared" si="146"/>
        <v/>
      </c>
      <c r="J369" s="7" t="str">
        <f t="shared" si="147"/>
        <v/>
      </c>
      <c r="K369" s="56">
        <f t="shared" si="159"/>
        <v>15</v>
      </c>
      <c r="L369" s="56">
        <f t="shared" si="160"/>
        <v>2</v>
      </c>
      <c r="M369" s="56">
        <f t="shared" si="156"/>
        <v>2</v>
      </c>
      <c r="N369" s="57">
        <f t="shared" si="148"/>
        <v>2</v>
      </c>
      <c r="O369" s="57" t="str">
        <f t="shared" si="149"/>
        <v/>
      </c>
      <c r="P369" s="56" t="str">
        <f t="shared" si="150"/>
        <v/>
      </c>
      <c r="Q369" s="56" t="str">
        <f t="shared" si="169"/>
        <v/>
      </c>
      <c r="R369" s="7" t="str">
        <f t="shared" si="151"/>
        <v/>
      </c>
      <c r="S369" s="7" t="str">
        <f t="shared" si="152"/>
        <v/>
      </c>
      <c r="T369" s="56">
        <f t="shared" si="161"/>
        <v>13</v>
      </c>
      <c r="U369" s="56">
        <f t="shared" si="153"/>
        <v>1</v>
      </c>
      <c r="W369" s="8" t="str">
        <f t="shared" si="154"/>
        <v>IN</v>
      </c>
      <c r="X369" s="58" t="str">
        <f t="shared" ref="X369:X432" si="171">IF(M368&gt;=1,IFERROR($X$4*F368,""),"LOOK")</f>
        <v/>
      </c>
      <c r="Y369" s="59">
        <f t="shared" si="162"/>
        <v>0</v>
      </c>
      <c r="Z369" s="59">
        <f t="shared" si="163"/>
        <v>12884.019408505563</v>
      </c>
      <c r="AA369" s="59">
        <f>IFERROR(IF(U369&gt;1,"",MAX($Z$353:Z369)*P369),0)</f>
        <v>0</v>
      </c>
      <c r="AB369" s="59">
        <f t="shared" si="164"/>
        <v>37425.646205958401</v>
      </c>
    </row>
    <row r="370" spans="1:28" ht="15.75" customHeight="1" x14ac:dyDescent="0.25">
      <c r="A370" s="78">
        <f t="shared" si="166"/>
        <v>45222</v>
      </c>
      <c r="B370" s="2">
        <v>0.55000000000000004</v>
      </c>
      <c r="C370" s="54">
        <f t="shared" si="165"/>
        <v>4.7619047619047658E-2</v>
      </c>
      <c r="D370" s="79">
        <v>13.870129870129871</v>
      </c>
      <c r="E370" s="55">
        <f t="shared" si="155"/>
        <v>0.11424100156494515</v>
      </c>
      <c r="F370" s="8">
        <f t="shared" si="144"/>
        <v>1</v>
      </c>
      <c r="G370" s="76" t="str">
        <f t="shared" si="145"/>
        <v/>
      </c>
      <c r="H370" s="56" t="str">
        <f t="shared" si="168"/>
        <v/>
      </c>
      <c r="I370" s="7" t="str">
        <f t="shared" si="146"/>
        <v/>
      </c>
      <c r="J370" s="7" t="str">
        <f t="shared" si="147"/>
        <v/>
      </c>
      <c r="K370" s="56">
        <f t="shared" ref="K370:K433" si="172">K369+COUNTIF(F370,"1")</f>
        <v>16</v>
      </c>
      <c r="L370" s="56">
        <f t="shared" ref="L370:L433" si="173">K370-T370</f>
        <v>3</v>
      </c>
      <c r="M370" s="56">
        <f t="shared" si="156"/>
        <v>3</v>
      </c>
      <c r="N370" s="57">
        <f t="shared" si="148"/>
        <v>3</v>
      </c>
      <c r="O370" s="57" t="str">
        <f t="shared" si="149"/>
        <v>X</v>
      </c>
      <c r="P370" s="56" t="str">
        <f t="shared" si="150"/>
        <v/>
      </c>
      <c r="Q370" s="56" t="str">
        <f t="shared" si="169"/>
        <v/>
      </c>
      <c r="R370" s="7" t="str">
        <f t="shared" si="151"/>
        <v/>
      </c>
      <c r="S370" s="7" t="str">
        <f t="shared" si="152"/>
        <v/>
      </c>
      <c r="T370" s="56">
        <f t="shared" ref="T370:T433" si="174">T369+COUNTIF(O370,"1")</f>
        <v>13</v>
      </c>
      <c r="U370" s="56">
        <f t="shared" si="153"/>
        <v>1</v>
      </c>
      <c r="W370" s="8" t="str">
        <f t="shared" si="154"/>
        <v>IN</v>
      </c>
      <c r="X370" s="58" t="str">
        <f t="shared" si="171"/>
        <v/>
      </c>
      <c r="Y370" s="59">
        <f t="shared" ref="Y370:Y433" si="175">IFERROR(X370/G370,0)</f>
        <v>0</v>
      </c>
      <c r="Z370" s="59">
        <f t="shared" ref="Z370:Z433" si="176">IF(AA369&gt;0,0+Y370,Z369+Y370)</f>
        <v>12884.019408505563</v>
      </c>
      <c r="AA370" s="59">
        <f>IFERROR(IF(U370&gt;1,"",MAX($Z$353:Z370)*P370),0)</f>
        <v>0</v>
      </c>
      <c r="AB370" s="59">
        <f t="shared" ref="AB370:AB433" si="177">AB369+AA370</f>
        <v>37425.646205958401</v>
      </c>
    </row>
    <row r="371" spans="1:28" ht="15.75" customHeight="1" x14ac:dyDescent="0.25">
      <c r="A371" s="78">
        <f t="shared" si="166"/>
        <v>45223</v>
      </c>
      <c r="B371" s="2">
        <v>0.56499999999999995</v>
      </c>
      <c r="C371" s="54">
        <f t="shared" si="165"/>
        <v>2.7272727272727094E-2</v>
      </c>
      <c r="D371" s="79">
        <v>23.785714285714281</v>
      </c>
      <c r="E371" s="55">
        <f t="shared" si="155"/>
        <v>0.71488764044943776</v>
      </c>
      <c r="F371" s="8" t="str">
        <f t="shared" si="144"/>
        <v>X</v>
      </c>
      <c r="G371" s="76">
        <f t="shared" si="145"/>
        <v>0.56499999999999995</v>
      </c>
      <c r="H371" s="56" t="e">
        <f t="shared" si="168"/>
        <v>#N/A</v>
      </c>
      <c r="I371" s="7">
        <f t="shared" si="146"/>
        <v>2.7272727272727094E-2</v>
      </c>
      <c r="J371" s="7">
        <f t="shared" si="147"/>
        <v>0.71488764044943776</v>
      </c>
      <c r="K371" s="56">
        <f t="shared" si="172"/>
        <v>16</v>
      </c>
      <c r="L371" s="56">
        <f t="shared" si="173"/>
        <v>2</v>
      </c>
      <c r="M371" s="56">
        <f t="shared" si="156"/>
        <v>0</v>
      </c>
      <c r="N371" s="57">
        <f t="shared" si="148"/>
        <v>2</v>
      </c>
      <c r="O371" s="57">
        <f t="shared" si="149"/>
        <v>1</v>
      </c>
      <c r="P371" s="56" t="str">
        <f t="shared" si="150"/>
        <v/>
      </c>
      <c r="Q371" s="56" t="str">
        <f t="shared" si="169"/>
        <v/>
      </c>
      <c r="R371" s="7" t="str">
        <f t="shared" si="151"/>
        <v/>
      </c>
      <c r="S371" s="7" t="str">
        <f t="shared" si="152"/>
        <v/>
      </c>
      <c r="T371" s="56">
        <f t="shared" si="174"/>
        <v>14</v>
      </c>
      <c r="U371" s="56">
        <f t="shared" si="153"/>
        <v>1</v>
      </c>
      <c r="W371" s="8" t="str">
        <f t="shared" si="154"/>
        <v>OUT</v>
      </c>
      <c r="X371" s="58">
        <f t="shared" si="171"/>
        <v>1000</v>
      </c>
      <c r="Y371" s="59">
        <f t="shared" si="175"/>
        <v>1769.911504424779</v>
      </c>
      <c r="Z371" s="59">
        <f t="shared" si="176"/>
        <v>14653.930912930342</v>
      </c>
      <c r="AA371" s="59">
        <f>IFERROR(IF(U371&gt;1,"",MAX($Z$353:Z371)*P371),0)</f>
        <v>0</v>
      </c>
      <c r="AB371" s="59">
        <f t="shared" si="177"/>
        <v>37425.646205958401</v>
      </c>
    </row>
    <row r="372" spans="1:28" ht="15.75" customHeight="1" x14ac:dyDescent="0.25">
      <c r="A372" s="78">
        <f t="shared" si="166"/>
        <v>45224</v>
      </c>
      <c r="B372" s="2">
        <v>0.56000000000000005</v>
      </c>
      <c r="C372" s="54">
        <f t="shared" si="165"/>
        <v>-8.8495575221237063E-3</v>
      </c>
      <c r="D372" s="79">
        <v>18.11688311688312</v>
      </c>
      <c r="E372" s="55">
        <f t="shared" si="155"/>
        <v>-0.23832923832923805</v>
      </c>
      <c r="F372" s="8" t="str">
        <f t="shared" si="144"/>
        <v/>
      </c>
      <c r="G372" s="76" t="str">
        <f t="shared" si="145"/>
        <v/>
      </c>
      <c r="H372" s="56" t="str">
        <f t="shared" si="168"/>
        <v/>
      </c>
      <c r="I372" s="7" t="str">
        <f t="shared" si="146"/>
        <v/>
      </c>
      <c r="J372" s="7" t="str">
        <f t="shared" si="147"/>
        <v/>
      </c>
      <c r="K372" s="56">
        <f t="shared" si="172"/>
        <v>16</v>
      </c>
      <c r="L372" s="56">
        <f t="shared" si="173"/>
        <v>2</v>
      </c>
      <c r="M372" s="56">
        <f t="shared" si="156"/>
        <v>2</v>
      </c>
      <c r="N372" s="57">
        <f t="shared" si="148"/>
        <v>2</v>
      </c>
      <c r="O372" s="57" t="str">
        <f t="shared" si="149"/>
        <v/>
      </c>
      <c r="P372" s="56">
        <f t="shared" si="150"/>
        <v>0.56000000000000005</v>
      </c>
      <c r="Q372" s="56" t="e">
        <f t="shared" si="169"/>
        <v>#N/A</v>
      </c>
      <c r="R372" s="7">
        <f t="shared" si="151"/>
        <v>-8.8495575221237063E-3</v>
      </c>
      <c r="S372" s="7">
        <f t="shared" si="152"/>
        <v>-0.23832923832923805</v>
      </c>
      <c r="T372" s="56">
        <f t="shared" si="174"/>
        <v>14</v>
      </c>
      <c r="U372" s="56">
        <f t="shared" si="153"/>
        <v>1</v>
      </c>
      <c r="W372" s="8" t="str">
        <f t="shared" si="154"/>
        <v>IN</v>
      </c>
      <c r="X372" s="58" t="str">
        <f t="shared" si="171"/>
        <v>LOOK</v>
      </c>
      <c r="Y372" s="59">
        <f t="shared" si="175"/>
        <v>0</v>
      </c>
      <c r="Z372" s="59">
        <f t="shared" si="176"/>
        <v>14653.930912930342</v>
      </c>
      <c r="AA372" s="59">
        <f>IFERROR(IF(U372&gt;1,"",MAX($Z$353:Z372)*P372),0)</f>
        <v>8206.2013112409932</v>
      </c>
      <c r="AB372" s="59">
        <f t="shared" si="177"/>
        <v>45631.847517199392</v>
      </c>
    </row>
    <row r="373" spans="1:28" ht="15.75" customHeight="1" x14ac:dyDescent="0.25">
      <c r="A373" s="78">
        <f t="shared" si="166"/>
        <v>45225</v>
      </c>
      <c r="B373" s="2">
        <v>0.56499999999999995</v>
      </c>
      <c r="C373" s="54">
        <f t="shared" si="165"/>
        <v>8.9285714285712373E-3</v>
      </c>
      <c r="D373" s="79">
        <v>15.13636363636364</v>
      </c>
      <c r="E373" s="55">
        <f t="shared" si="155"/>
        <v>-0.16451612903225799</v>
      </c>
      <c r="F373" s="8" t="str">
        <f t="shared" si="144"/>
        <v/>
      </c>
      <c r="G373" s="76" t="str">
        <f t="shared" si="145"/>
        <v/>
      </c>
      <c r="H373" s="56" t="str">
        <f t="shared" si="168"/>
        <v/>
      </c>
      <c r="I373" s="7" t="str">
        <f t="shared" si="146"/>
        <v/>
      </c>
      <c r="J373" s="7" t="str">
        <f t="shared" si="147"/>
        <v/>
      </c>
      <c r="K373" s="56">
        <f t="shared" si="172"/>
        <v>16</v>
      </c>
      <c r="L373" s="56">
        <f t="shared" si="173"/>
        <v>2</v>
      </c>
      <c r="M373" s="56">
        <f t="shared" si="156"/>
        <v>2</v>
      </c>
      <c r="N373" s="57">
        <f t="shared" si="148"/>
        <v>2</v>
      </c>
      <c r="O373" s="57" t="str">
        <f t="shared" si="149"/>
        <v/>
      </c>
      <c r="P373" s="56" t="str">
        <f t="shared" si="150"/>
        <v/>
      </c>
      <c r="Q373" s="56" t="str">
        <f t="shared" si="169"/>
        <v/>
      </c>
      <c r="R373" s="7" t="str">
        <f t="shared" si="151"/>
        <v/>
      </c>
      <c r="S373" s="7" t="str">
        <f t="shared" si="152"/>
        <v/>
      </c>
      <c r="T373" s="56">
        <f t="shared" si="174"/>
        <v>14</v>
      </c>
      <c r="U373" s="56">
        <f t="shared" si="153"/>
        <v>1</v>
      </c>
      <c r="W373" s="8" t="str">
        <f t="shared" si="154"/>
        <v>IN</v>
      </c>
      <c r="X373" s="58" t="str">
        <f t="shared" si="171"/>
        <v/>
      </c>
      <c r="Y373" s="59">
        <f t="shared" si="175"/>
        <v>0</v>
      </c>
      <c r="Z373" s="59">
        <f t="shared" si="176"/>
        <v>0</v>
      </c>
      <c r="AA373" s="59">
        <f>IFERROR(IF(U373&gt;1,"",MAX($Z$353:Z373)*P373),0)</f>
        <v>0</v>
      </c>
      <c r="AB373" s="59">
        <f t="shared" si="177"/>
        <v>45631.847517199392</v>
      </c>
    </row>
    <row r="374" spans="1:28" ht="15.75" customHeight="1" x14ac:dyDescent="0.25">
      <c r="A374" s="78">
        <f t="shared" si="166"/>
        <v>45226</v>
      </c>
      <c r="B374" s="2">
        <v>0.55000000000000004</v>
      </c>
      <c r="C374" s="54">
        <f t="shared" si="165"/>
        <v>-2.6548672566371511E-2</v>
      </c>
      <c r="D374" s="79">
        <f>$D$373/38*33</f>
        <v>13.144736842105267</v>
      </c>
      <c r="E374" s="55">
        <f t="shared" si="155"/>
        <v>-0.13157894736842099</v>
      </c>
      <c r="F374" s="8" t="str">
        <f t="shared" si="144"/>
        <v/>
      </c>
      <c r="G374" s="76" t="str">
        <f t="shared" si="145"/>
        <v/>
      </c>
      <c r="H374" s="56" t="str">
        <f t="shared" si="168"/>
        <v/>
      </c>
      <c r="I374" s="7" t="str">
        <f t="shared" si="146"/>
        <v/>
      </c>
      <c r="J374" s="7" t="str">
        <f t="shared" si="147"/>
        <v/>
      </c>
      <c r="K374" s="56">
        <f t="shared" si="172"/>
        <v>16</v>
      </c>
      <c r="L374" s="56">
        <f t="shared" si="173"/>
        <v>2</v>
      </c>
      <c r="M374" s="56">
        <f t="shared" si="156"/>
        <v>2</v>
      </c>
      <c r="N374" s="57">
        <f t="shared" si="148"/>
        <v>2</v>
      </c>
      <c r="O374" s="57" t="str">
        <f t="shared" si="149"/>
        <v/>
      </c>
      <c r="P374" s="56" t="str">
        <f t="shared" si="150"/>
        <v/>
      </c>
      <c r="Q374" s="56" t="str">
        <f t="shared" si="169"/>
        <v/>
      </c>
      <c r="R374" s="7" t="str">
        <f t="shared" si="151"/>
        <v/>
      </c>
      <c r="S374" s="7" t="str">
        <f t="shared" si="152"/>
        <v/>
      </c>
      <c r="T374" s="56">
        <f t="shared" si="174"/>
        <v>14</v>
      </c>
      <c r="U374" s="56">
        <f t="shared" si="153"/>
        <v>1</v>
      </c>
      <c r="W374" s="8" t="str">
        <f t="shared" si="154"/>
        <v>IN</v>
      </c>
      <c r="X374" s="58" t="str">
        <f t="shared" si="171"/>
        <v/>
      </c>
      <c r="Y374" s="59">
        <f t="shared" si="175"/>
        <v>0</v>
      </c>
      <c r="Z374" s="59">
        <f t="shared" si="176"/>
        <v>0</v>
      </c>
      <c r="AA374" s="59">
        <f>IFERROR(IF(U374&gt;1,"",MAX($Z$353:Z374)*P374),0)</f>
        <v>0</v>
      </c>
      <c r="AB374" s="59">
        <f t="shared" si="177"/>
        <v>45631.847517199392</v>
      </c>
    </row>
    <row r="375" spans="1:28" ht="15.75" customHeight="1" x14ac:dyDescent="0.25">
      <c r="A375" s="78">
        <f t="shared" si="166"/>
        <v>45227</v>
      </c>
      <c r="B375" s="2">
        <v>0.54</v>
      </c>
      <c r="C375" s="54">
        <f t="shared" si="165"/>
        <v>-1.8181818181818195E-2</v>
      </c>
      <c r="D375" s="79">
        <f>$D$373/38*26</f>
        <v>10.356459330143544</v>
      </c>
      <c r="E375" s="55">
        <f t="shared" si="155"/>
        <v>-0.21212121212121213</v>
      </c>
      <c r="F375" s="8" t="str">
        <f t="shared" si="144"/>
        <v/>
      </c>
      <c r="G375" s="76" t="str">
        <f t="shared" si="145"/>
        <v/>
      </c>
      <c r="H375" s="56" t="str">
        <f t="shared" si="168"/>
        <v/>
      </c>
      <c r="I375" s="7" t="str">
        <f t="shared" si="146"/>
        <v/>
      </c>
      <c r="J375" s="7" t="str">
        <f t="shared" si="147"/>
        <v/>
      </c>
      <c r="K375" s="56">
        <f t="shared" si="172"/>
        <v>16</v>
      </c>
      <c r="L375" s="56">
        <f t="shared" si="173"/>
        <v>2</v>
      </c>
      <c r="M375" s="56">
        <f t="shared" si="156"/>
        <v>2</v>
      </c>
      <c r="N375" s="57">
        <f t="shared" si="148"/>
        <v>2</v>
      </c>
      <c r="O375" s="57" t="str">
        <f t="shared" si="149"/>
        <v/>
      </c>
      <c r="P375" s="56" t="str">
        <f t="shared" si="150"/>
        <v/>
      </c>
      <c r="Q375" s="56" t="str">
        <f t="shared" si="169"/>
        <v/>
      </c>
      <c r="R375" s="7" t="str">
        <f t="shared" si="151"/>
        <v/>
      </c>
      <c r="S375" s="7" t="str">
        <f t="shared" si="152"/>
        <v/>
      </c>
      <c r="T375" s="56">
        <f t="shared" si="174"/>
        <v>14</v>
      </c>
      <c r="U375" s="56">
        <f t="shared" si="153"/>
        <v>1</v>
      </c>
      <c r="W375" s="8" t="str">
        <f t="shared" si="154"/>
        <v>IN</v>
      </c>
      <c r="X375" s="58" t="str">
        <f t="shared" si="171"/>
        <v/>
      </c>
      <c r="Y375" s="59">
        <f t="shared" si="175"/>
        <v>0</v>
      </c>
      <c r="Z375" s="59">
        <f t="shared" si="176"/>
        <v>0</v>
      </c>
      <c r="AA375" s="59">
        <f>IFERROR(IF(U375&gt;1,"",MAX($Z$353:Z375)*P375),0)</f>
        <v>0</v>
      </c>
      <c r="AB375" s="59">
        <f t="shared" si="177"/>
        <v>45631.847517199392</v>
      </c>
    </row>
    <row r="376" spans="1:28" ht="15.75" customHeight="1" x14ac:dyDescent="0.25">
      <c r="A376" s="78">
        <f t="shared" si="166"/>
        <v>45228</v>
      </c>
      <c r="B376" s="2">
        <v>0.56000000000000005</v>
      </c>
      <c r="C376" s="54">
        <f t="shared" si="165"/>
        <v>3.703703703703707E-2</v>
      </c>
      <c r="D376" s="79">
        <f>$D$373/38*30</f>
        <v>11.949760765550243</v>
      </c>
      <c r="E376" s="55">
        <f t="shared" si="155"/>
        <v>0.15384615384615388</v>
      </c>
      <c r="F376" s="8">
        <f t="shared" si="144"/>
        <v>1</v>
      </c>
      <c r="G376" s="76" t="str">
        <f t="shared" si="145"/>
        <v/>
      </c>
      <c r="H376" s="56" t="str">
        <f t="shared" si="168"/>
        <v/>
      </c>
      <c r="I376" s="7" t="str">
        <f t="shared" si="146"/>
        <v/>
      </c>
      <c r="J376" s="7" t="str">
        <f t="shared" si="147"/>
        <v/>
      </c>
      <c r="K376" s="56">
        <f t="shared" si="172"/>
        <v>17</v>
      </c>
      <c r="L376" s="56">
        <f t="shared" si="173"/>
        <v>3</v>
      </c>
      <c r="M376" s="56">
        <f t="shared" si="156"/>
        <v>3</v>
      </c>
      <c r="N376" s="57">
        <f t="shared" si="148"/>
        <v>3</v>
      </c>
      <c r="O376" s="57" t="str">
        <f t="shared" si="149"/>
        <v>X</v>
      </c>
      <c r="P376" s="56" t="str">
        <f t="shared" si="150"/>
        <v/>
      </c>
      <c r="Q376" s="56" t="str">
        <f t="shared" si="169"/>
        <v/>
      </c>
      <c r="R376" s="7" t="str">
        <f t="shared" si="151"/>
        <v/>
      </c>
      <c r="S376" s="7" t="str">
        <f t="shared" si="152"/>
        <v/>
      </c>
      <c r="T376" s="56">
        <f t="shared" si="174"/>
        <v>14</v>
      </c>
      <c r="U376" s="56">
        <f t="shared" si="153"/>
        <v>1</v>
      </c>
      <c r="W376" s="8" t="str">
        <f t="shared" si="154"/>
        <v>IN</v>
      </c>
      <c r="X376" s="58" t="str">
        <f t="shared" si="171"/>
        <v/>
      </c>
      <c r="Y376" s="59">
        <f t="shared" si="175"/>
        <v>0</v>
      </c>
      <c r="Z376" s="59">
        <f t="shared" si="176"/>
        <v>0</v>
      </c>
      <c r="AA376" s="59">
        <f>IFERROR(IF(U376&gt;1,"",MAX($Z$353:Z376)*P376),0)</f>
        <v>0</v>
      </c>
      <c r="AB376" s="59">
        <f t="shared" si="177"/>
        <v>45631.847517199392</v>
      </c>
    </row>
    <row r="377" spans="1:28" ht="15.75" customHeight="1" x14ac:dyDescent="0.25">
      <c r="A377" s="78">
        <f t="shared" si="166"/>
        <v>45229</v>
      </c>
      <c r="B377" s="2">
        <v>0.57999999999999996</v>
      </c>
      <c r="C377" s="54">
        <f t="shared" si="165"/>
        <v>3.5714285714285546E-2</v>
      </c>
      <c r="D377" s="79">
        <f>$D$373/38*100</f>
        <v>39.832535885167474</v>
      </c>
      <c r="E377" s="55">
        <f t="shared" si="155"/>
        <v>2.333333333333333</v>
      </c>
      <c r="F377" s="8">
        <f t="shared" si="144"/>
        <v>1</v>
      </c>
      <c r="G377" s="76">
        <f t="shared" si="145"/>
        <v>0.57999999999999996</v>
      </c>
      <c r="H377" s="56" t="e">
        <f t="shared" si="168"/>
        <v>#N/A</v>
      </c>
      <c r="I377" s="7">
        <f t="shared" si="146"/>
        <v>3.5714285714285546E-2</v>
      </c>
      <c r="J377" s="7">
        <f t="shared" si="147"/>
        <v>2.333333333333333</v>
      </c>
      <c r="K377" s="56">
        <f t="shared" si="172"/>
        <v>18</v>
      </c>
      <c r="L377" s="56">
        <f t="shared" si="173"/>
        <v>4</v>
      </c>
      <c r="M377" s="56">
        <f t="shared" si="156"/>
        <v>4</v>
      </c>
      <c r="N377" s="57">
        <f t="shared" si="148"/>
        <v>4</v>
      </c>
      <c r="O377" s="57" t="str">
        <f t="shared" si="149"/>
        <v>X</v>
      </c>
      <c r="P377" s="56" t="str">
        <f t="shared" si="150"/>
        <v/>
      </c>
      <c r="Q377" s="56" t="str">
        <f t="shared" si="169"/>
        <v/>
      </c>
      <c r="R377" s="7" t="str">
        <f t="shared" si="151"/>
        <v/>
      </c>
      <c r="S377" s="7" t="str">
        <f t="shared" si="152"/>
        <v/>
      </c>
      <c r="T377" s="56">
        <f t="shared" si="174"/>
        <v>14</v>
      </c>
      <c r="U377" s="56">
        <f t="shared" si="153"/>
        <v>1</v>
      </c>
      <c r="W377" s="8" t="str">
        <f t="shared" si="154"/>
        <v>IN</v>
      </c>
      <c r="X377" s="58">
        <f t="shared" si="171"/>
        <v>1000</v>
      </c>
      <c r="Y377" s="59">
        <f t="shared" si="175"/>
        <v>1724.1379310344828</v>
      </c>
      <c r="Z377" s="59">
        <f t="shared" si="176"/>
        <v>1724.1379310344828</v>
      </c>
      <c r="AA377" s="59">
        <f>IFERROR(IF(U377&gt;1,"",MAX($Z$353:Z377)*P377),0)</f>
        <v>0</v>
      </c>
      <c r="AB377" s="59">
        <f t="shared" si="177"/>
        <v>45631.847517199392</v>
      </c>
    </row>
    <row r="378" spans="1:28" ht="15.75" customHeight="1" x14ac:dyDescent="0.25">
      <c r="A378" s="78">
        <f t="shared" ref="A378:A392" si="178">A377+1</f>
        <v>45230</v>
      </c>
      <c r="B378" s="2">
        <v>0.6</v>
      </c>
      <c r="C378" s="54">
        <f t="shared" si="165"/>
        <v>3.4482758620689689E-2</v>
      </c>
      <c r="D378" s="79">
        <f>$D$373/38*55</f>
        <v>21.90789473684211</v>
      </c>
      <c r="E378" s="55">
        <f t="shared" si="155"/>
        <v>-0.45</v>
      </c>
      <c r="F378" s="8" t="str">
        <f t="shared" si="144"/>
        <v/>
      </c>
      <c r="G378" s="76">
        <f t="shared" si="145"/>
        <v>0.6</v>
      </c>
      <c r="H378" s="56" t="e">
        <f t="shared" si="168"/>
        <v>#N/A</v>
      </c>
      <c r="I378" s="7">
        <f t="shared" si="146"/>
        <v>3.4482758620689689E-2</v>
      </c>
      <c r="J378" s="7">
        <f t="shared" si="147"/>
        <v>-0.45</v>
      </c>
      <c r="K378" s="56">
        <f t="shared" si="172"/>
        <v>18</v>
      </c>
      <c r="L378" s="56">
        <f t="shared" si="173"/>
        <v>4</v>
      </c>
      <c r="M378" s="56">
        <f t="shared" si="156"/>
        <v>4</v>
      </c>
      <c r="N378" s="57">
        <f t="shared" si="148"/>
        <v>4</v>
      </c>
      <c r="O378" s="57" t="str">
        <f t="shared" si="149"/>
        <v/>
      </c>
      <c r="P378" s="56" t="str">
        <f t="shared" si="150"/>
        <v/>
      </c>
      <c r="Q378" s="56" t="str">
        <f t="shared" si="169"/>
        <v/>
      </c>
      <c r="R378" s="7" t="str">
        <f t="shared" si="151"/>
        <v/>
      </c>
      <c r="S378" s="7" t="str">
        <f t="shared" si="152"/>
        <v/>
      </c>
      <c r="T378" s="56">
        <f t="shared" si="174"/>
        <v>14</v>
      </c>
      <c r="U378" s="56">
        <f t="shared" si="153"/>
        <v>1</v>
      </c>
      <c r="W378" s="8" t="str">
        <f t="shared" si="154"/>
        <v>IN</v>
      </c>
      <c r="X378" s="58">
        <f t="shared" si="171"/>
        <v>1000</v>
      </c>
      <c r="Y378" s="59">
        <f t="shared" si="175"/>
        <v>1666.6666666666667</v>
      </c>
      <c r="Z378" s="59">
        <f t="shared" si="176"/>
        <v>3390.8045977011498</v>
      </c>
      <c r="AA378" s="59">
        <f>IFERROR(IF(U378&gt;1,"",MAX($Z$353:Z378)*P378),0)</f>
        <v>0</v>
      </c>
      <c r="AB378" s="59">
        <f t="shared" si="177"/>
        <v>45631.847517199392</v>
      </c>
    </row>
    <row r="379" spans="1:28" ht="15.75" customHeight="1" x14ac:dyDescent="0.25">
      <c r="A379" s="78">
        <f t="shared" si="178"/>
        <v>45231</v>
      </c>
      <c r="B379" s="2">
        <v>0.61499999999999999</v>
      </c>
      <c r="C379" s="54">
        <f t="shared" si="165"/>
        <v>2.5000000000000022E-2</v>
      </c>
      <c r="D379" s="79">
        <f>$D$373/38*53</f>
        <v>21.111244019138763</v>
      </c>
      <c r="E379" s="55">
        <f t="shared" si="155"/>
        <v>-3.6363636363636258E-2</v>
      </c>
      <c r="F379" s="8" t="str">
        <f t="shared" si="144"/>
        <v/>
      </c>
      <c r="G379" s="76" t="str">
        <f t="shared" si="145"/>
        <v/>
      </c>
      <c r="H379" s="56" t="str">
        <f t="shared" si="168"/>
        <v/>
      </c>
      <c r="I379" s="7" t="str">
        <f t="shared" si="146"/>
        <v/>
      </c>
      <c r="J379" s="7" t="str">
        <f t="shared" si="147"/>
        <v/>
      </c>
      <c r="K379" s="56">
        <f t="shared" si="172"/>
        <v>18</v>
      </c>
      <c r="L379" s="56">
        <f t="shared" si="173"/>
        <v>4</v>
      </c>
      <c r="M379" s="56">
        <f t="shared" si="156"/>
        <v>4</v>
      </c>
      <c r="N379" s="57">
        <f t="shared" si="148"/>
        <v>4</v>
      </c>
      <c r="O379" s="57" t="str">
        <f t="shared" si="149"/>
        <v/>
      </c>
      <c r="P379" s="56" t="str">
        <f t="shared" si="150"/>
        <v/>
      </c>
      <c r="Q379" s="56" t="str">
        <f t="shared" si="169"/>
        <v/>
      </c>
      <c r="R379" s="7" t="str">
        <f t="shared" si="151"/>
        <v/>
      </c>
      <c r="S379" s="7" t="str">
        <f t="shared" si="152"/>
        <v/>
      </c>
      <c r="T379" s="56">
        <f t="shared" si="174"/>
        <v>14</v>
      </c>
      <c r="U379" s="56">
        <f t="shared" si="153"/>
        <v>1</v>
      </c>
      <c r="W379" s="8" t="str">
        <f t="shared" si="154"/>
        <v>IN</v>
      </c>
      <c r="X379" s="58" t="str">
        <f t="shared" si="171"/>
        <v/>
      </c>
      <c r="Y379" s="59">
        <f t="shared" si="175"/>
        <v>0</v>
      </c>
      <c r="Z379" s="59">
        <f t="shared" si="176"/>
        <v>3390.8045977011498</v>
      </c>
      <c r="AA379" s="59">
        <f>IFERROR(IF(U379&gt;1,"",MAX($Z$353:Z379)*P379),0)</f>
        <v>0</v>
      </c>
      <c r="AB379" s="59">
        <f t="shared" si="177"/>
        <v>45631.847517199392</v>
      </c>
    </row>
    <row r="380" spans="1:28" ht="15.75" customHeight="1" x14ac:dyDescent="0.25">
      <c r="A380" s="78">
        <f t="shared" si="178"/>
        <v>45232</v>
      </c>
      <c r="B380" s="2">
        <v>0.61</v>
      </c>
      <c r="C380" s="54">
        <f t="shared" si="165"/>
        <v>-8.1300813008130159E-3</v>
      </c>
      <c r="D380" s="79">
        <f>$D$373/38*47</f>
        <v>18.721291866028714</v>
      </c>
      <c r="E380" s="55">
        <f t="shared" si="155"/>
        <v>-0.11320754716981131</v>
      </c>
      <c r="F380" s="8" t="str">
        <f t="shared" si="144"/>
        <v/>
      </c>
      <c r="G380" s="76" t="str">
        <f t="shared" si="145"/>
        <v/>
      </c>
      <c r="H380" s="56" t="str">
        <f t="shared" si="168"/>
        <v/>
      </c>
      <c r="I380" s="7" t="str">
        <f t="shared" si="146"/>
        <v/>
      </c>
      <c r="J380" s="7" t="str">
        <f t="shared" si="147"/>
        <v/>
      </c>
      <c r="K380" s="56">
        <f t="shared" si="172"/>
        <v>18</v>
      </c>
      <c r="L380" s="56">
        <f t="shared" si="173"/>
        <v>4</v>
      </c>
      <c r="M380" s="56">
        <f t="shared" si="156"/>
        <v>4</v>
      </c>
      <c r="N380" s="57">
        <f t="shared" si="148"/>
        <v>4</v>
      </c>
      <c r="O380" s="57" t="str">
        <f t="shared" si="149"/>
        <v/>
      </c>
      <c r="P380" s="56" t="str">
        <f t="shared" si="150"/>
        <v/>
      </c>
      <c r="Q380" s="56" t="str">
        <f t="shared" si="169"/>
        <v/>
      </c>
      <c r="R380" s="7" t="str">
        <f t="shared" si="151"/>
        <v/>
      </c>
      <c r="S380" s="7" t="str">
        <f t="shared" si="152"/>
        <v/>
      </c>
      <c r="T380" s="56">
        <f t="shared" si="174"/>
        <v>14</v>
      </c>
      <c r="U380" s="56">
        <f t="shared" si="153"/>
        <v>1</v>
      </c>
      <c r="W380" s="8" t="str">
        <f t="shared" si="154"/>
        <v>IN</v>
      </c>
      <c r="X380" s="58" t="str">
        <f t="shared" si="171"/>
        <v/>
      </c>
      <c r="Y380" s="59">
        <f t="shared" si="175"/>
        <v>0</v>
      </c>
      <c r="Z380" s="59">
        <f t="shared" si="176"/>
        <v>3390.8045977011498</v>
      </c>
      <c r="AA380" s="59">
        <f>IFERROR(IF(U380&gt;1,"",MAX($Z$353:Z380)*P380),0)</f>
        <v>0</v>
      </c>
      <c r="AB380" s="59">
        <f t="shared" si="177"/>
        <v>45631.847517199392</v>
      </c>
    </row>
    <row r="381" spans="1:28" ht="15.75" customHeight="1" x14ac:dyDescent="0.25">
      <c r="A381" s="78">
        <f t="shared" si="178"/>
        <v>45233</v>
      </c>
      <c r="B381" s="2">
        <v>0.61499999999999999</v>
      </c>
      <c r="C381" s="54">
        <f t="shared" si="165"/>
        <v>8.1967213114754172E-3</v>
      </c>
      <c r="D381" s="79">
        <f>$D$380/54*43</f>
        <v>14.907695374800644</v>
      </c>
      <c r="E381" s="55">
        <f t="shared" si="155"/>
        <v>-0.20370370370370364</v>
      </c>
      <c r="F381" s="8" t="str">
        <f t="shared" si="144"/>
        <v/>
      </c>
      <c r="G381" s="76" t="str">
        <f t="shared" si="145"/>
        <v/>
      </c>
      <c r="H381" s="56" t="str">
        <f t="shared" si="168"/>
        <v/>
      </c>
      <c r="I381" s="7" t="str">
        <f t="shared" si="146"/>
        <v/>
      </c>
      <c r="J381" s="7" t="str">
        <f t="shared" si="147"/>
        <v/>
      </c>
      <c r="K381" s="56">
        <f t="shared" si="172"/>
        <v>18</v>
      </c>
      <c r="L381" s="56">
        <f t="shared" si="173"/>
        <v>4</v>
      </c>
      <c r="M381" s="56">
        <f t="shared" si="156"/>
        <v>4</v>
      </c>
      <c r="N381" s="57">
        <f t="shared" si="148"/>
        <v>4</v>
      </c>
      <c r="O381" s="57" t="str">
        <f t="shared" si="149"/>
        <v/>
      </c>
      <c r="P381" s="56" t="str">
        <f t="shared" si="150"/>
        <v/>
      </c>
      <c r="Q381" s="56" t="str">
        <f t="shared" si="169"/>
        <v/>
      </c>
      <c r="R381" s="7" t="str">
        <f t="shared" si="151"/>
        <v/>
      </c>
      <c r="S381" s="7" t="str">
        <f t="shared" si="152"/>
        <v/>
      </c>
      <c r="T381" s="56">
        <f t="shared" si="174"/>
        <v>14</v>
      </c>
      <c r="U381" s="56">
        <f t="shared" si="153"/>
        <v>1</v>
      </c>
      <c r="W381" s="8" t="str">
        <f t="shared" si="154"/>
        <v>IN</v>
      </c>
      <c r="X381" s="58" t="str">
        <f t="shared" si="171"/>
        <v/>
      </c>
      <c r="Y381" s="59">
        <f t="shared" si="175"/>
        <v>0</v>
      </c>
      <c r="Z381" s="59">
        <f t="shared" si="176"/>
        <v>3390.8045977011498</v>
      </c>
      <c r="AA381" s="59">
        <f>IFERROR(IF(U381&gt;1,"",MAX($Z$353:Z381)*P381),0)</f>
        <v>0</v>
      </c>
      <c r="AB381" s="59">
        <f t="shared" si="177"/>
        <v>45631.847517199392</v>
      </c>
    </row>
    <row r="382" spans="1:28" ht="15.75" customHeight="1" x14ac:dyDescent="0.25">
      <c r="A382" s="78">
        <f t="shared" si="178"/>
        <v>45234</v>
      </c>
      <c r="B382" s="2">
        <v>0.62</v>
      </c>
      <c r="C382" s="54">
        <f t="shared" si="165"/>
        <v>8.1300813008130159E-3</v>
      </c>
      <c r="D382" s="79">
        <f>$D$380/54*40</f>
        <v>13.867623604465715</v>
      </c>
      <c r="E382" s="55">
        <f t="shared" si="155"/>
        <v>-6.9767441860465157E-2</v>
      </c>
      <c r="F382" s="8" t="str">
        <f t="shared" si="144"/>
        <v/>
      </c>
      <c r="G382" s="76" t="str">
        <f t="shared" si="145"/>
        <v/>
      </c>
      <c r="H382" s="56" t="str">
        <f t="shared" si="168"/>
        <v/>
      </c>
      <c r="I382" s="7" t="str">
        <f t="shared" si="146"/>
        <v/>
      </c>
      <c r="J382" s="7" t="str">
        <f t="shared" si="147"/>
        <v/>
      </c>
      <c r="K382" s="56">
        <f t="shared" si="172"/>
        <v>18</v>
      </c>
      <c r="L382" s="56">
        <f t="shared" si="173"/>
        <v>4</v>
      </c>
      <c r="M382" s="56">
        <f t="shared" si="156"/>
        <v>4</v>
      </c>
      <c r="N382" s="57">
        <f t="shared" si="148"/>
        <v>4</v>
      </c>
      <c r="O382" s="57" t="str">
        <f t="shared" si="149"/>
        <v/>
      </c>
      <c r="P382" s="56" t="str">
        <f t="shared" si="150"/>
        <v/>
      </c>
      <c r="Q382" s="56" t="str">
        <f t="shared" si="169"/>
        <v/>
      </c>
      <c r="R382" s="7" t="str">
        <f t="shared" si="151"/>
        <v/>
      </c>
      <c r="S382" s="7" t="str">
        <f t="shared" si="152"/>
        <v/>
      </c>
      <c r="T382" s="56">
        <f t="shared" si="174"/>
        <v>14</v>
      </c>
      <c r="U382" s="56">
        <f t="shared" si="153"/>
        <v>1</v>
      </c>
      <c r="W382" s="8" t="str">
        <f t="shared" si="154"/>
        <v>IN</v>
      </c>
      <c r="X382" s="58" t="str">
        <f t="shared" si="171"/>
        <v/>
      </c>
      <c r="Y382" s="59">
        <f t="shared" si="175"/>
        <v>0</v>
      </c>
      <c r="Z382" s="59">
        <f t="shared" si="176"/>
        <v>3390.8045977011498</v>
      </c>
      <c r="AA382" s="59">
        <f>IFERROR(IF(U382&gt;1,"",MAX($Z$353:Z382)*P382),0)</f>
        <v>0</v>
      </c>
      <c r="AB382" s="59">
        <f t="shared" si="177"/>
        <v>45631.847517199392</v>
      </c>
    </row>
    <row r="383" spans="1:28" ht="15.75" customHeight="1" x14ac:dyDescent="0.25">
      <c r="A383" s="78">
        <f t="shared" si="178"/>
        <v>45235</v>
      </c>
      <c r="B383" s="2">
        <v>0.66</v>
      </c>
      <c r="C383" s="54">
        <f t="shared" si="165"/>
        <v>6.4516129032258118E-2</v>
      </c>
      <c r="D383" s="79">
        <f>$D$380/54*57</f>
        <v>19.761363636363644</v>
      </c>
      <c r="E383" s="55">
        <f t="shared" si="155"/>
        <v>0.42499999999999999</v>
      </c>
      <c r="F383" s="8">
        <f t="shared" si="144"/>
        <v>1</v>
      </c>
      <c r="G383" s="76" t="str">
        <f t="shared" si="145"/>
        <v/>
      </c>
      <c r="H383" s="56" t="str">
        <f t="shared" si="168"/>
        <v/>
      </c>
      <c r="I383" s="7" t="str">
        <f t="shared" si="146"/>
        <v/>
      </c>
      <c r="J383" s="7" t="str">
        <f t="shared" si="147"/>
        <v/>
      </c>
      <c r="K383" s="56">
        <f t="shared" si="172"/>
        <v>19</v>
      </c>
      <c r="L383" s="56">
        <f t="shared" si="173"/>
        <v>5</v>
      </c>
      <c r="M383" s="56">
        <f t="shared" si="156"/>
        <v>5</v>
      </c>
      <c r="N383" s="57">
        <f t="shared" si="148"/>
        <v>5</v>
      </c>
      <c r="O383" s="57" t="str">
        <f t="shared" si="149"/>
        <v>X</v>
      </c>
      <c r="P383" s="56" t="str">
        <f t="shared" si="150"/>
        <v/>
      </c>
      <c r="Q383" s="56" t="str">
        <f t="shared" si="169"/>
        <v/>
      </c>
      <c r="R383" s="7" t="str">
        <f t="shared" si="151"/>
        <v/>
      </c>
      <c r="S383" s="7" t="str">
        <f t="shared" si="152"/>
        <v/>
      </c>
      <c r="T383" s="56">
        <f t="shared" si="174"/>
        <v>14</v>
      </c>
      <c r="U383" s="56">
        <f t="shared" si="153"/>
        <v>1</v>
      </c>
      <c r="W383" s="8" t="str">
        <f t="shared" si="154"/>
        <v>IN</v>
      </c>
      <c r="X383" s="58" t="str">
        <f t="shared" si="171"/>
        <v/>
      </c>
      <c r="Y383" s="59">
        <f t="shared" si="175"/>
        <v>0</v>
      </c>
      <c r="Z383" s="59">
        <f t="shared" si="176"/>
        <v>3390.8045977011498</v>
      </c>
      <c r="AA383" s="59">
        <f>IFERROR(IF(U383&gt;1,"",MAX($Z$353:Z383)*P383),0)</f>
        <v>0</v>
      </c>
      <c r="AB383" s="59">
        <f t="shared" si="177"/>
        <v>45631.847517199392</v>
      </c>
    </row>
    <row r="384" spans="1:28" ht="15.75" customHeight="1" x14ac:dyDescent="0.25">
      <c r="A384" s="78">
        <f t="shared" si="178"/>
        <v>45236</v>
      </c>
      <c r="B384" s="2">
        <v>0.72</v>
      </c>
      <c r="C384" s="54">
        <f t="shared" si="165"/>
        <v>9.0909090909090814E-2</v>
      </c>
      <c r="D384" s="79">
        <f>$D$380/54*84</f>
        <v>29.122009569378001</v>
      </c>
      <c r="E384" s="55">
        <f t="shared" si="155"/>
        <v>0.47368421052631576</v>
      </c>
      <c r="F384" s="8" t="str">
        <f t="shared" si="144"/>
        <v>X</v>
      </c>
      <c r="G384" s="76">
        <f t="shared" si="145"/>
        <v>0.72</v>
      </c>
      <c r="H384" s="56" t="e">
        <f t="shared" si="168"/>
        <v>#N/A</v>
      </c>
      <c r="I384" s="7">
        <f t="shared" si="146"/>
        <v>9.0909090909090814E-2</v>
      </c>
      <c r="J384" s="7">
        <f t="shared" si="147"/>
        <v>0.47368421052631576</v>
      </c>
      <c r="K384" s="56">
        <f t="shared" si="172"/>
        <v>19</v>
      </c>
      <c r="L384" s="56">
        <f t="shared" si="173"/>
        <v>4</v>
      </c>
      <c r="M384" s="56">
        <f t="shared" si="156"/>
        <v>0</v>
      </c>
      <c r="N384" s="57">
        <f t="shared" si="148"/>
        <v>4</v>
      </c>
      <c r="O384" s="57">
        <f t="shared" si="149"/>
        <v>1</v>
      </c>
      <c r="P384" s="56" t="str">
        <f t="shared" si="150"/>
        <v/>
      </c>
      <c r="Q384" s="56" t="str">
        <f t="shared" si="169"/>
        <v/>
      </c>
      <c r="R384" s="7" t="str">
        <f t="shared" si="151"/>
        <v/>
      </c>
      <c r="S384" s="7" t="str">
        <f t="shared" si="152"/>
        <v/>
      </c>
      <c r="T384" s="56">
        <f t="shared" si="174"/>
        <v>15</v>
      </c>
      <c r="U384" s="56">
        <f t="shared" si="153"/>
        <v>1</v>
      </c>
      <c r="W384" s="8" t="str">
        <f t="shared" si="154"/>
        <v>OUT</v>
      </c>
      <c r="X384" s="58">
        <f t="shared" si="171"/>
        <v>1000</v>
      </c>
      <c r="Y384" s="59">
        <f t="shared" si="175"/>
        <v>1388.8888888888889</v>
      </c>
      <c r="Z384" s="59">
        <f t="shared" si="176"/>
        <v>4779.6934865900384</v>
      </c>
      <c r="AA384" s="59">
        <f>IFERROR(IF(U384&gt;1,"",MAX($Z$353:Z384)*P384),0)</f>
        <v>0</v>
      </c>
      <c r="AB384" s="59">
        <f t="shared" si="177"/>
        <v>45631.847517199392</v>
      </c>
    </row>
    <row r="385" spans="1:28" ht="15.75" customHeight="1" x14ac:dyDescent="0.25">
      <c r="A385" s="78">
        <f t="shared" si="178"/>
        <v>45237</v>
      </c>
      <c r="B385" s="2">
        <v>0.69</v>
      </c>
      <c r="C385" s="54">
        <f t="shared" si="165"/>
        <v>-4.1666666666666706E-2</v>
      </c>
      <c r="D385" s="79">
        <v>29</v>
      </c>
      <c r="E385" s="55">
        <f t="shared" si="155"/>
        <v>-4.1895999342811468E-3</v>
      </c>
      <c r="F385" s="8" t="str">
        <f t="shared" si="144"/>
        <v/>
      </c>
      <c r="G385" s="76" t="str">
        <f t="shared" si="145"/>
        <v/>
      </c>
      <c r="H385" s="56" t="str">
        <f t="shared" si="168"/>
        <v/>
      </c>
      <c r="I385" s="7" t="str">
        <f t="shared" si="146"/>
        <v/>
      </c>
      <c r="J385" s="7" t="str">
        <f t="shared" si="147"/>
        <v/>
      </c>
      <c r="K385" s="56">
        <f t="shared" si="172"/>
        <v>19</v>
      </c>
      <c r="L385" s="56">
        <f t="shared" si="173"/>
        <v>4</v>
      </c>
      <c r="M385" s="56">
        <f t="shared" si="156"/>
        <v>4</v>
      </c>
      <c r="N385" s="57">
        <f t="shared" si="148"/>
        <v>4</v>
      </c>
      <c r="O385" s="57" t="str">
        <f t="shared" si="149"/>
        <v/>
      </c>
      <c r="P385" s="56">
        <f t="shared" si="150"/>
        <v>0.69</v>
      </c>
      <c r="Q385" s="56" t="e">
        <f t="shared" si="169"/>
        <v>#N/A</v>
      </c>
      <c r="R385" s="7">
        <f t="shared" si="151"/>
        <v>-4.1666666666666706E-2</v>
      </c>
      <c r="S385" s="7">
        <f t="shared" si="152"/>
        <v>-4.1895999342811468E-3</v>
      </c>
      <c r="T385" s="56">
        <f t="shared" si="174"/>
        <v>15</v>
      </c>
      <c r="U385" s="56">
        <f t="shared" si="153"/>
        <v>1</v>
      </c>
      <c r="W385" s="8" t="str">
        <f t="shared" si="154"/>
        <v>IN</v>
      </c>
      <c r="X385" s="58" t="str">
        <f t="shared" si="171"/>
        <v>LOOK</v>
      </c>
      <c r="Y385" s="59">
        <f t="shared" si="175"/>
        <v>0</v>
      </c>
      <c r="Z385" s="59">
        <f t="shared" si="176"/>
        <v>4779.6934865900384</v>
      </c>
      <c r="AA385" s="59">
        <f>IFERROR(IF(U385&gt;1,"",MAX($Z$353:Z385)*P385),0)</f>
        <v>10111.212329921935</v>
      </c>
      <c r="AB385" s="59">
        <f t="shared" si="177"/>
        <v>55743.059847121331</v>
      </c>
    </row>
    <row r="386" spans="1:28" ht="15.75" customHeight="1" x14ac:dyDescent="0.25">
      <c r="A386" s="78">
        <f t="shared" si="178"/>
        <v>45238</v>
      </c>
      <c r="B386" s="2">
        <v>0.69499999999999995</v>
      </c>
      <c r="C386" s="54">
        <f t="shared" si="165"/>
        <v>7.2463768115942099E-3</v>
      </c>
      <c r="D386" s="79">
        <v>28.791666666666671</v>
      </c>
      <c r="E386" s="55">
        <f t="shared" si="155"/>
        <v>-7.1839080459768483E-3</v>
      </c>
      <c r="F386" s="8" t="str">
        <f t="shared" si="144"/>
        <v/>
      </c>
      <c r="G386" s="76" t="str">
        <f t="shared" si="145"/>
        <v/>
      </c>
      <c r="H386" s="56" t="str">
        <f t="shared" si="168"/>
        <v/>
      </c>
      <c r="I386" s="7" t="str">
        <f t="shared" si="146"/>
        <v/>
      </c>
      <c r="J386" s="7" t="str">
        <f t="shared" si="147"/>
        <v/>
      </c>
      <c r="K386" s="56">
        <f t="shared" si="172"/>
        <v>19</v>
      </c>
      <c r="L386" s="56">
        <f t="shared" si="173"/>
        <v>4</v>
      </c>
      <c r="M386" s="56">
        <f t="shared" si="156"/>
        <v>4</v>
      </c>
      <c r="N386" s="57">
        <f t="shared" si="148"/>
        <v>4</v>
      </c>
      <c r="O386" s="57" t="str">
        <f t="shared" si="149"/>
        <v/>
      </c>
      <c r="P386" s="56" t="str">
        <f t="shared" si="150"/>
        <v/>
      </c>
      <c r="Q386" s="56" t="str">
        <f t="shared" ref="Q386:Q449" si="179">IF(O385=1,D491,"")</f>
        <v/>
      </c>
      <c r="R386" s="7" t="str">
        <f t="shared" si="151"/>
        <v/>
      </c>
      <c r="S386" s="7" t="str">
        <f t="shared" si="152"/>
        <v/>
      </c>
      <c r="T386" s="56">
        <f t="shared" si="174"/>
        <v>15</v>
      </c>
      <c r="U386" s="56">
        <f t="shared" si="153"/>
        <v>1</v>
      </c>
      <c r="W386" s="8" t="str">
        <f t="shared" si="154"/>
        <v>IN</v>
      </c>
      <c r="X386" s="58" t="str">
        <f t="shared" si="171"/>
        <v/>
      </c>
      <c r="Y386" s="59">
        <f t="shared" si="175"/>
        <v>0</v>
      </c>
      <c r="Z386" s="59">
        <f t="shared" si="176"/>
        <v>0</v>
      </c>
      <c r="AA386" s="59">
        <f>IFERROR(IF(U386&gt;1,"",MAX($Z$353:Z386)*P386),0)</f>
        <v>0</v>
      </c>
      <c r="AB386" s="59">
        <f t="shared" si="177"/>
        <v>55743.059847121331</v>
      </c>
    </row>
    <row r="387" spans="1:28" ht="15.75" customHeight="1" x14ac:dyDescent="0.25">
      <c r="A387" s="78">
        <f t="shared" si="178"/>
        <v>45239</v>
      </c>
      <c r="B387" s="2">
        <v>0.67</v>
      </c>
      <c r="C387" s="54">
        <f t="shared" si="165"/>
        <v>-3.5971223021582607E-2</v>
      </c>
      <c r="D387" s="79">
        <v>30.958333333333329</v>
      </c>
      <c r="E387" s="55">
        <f t="shared" si="155"/>
        <v>7.5253256150506168E-2</v>
      </c>
      <c r="F387" s="8" t="str">
        <f t="shared" si="144"/>
        <v>X</v>
      </c>
      <c r="G387" s="76" t="str">
        <f t="shared" si="145"/>
        <v/>
      </c>
      <c r="H387" s="56" t="str">
        <f t="shared" si="168"/>
        <v/>
      </c>
      <c r="I387" s="7" t="str">
        <f t="shared" si="146"/>
        <v/>
      </c>
      <c r="J387" s="7" t="str">
        <f t="shared" si="147"/>
        <v/>
      </c>
      <c r="K387" s="56">
        <f t="shared" si="172"/>
        <v>19</v>
      </c>
      <c r="L387" s="56">
        <f t="shared" si="173"/>
        <v>3</v>
      </c>
      <c r="M387" s="56">
        <f t="shared" si="156"/>
        <v>0</v>
      </c>
      <c r="N387" s="57">
        <f t="shared" si="148"/>
        <v>3</v>
      </c>
      <c r="O387" s="57">
        <f t="shared" si="149"/>
        <v>1</v>
      </c>
      <c r="P387" s="56" t="str">
        <f t="shared" si="150"/>
        <v/>
      </c>
      <c r="Q387" s="56" t="str">
        <f t="shared" si="179"/>
        <v/>
      </c>
      <c r="R387" s="7" t="str">
        <f t="shared" si="151"/>
        <v/>
      </c>
      <c r="S387" s="7" t="str">
        <f t="shared" si="152"/>
        <v/>
      </c>
      <c r="T387" s="56">
        <f t="shared" si="174"/>
        <v>16</v>
      </c>
      <c r="U387" s="56">
        <f t="shared" si="153"/>
        <v>1</v>
      </c>
      <c r="W387" s="8" t="str">
        <f t="shared" si="154"/>
        <v>OUT</v>
      </c>
      <c r="X387" s="58" t="str">
        <f t="shared" si="171"/>
        <v/>
      </c>
      <c r="Y387" s="59">
        <f t="shared" si="175"/>
        <v>0</v>
      </c>
      <c r="Z387" s="59">
        <f t="shared" si="176"/>
        <v>0</v>
      </c>
      <c r="AA387" s="59">
        <f>IFERROR(IF(U387&gt;1,"",MAX($Z$353:Z387)*P387),0)</f>
        <v>0</v>
      </c>
      <c r="AB387" s="59">
        <f t="shared" si="177"/>
        <v>55743.059847121331</v>
      </c>
    </row>
    <row r="388" spans="1:28" ht="15.75" customHeight="1" x14ac:dyDescent="0.25">
      <c r="A388" s="78">
        <f t="shared" si="178"/>
        <v>45240</v>
      </c>
      <c r="B388" s="2">
        <v>0.66</v>
      </c>
      <c r="C388" s="54">
        <f t="shared" si="165"/>
        <v>-1.492537313432837E-2</v>
      </c>
      <c r="D388" s="79">
        <v>28</v>
      </c>
      <c r="E388" s="55">
        <f t="shared" si="155"/>
        <v>-9.5558546433378064E-2</v>
      </c>
      <c r="F388" s="8" t="str">
        <f t="shared" si="144"/>
        <v/>
      </c>
      <c r="G388" s="76" t="str">
        <f t="shared" si="145"/>
        <v/>
      </c>
      <c r="H388" s="56" t="str">
        <f t="shared" si="168"/>
        <v/>
      </c>
      <c r="I388" s="7" t="str">
        <f t="shared" si="146"/>
        <v/>
      </c>
      <c r="J388" s="7" t="str">
        <f t="shared" si="147"/>
        <v/>
      </c>
      <c r="K388" s="56">
        <f t="shared" si="172"/>
        <v>19</v>
      </c>
      <c r="L388" s="56">
        <f t="shared" si="173"/>
        <v>3</v>
      </c>
      <c r="M388" s="56">
        <f t="shared" si="156"/>
        <v>3</v>
      </c>
      <c r="N388" s="57">
        <f t="shared" si="148"/>
        <v>3</v>
      </c>
      <c r="O388" s="57" t="str">
        <f t="shared" si="149"/>
        <v/>
      </c>
      <c r="P388" s="56">
        <f t="shared" si="150"/>
        <v>0.66</v>
      </c>
      <c r="Q388" s="56" t="e">
        <f t="shared" si="179"/>
        <v>#N/A</v>
      </c>
      <c r="R388" s="7">
        <f t="shared" si="151"/>
        <v>-1.492537313432837E-2</v>
      </c>
      <c r="S388" s="7">
        <f t="shared" si="152"/>
        <v>-9.5558546433378064E-2</v>
      </c>
      <c r="T388" s="56">
        <f t="shared" si="174"/>
        <v>16</v>
      </c>
      <c r="U388" s="56">
        <f t="shared" si="153"/>
        <v>1</v>
      </c>
      <c r="W388" s="8" t="str">
        <f t="shared" si="154"/>
        <v>IN</v>
      </c>
      <c r="X388" s="58" t="str">
        <f t="shared" si="171"/>
        <v>LOOK</v>
      </c>
      <c r="Y388" s="59">
        <f t="shared" si="175"/>
        <v>0</v>
      </c>
      <c r="Z388" s="59">
        <f t="shared" si="176"/>
        <v>0</v>
      </c>
      <c r="AA388" s="59">
        <f>IFERROR(IF(U388&gt;1,"",MAX($Z$353:Z388)*P388),0)</f>
        <v>9671.5944025340268</v>
      </c>
      <c r="AB388" s="59">
        <f t="shared" si="177"/>
        <v>65414.654249655359</v>
      </c>
    </row>
    <row r="389" spans="1:28" ht="15.75" customHeight="1" x14ac:dyDescent="0.25">
      <c r="A389" s="78">
        <f t="shared" si="178"/>
        <v>45241</v>
      </c>
      <c r="B389" s="2">
        <v>0.66500000000000004</v>
      </c>
      <c r="C389" s="54">
        <f t="shared" si="165"/>
        <v>7.575757575757582E-3</v>
      </c>
      <c r="D389" s="79">
        <v>22.708333333333329</v>
      </c>
      <c r="E389" s="55">
        <f t="shared" si="155"/>
        <v>-0.1889880952380954</v>
      </c>
      <c r="F389" s="8" t="str">
        <f t="shared" si="144"/>
        <v/>
      </c>
      <c r="G389" s="76" t="str">
        <f t="shared" si="145"/>
        <v/>
      </c>
      <c r="H389" s="56" t="str">
        <f t="shared" si="168"/>
        <v/>
      </c>
      <c r="I389" s="7" t="str">
        <f t="shared" si="146"/>
        <v/>
      </c>
      <c r="J389" s="7" t="str">
        <f t="shared" si="147"/>
        <v/>
      </c>
      <c r="K389" s="56">
        <f t="shared" si="172"/>
        <v>19</v>
      </c>
      <c r="L389" s="56">
        <f t="shared" si="173"/>
        <v>3</v>
      </c>
      <c r="M389" s="56">
        <f t="shared" si="156"/>
        <v>3</v>
      </c>
      <c r="N389" s="57">
        <f t="shared" si="148"/>
        <v>3</v>
      </c>
      <c r="O389" s="57" t="str">
        <f t="shared" si="149"/>
        <v/>
      </c>
      <c r="P389" s="56" t="str">
        <f t="shared" si="150"/>
        <v/>
      </c>
      <c r="Q389" s="56" t="str">
        <f t="shared" si="179"/>
        <v/>
      </c>
      <c r="R389" s="7" t="str">
        <f t="shared" si="151"/>
        <v/>
      </c>
      <c r="S389" s="7" t="str">
        <f t="shared" si="152"/>
        <v/>
      </c>
      <c r="T389" s="56">
        <f t="shared" si="174"/>
        <v>16</v>
      </c>
      <c r="U389" s="56">
        <f t="shared" si="153"/>
        <v>1</v>
      </c>
      <c r="W389" s="8" t="str">
        <f t="shared" si="154"/>
        <v>IN</v>
      </c>
      <c r="X389" s="58" t="str">
        <f t="shared" si="171"/>
        <v/>
      </c>
      <c r="Y389" s="59">
        <f t="shared" si="175"/>
        <v>0</v>
      </c>
      <c r="Z389" s="59">
        <f t="shared" si="176"/>
        <v>0</v>
      </c>
      <c r="AA389" s="59">
        <f>IFERROR(IF(U389&gt;1,"",MAX($Z$353:Z389)*P389),0)</f>
        <v>0</v>
      </c>
      <c r="AB389" s="59">
        <f t="shared" si="177"/>
        <v>65414.654249655359</v>
      </c>
    </row>
    <row r="390" spans="1:28" ht="15.75" customHeight="1" x14ac:dyDescent="0.25">
      <c r="A390" s="78">
        <f t="shared" si="178"/>
        <v>45242</v>
      </c>
      <c r="B390" s="2">
        <v>0.66500000000000004</v>
      </c>
      <c r="C390" s="54">
        <f t="shared" si="165"/>
        <v>0</v>
      </c>
      <c r="D390" s="79">
        <v>20.541666666666671</v>
      </c>
      <c r="E390" s="55">
        <f t="shared" si="155"/>
        <v>-9.5412844036696851E-2</v>
      </c>
      <c r="F390" s="8" t="str">
        <f t="shared" ref="F390:F453" si="180">IF(E390&gt;0,IF(C391&gt;0,1,"X"),"")</f>
        <v/>
      </c>
      <c r="G390" s="76" t="str">
        <f t="shared" si="145"/>
        <v/>
      </c>
      <c r="H390" s="56" t="str">
        <f t="shared" si="168"/>
        <v/>
      </c>
      <c r="I390" s="7" t="str">
        <f t="shared" si="146"/>
        <v/>
      </c>
      <c r="J390" s="7" t="str">
        <f t="shared" si="147"/>
        <v/>
      </c>
      <c r="K390" s="56">
        <f t="shared" si="172"/>
        <v>19</v>
      </c>
      <c r="L390" s="56">
        <f t="shared" si="173"/>
        <v>3</v>
      </c>
      <c r="M390" s="56">
        <f t="shared" si="156"/>
        <v>3</v>
      </c>
      <c r="N390" s="57">
        <f t="shared" si="148"/>
        <v>3</v>
      </c>
      <c r="O390" s="57" t="str">
        <f t="shared" si="149"/>
        <v/>
      </c>
      <c r="P390" s="56" t="str">
        <f t="shared" si="150"/>
        <v/>
      </c>
      <c r="Q390" s="56" t="str">
        <f t="shared" si="179"/>
        <v/>
      </c>
      <c r="R390" s="7" t="str">
        <f t="shared" si="151"/>
        <v/>
      </c>
      <c r="S390" s="7" t="str">
        <f t="shared" si="152"/>
        <v/>
      </c>
      <c r="T390" s="56">
        <f t="shared" si="174"/>
        <v>16</v>
      </c>
      <c r="U390" s="56">
        <f t="shared" si="153"/>
        <v>1</v>
      </c>
      <c r="W390" s="8" t="str">
        <f t="shared" si="154"/>
        <v>IN</v>
      </c>
      <c r="X390" s="58" t="str">
        <f t="shared" si="171"/>
        <v/>
      </c>
      <c r="Y390" s="59">
        <f t="shared" si="175"/>
        <v>0</v>
      </c>
      <c r="Z390" s="59">
        <f t="shared" si="176"/>
        <v>0</v>
      </c>
      <c r="AA390" s="59">
        <f>IFERROR(IF(U390&gt;1,"",MAX($Z$353:Z390)*P390),0)</f>
        <v>0</v>
      </c>
      <c r="AB390" s="59">
        <f t="shared" si="177"/>
        <v>65414.654249655359</v>
      </c>
    </row>
    <row r="391" spans="1:28" ht="15.75" customHeight="1" x14ac:dyDescent="0.25">
      <c r="A391" s="78">
        <f t="shared" si="178"/>
        <v>45243</v>
      </c>
      <c r="B391" s="2">
        <v>0.67</v>
      </c>
      <c r="C391" s="54">
        <f t="shared" si="165"/>
        <v>7.5187969924812095E-3</v>
      </c>
      <c r="D391" s="79">
        <v>19.5</v>
      </c>
      <c r="E391" s="55">
        <f t="shared" ref="E391:E454" si="181">(D391-D390)/D390</f>
        <v>-5.0709939148073244E-2</v>
      </c>
      <c r="F391" s="8" t="str">
        <f t="shared" si="180"/>
        <v/>
      </c>
      <c r="G391" s="76" t="str">
        <f t="shared" si="145"/>
        <v/>
      </c>
      <c r="H391" s="56" t="str">
        <f t="shared" si="168"/>
        <v/>
      </c>
      <c r="I391" s="7" t="str">
        <f t="shared" si="146"/>
        <v/>
      </c>
      <c r="J391" s="7" t="str">
        <f t="shared" si="147"/>
        <v/>
      </c>
      <c r="K391" s="56">
        <f t="shared" si="172"/>
        <v>19</v>
      </c>
      <c r="L391" s="56">
        <f t="shared" si="173"/>
        <v>3</v>
      </c>
      <c r="M391" s="56">
        <f t="shared" ref="M391:M454" si="182">IF(L391&lt;L390,0,L391)</f>
        <v>3</v>
      </c>
      <c r="N391" s="57">
        <f t="shared" si="148"/>
        <v>3</v>
      </c>
      <c r="O391" s="57" t="str">
        <f t="shared" si="149"/>
        <v/>
      </c>
      <c r="P391" s="56" t="str">
        <f t="shared" si="150"/>
        <v/>
      </c>
      <c r="Q391" s="56" t="str">
        <f t="shared" si="179"/>
        <v/>
      </c>
      <c r="R391" s="7" t="str">
        <f t="shared" si="151"/>
        <v/>
      </c>
      <c r="S391" s="7" t="str">
        <f t="shared" si="152"/>
        <v/>
      </c>
      <c r="T391" s="56">
        <f t="shared" si="174"/>
        <v>16</v>
      </c>
      <c r="U391" s="56">
        <f t="shared" si="153"/>
        <v>1</v>
      </c>
      <c r="W391" s="8" t="str">
        <f t="shared" si="154"/>
        <v>IN</v>
      </c>
      <c r="X391" s="58" t="str">
        <f t="shared" si="171"/>
        <v/>
      </c>
      <c r="Y391" s="59">
        <f t="shared" si="175"/>
        <v>0</v>
      </c>
      <c r="Z391" s="59">
        <f t="shared" si="176"/>
        <v>0</v>
      </c>
      <c r="AA391" s="59">
        <f>IFERROR(IF(U391&gt;1,"",MAX($Z$353:Z391)*P391),0)</f>
        <v>0</v>
      </c>
      <c r="AB391" s="59">
        <f t="shared" si="177"/>
        <v>65414.654249655359</v>
      </c>
    </row>
    <row r="392" spans="1:28" ht="15.75" customHeight="1" x14ac:dyDescent="0.25">
      <c r="A392" s="78">
        <f t="shared" si="178"/>
        <v>45244</v>
      </c>
      <c r="B392" s="2">
        <v>0.66</v>
      </c>
      <c r="C392" s="54">
        <f t="shared" si="165"/>
        <v>-1.492537313432837E-2</v>
      </c>
      <c r="D392" s="79">
        <v>30.2</v>
      </c>
      <c r="E392" s="55">
        <f t="shared" si="181"/>
        <v>0.54871794871794866</v>
      </c>
      <c r="F392" s="8" t="e">
        <f t="shared" si="180"/>
        <v>#N/A</v>
      </c>
      <c r="G392" s="76" t="str">
        <f t="shared" si="145"/>
        <v/>
      </c>
      <c r="H392" s="56" t="str">
        <f t="shared" si="168"/>
        <v/>
      </c>
      <c r="I392" s="7" t="str">
        <f t="shared" si="146"/>
        <v/>
      </c>
      <c r="J392" s="7" t="str">
        <f t="shared" si="147"/>
        <v/>
      </c>
      <c r="K392" s="56">
        <f t="shared" si="172"/>
        <v>19</v>
      </c>
      <c r="L392" s="56">
        <f t="shared" si="173"/>
        <v>3</v>
      </c>
      <c r="M392" s="56">
        <f t="shared" si="182"/>
        <v>3</v>
      </c>
      <c r="N392" s="57">
        <f t="shared" si="148"/>
        <v>3</v>
      </c>
      <c r="O392" s="57" t="e">
        <f t="shared" si="149"/>
        <v>#N/A</v>
      </c>
      <c r="P392" s="56" t="str">
        <f t="shared" si="150"/>
        <v/>
      </c>
      <c r="Q392" s="56" t="str">
        <f t="shared" si="179"/>
        <v/>
      </c>
      <c r="R392" s="7" t="str">
        <f t="shared" si="151"/>
        <v/>
      </c>
      <c r="S392" s="7" t="str">
        <f t="shared" si="152"/>
        <v/>
      </c>
      <c r="T392" s="56">
        <f t="shared" si="174"/>
        <v>16</v>
      </c>
      <c r="U392" s="56">
        <f t="shared" si="153"/>
        <v>1</v>
      </c>
      <c r="W392" s="8" t="str">
        <f t="shared" si="154"/>
        <v>IN</v>
      </c>
      <c r="X392" s="58" t="str">
        <f t="shared" si="171"/>
        <v/>
      </c>
      <c r="Y392" s="59">
        <f t="shared" si="175"/>
        <v>0</v>
      </c>
      <c r="Z392" s="59">
        <f t="shared" si="176"/>
        <v>0</v>
      </c>
      <c r="AA392" s="59">
        <f>IFERROR(IF(U392&gt;1,"",MAX($Z$353:Z392)*P392),0)</f>
        <v>0</v>
      </c>
      <c r="AB392" s="59">
        <f t="shared" si="177"/>
        <v>65414.654249655359</v>
      </c>
    </row>
    <row r="393" spans="1:28" ht="15.75" customHeight="1" x14ac:dyDescent="0.25">
      <c r="A393" s="88">
        <f>A392+1</f>
        <v>45245</v>
      </c>
      <c r="B393" s="2" t="e">
        <f>VLOOKUP(A393,Import!$A$2:$H$8,5,FALSE)</f>
        <v>#N/A</v>
      </c>
      <c r="C393" s="54" t="e">
        <f t="shared" si="165"/>
        <v>#N/A</v>
      </c>
      <c r="D393" s="79" t="e">
        <f>VLOOKUP(A393,Import!$A$2:$H$8,2,FALSE)</f>
        <v>#N/A</v>
      </c>
      <c r="E393" s="55" t="e">
        <f t="shared" si="181"/>
        <v>#N/A</v>
      </c>
      <c r="F393" s="8" t="e">
        <f t="shared" si="180"/>
        <v>#N/A</v>
      </c>
      <c r="G393" s="76" t="e">
        <f t="shared" si="145"/>
        <v>#N/A</v>
      </c>
      <c r="H393" s="56" t="e">
        <f t="shared" si="168"/>
        <v>#N/A</v>
      </c>
      <c r="I393" s="7" t="e">
        <f t="shared" si="146"/>
        <v>#N/A</v>
      </c>
      <c r="J393" s="7" t="e">
        <f t="shared" si="147"/>
        <v>#N/A</v>
      </c>
      <c r="K393" s="56">
        <f t="shared" si="172"/>
        <v>19</v>
      </c>
      <c r="L393" s="56">
        <f t="shared" si="173"/>
        <v>3</v>
      </c>
      <c r="M393" s="56">
        <f t="shared" si="182"/>
        <v>3</v>
      </c>
      <c r="N393" s="57">
        <f t="shared" si="148"/>
        <v>3</v>
      </c>
      <c r="O393" s="57" t="e">
        <f t="shared" si="149"/>
        <v>#N/A</v>
      </c>
      <c r="P393" s="56" t="e">
        <f t="shared" si="150"/>
        <v>#N/A</v>
      </c>
      <c r="Q393" s="56" t="e">
        <f t="shared" si="179"/>
        <v>#N/A</v>
      </c>
      <c r="R393" s="7" t="e">
        <f t="shared" si="151"/>
        <v>#N/A</v>
      </c>
      <c r="S393" s="7" t="e">
        <f t="shared" si="152"/>
        <v>#N/A</v>
      </c>
      <c r="T393" s="56">
        <f t="shared" si="174"/>
        <v>16</v>
      </c>
      <c r="U393" s="56">
        <f t="shared" si="153"/>
        <v>1</v>
      </c>
      <c r="W393" s="8" t="str">
        <f t="shared" si="154"/>
        <v>IN</v>
      </c>
      <c r="X393" s="58" t="str">
        <f t="shared" si="171"/>
        <v/>
      </c>
      <c r="Y393" s="59">
        <f t="shared" si="175"/>
        <v>0</v>
      </c>
      <c r="Z393" s="59">
        <f t="shared" si="176"/>
        <v>0</v>
      </c>
      <c r="AA393" s="59">
        <f>IFERROR(IF(U393&gt;1,"",MAX($Z$353:Z393)*P393),0)</f>
        <v>0</v>
      </c>
      <c r="AB393" s="59">
        <f t="shared" si="177"/>
        <v>65414.654249655359</v>
      </c>
    </row>
    <row r="394" spans="1:28" ht="15.75" customHeight="1" x14ac:dyDescent="0.25">
      <c r="A394" s="78">
        <f>A393+1</f>
        <v>45246</v>
      </c>
      <c r="B394" s="2" t="e">
        <f>VLOOKUP(A394,Import!$A$2:$H$8,5,FALSE)</f>
        <v>#N/A</v>
      </c>
      <c r="C394" s="54" t="e">
        <f t="shared" si="165"/>
        <v>#N/A</v>
      </c>
      <c r="D394" s="79" t="e">
        <f>VLOOKUP(A394,Import!$A$2:$H$8,2,FALSE)</f>
        <v>#N/A</v>
      </c>
      <c r="E394" s="55" t="e">
        <f t="shared" si="181"/>
        <v>#N/A</v>
      </c>
      <c r="F394" s="8" t="e">
        <f t="shared" si="180"/>
        <v>#N/A</v>
      </c>
      <c r="G394" s="76" t="e">
        <f t="shared" ref="G394:G457" si="183">IF(F393=1,B394,"")</f>
        <v>#N/A</v>
      </c>
      <c r="H394" s="56" t="e">
        <f t="shared" si="168"/>
        <v>#N/A</v>
      </c>
      <c r="I394" s="7" t="e">
        <f t="shared" ref="I394:I457" si="184">IF(F393=1,C394,"")</f>
        <v>#N/A</v>
      </c>
      <c r="J394" s="7" t="e">
        <f t="shared" ref="J394:J457" si="185">IF(F393=1,E394,"")</f>
        <v>#N/A</v>
      </c>
      <c r="K394" s="56">
        <f t="shared" si="172"/>
        <v>19</v>
      </c>
      <c r="L394" s="56">
        <f t="shared" si="173"/>
        <v>3</v>
      </c>
      <c r="M394" s="56">
        <f t="shared" si="182"/>
        <v>3</v>
      </c>
      <c r="N394" s="57">
        <f t="shared" ref="N394:N457" si="186">IF(L394&lt;0,0,L394)</f>
        <v>3</v>
      </c>
      <c r="O394" s="57" t="e">
        <f t="shared" ref="O394:O457" si="187">IF(E394&gt;0,IF(C395&lt;0,1,"X"),"")</f>
        <v>#N/A</v>
      </c>
      <c r="P394" s="56" t="e">
        <f t="shared" ref="P394:P457" si="188">IF(O393=1,B394,"")</f>
        <v>#N/A</v>
      </c>
      <c r="Q394" s="56" t="e">
        <f t="shared" si="179"/>
        <v>#N/A</v>
      </c>
      <c r="R394" s="7" t="e">
        <f t="shared" ref="R394:R457" si="189">IF(O393=1,C394,"")</f>
        <v>#N/A</v>
      </c>
      <c r="S394" s="7" t="e">
        <f t="shared" ref="S394:S457" si="190">IF(O393=1,E394,"")</f>
        <v>#N/A</v>
      </c>
      <c r="T394" s="56">
        <f t="shared" si="174"/>
        <v>16</v>
      </c>
      <c r="U394" s="56">
        <f t="shared" ref="U394:U457" si="191">IF(L394&lt;0,0,1)</f>
        <v>1</v>
      </c>
      <c r="W394" s="8" t="str">
        <f t="shared" ref="W394:W457" si="192">IF(M394&gt;0,"IN","OUT")</f>
        <v>IN</v>
      </c>
      <c r="X394" s="58" t="str">
        <f t="shared" si="171"/>
        <v/>
      </c>
      <c r="Y394" s="59">
        <f t="shared" si="175"/>
        <v>0</v>
      </c>
      <c r="Z394" s="59">
        <f t="shared" si="176"/>
        <v>0</v>
      </c>
      <c r="AA394" s="59">
        <f>IFERROR(IF(U394&gt;1,"",MAX($Z$353:Z394)*P394),0)</f>
        <v>0</v>
      </c>
      <c r="AB394" s="59">
        <f t="shared" si="177"/>
        <v>65414.654249655359</v>
      </c>
    </row>
    <row r="395" spans="1:28" ht="15.75" customHeight="1" x14ac:dyDescent="0.25">
      <c r="A395" s="78">
        <f t="shared" ref="A395:A458" si="193">A394+1</f>
        <v>45247</v>
      </c>
      <c r="B395" s="2" t="e">
        <f>VLOOKUP(A395,Import!$A$2:$H$8,5,FALSE)</f>
        <v>#N/A</v>
      </c>
      <c r="C395" s="54" t="e">
        <f t="shared" si="165"/>
        <v>#N/A</v>
      </c>
      <c r="D395" s="79" t="e">
        <f>VLOOKUP(A395,Import!$A$2:$H$8,2,FALSE)</f>
        <v>#N/A</v>
      </c>
      <c r="E395" s="55" t="e">
        <f t="shared" si="181"/>
        <v>#N/A</v>
      </c>
      <c r="F395" s="8" t="e">
        <f t="shared" si="180"/>
        <v>#N/A</v>
      </c>
      <c r="G395" s="76" t="e">
        <f t="shared" si="183"/>
        <v>#N/A</v>
      </c>
      <c r="H395" s="56" t="e">
        <f t="shared" si="168"/>
        <v>#N/A</v>
      </c>
      <c r="I395" s="7" t="e">
        <f t="shared" si="184"/>
        <v>#N/A</v>
      </c>
      <c r="J395" s="7" t="e">
        <f t="shared" si="185"/>
        <v>#N/A</v>
      </c>
      <c r="K395" s="56">
        <f t="shared" si="172"/>
        <v>19</v>
      </c>
      <c r="L395" s="56">
        <f t="shared" si="173"/>
        <v>3</v>
      </c>
      <c r="M395" s="56">
        <f t="shared" si="182"/>
        <v>3</v>
      </c>
      <c r="N395" s="57">
        <f t="shared" si="186"/>
        <v>3</v>
      </c>
      <c r="O395" s="57" t="e">
        <f t="shared" si="187"/>
        <v>#N/A</v>
      </c>
      <c r="P395" s="56" t="e">
        <f t="shared" si="188"/>
        <v>#N/A</v>
      </c>
      <c r="Q395" s="56" t="e">
        <f t="shared" si="179"/>
        <v>#N/A</v>
      </c>
      <c r="R395" s="7" t="e">
        <f t="shared" si="189"/>
        <v>#N/A</v>
      </c>
      <c r="S395" s="7" t="e">
        <f t="shared" si="190"/>
        <v>#N/A</v>
      </c>
      <c r="T395" s="56">
        <f t="shared" si="174"/>
        <v>16</v>
      </c>
      <c r="U395" s="56">
        <f t="shared" si="191"/>
        <v>1</v>
      </c>
      <c r="W395" s="8" t="str">
        <f t="shared" si="192"/>
        <v>IN</v>
      </c>
      <c r="X395" s="58" t="str">
        <f t="shared" si="171"/>
        <v/>
      </c>
      <c r="Y395" s="59">
        <f t="shared" si="175"/>
        <v>0</v>
      </c>
      <c r="Z395" s="59">
        <f t="shared" si="176"/>
        <v>0</v>
      </c>
      <c r="AA395" s="59">
        <f>IFERROR(IF(U395&gt;1,"",MAX($Z$353:Z395)*P395),0)</f>
        <v>0</v>
      </c>
      <c r="AB395" s="59">
        <f t="shared" si="177"/>
        <v>65414.654249655359</v>
      </c>
    </row>
    <row r="396" spans="1:28" ht="15.75" customHeight="1" x14ac:dyDescent="0.25">
      <c r="A396" s="78">
        <f t="shared" si="193"/>
        <v>45248</v>
      </c>
      <c r="B396" s="2" t="e">
        <f>VLOOKUP(A396,Import!$A$2:$H$8,5,FALSE)</f>
        <v>#N/A</v>
      </c>
      <c r="C396" s="54" t="e">
        <f t="shared" si="165"/>
        <v>#N/A</v>
      </c>
      <c r="D396" s="79" t="e">
        <f>VLOOKUP(A396,Import!$A$2:$H$8,2,FALSE)</f>
        <v>#N/A</v>
      </c>
      <c r="E396" s="55" t="e">
        <f t="shared" si="181"/>
        <v>#N/A</v>
      </c>
      <c r="F396" s="8" t="e">
        <f t="shared" si="180"/>
        <v>#N/A</v>
      </c>
      <c r="G396" s="76" t="e">
        <f t="shared" si="183"/>
        <v>#N/A</v>
      </c>
      <c r="H396" s="56" t="e">
        <f t="shared" si="168"/>
        <v>#N/A</v>
      </c>
      <c r="I396" s="7" t="e">
        <f t="shared" si="184"/>
        <v>#N/A</v>
      </c>
      <c r="J396" s="7" t="e">
        <f t="shared" si="185"/>
        <v>#N/A</v>
      </c>
      <c r="K396" s="56">
        <f t="shared" si="172"/>
        <v>19</v>
      </c>
      <c r="L396" s="56">
        <f t="shared" si="173"/>
        <v>3</v>
      </c>
      <c r="M396" s="56">
        <f t="shared" si="182"/>
        <v>3</v>
      </c>
      <c r="N396" s="57">
        <f t="shared" si="186"/>
        <v>3</v>
      </c>
      <c r="O396" s="57" t="e">
        <f t="shared" si="187"/>
        <v>#N/A</v>
      </c>
      <c r="P396" s="56" t="e">
        <f t="shared" si="188"/>
        <v>#N/A</v>
      </c>
      <c r="Q396" s="56" t="e">
        <f t="shared" si="179"/>
        <v>#N/A</v>
      </c>
      <c r="R396" s="7" t="e">
        <f t="shared" si="189"/>
        <v>#N/A</v>
      </c>
      <c r="S396" s="7" t="e">
        <f t="shared" si="190"/>
        <v>#N/A</v>
      </c>
      <c r="T396" s="56">
        <f t="shared" si="174"/>
        <v>16</v>
      </c>
      <c r="U396" s="56">
        <f t="shared" si="191"/>
        <v>1</v>
      </c>
      <c r="W396" s="8" t="str">
        <f t="shared" si="192"/>
        <v>IN</v>
      </c>
      <c r="X396" s="58" t="str">
        <f t="shared" si="171"/>
        <v/>
      </c>
      <c r="Y396" s="59">
        <f t="shared" si="175"/>
        <v>0</v>
      </c>
      <c r="Z396" s="59">
        <f t="shared" si="176"/>
        <v>0</v>
      </c>
      <c r="AA396" s="59">
        <f>IFERROR(IF(U396&gt;1,"",MAX($Z$353:Z396)*P396),0)</f>
        <v>0</v>
      </c>
      <c r="AB396" s="59">
        <f t="shared" si="177"/>
        <v>65414.654249655359</v>
      </c>
    </row>
    <row r="397" spans="1:28" ht="15.75" customHeight="1" x14ac:dyDescent="0.25">
      <c r="A397" s="78">
        <f t="shared" si="193"/>
        <v>45249</v>
      </c>
      <c r="B397" s="2" t="e">
        <f>VLOOKUP(A397,Import!$A$2:$H$8,5,FALSE)</f>
        <v>#N/A</v>
      </c>
      <c r="C397" s="54" t="e">
        <f t="shared" si="165"/>
        <v>#N/A</v>
      </c>
      <c r="D397" s="79" t="e">
        <f>VLOOKUP(A397,Import!$A$2:$H$8,2,FALSE)</f>
        <v>#N/A</v>
      </c>
      <c r="E397" s="55" t="e">
        <f t="shared" si="181"/>
        <v>#N/A</v>
      </c>
      <c r="F397" s="8" t="e">
        <f t="shared" si="180"/>
        <v>#N/A</v>
      </c>
      <c r="G397" s="76" t="e">
        <f t="shared" si="183"/>
        <v>#N/A</v>
      </c>
      <c r="H397" s="56" t="e">
        <f t="shared" si="168"/>
        <v>#N/A</v>
      </c>
      <c r="I397" s="7" t="e">
        <f t="shared" si="184"/>
        <v>#N/A</v>
      </c>
      <c r="J397" s="7" t="e">
        <f t="shared" si="185"/>
        <v>#N/A</v>
      </c>
      <c r="K397" s="56">
        <f t="shared" si="172"/>
        <v>19</v>
      </c>
      <c r="L397" s="56">
        <f t="shared" si="173"/>
        <v>3</v>
      </c>
      <c r="M397" s="56">
        <f t="shared" si="182"/>
        <v>3</v>
      </c>
      <c r="N397" s="57">
        <f t="shared" si="186"/>
        <v>3</v>
      </c>
      <c r="O397" s="57" t="e">
        <f t="shared" si="187"/>
        <v>#N/A</v>
      </c>
      <c r="P397" s="56" t="e">
        <f t="shared" si="188"/>
        <v>#N/A</v>
      </c>
      <c r="Q397" s="56" t="e">
        <f t="shared" si="179"/>
        <v>#N/A</v>
      </c>
      <c r="R397" s="7" t="e">
        <f t="shared" si="189"/>
        <v>#N/A</v>
      </c>
      <c r="S397" s="7" t="e">
        <f t="shared" si="190"/>
        <v>#N/A</v>
      </c>
      <c r="T397" s="56">
        <f t="shared" si="174"/>
        <v>16</v>
      </c>
      <c r="U397" s="56">
        <f t="shared" si="191"/>
        <v>1</v>
      </c>
      <c r="W397" s="8" t="str">
        <f t="shared" si="192"/>
        <v>IN</v>
      </c>
      <c r="X397" s="58" t="str">
        <f t="shared" si="171"/>
        <v/>
      </c>
      <c r="Y397" s="59">
        <f t="shared" si="175"/>
        <v>0</v>
      </c>
      <c r="Z397" s="59">
        <f t="shared" si="176"/>
        <v>0</v>
      </c>
      <c r="AA397" s="59">
        <f>IFERROR(IF(U397&gt;1,"",MAX($Z$353:Z397)*P397),0)</f>
        <v>0</v>
      </c>
      <c r="AB397" s="59">
        <f t="shared" si="177"/>
        <v>65414.654249655359</v>
      </c>
    </row>
    <row r="398" spans="1:28" ht="15.75" customHeight="1" x14ac:dyDescent="0.25">
      <c r="A398" s="78">
        <f t="shared" si="193"/>
        <v>45250</v>
      </c>
      <c r="B398" s="2" t="e">
        <f>VLOOKUP(A398,Import!$A$2:$H$8,5,FALSE)</f>
        <v>#N/A</v>
      </c>
      <c r="C398" s="54" t="e">
        <f t="shared" si="165"/>
        <v>#N/A</v>
      </c>
      <c r="D398" s="79" t="e">
        <f>VLOOKUP(A398,Import!$A$2:$H$8,2,FALSE)</f>
        <v>#N/A</v>
      </c>
      <c r="E398" s="55" t="e">
        <f t="shared" si="181"/>
        <v>#N/A</v>
      </c>
      <c r="F398" s="8" t="e">
        <f t="shared" si="180"/>
        <v>#N/A</v>
      </c>
      <c r="G398" s="76" t="e">
        <f t="shared" si="183"/>
        <v>#N/A</v>
      </c>
      <c r="H398" s="56" t="e">
        <f t="shared" si="168"/>
        <v>#N/A</v>
      </c>
      <c r="I398" s="7" t="e">
        <f t="shared" si="184"/>
        <v>#N/A</v>
      </c>
      <c r="J398" s="7" t="e">
        <f t="shared" si="185"/>
        <v>#N/A</v>
      </c>
      <c r="K398" s="56">
        <f t="shared" si="172"/>
        <v>19</v>
      </c>
      <c r="L398" s="56">
        <f t="shared" si="173"/>
        <v>3</v>
      </c>
      <c r="M398" s="56">
        <f t="shared" si="182"/>
        <v>3</v>
      </c>
      <c r="N398" s="57">
        <f t="shared" si="186"/>
        <v>3</v>
      </c>
      <c r="O398" s="57" t="e">
        <f t="shared" si="187"/>
        <v>#N/A</v>
      </c>
      <c r="P398" s="56" t="e">
        <f t="shared" si="188"/>
        <v>#N/A</v>
      </c>
      <c r="Q398" s="56" t="e">
        <f t="shared" si="179"/>
        <v>#N/A</v>
      </c>
      <c r="R398" s="7" t="e">
        <f t="shared" si="189"/>
        <v>#N/A</v>
      </c>
      <c r="S398" s="7" t="e">
        <f t="shared" si="190"/>
        <v>#N/A</v>
      </c>
      <c r="T398" s="56">
        <f t="shared" si="174"/>
        <v>16</v>
      </c>
      <c r="U398" s="56">
        <f t="shared" si="191"/>
        <v>1</v>
      </c>
      <c r="W398" s="8" t="str">
        <f t="shared" si="192"/>
        <v>IN</v>
      </c>
      <c r="X398" s="58" t="str">
        <f t="shared" si="171"/>
        <v/>
      </c>
      <c r="Y398" s="59">
        <f t="shared" si="175"/>
        <v>0</v>
      </c>
      <c r="Z398" s="59">
        <f t="shared" si="176"/>
        <v>0</v>
      </c>
      <c r="AA398" s="59">
        <f>IFERROR(IF(U398&gt;1,"",MAX($Z$353:Z398)*P398),0)</f>
        <v>0</v>
      </c>
      <c r="AB398" s="59">
        <f t="shared" si="177"/>
        <v>65414.654249655359</v>
      </c>
    </row>
    <row r="399" spans="1:28" ht="15.75" customHeight="1" x14ac:dyDescent="0.25">
      <c r="A399" s="78">
        <f t="shared" si="193"/>
        <v>45251</v>
      </c>
      <c r="B399" s="2" t="e">
        <f>VLOOKUP(A399,Import!$A$2:$H$8,5,FALSE)</f>
        <v>#N/A</v>
      </c>
      <c r="C399" s="54" t="e">
        <f t="shared" si="165"/>
        <v>#N/A</v>
      </c>
      <c r="D399" s="79" t="e">
        <f>VLOOKUP(A399,Import!$A$2:$H$8,2,FALSE)</f>
        <v>#N/A</v>
      </c>
      <c r="E399" s="55" t="e">
        <f t="shared" si="181"/>
        <v>#N/A</v>
      </c>
      <c r="F399" s="8" t="e">
        <f t="shared" si="180"/>
        <v>#N/A</v>
      </c>
      <c r="G399" s="76" t="e">
        <f t="shared" si="183"/>
        <v>#N/A</v>
      </c>
      <c r="H399" s="56" t="e">
        <f t="shared" si="168"/>
        <v>#N/A</v>
      </c>
      <c r="I399" s="7" t="e">
        <f t="shared" si="184"/>
        <v>#N/A</v>
      </c>
      <c r="J399" s="7" t="e">
        <f t="shared" si="185"/>
        <v>#N/A</v>
      </c>
      <c r="K399" s="56">
        <f t="shared" si="172"/>
        <v>19</v>
      </c>
      <c r="L399" s="56">
        <f t="shared" si="173"/>
        <v>3</v>
      </c>
      <c r="M399" s="56">
        <f t="shared" si="182"/>
        <v>3</v>
      </c>
      <c r="N399" s="57">
        <f t="shared" si="186"/>
        <v>3</v>
      </c>
      <c r="O399" s="57" t="e">
        <f t="shared" si="187"/>
        <v>#N/A</v>
      </c>
      <c r="P399" s="56" t="e">
        <f t="shared" si="188"/>
        <v>#N/A</v>
      </c>
      <c r="Q399" s="56" t="e">
        <f t="shared" si="179"/>
        <v>#N/A</v>
      </c>
      <c r="R399" s="7" t="e">
        <f t="shared" si="189"/>
        <v>#N/A</v>
      </c>
      <c r="S399" s="7" t="e">
        <f t="shared" si="190"/>
        <v>#N/A</v>
      </c>
      <c r="T399" s="56">
        <f t="shared" si="174"/>
        <v>16</v>
      </c>
      <c r="U399" s="56">
        <f t="shared" si="191"/>
        <v>1</v>
      </c>
      <c r="W399" s="8" t="str">
        <f t="shared" si="192"/>
        <v>IN</v>
      </c>
      <c r="X399" s="58" t="str">
        <f t="shared" si="171"/>
        <v/>
      </c>
      <c r="Y399" s="59">
        <f t="shared" si="175"/>
        <v>0</v>
      </c>
      <c r="Z399" s="59">
        <f t="shared" si="176"/>
        <v>0</v>
      </c>
      <c r="AA399" s="59">
        <f>IFERROR(IF(U399&gt;1,"",MAX($Z$353:Z399)*P399),0)</f>
        <v>0</v>
      </c>
      <c r="AB399" s="59">
        <f t="shared" si="177"/>
        <v>65414.654249655359</v>
      </c>
    </row>
    <row r="400" spans="1:28" ht="15.75" customHeight="1" x14ac:dyDescent="0.25">
      <c r="A400" s="78">
        <f t="shared" si="193"/>
        <v>45252</v>
      </c>
      <c r="B400" s="2" t="e">
        <f>VLOOKUP(A400,Import!$A$2:$H$8,5,FALSE)</f>
        <v>#N/A</v>
      </c>
      <c r="C400" s="54" t="e">
        <f t="shared" si="165"/>
        <v>#N/A</v>
      </c>
      <c r="D400" s="79" t="e">
        <f>VLOOKUP(A400,Import!$A$2:$H$8,2,FALSE)</f>
        <v>#N/A</v>
      </c>
      <c r="E400" s="55" t="e">
        <f t="shared" si="181"/>
        <v>#N/A</v>
      </c>
      <c r="F400" s="8" t="e">
        <f t="shared" si="180"/>
        <v>#N/A</v>
      </c>
      <c r="G400" s="76" t="e">
        <f t="shared" si="183"/>
        <v>#N/A</v>
      </c>
      <c r="H400" s="56" t="e">
        <f t="shared" si="168"/>
        <v>#N/A</v>
      </c>
      <c r="I400" s="7" t="e">
        <f t="shared" si="184"/>
        <v>#N/A</v>
      </c>
      <c r="J400" s="7" t="e">
        <f t="shared" si="185"/>
        <v>#N/A</v>
      </c>
      <c r="K400" s="56">
        <f t="shared" si="172"/>
        <v>19</v>
      </c>
      <c r="L400" s="56">
        <f t="shared" si="173"/>
        <v>3</v>
      </c>
      <c r="M400" s="56">
        <f t="shared" si="182"/>
        <v>3</v>
      </c>
      <c r="N400" s="57">
        <f t="shared" si="186"/>
        <v>3</v>
      </c>
      <c r="O400" s="57" t="e">
        <f t="shared" si="187"/>
        <v>#N/A</v>
      </c>
      <c r="P400" s="56" t="e">
        <f t="shared" si="188"/>
        <v>#N/A</v>
      </c>
      <c r="Q400" s="56" t="e">
        <f t="shared" si="179"/>
        <v>#N/A</v>
      </c>
      <c r="R400" s="7" t="e">
        <f t="shared" si="189"/>
        <v>#N/A</v>
      </c>
      <c r="S400" s="7" t="e">
        <f t="shared" si="190"/>
        <v>#N/A</v>
      </c>
      <c r="T400" s="56">
        <f t="shared" si="174"/>
        <v>16</v>
      </c>
      <c r="U400" s="56">
        <f t="shared" si="191"/>
        <v>1</v>
      </c>
      <c r="W400" s="8" t="str">
        <f t="shared" si="192"/>
        <v>IN</v>
      </c>
      <c r="X400" s="58" t="str">
        <f t="shared" si="171"/>
        <v/>
      </c>
      <c r="Y400" s="59">
        <f t="shared" si="175"/>
        <v>0</v>
      </c>
      <c r="Z400" s="59">
        <f t="shared" si="176"/>
        <v>0</v>
      </c>
      <c r="AA400" s="59">
        <f>IFERROR(IF(U400&gt;1,"",MAX($Z$353:Z400)*P400),0)</f>
        <v>0</v>
      </c>
      <c r="AB400" s="59">
        <f t="shared" si="177"/>
        <v>65414.654249655359</v>
      </c>
    </row>
    <row r="401" spans="1:28" ht="15.75" customHeight="1" x14ac:dyDescent="0.25">
      <c r="A401" s="78">
        <f t="shared" si="193"/>
        <v>45253</v>
      </c>
      <c r="B401" s="2" t="e">
        <f>VLOOKUP(A401,Import!$A$2:$H$8,5,FALSE)</f>
        <v>#N/A</v>
      </c>
      <c r="C401" s="54" t="e">
        <f t="shared" si="165"/>
        <v>#N/A</v>
      </c>
      <c r="D401" s="79" t="e">
        <f>VLOOKUP(A401,Import!$A$2:$H$8,2,FALSE)</f>
        <v>#N/A</v>
      </c>
      <c r="E401" s="55" t="e">
        <f t="shared" si="181"/>
        <v>#N/A</v>
      </c>
      <c r="F401" s="8" t="e">
        <f t="shared" si="180"/>
        <v>#N/A</v>
      </c>
      <c r="G401" s="76" t="e">
        <f t="shared" si="183"/>
        <v>#N/A</v>
      </c>
      <c r="H401" s="56" t="e">
        <f t="shared" si="168"/>
        <v>#N/A</v>
      </c>
      <c r="I401" s="7" t="e">
        <f t="shared" si="184"/>
        <v>#N/A</v>
      </c>
      <c r="J401" s="7" t="e">
        <f t="shared" si="185"/>
        <v>#N/A</v>
      </c>
      <c r="K401" s="56">
        <f t="shared" si="172"/>
        <v>19</v>
      </c>
      <c r="L401" s="56">
        <f t="shared" si="173"/>
        <v>3</v>
      </c>
      <c r="M401" s="56">
        <f t="shared" si="182"/>
        <v>3</v>
      </c>
      <c r="N401" s="57">
        <f t="shared" si="186"/>
        <v>3</v>
      </c>
      <c r="O401" s="57" t="e">
        <f t="shared" si="187"/>
        <v>#N/A</v>
      </c>
      <c r="P401" s="56" t="e">
        <f t="shared" si="188"/>
        <v>#N/A</v>
      </c>
      <c r="Q401" s="56" t="e">
        <f t="shared" si="179"/>
        <v>#N/A</v>
      </c>
      <c r="R401" s="7" t="e">
        <f t="shared" si="189"/>
        <v>#N/A</v>
      </c>
      <c r="S401" s="7" t="e">
        <f t="shared" si="190"/>
        <v>#N/A</v>
      </c>
      <c r="T401" s="56">
        <f t="shared" si="174"/>
        <v>16</v>
      </c>
      <c r="U401" s="56">
        <f t="shared" si="191"/>
        <v>1</v>
      </c>
      <c r="W401" s="8" t="str">
        <f t="shared" si="192"/>
        <v>IN</v>
      </c>
      <c r="X401" s="58" t="str">
        <f t="shared" si="171"/>
        <v/>
      </c>
      <c r="Y401" s="59">
        <f t="shared" si="175"/>
        <v>0</v>
      </c>
      <c r="Z401" s="59">
        <f t="shared" si="176"/>
        <v>0</v>
      </c>
      <c r="AA401" s="59">
        <f>IFERROR(IF(U401&gt;1,"",MAX($Z$353:Z401)*P401),0)</f>
        <v>0</v>
      </c>
      <c r="AB401" s="59">
        <f t="shared" si="177"/>
        <v>65414.654249655359</v>
      </c>
    </row>
    <row r="402" spans="1:28" ht="15.75" customHeight="1" x14ac:dyDescent="0.25">
      <c r="A402" s="78">
        <f t="shared" si="193"/>
        <v>45254</v>
      </c>
      <c r="B402" s="2" t="e">
        <f>VLOOKUP(A402,Import!$A$2:$H$8,5,FALSE)</f>
        <v>#N/A</v>
      </c>
      <c r="C402" s="54" t="e">
        <f t="shared" si="165"/>
        <v>#N/A</v>
      </c>
      <c r="D402" s="79" t="e">
        <f>VLOOKUP(A402,Import!$A$2:$H$8,2,FALSE)</f>
        <v>#N/A</v>
      </c>
      <c r="E402" s="55" t="e">
        <f t="shared" si="181"/>
        <v>#N/A</v>
      </c>
      <c r="F402" s="8" t="e">
        <f t="shared" si="180"/>
        <v>#N/A</v>
      </c>
      <c r="G402" s="76" t="e">
        <f t="shared" si="183"/>
        <v>#N/A</v>
      </c>
      <c r="H402" s="56" t="e">
        <f t="shared" si="168"/>
        <v>#N/A</v>
      </c>
      <c r="I402" s="7" t="e">
        <f t="shared" si="184"/>
        <v>#N/A</v>
      </c>
      <c r="J402" s="7" t="e">
        <f t="shared" si="185"/>
        <v>#N/A</v>
      </c>
      <c r="K402" s="56">
        <f t="shared" si="172"/>
        <v>19</v>
      </c>
      <c r="L402" s="56">
        <f t="shared" si="173"/>
        <v>3</v>
      </c>
      <c r="M402" s="56">
        <f t="shared" si="182"/>
        <v>3</v>
      </c>
      <c r="N402" s="57">
        <f t="shared" si="186"/>
        <v>3</v>
      </c>
      <c r="O402" s="57" t="e">
        <f t="shared" si="187"/>
        <v>#N/A</v>
      </c>
      <c r="P402" s="56" t="e">
        <f t="shared" si="188"/>
        <v>#N/A</v>
      </c>
      <c r="Q402" s="56" t="e">
        <f t="shared" si="179"/>
        <v>#N/A</v>
      </c>
      <c r="R402" s="7" t="e">
        <f t="shared" si="189"/>
        <v>#N/A</v>
      </c>
      <c r="S402" s="7" t="e">
        <f t="shared" si="190"/>
        <v>#N/A</v>
      </c>
      <c r="T402" s="56">
        <f t="shared" si="174"/>
        <v>16</v>
      </c>
      <c r="U402" s="56">
        <f t="shared" si="191"/>
        <v>1</v>
      </c>
      <c r="W402" s="8" t="str">
        <f t="shared" si="192"/>
        <v>IN</v>
      </c>
      <c r="X402" s="58" t="str">
        <f t="shared" si="171"/>
        <v/>
      </c>
      <c r="Y402" s="59">
        <f t="shared" si="175"/>
        <v>0</v>
      </c>
      <c r="Z402" s="59">
        <f t="shared" si="176"/>
        <v>0</v>
      </c>
      <c r="AA402" s="59">
        <f>IFERROR(IF(U402&gt;1,"",MAX($Z$353:Z402)*P402),0)</f>
        <v>0</v>
      </c>
      <c r="AB402" s="59">
        <f t="shared" si="177"/>
        <v>65414.654249655359</v>
      </c>
    </row>
    <row r="403" spans="1:28" ht="15.75" customHeight="1" x14ac:dyDescent="0.25">
      <c r="A403" s="78">
        <f t="shared" si="193"/>
        <v>45255</v>
      </c>
      <c r="B403" s="2" t="e">
        <f>VLOOKUP(A403,Import!$A$2:$H$8,5,FALSE)</f>
        <v>#N/A</v>
      </c>
      <c r="C403" s="54" t="e">
        <f t="shared" si="165"/>
        <v>#N/A</v>
      </c>
      <c r="D403" s="79" t="e">
        <f>VLOOKUP(A403,Import!$A$2:$H$8,2,FALSE)</f>
        <v>#N/A</v>
      </c>
      <c r="E403" s="55" t="e">
        <f t="shared" si="181"/>
        <v>#N/A</v>
      </c>
      <c r="F403" s="8" t="e">
        <f t="shared" si="180"/>
        <v>#N/A</v>
      </c>
      <c r="G403" s="76" t="e">
        <f t="shared" si="183"/>
        <v>#N/A</v>
      </c>
      <c r="H403" s="56" t="e">
        <f t="shared" si="168"/>
        <v>#N/A</v>
      </c>
      <c r="I403" s="7" t="e">
        <f t="shared" si="184"/>
        <v>#N/A</v>
      </c>
      <c r="J403" s="7" t="e">
        <f t="shared" si="185"/>
        <v>#N/A</v>
      </c>
      <c r="K403" s="56">
        <f t="shared" si="172"/>
        <v>19</v>
      </c>
      <c r="L403" s="56">
        <f t="shared" si="173"/>
        <v>3</v>
      </c>
      <c r="M403" s="56">
        <f t="shared" si="182"/>
        <v>3</v>
      </c>
      <c r="N403" s="57">
        <f t="shared" si="186"/>
        <v>3</v>
      </c>
      <c r="O403" s="57" t="e">
        <f t="shared" si="187"/>
        <v>#N/A</v>
      </c>
      <c r="P403" s="56" t="e">
        <f t="shared" si="188"/>
        <v>#N/A</v>
      </c>
      <c r="Q403" s="56" t="e">
        <f t="shared" si="179"/>
        <v>#N/A</v>
      </c>
      <c r="R403" s="7" t="e">
        <f t="shared" si="189"/>
        <v>#N/A</v>
      </c>
      <c r="S403" s="7" t="e">
        <f t="shared" si="190"/>
        <v>#N/A</v>
      </c>
      <c r="T403" s="56">
        <f t="shared" si="174"/>
        <v>16</v>
      </c>
      <c r="U403" s="56">
        <f t="shared" si="191"/>
        <v>1</v>
      </c>
      <c r="W403" s="8" t="str">
        <f t="shared" si="192"/>
        <v>IN</v>
      </c>
      <c r="X403" s="58" t="str">
        <f t="shared" si="171"/>
        <v/>
      </c>
      <c r="Y403" s="59">
        <f t="shared" si="175"/>
        <v>0</v>
      </c>
      <c r="Z403" s="59">
        <f t="shared" si="176"/>
        <v>0</v>
      </c>
      <c r="AA403" s="59">
        <f>IFERROR(IF(U403&gt;1,"",MAX($Z$353:Z403)*P403),0)</f>
        <v>0</v>
      </c>
      <c r="AB403" s="59">
        <f t="shared" si="177"/>
        <v>65414.654249655359</v>
      </c>
    </row>
    <row r="404" spans="1:28" ht="15.75" customHeight="1" x14ac:dyDescent="0.25">
      <c r="A404" s="78">
        <f t="shared" si="193"/>
        <v>45256</v>
      </c>
      <c r="B404" s="2" t="e">
        <f>VLOOKUP(A404,Import!$A$2:$H$8,5,FALSE)</f>
        <v>#N/A</v>
      </c>
      <c r="C404" s="54" t="e">
        <f t="shared" si="165"/>
        <v>#N/A</v>
      </c>
      <c r="D404" s="79" t="e">
        <f>VLOOKUP(A404,Import!$A$2:$H$8,2,FALSE)</f>
        <v>#N/A</v>
      </c>
      <c r="E404" s="55" t="e">
        <f t="shared" si="181"/>
        <v>#N/A</v>
      </c>
      <c r="F404" s="8" t="e">
        <f t="shared" si="180"/>
        <v>#N/A</v>
      </c>
      <c r="G404" s="76" t="e">
        <f t="shared" si="183"/>
        <v>#N/A</v>
      </c>
      <c r="H404" s="56" t="e">
        <f t="shared" si="168"/>
        <v>#N/A</v>
      </c>
      <c r="I404" s="7" t="e">
        <f t="shared" si="184"/>
        <v>#N/A</v>
      </c>
      <c r="J404" s="7" t="e">
        <f t="shared" si="185"/>
        <v>#N/A</v>
      </c>
      <c r="K404" s="56">
        <f t="shared" si="172"/>
        <v>19</v>
      </c>
      <c r="L404" s="56">
        <f t="shared" si="173"/>
        <v>3</v>
      </c>
      <c r="M404" s="56">
        <f t="shared" si="182"/>
        <v>3</v>
      </c>
      <c r="N404" s="57">
        <f t="shared" si="186"/>
        <v>3</v>
      </c>
      <c r="O404" s="57" t="e">
        <f t="shared" si="187"/>
        <v>#N/A</v>
      </c>
      <c r="P404" s="56" t="e">
        <f t="shared" si="188"/>
        <v>#N/A</v>
      </c>
      <c r="Q404" s="56" t="e">
        <f t="shared" si="179"/>
        <v>#N/A</v>
      </c>
      <c r="R404" s="7" t="e">
        <f t="shared" si="189"/>
        <v>#N/A</v>
      </c>
      <c r="S404" s="7" t="e">
        <f t="shared" si="190"/>
        <v>#N/A</v>
      </c>
      <c r="T404" s="56">
        <f t="shared" si="174"/>
        <v>16</v>
      </c>
      <c r="U404" s="56">
        <f t="shared" si="191"/>
        <v>1</v>
      </c>
      <c r="W404" s="8" t="str">
        <f t="shared" si="192"/>
        <v>IN</v>
      </c>
      <c r="X404" s="58" t="str">
        <f t="shared" si="171"/>
        <v/>
      </c>
      <c r="Y404" s="59">
        <f t="shared" si="175"/>
        <v>0</v>
      </c>
      <c r="Z404" s="59">
        <f t="shared" si="176"/>
        <v>0</v>
      </c>
      <c r="AA404" s="59">
        <f>IFERROR(IF(U404&gt;1,"",MAX($Z$353:Z404)*P404),0)</f>
        <v>0</v>
      </c>
      <c r="AB404" s="59">
        <f t="shared" si="177"/>
        <v>65414.654249655359</v>
      </c>
    </row>
    <row r="405" spans="1:28" ht="15.75" customHeight="1" x14ac:dyDescent="0.25">
      <c r="A405" s="78">
        <f t="shared" si="193"/>
        <v>45257</v>
      </c>
      <c r="B405" s="2" t="e">
        <f>VLOOKUP(A405,Import!$A$2:$H$8,5,FALSE)</f>
        <v>#N/A</v>
      </c>
      <c r="C405" s="54" t="e">
        <f t="shared" si="165"/>
        <v>#N/A</v>
      </c>
      <c r="D405" s="79" t="e">
        <f>VLOOKUP(A405,Import!$A$2:$H$8,2,FALSE)</f>
        <v>#N/A</v>
      </c>
      <c r="E405" s="55" t="e">
        <f t="shared" si="181"/>
        <v>#N/A</v>
      </c>
      <c r="F405" s="8" t="e">
        <f t="shared" si="180"/>
        <v>#N/A</v>
      </c>
      <c r="G405" s="76" t="e">
        <f t="shared" si="183"/>
        <v>#N/A</v>
      </c>
      <c r="H405" s="56" t="e">
        <f t="shared" si="168"/>
        <v>#N/A</v>
      </c>
      <c r="I405" s="7" t="e">
        <f t="shared" si="184"/>
        <v>#N/A</v>
      </c>
      <c r="J405" s="7" t="e">
        <f t="shared" si="185"/>
        <v>#N/A</v>
      </c>
      <c r="K405" s="56">
        <f t="shared" si="172"/>
        <v>19</v>
      </c>
      <c r="L405" s="56">
        <f t="shared" si="173"/>
        <v>3</v>
      </c>
      <c r="M405" s="56">
        <f t="shared" si="182"/>
        <v>3</v>
      </c>
      <c r="N405" s="57">
        <f t="shared" si="186"/>
        <v>3</v>
      </c>
      <c r="O405" s="57" t="e">
        <f t="shared" si="187"/>
        <v>#N/A</v>
      </c>
      <c r="P405" s="56" t="e">
        <f t="shared" si="188"/>
        <v>#N/A</v>
      </c>
      <c r="Q405" s="56" t="e">
        <f t="shared" si="179"/>
        <v>#N/A</v>
      </c>
      <c r="R405" s="7" t="e">
        <f t="shared" si="189"/>
        <v>#N/A</v>
      </c>
      <c r="S405" s="7" t="e">
        <f t="shared" si="190"/>
        <v>#N/A</v>
      </c>
      <c r="T405" s="56">
        <f t="shared" si="174"/>
        <v>16</v>
      </c>
      <c r="U405" s="56">
        <f t="shared" si="191"/>
        <v>1</v>
      </c>
      <c r="W405" s="8" t="str">
        <f t="shared" si="192"/>
        <v>IN</v>
      </c>
      <c r="X405" s="58" t="str">
        <f t="shared" si="171"/>
        <v/>
      </c>
      <c r="Y405" s="59">
        <f t="shared" si="175"/>
        <v>0</v>
      </c>
      <c r="Z405" s="59">
        <f t="shared" si="176"/>
        <v>0</v>
      </c>
      <c r="AA405" s="59">
        <f>IFERROR(IF(U405&gt;1,"",MAX($Z$353:Z405)*P405),0)</f>
        <v>0</v>
      </c>
      <c r="AB405" s="59">
        <f t="shared" si="177"/>
        <v>65414.654249655359</v>
      </c>
    </row>
    <row r="406" spans="1:28" ht="15.75" customHeight="1" x14ac:dyDescent="0.25">
      <c r="A406" s="78">
        <f t="shared" si="193"/>
        <v>45258</v>
      </c>
      <c r="B406" s="2" t="e">
        <f>VLOOKUP(A406,Import!$A$2:$H$8,5,FALSE)</f>
        <v>#N/A</v>
      </c>
      <c r="C406" s="54" t="e">
        <f t="shared" si="165"/>
        <v>#N/A</v>
      </c>
      <c r="D406" s="79" t="e">
        <f>VLOOKUP(A406,Import!$A$2:$H$8,2,FALSE)</f>
        <v>#N/A</v>
      </c>
      <c r="E406" s="55" t="e">
        <f t="shared" si="181"/>
        <v>#N/A</v>
      </c>
      <c r="F406" s="8" t="e">
        <f t="shared" si="180"/>
        <v>#N/A</v>
      </c>
      <c r="G406" s="76" t="e">
        <f t="shared" si="183"/>
        <v>#N/A</v>
      </c>
      <c r="H406" s="56" t="e">
        <f t="shared" si="168"/>
        <v>#N/A</v>
      </c>
      <c r="I406" s="7" t="e">
        <f t="shared" si="184"/>
        <v>#N/A</v>
      </c>
      <c r="J406" s="7" t="e">
        <f t="shared" si="185"/>
        <v>#N/A</v>
      </c>
      <c r="K406" s="56">
        <f t="shared" si="172"/>
        <v>19</v>
      </c>
      <c r="L406" s="56">
        <f t="shared" si="173"/>
        <v>3</v>
      </c>
      <c r="M406" s="56">
        <f t="shared" si="182"/>
        <v>3</v>
      </c>
      <c r="N406" s="57">
        <f t="shared" si="186"/>
        <v>3</v>
      </c>
      <c r="O406" s="57" t="e">
        <f t="shared" si="187"/>
        <v>#N/A</v>
      </c>
      <c r="P406" s="56" t="e">
        <f t="shared" si="188"/>
        <v>#N/A</v>
      </c>
      <c r="Q406" s="56" t="e">
        <f t="shared" si="179"/>
        <v>#N/A</v>
      </c>
      <c r="R406" s="7" t="e">
        <f t="shared" si="189"/>
        <v>#N/A</v>
      </c>
      <c r="S406" s="7" t="e">
        <f t="shared" si="190"/>
        <v>#N/A</v>
      </c>
      <c r="T406" s="56">
        <f t="shared" si="174"/>
        <v>16</v>
      </c>
      <c r="U406" s="56">
        <f t="shared" si="191"/>
        <v>1</v>
      </c>
      <c r="W406" s="8" t="str">
        <f t="shared" si="192"/>
        <v>IN</v>
      </c>
      <c r="X406" s="58" t="str">
        <f t="shared" si="171"/>
        <v/>
      </c>
      <c r="Y406" s="59">
        <f t="shared" si="175"/>
        <v>0</v>
      </c>
      <c r="Z406" s="59">
        <f t="shared" si="176"/>
        <v>0</v>
      </c>
      <c r="AA406" s="59">
        <f>IFERROR(IF(U406&gt;1,"",MAX($Z$353:Z406)*P406),0)</f>
        <v>0</v>
      </c>
      <c r="AB406" s="59">
        <f t="shared" si="177"/>
        <v>65414.654249655359</v>
      </c>
    </row>
    <row r="407" spans="1:28" ht="15.75" customHeight="1" x14ac:dyDescent="0.25">
      <c r="A407" s="78">
        <f t="shared" si="193"/>
        <v>45259</v>
      </c>
      <c r="B407" s="2" t="e">
        <f>VLOOKUP(A407,Import!$A$2:$H$8,5,FALSE)</f>
        <v>#N/A</v>
      </c>
      <c r="C407" s="54" t="e">
        <f t="shared" si="165"/>
        <v>#N/A</v>
      </c>
      <c r="D407" s="79" t="e">
        <f>VLOOKUP(A407,Import!$A$2:$H$8,2,FALSE)</f>
        <v>#N/A</v>
      </c>
      <c r="E407" s="55" t="e">
        <f t="shared" si="181"/>
        <v>#N/A</v>
      </c>
      <c r="F407" s="8" t="e">
        <f t="shared" si="180"/>
        <v>#N/A</v>
      </c>
      <c r="G407" s="76" t="e">
        <f t="shared" si="183"/>
        <v>#N/A</v>
      </c>
      <c r="H407" s="56" t="e">
        <f t="shared" si="168"/>
        <v>#N/A</v>
      </c>
      <c r="I407" s="7" t="e">
        <f t="shared" si="184"/>
        <v>#N/A</v>
      </c>
      <c r="J407" s="7" t="e">
        <f t="shared" si="185"/>
        <v>#N/A</v>
      </c>
      <c r="K407" s="56">
        <f t="shared" si="172"/>
        <v>19</v>
      </c>
      <c r="L407" s="56">
        <f t="shared" si="173"/>
        <v>3</v>
      </c>
      <c r="M407" s="56">
        <f t="shared" si="182"/>
        <v>3</v>
      </c>
      <c r="N407" s="57">
        <f t="shared" si="186"/>
        <v>3</v>
      </c>
      <c r="O407" s="57" t="e">
        <f t="shared" si="187"/>
        <v>#N/A</v>
      </c>
      <c r="P407" s="56" t="e">
        <f t="shared" si="188"/>
        <v>#N/A</v>
      </c>
      <c r="Q407" s="56" t="e">
        <f t="shared" si="179"/>
        <v>#N/A</v>
      </c>
      <c r="R407" s="7" t="e">
        <f t="shared" si="189"/>
        <v>#N/A</v>
      </c>
      <c r="S407" s="7" t="e">
        <f t="shared" si="190"/>
        <v>#N/A</v>
      </c>
      <c r="T407" s="56">
        <f t="shared" si="174"/>
        <v>16</v>
      </c>
      <c r="U407" s="56">
        <f t="shared" si="191"/>
        <v>1</v>
      </c>
      <c r="W407" s="8" t="str">
        <f t="shared" si="192"/>
        <v>IN</v>
      </c>
      <c r="X407" s="58" t="str">
        <f t="shared" si="171"/>
        <v/>
      </c>
      <c r="Y407" s="59">
        <f t="shared" si="175"/>
        <v>0</v>
      </c>
      <c r="Z407" s="59">
        <f t="shared" si="176"/>
        <v>0</v>
      </c>
      <c r="AA407" s="59">
        <f>IFERROR(IF(U407&gt;1,"",MAX($Z$353:Z407)*P407),0)</f>
        <v>0</v>
      </c>
      <c r="AB407" s="59">
        <f t="shared" si="177"/>
        <v>65414.654249655359</v>
      </c>
    </row>
    <row r="408" spans="1:28" ht="15.75" customHeight="1" x14ac:dyDescent="0.25">
      <c r="A408" s="78">
        <f t="shared" si="193"/>
        <v>45260</v>
      </c>
      <c r="B408" s="2" t="e">
        <f>VLOOKUP(A408,Import!$A$2:$H$8,5,FALSE)</f>
        <v>#N/A</v>
      </c>
      <c r="C408" s="54" t="e">
        <f t="shared" si="165"/>
        <v>#N/A</v>
      </c>
      <c r="D408" s="79" t="e">
        <f>VLOOKUP(A408,Import!$A$2:$H$8,2,FALSE)</f>
        <v>#N/A</v>
      </c>
      <c r="E408" s="55" t="e">
        <f t="shared" si="181"/>
        <v>#N/A</v>
      </c>
      <c r="F408" s="8" t="e">
        <f t="shared" si="180"/>
        <v>#N/A</v>
      </c>
      <c r="G408" s="76" t="e">
        <f t="shared" si="183"/>
        <v>#N/A</v>
      </c>
      <c r="H408" s="56" t="e">
        <f t="shared" si="168"/>
        <v>#N/A</v>
      </c>
      <c r="I408" s="7" t="e">
        <f t="shared" si="184"/>
        <v>#N/A</v>
      </c>
      <c r="J408" s="7" t="e">
        <f t="shared" si="185"/>
        <v>#N/A</v>
      </c>
      <c r="K408" s="56">
        <f t="shared" si="172"/>
        <v>19</v>
      </c>
      <c r="L408" s="56">
        <f t="shared" si="173"/>
        <v>3</v>
      </c>
      <c r="M408" s="56">
        <f t="shared" si="182"/>
        <v>3</v>
      </c>
      <c r="N408" s="57">
        <f t="shared" si="186"/>
        <v>3</v>
      </c>
      <c r="O408" s="57" t="e">
        <f t="shared" si="187"/>
        <v>#N/A</v>
      </c>
      <c r="P408" s="56" t="e">
        <f t="shared" si="188"/>
        <v>#N/A</v>
      </c>
      <c r="Q408" s="56" t="e">
        <f t="shared" si="179"/>
        <v>#N/A</v>
      </c>
      <c r="R408" s="7" t="e">
        <f t="shared" si="189"/>
        <v>#N/A</v>
      </c>
      <c r="S408" s="7" t="e">
        <f t="shared" si="190"/>
        <v>#N/A</v>
      </c>
      <c r="T408" s="56">
        <f t="shared" si="174"/>
        <v>16</v>
      </c>
      <c r="U408" s="56">
        <f t="shared" si="191"/>
        <v>1</v>
      </c>
      <c r="W408" s="8" t="str">
        <f t="shared" si="192"/>
        <v>IN</v>
      </c>
      <c r="X408" s="58" t="str">
        <f t="shared" si="171"/>
        <v/>
      </c>
      <c r="Y408" s="59">
        <f t="shared" si="175"/>
        <v>0</v>
      </c>
      <c r="Z408" s="59">
        <f t="shared" si="176"/>
        <v>0</v>
      </c>
      <c r="AA408" s="59">
        <f>IFERROR(IF(U408&gt;1,"",MAX($Z$353:Z408)*P408),0)</f>
        <v>0</v>
      </c>
      <c r="AB408" s="59">
        <f t="shared" si="177"/>
        <v>65414.654249655359</v>
      </c>
    </row>
    <row r="409" spans="1:28" ht="15.75" customHeight="1" x14ac:dyDescent="0.25">
      <c r="A409" s="78">
        <f t="shared" si="193"/>
        <v>45261</v>
      </c>
      <c r="B409" s="2" t="e">
        <f>VLOOKUP(A409,Import!$A$2:$H$8,5,FALSE)</f>
        <v>#N/A</v>
      </c>
      <c r="C409" s="54" t="e">
        <f t="shared" ref="C409:C472" si="194">(B409-B408)/B408</f>
        <v>#N/A</v>
      </c>
      <c r="D409" s="79" t="e">
        <f>VLOOKUP(A409,Import!$A$2:$H$8,2,FALSE)</f>
        <v>#N/A</v>
      </c>
      <c r="E409" s="55" t="e">
        <f t="shared" si="181"/>
        <v>#N/A</v>
      </c>
      <c r="F409" s="8" t="e">
        <f t="shared" si="180"/>
        <v>#N/A</v>
      </c>
      <c r="G409" s="76" t="e">
        <f t="shared" si="183"/>
        <v>#N/A</v>
      </c>
      <c r="H409" s="56" t="e">
        <f t="shared" si="168"/>
        <v>#N/A</v>
      </c>
      <c r="I409" s="7" t="e">
        <f t="shared" si="184"/>
        <v>#N/A</v>
      </c>
      <c r="J409" s="7" t="e">
        <f t="shared" si="185"/>
        <v>#N/A</v>
      </c>
      <c r="K409" s="56">
        <f t="shared" si="172"/>
        <v>19</v>
      </c>
      <c r="L409" s="56">
        <f t="shared" si="173"/>
        <v>3</v>
      </c>
      <c r="M409" s="56">
        <f t="shared" si="182"/>
        <v>3</v>
      </c>
      <c r="N409" s="57">
        <f t="shared" si="186"/>
        <v>3</v>
      </c>
      <c r="O409" s="57" t="e">
        <f t="shared" si="187"/>
        <v>#N/A</v>
      </c>
      <c r="P409" s="56" t="e">
        <f t="shared" si="188"/>
        <v>#N/A</v>
      </c>
      <c r="Q409" s="56" t="e">
        <f t="shared" si="179"/>
        <v>#N/A</v>
      </c>
      <c r="R409" s="7" t="e">
        <f t="shared" si="189"/>
        <v>#N/A</v>
      </c>
      <c r="S409" s="7" t="e">
        <f t="shared" si="190"/>
        <v>#N/A</v>
      </c>
      <c r="T409" s="56">
        <f t="shared" si="174"/>
        <v>16</v>
      </c>
      <c r="U409" s="56">
        <f t="shared" si="191"/>
        <v>1</v>
      </c>
      <c r="W409" s="8" t="str">
        <f t="shared" si="192"/>
        <v>IN</v>
      </c>
      <c r="X409" s="58" t="str">
        <f t="shared" si="171"/>
        <v/>
      </c>
      <c r="Y409" s="59">
        <f t="shared" si="175"/>
        <v>0</v>
      </c>
      <c r="Z409" s="59">
        <f t="shared" si="176"/>
        <v>0</v>
      </c>
      <c r="AA409" s="59">
        <f>IFERROR(IF(U409&gt;1,"",MAX($Z$353:Z409)*P409),0)</f>
        <v>0</v>
      </c>
      <c r="AB409" s="59">
        <f t="shared" si="177"/>
        <v>65414.654249655359</v>
      </c>
    </row>
    <row r="410" spans="1:28" ht="15.75" customHeight="1" x14ac:dyDescent="0.25">
      <c r="A410" s="78">
        <f t="shared" si="193"/>
        <v>45262</v>
      </c>
      <c r="B410" s="2" t="e">
        <f>VLOOKUP(A410,Import!$A$2:$H$8,5,FALSE)</f>
        <v>#N/A</v>
      </c>
      <c r="C410" s="54" t="e">
        <f t="shared" si="194"/>
        <v>#N/A</v>
      </c>
      <c r="D410" s="79" t="e">
        <f>VLOOKUP(A410,Import!$A$2:$H$8,2,FALSE)</f>
        <v>#N/A</v>
      </c>
      <c r="E410" s="55" t="e">
        <f t="shared" si="181"/>
        <v>#N/A</v>
      </c>
      <c r="F410" s="8" t="e">
        <f t="shared" si="180"/>
        <v>#N/A</v>
      </c>
      <c r="G410" s="76" t="e">
        <f t="shared" si="183"/>
        <v>#N/A</v>
      </c>
      <c r="H410" s="56" t="e">
        <f t="shared" si="168"/>
        <v>#N/A</v>
      </c>
      <c r="I410" s="7" t="e">
        <f t="shared" si="184"/>
        <v>#N/A</v>
      </c>
      <c r="J410" s="7" t="e">
        <f t="shared" si="185"/>
        <v>#N/A</v>
      </c>
      <c r="K410" s="56">
        <f t="shared" si="172"/>
        <v>19</v>
      </c>
      <c r="L410" s="56">
        <f t="shared" si="173"/>
        <v>3</v>
      </c>
      <c r="M410" s="56">
        <f t="shared" si="182"/>
        <v>3</v>
      </c>
      <c r="N410" s="57">
        <f t="shared" si="186"/>
        <v>3</v>
      </c>
      <c r="O410" s="57" t="e">
        <f t="shared" si="187"/>
        <v>#N/A</v>
      </c>
      <c r="P410" s="56" t="e">
        <f t="shared" si="188"/>
        <v>#N/A</v>
      </c>
      <c r="Q410" s="56" t="e">
        <f t="shared" si="179"/>
        <v>#N/A</v>
      </c>
      <c r="R410" s="7" t="e">
        <f t="shared" si="189"/>
        <v>#N/A</v>
      </c>
      <c r="S410" s="7" t="e">
        <f t="shared" si="190"/>
        <v>#N/A</v>
      </c>
      <c r="T410" s="56">
        <f t="shared" si="174"/>
        <v>16</v>
      </c>
      <c r="U410" s="56">
        <f t="shared" si="191"/>
        <v>1</v>
      </c>
      <c r="W410" s="8" t="str">
        <f t="shared" si="192"/>
        <v>IN</v>
      </c>
      <c r="X410" s="58" t="str">
        <f t="shared" si="171"/>
        <v/>
      </c>
      <c r="Y410" s="59">
        <f t="shared" si="175"/>
        <v>0</v>
      </c>
      <c r="Z410" s="59">
        <f t="shared" si="176"/>
        <v>0</v>
      </c>
      <c r="AA410" s="59">
        <f>IFERROR(IF(U410&gt;1,"",MAX($Z$353:Z410)*P410),0)</f>
        <v>0</v>
      </c>
      <c r="AB410" s="59">
        <f t="shared" si="177"/>
        <v>65414.654249655359</v>
      </c>
    </row>
    <row r="411" spans="1:28" ht="15.75" customHeight="1" x14ac:dyDescent="0.25">
      <c r="A411" s="78">
        <f t="shared" si="193"/>
        <v>45263</v>
      </c>
      <c r="B411" s="2" t="e">
        <f>VLOOKUP(A411,Import!$A$2:$H$8,5,FALSE)</f>
        <v>#N/A</v>
      </c>
      <c r="C411" s="54" t="e">
        <f t="shared" si="194"/>
        <v>#N/A</v>
      </c>
      <c r="D411" s="79" t="e">
        <f>VLOOKUP(A411,Import!$A$2:$H$8,2,FALSE)</f>
        <v>#N/A</v>
      </c>
      <c r="E411" s="55" t="e">
        <f t="shared" si="181"/>
        <v>#N/A</v>
      </c>
      <c r="F411" s="8" t="e">
        <f t="shared" si="180"/>
        <v>#N/A</v>
      </c>
      <c r="G411" s="76" t="e">
        <f t="shared" si="183"/>
        <v>#N/A</v>
      </c>
      <c r="H411" s="56" t="e">
        <f t="shared" si="168"/>
        <v>#N/A</v>
      </c>
      <c r="I411" s="7" t="e">
        <f t="shared" si="184"/>
        <v>#N/A</v>
      </c>
      <c r="J411" s="7" t="e">
        <f t="shared" si="185"/>
        <v>#N/A</v>
      </c>
      <c r="K411" s="56">
        <f t="shared" si="172"/>
        <v>19</v>
      </c>
      <c r="L411" s="56">
        <f t="shared" si="173"/>
        <v>3</v>
      </c>
      <c r="M411" s="56">
        <f t="shared" si="182"/>
        <v>3</v>
      </c>
      <c r="N411" s="57">
        <f t="shared" si="186"/>
        <v>3</v>
      </c>
      <c r="O411" s="57" t="e">
        <f t="shared" si="187"/>
        <v>#N/A</v>
      </c>
      <c r="P411" s="56" t="e">
        <f t="shared" si="188"/>
        <v>#N/A</v>
      </c>
      <c r="Q411" s="56" t="e">
        <f t="shared" si="179"/>
        <v>#N/A</v>
      </c>
      <c r="R411" s="7" t="e">
        <f t="shared" si="189"/>
        <v>#N/A</v>
      </c>
      <c r="S411" s="7" t="e">
        <f t="shared" si="190"/>
        <v>#N/A</v>
      </c>
      <c r="T411" s="56">
        <f t="shared" si="174"/>
        <v>16</v>
      </c>
      <c r="U411" s="56">
        <f t="shared" si="191"/>
        <v>1</v>
      </c>
      <c r="W411" s="8" t="str">
        <f t="shared" si="192"/>
        <v>IN</v>
      </c>
      <c r="X411" s="58" t="str">
        <f t="shared" si="171"/>
        <v/>
      </c>
      <c r="Y411" s="59">
        <f t="shared" si="175"/>
        <v>0</v>
      </c>
      <c r="Z411" s="59">
        <f t="shared" si="176"/>
        <v>0</v>
      </c>
      <c r="AA411" s="59">
        <f>IFERROR(IF(U411&gt;1,"",MAX($Z$353:Z411)*P411),0)</f>
        <v>0</v>
      </c>
      <c r="AB411" s="59">
        <f t="shared" si="177"/>
        <v>65414.654249655359</v>
      </c>
    </row>
    <row r="412" spans="1:28" ht="15.75" customHeight="1" x14ac:dyDescent="0.25">
      <c r="A412" s="78">
        <f t="shared" si="193"/>
        <v>45264</v>
      </c>
      <c r="B412" s="2" t="e">
        <f>VLOOKUP(A412,Import!$A$2:$H$8,5,FALSE)</f>
        <v>#N/A</v>
      </c>
      <c r="C412" s="54" t="e">
        <f t="shared" si="194"/>
        <v>#N/A</v>
      </c>
      <c r="D412" s="79" t="e">
        <f>VLOOKUP(A412,Import!$A$2:$H$8,2,FALSE)</f>
        <v>#N/A</v>
      </c>
      <c r="E412" s="55" t="e">
        <f t="shared" si="181"/>
        <v>#N/A</v>
      </c>
      <c r="F412" s="8" t="e">
        <f t="shared" si="180"/>
        <v>#N/A</v>
      </c>
      <c r="G412" s="76" t="e">
        <f t="shared" si="183"/>
        <v>#N/A</v>
      </c>
      <c r="H412" s="56" t="e">
        <f t="shared" si="168"/>
        <v>#N/A</v>
      </c>
      <c r="I412" s="7" t="e">
        <f t="shared" si="184"/>
        <v>#N/A</v>
      </c>
      <c r="J412" s="7" t="e">
        <f t="shared" si="185"/>
        <v>#N/A</v>
      </c>
      <c r="K412" s="56">
        <f t="shared" si="172"/>
        <v>19</v>
      </c>
      <c r="L412" s="56">
        <f t="shared" si="173"/>
        <v>3</v>
      </c>
      <c r="M412" s="56">
        <f t="shared" si="182"/>
        <v>3</v>
      </c>
      <c r="N412" s="57">
        <f t="shared" si="186"/>
        <v>3</v>
      </c>
      <c r="O412" s="57" t="e">
        <f t="shared" si="187"/>
        <v>#N/A</v>
      </c>
      <c r="P412" s="56" t="e">
        <f t="shared" si="188"/>
        <v>#N/A</v>
      </c>
      <c r="Q412" s="56" t="e">
        <f t="shared" si="179"/>
        <v>#N/A</v>
      </c>
      <c r="R412" s="7" t="e">
        <f t="shared" si="189"/>
        <v>#N/A</v>
      </c>
      <c r="S412" s="7" t="e">
        <f t="shared" si="190"/>
        <v>#N/A</v>
      </c>
      <c r="T412" s="56">
        <f t="shared" si="174"/>
        <v>16</v>
      </c>
      <c r="U412" s="56">
        <f t="shared" si="191"/>
        <v>1</v>
      </c>
      <c r="W412" s="8" t="str">
        <f t="shared" si="192"/>
        <v>IN</v>
      </c>
      <c r="X412" s="58" t="str">
        <f t="shared" si="171"/>
        <v/>
      </c>
      <c r="Y412" s="59">
        <f t="shared" si="175"/>
        <v>0</v>
      </c>
      <c r="Z412" s="59">
        <f t="shared" si="176"/>
        <v>0</v>
      </c>
      <c r="AA412" s="59">
        <f>IFERROR(IF(U412&gt;1,"",MAX($Z$353:Z412)*P412),0)</f>
        <v>0</v>
      </c>
      <c r="AB412" s="59">
        <f t="shared" si="177"/>
        <v>65414.654249655359</v>
      </c>
    </row>
    <row r="413" spans="1:28" ht="15.75" customHeight="1" x14ac:dyDescent="0.25">
      <c r="A413" s="78">
        <f t="shared" si="193"/>
        <v>45265</v>
      </c>
      <c r="B413" s="2" t="e">
        <f>VLOOKUP(A413,Import!$A$2:$H$8,5,FALSE)</f>
        <v>#N/A</v>
      </c>
      <c r="C413" s="54" t="e">
        <f t="shared" si="194"/>
        <v>#N/A</v>
      </c>
      <c r="D413" s="79" t="e">
        <f>VLOOKUP(A413,Import!$A$2:$H$8,2,FALSE)</f>
        <v>#N/A</v>
      </c>
      <c r="E413" s="55" t="e">
        <f t="shared" si="181"/>
        <v>#N/A</v>
      </c>
      <c r="F413" s="8" t="e">
        <f t="shared" si="180"/>
        <v>#N/A</v>
      </c>
      <c r="G413" s="76" t="e">
        <f t="shared" si="183"/>
        <v>#N/A</v>
      </c>
      <c r="H413" s="56" t="e">
        <f t="shared" si="168"/>
        <v>#N/A</v>
      </c>
      <c r="I413" s="7" t="e">
        <f t="shared" si="184"/>
        <v>#N/A</v>
      </c>
      <c r="J413" s="7" t="e">
        <f t="shared" si="185"/>
        <v>#N/A</v>
      </c>
      <c r="K413" s="56">
        <f t="shared" si="172"/>
        <v>19</v>
      </c>
      <c r="L413" s="56">
        <f t="shared" si="173"/>
        <v>3</v>
      </c>
      <c r="M413" s="56">
        <f t="shared" si="182"/>
        <v>3</v>
      </c>
      <c r="N413" s="57">
        <f t="shared" si="186"/>
        <v>3</v>
      </c>
      <c r="O413" s="57" t="e">
        <f t="shared" si="187"/>
        <v>#N/A</v>
      </c>
      <c r="P413" s="56" t="e">
        <f t="shared" si="188"/>
        <v>#N/A</v>
      </c>
      <c r="Q413" s="56" t="e">
        <f t="shared" si="179"/>
        <v>#N/A</v>
      </c>
      <c r="R413" s="7" t="e">
        <f t="shared" si="189"/>
        <v>#N/A</v>
      </c>
      <c r="S413" s="7" t="e">
        <f t="shared" si="190"/>
        <v>#N/A</v>
      </c>
      <c r="T413" s="56">
        <f t="shared" si="174"/>
        <v>16</v>
      </c>
      <c r="U413" s="56">
        <f t="shared" si="191"/>
        <v>1</v>
      </c>
      <c r="W413" s="8" t="str">
        <f t="shared" si="192"/>
        <v>IN</v>
      </c>
      <c r="X413" s="58" t="str">
        <f t="shared" si="171"/>
        <v/>
      </c>
      <c r="Y413" s="59">
        <f t="shared" si="175"/>
        <v>0</v>
      </c>
      <c r="Z413" s="59">
        <f t="shared" si="176"/>
        <v>0</v>
      </c>
      <c r="AA413" s="59">
        <f>IFERROR(IF(U413&gt;1,"",MAX($Z$353:Z413)*P413),0)</f>
        <v>0</v>
      </c>
      <c r="AB413" s="59">
        <f t="shared" si="177"/>
        <v>65414.654249655359</v>
      </c>
    </row>
    <row r="414" spans="1:28" ht="15.75" customHeight="1" x14ac:dyDescent="0.25">
      <c r="A414" s="78">
        <f t="shared" si="193"/>
        <v>45266</v>
      </c>
      <c r="B414" s="2" t="e">
        <f>VLOOKUP(A414,Import!$A$2:$H$8,5,FALSE)</f>
        <v>#N/A</v>
      </c>
      <c r="C414" s="54" t="e">
        <f t="shared" si="194"/>
        <v>#N/A</v>
      </c>
      <c r="D414" s="79" t="e">
        <f>VLOOKUP(A414,Import!$A$2:$H$8,2,FALSE)</f>
        <v>#N/A</v>
      </c>
      <c r="E414" s="55" t="e">
        <f t="shared" si="181"/>
        <v>#N/A</v>
      </c>
      <c r="F414" s="8" t="e">
        <f t="shared" si="180"/>
        <v>#N/A</v>
      </c>
      <c r="G414" s="76" t="e">
        <f t="shared" si="183"/>
        <v>#N/A</v>
      </c>
      <c r="H414" s="56" t="e">
        <f t="shared" si="168"/>
        <v>#N/A</v>
      </c>
      <c r="I414" s="7" t="e">
        <f t="shared" si="184"/>
        <v>#N/A</v>
      </c>
      <c r="J414" s="7" t="e">
        <f t="shared" si="185"/>
        <v>#N/A</v>
      </c>
      <c r="K414" s="56">
        <f t="shared" si="172"/>
        <v>19</v>
      </c>
      <c r="L414" s="56">
        <f t="shared" si="173"/>
        <v>3</v>
      </c>
      <c r="M414" s="56">
        <f t="shared" si="182"/>
        <v>3</v>
      </c>
      <c r="N414" s="57">
        <f t="shared" si="186"/>
        <v>3</v>
      </c>
      <c r="O414" s="57" t="e">
        <f t="shared" si="187"/>
        <v>#N/A</v>
      </c>
      <c r="P414" s="56" t="e">
        <f t="shared" si="188"/>
        <v>#N/A</v>
      </c>
      <c r="Q414" s="56" t="e">
        <f t="shared" si="179"/>
        <v>#N/A</v>
      </c>
      <c r="R414" s="7" t="e">
        <f t="shared" si="189"/>
        <v>#N/A</v>
      </c>
      <c r="S414" s="7" t="e">
        <f t="shared" si="190"/>
        <v>#N/A</v>
      </c>
      <c r="T414" s="56">
        <f t="shared" si="174"/>
        <v>16</v>
      </c>
      <c r="U414" s="56">
        <f t="shared" si="191"/>
        <v>1</v>
      </c>
      <c r="W414" s="8" t="str">
        <f t="shared" si="192"/>
        <v>IN</v>
      </c>
      <c r="X414" s="58" t="str">
        <f t="shared" si="171"/>
        <v/>
      </c>
      <c r="Y414" s="59">
        <f t="shared" si="175"/>
        <v>0</v>
      </c>
      <c r="Z414" s="59">
        <f t="shared" si="176"/>
        <v>0</v>
      </c>
      <c r="AA414" s="59">
        <f>IFERROR(IF(U414&gt;1,"",MAX($Z$353:Z414)*P414),0)</f>
        <v>0</v>
      </c>
      <c r="AB414" s="59">
        <f t="shared" si="177"/>
        <v>65414.654249655359</v>
      </c>
    </row>
    <row r="415" spans="1:28" ht="15.75" customHeight="1" x14ac:dyDescent="0.25">
      <c r="A415" s="78">
        <f t="shared" si="193"/>
        <v>45267</v>
      </c>
      <c r="B415" s="2" t="e">
        <f>VLOOKUP(A415,Import!$A$2:$H$8,5,FALSE)</f>
        <v>#N/A</v>
      </c>
      <c r="C415" s="54" t="e">
        <f t="shared" si="194"/>
        <v>#N/A</v>
      </c>
      <c r="D415" s="79" t="e">
        <f>VLOOKUP(A415,Import!$A$2:$H$8,2,FALSE)</f>
        <v>#N/A</v>
      </c>
      <c r="E415" s="55" t="e">
        <f t="shared" si="181"/>
        <v>#N/A</v>
      </c>
      <c r="F415" s="8" t="e">
        <f t="shared" si="180"/>
        <v>#N/A</v>
      </c>
      <c r="G415" s="76" t="e">
        <f t="shared" si="183"/>
        <v>#N/A</v>
      </c>
      <c r="H415" s="56" t="e">
        <f t="shared" si="168"/>
        <v>#N/A</v>
      </c>
      <c r="I415" s="7" t="e">
        <f t="shared" si="184"/>
        <v>#N/A</v>
      </c>
      <c r="J415" s="7" t="e">
        <f t="shared" si="185"/>
        <v>#N/A</v>
      </c>
      <c r="K415" s="56">
        <f t="shared" si="172"/>
        <v>19</v>
      </c>
      <c r="L415" s="56">
        <f t="shared" si="173"/>
        <v>3</v>
      </c>
      <c r="M415" s="56">
        <f t="shared" si="182"/>
        <v>3</v>
      </c>
      <c r="N415" s="57">
        <f t="shared" si="186"/>
        <v>3</v>
      </c>
      <c r="O415" s="57" t="e">
        <f t="shared" si="187"/>
        <v>#N/A</v>
      </c>
      <c r="P415" s="56" t="e">
        <f t="shared" si="188"/>
        <v>#N/A</v>
      </c>
      <c r="Q415" s="56" t="e">
        <f t="shared" si="179"/>
        <v>#N/A</v>
      </c>
      <c r="R415" s="7" t="e">
        <f t="shared" si="189"/>
        <v>#N/A</v>
      </c>
      <c r="S415" s="7" t="e">
        <f t="shared" si="190"/>
        <v>#N/A</v>
      </c>
      <c r="T415" s="56">
        <f t="shared" si="174"/>
        <v>16</v>
      </c>
      <c r="U415" s="56">
        <f t="shared" si="191"/>
        <v>1</v>
      </c>
      <c r="W415" s="8" t="str">
        <f t="shared" si="192"/>
        <v>IN</v>
      </c>
      <c r="X415" s="58" t="str">
        <f t="shared" si="171"/>
        <v/>
      </c>
      <c r="Y415" s="59">
        <f t="shared" si="175"/>
        <v>0</v>
      </c>
      <c r="Z415" s="59">
        <f t="shared" si="176"/>
        <v>0</v>
      </c>
      <c r="AA415" s="59">
        <f>IFERROR(IF(U415&gt;1,"",MAX($Z$353:Z415)*P415),0)</f>
        <v>0</v>
      </c>
      <c r="AB415" s="59">
        <f t="shared" si="177"/>
        <v>65414.654249655359</v>
      </c>
    </row>
    <row r="416" spans="1:28" ht="15.75" customHeight="1" x14ac:dyDescent="0.25">
      <c r="A416" s="78">
        <f t="shared" si="193"/>
        <v>45268</v>
      </c>
      <c r="B416" s="2" t="e">
        <f>VLOOKUP(A416,Import!$A$2:$H$8,5,FALSE)</f>
        <v>#N/A</v>
      </c>
      <c r="C416" s="54" t="e">
        <f t="shared" si="194"/>
        <v>#N/A</v>
      </c>
      <c r="D416" s="79" t="e">
        <f>VLOOKUP(A416,Import!$A$2:$H$8,2,FALSE)</f>
        <v>#N/A</v>
      </c>
      <c r="E416" s="55" t="e">
        <f t="shared" si="181"/>
        <v>#N/A</v>
      </c>
      <c r="F416" s="8" t="e">
        <f t="shared" si="180"/>
        <v>#N/A</v>
      </c>
      <c r="G416" s="76" t="e">
        <f t="shared" si="183"/>
        <v>#N/A</v>
      </c>
      <c r="H416" s="56" t="e">
        <f t="shared" si="168"/>
        <v>#N/A</v>
      </c>
      <c r="I416" s="7" t="e">
        <f t="shared" si="184"/>
        <v>#N/A</v>
      </c>
      <c r="J416" s="7" t="e">
        <f t="shared" si="185"/>
        <v>#N/A</v>
      </c>
      <c r="K416" s="56">
        <f t="shared" si="172"/>
        <v>19</v>
      </c>
      <c r="L416" s="56">
        <f t="shared" si="173"/>
        <v>3</v>
      </c>
      <c r="M416" s="56">
        <f t="shared" si="182"/>
        <v>3</v>
      </c>
      <c r="N416" s="57">
        <f t="shared" si="186"/>
        <v>3</v>
      </c>
      <c r="O416" s="57" t="e">
        <f t="shared" si="187"/>
        <v>#N/A</v>
      </c>
      <c r="P416" s="56" t="e">
        <f t="shared" si="188"/>
        <v>#N/A</v>
      </c>
      <c r="Q416" s="56" t="e">
        <f t="shared" si="179"/>
        <v>#N/A</v>
      </c>
      <c r="R416" s="7" t="e">
        <f t="shared" si="189"/>
        <v>#N/A</v>
      </c>
      <c r="S416" s="7" t="e">
        <f t="shared" si="190"/>
        <v>#N/A</v>
      </c>
      <c r="T416" s="56">
        <f t="shared" si="174"/>
        <v>16</v>
      </c>
      <c r="U416" s="56">
        <f t="shared" si="191"/>
        <v>1</v>
      </c>
      <c r="W416" s="8" t="str">
        <f t="shared" si="192"/>
        <v>IN</v>
      </c>
      <c r="X416" s="58" t="str">
        <f t="shared" si="171"/>
        <v/>
      </c>
      <c r="Y416" s="59">
        <f t="shared" si="175"/>
        <v>0</v>
      </c>
      <c r="Z416" s="59">
        <f t="shared" si="176"/>
        <v>0</v>
      </c>
      <c r="AA416" s="59">
        <f>IFERROR(IF(U416&gt;1,"",MAX($Z$353:Z416)*P416),0)</f>
        <v>0</v>
      </c>
      <c r="AB416" s="59">
        <f t="shared" si="177"/>
        <v>65414.654249655359</v>
      </c>
    </row>
    <row r="417" spans="1:28" ht="15.75" customHeight="1" x14ac:dyDescent="0.25">
      <c r="A417" s="78">
        <f t="shared" si="193"/>
        <v>45269</v>
      </c>
      <c r="B417" s="2" t="e">
        <f>VLOOKUP(A417,Import!$A$2:$H$8,5,FALSE)</f>
        <v>#N/A</v>
      </c>
      <c r="C417" s="54" t="e">
        <f t="shared" si="194"/>
        <v>#N/A</v>
      </c>
      <c r="D417" s="79" t="e">
        <f>VLOOKUP(A417,Import!$A$2:$H$8,2,FALSE)</f>
        <v>#N/A</v>
      </c>
      <c r="E417" s="55" t="e">
        <f t="shared" si="181"/>
        <v>#N/A</v>
      </c>
      <c r="F417" s="8" t="e">
        <f t="shared" si="180"/>
        <v>#N/A</v>
      </c>
      <c r="G417" s="76" t="e">
        <f t="shared" si="183"/>
        <v>#N/A</v>
      </c>
      <c r="H417" s="56" t="e">
        <f t="shared" si="168"/>
        <v>#N/A</v>
      </c>
      <c r="I417" s="7" t="e">
        <f t="shared" si="184"/>
        <v>#N/A</v>
      </c>
      <c r="J417" s="7" t="e">
        <f t="shared" si="185"/>
        <v>#N/A</v>
      </c>
      <c r="K417" s="56">
        <f t="shared" si="172"/>
        <v>19</v>
      </c>
      <c r="L417" s="56">
        <f t="shared" si="173"/>
        <v>3</v>
      </c>
      <c r="M417" s="56">
        <f t="shared" si="182"/>
        <v>3</v>
      </c>
      <c r="N417" s="57">
        <f t="shared" si="186"/>
        <v>3</v>
      </c>
      <c r="O417" s="57" t="e">
        <f t="shared" si="187"/>
        <v>#N/A</v>
      </c>
      <c r="P417" s="56" t="e">
        <f t="shared" si="188"/>
        <v>#N/A</v>
      </c>
      <c r="Q417" s="56" t="e">
        <f t="shared" si="179"/>
        <v>#N/A</v>
      </c>
      <c r="R417" s="7" t="e">
        <f t="shared" si="189"/>
        <v>#N/A</v>
      </c>
      <c r="S417" s="7" t="e">
        <f t="shared" si="190"/>
        <v>#N/A</v>
      </c>
      <c r="T417" s="56">
        <f t="shared" si="174"/>
        <v>16</v>
      </c>
      <c r="U417" s="56">
        <f t="shared" si="191"/>
        <v>1</v>
      </c>
      <c r="W417" s="8" t="str">
        <f t="shared" si="192"/>
        <v>IN</v>
      </c>
      <c r="X417" s="58" t="str">
        <f t="shared" si="171"/>
        <v/>
      </c>
      <c r="Y417" s="59">
        <f t="shared" si="175"/>
        <v>0</v>
      </c>
      <c r="Z417" s="59">
        <f t="shared" si="176"/>
        <v>0</v>
      </c>
      <c r="AA417" s="59">
        <f>IFERROR(IF(U417&gt;1,"",MAX($Z$353:Z417)*P417),0)</f>
        <v>0</v>
      </c>
      <c r="AB417" s="59">
        <f t="shared" si="177"/>
        <v>65414.654249655359</v>
      </c>
    </row>
    <row r="418" spans="1:28" ht="15.75" customHeight="1" x14ac:dyDescent="0.25">
      <c r="A418" s="78">
        <f t="shared" si="193"/>
        <v>45270</v>
      </c>
      <c r="B418" s="2" t="e">
        <f>VLOOKUP(A418,Import!$A$2:$H$8,5,FALSE)</f>
        <v>#N/A</v>
      </c>
      <c r="C418" s="54" t="e">
        <f t="shared" si="194"/>
        <v>#N/A</v>
      </c>
      <c r="D418" s="79" t="e">
        <f>VLOOKUP(A418,Import!$A$2:$H$8,2,FALSE)</f>
        <v>#N/A</v>
      </c>
      <c r="E418" s="55" t="e">
        <f t="shared" si="181"/>
        <v>#N/A</v>
      </c>
      <c r="F418" s="8" t="e">
        <f t="shared" si="180"/>
        <v>#N/A</v>
      </c>
      <c r="G418" s="76" t="e">
        <f t="shared" si="183"/>
        <v>#N/A</v>
      </c>
      <c r="H418" s="56" t="e">
        <f t="shared" ref="H418:H481" si="195">IF(F417=1,D523,"")</f>
        <v>#N/A</v>
      </c>
      <c r="I418" s="7" t="e">
        <f t="shared" si="184"/>
        <v>#N/A</v>
      </c>
      <c r="J418" s="7" t="e">
        <f t="shared" si="185"/>
        <v>#N/A</v>
      </c>
      <c r="K418" s="56">
        <f t="shared" si="172"/>
        <v>19</v>
      </c>
      <c r="L418" s="56">
        <f t="shared" si="173"/>
        <v>3</v>
      </c>
      <c r="M418" s="56">
        <f t="shared" si="182"/>
        <v>3</v>
      </c>
      <c r="N418" s="57">
        <f t="shared" si="186"/>
        <v>3</v>
      </c>
      <c r="O418" s="57" t="e">
        <f t="shared" si="187"/>
        <v>#N/A</v>
      </c>
      <c r="P418" s="56" t="e">
        <f t="shared" si="188"/>
        <v>#N/A</v>
      </c>
      <c r="Q418" s="56" t="e">
        <f t="shared" si="179"/>
        <v>#N/A</v>
      </c>
      <c r="R418" s="7" t="e">
        <f t="shared" si="189"/>
        <v>#N/A</v>
      </c>
      <c r="S418" s="7" t="e">
        <f t="shared" si="190"/>
        <v>#N/A</v>
      </c>
      <c r="T418" s="56">
        <f t="shared" si="174"/>
        <v>16</v>
      </c>
      <c r="U418" s="56">
        <f t="shared" si="191"/>
        <v>1</v>
      </c>
      <c r="W418" s="8" t="str">
        <f t="shared" si="192"/>
        <v>IN</v>
      </c>
      <c r="X418" s="58" t="str">
        <f t="shared" si="171"/>
        <v/>
      </c>
      <c r="Y418" s="59">
        <f t="shared" si="175"/>
        <v>0</v>
      </c>
      <c r="Z418" s="59">
        <f t="shared" si="176"/>
        <v>0</v>
      </c>
      <c r="AA418" s="59">
        <f>IFERROR(IF(U418&gt;1,"",MAX($Z$353:Z418)*P418),0)</f>
        <v>0</v>
      </c>
      <c r="AB418" s="59">
        <f t="shared" si="177"/>
        <v>65414.654249655359</v>
      </c>
    </row>
    <row r="419" spans="1:28" ht="15.75" customHeight="1" x14ac:dyDescent="0.25">
      <c r="A419" s="78">
        <f t="shared" si="193"/>
        <v>45271</v>
      </c>
      <c r="B419" s="2" t="e">
        <f>VLOOKUP(A419,Import!$A$2:$H$8,5,FALSE)</f>
        <v>#N/A</v>
      </c>
      <c r="C419" s="54" t="e">
        <f t="shared" si="194"/>
        <v>#N/A</v>
      </c>
      <c r="D419" s="79" t="e">
        <f>VLOOKUP(A419,Import!$A$2:$H$8,2,FALSE)</f>
        <v>#N/A</v>
      </c>
      <c r="E419" s="55" t="e">
        <f t="shared" si="181"/>
        <v>#N/A</v>
      </c>
      <c r="F419" s="8" t="e">
        <f t="shared" si="180"/>
        <v>#N/A</v>
      </c>
      <c r="G419" s="76" t="e">
        <f t="shared" si="183"/>
        <v>#N/A</v>
      </c>
      <c r="H419" s="56" t="e">
        <f t="shared" si="195"/>
        <v>#N/A</v>
      </c>
      <c r="I419" s="7" t="e">
        <f t="shared" si="184"/>
        <v>#N/A</v>
      </c>
      <c r="J419" s="7" t="e">
        <f t="shared" si="185"/>
        <v>#N/A</v>
      </c>
      <c r="K419" s="56">
        <f t="shared" si="172"/>
        <v>19</v>
      </c>
      <c r="L419" s="56">
        <f t="shared" si="173"/>
        <v>3</v>
      </c>
      <c r="M419" s="56">
        <f t="shared" si="182"/>
        <v>3</v>
      </c>
      <c r="N419" s="57">
        <f t="shared" si="186"/>
        <v>3</v>
      </c>
      <c r="O419" s="57" t="e">
        <f t="shared" si="187"/>
        <v>#N/A</v>
      </c>
      <c r="P419" s="56" t="e">
        <f t="shared" si="188"/>
        <v>#N/A</v>
      </c>
      <c r="Q419" s="56" t="e">
        <f t="shared" si="179"/>
        <v>#N/A</v>
      </c>
      <c r="R419" s="7" t="e">
        <f t="shared" si="189"/>
        <v>#N/A</v>
      </c>
      <c r="S419" s="7" t="e">
        <f t="shared" si="190"/>
        <v>#N/A</v>
      </c>
      <c r="T419" s="56">
        <f t="shared" si="174"/>
        <v>16</v>
      </c>
      <c r="U419" s="56">
        <f t="shared" si="191"/>
        <v>1</v>
      </c>
      <c r="W419" s="8" t="str">
        <f t="shared" si="192"/>
        <v>IN</v>
      </c>
      <c r="X419" s="58" t="str">
        <f t="shared" si="171"/>
        <v/>
      </c>
      <c r="Y419" s="59">
        <f t="shared" si="175"/>
        <v>0</v>
      </c>
      <c r="Z419" s="59">
        <f t="shared" si="176"/>
        <v>0</v>
      </c>
      <c r="AA419" s="59">
        <f>IFERROR(IF(U419&gt;1,"",MAX($Z$353:Z419)*P419),0)</f>
        <v>0</v>
      </c>
      <c r="AB419" s="59">
        <f t="shared" si="177"/>
        <v>65414.654249655359</v>
      </c>
    </row>
    <row r="420" spans="1:28" ht="15.75" customHeight="1" x14ac:dyDescent="0.25">
      <c r="A420" s="78">
        <f t="shared" si="193"/>
        <v>45272</v>
      </c>
      <c r="B420" s="2" t="e">
        <f>VLOOKUP(A420,Import!$A$2:$H$8,5,FALSE)</f>
        <v>#N/A</v>
      </c>
      <c r="C420" s="54" t="e">
        <f t="shared" si="194"/>
        <v>#N/A</v>
      </c>
      <c r="D420" s="79" t="e">
        <f>VLOOKUP(A420,Import!$A$2:$H$8,2,FALSE)</f>
        <v>#N/A</v>
      </c>
      <c r="E420" s="55" t="e">
        <f t="shared" si="181"/>
        <v>#N/A</v>
      </c>
      <c r="F420" s="8" t="e">
        <f t="shared" si="180"/>
        <v>#N/A</v>
      </c>
      <c r="G420" s="76" t="e">
        <f t="shared" si="183"/>
        <v>#N/A</v>
      </c>
      <c r="H420" s="56" t="e">
        <f t="shared" si="195"/>
        <v>#N/A</v>
      </c>
      <c r="I420" s="7" t="e">
        <f t="shared" si="184"/>
        <v>#N/A</v>
      </c>
      <c r="J420" s="7" t="e">
        <f t="shared" si="185"/>
        <v>#N/A</v>
      </c>
      <c r="K420" s="56">
        <f t="shared" si="172"/>
        <v>19</v>
      </c>
      <c r="L420" s="56">
        <f t="shared" si="173"/>
        <v>3</v>
      </c>
      <c r="M420" s="56">
        <f t="shared" si="182"/>
        <v>3</v>
      </c>
      <c r="N420" s="57">
        <f t="shared" si="186"/>
        <v>3</v>
      </c>
      <c r="O420" s="57" t="e">
        <f t="shared" si="187"/>
        <v>#N/A</v>
      </c>
      <c r="P420" s="56" t="e">
        <f t="shared" si="188"/>
        <v>#N/A</v>
      </c>
      <c r="Q420" s="56" t="e">
        <f t="shared" si="179"/>
        <v>#N/A</v>
      </c>
      <c r="R420" s="7" t="e">
        <f t="shared" si="189"/>
        <v>#N/A</v>
      </c>
      <c r="S420" s="7" t="e">
        <f t="shared" si="190"/>
        <v>#N/A</v>
      </c>
      <c r="T420" s="56">
        <f t="shared" si="174"/>
        <v>16</v>
      </c>
      <c r="U420" s="56">
        <f t="shared" si="191"/>
        <v>1</v>
      </c>
      <c r="W420" s="8" t="str">
        <f t="shared" si="192"/>
        <v>IN</v>
      </c>
      <c r="X420" s="58" t="str">
        <f t="shared" si="171"/>
        <v/>
      </c>
      <c r="Y420" s="59">
        <f t="shared" si="175"/>
        <v>0</v>
      </c>
      <c r="Z420" s="59">
        <f t="shared" si="176"/>
        <v>0</v>
      </c>
      <c r="AA420" s="59">
        <f>IFERROR(IF(U420&gt;1,"",MAX($Z$353:Z420)*P420),0)</f>
        <v>0</v>
      </c>
      <c r="AB420" s="59">
        <f t="shared" si="177"/>
        <v>65414.654249655359</v>
      </c>
    </row>
    <row r="421" spans="1:28" ht="15.75" customHeight="1" x14ac:dyDescent="0.25">
      <c r="A421" s="78">
        <f t="shared" si="193"/>
        <v>45273</v>
      </c>
      <c r="B421" s="2" t="e">
        <f>VLOOKUP(A421,Import!$A$2:$H$8,5,FALSE)</f>
        <v>#N/A</v>
      </c>
      <c r="C421" s="54" t="e">
        <f t="shared" si="194"/>
        <v>#N/A</v>
      </c>
      <c r="D421" s="79" t="e">
        <f>VLOOKUP(A421,Import!$A$2:$H$8,2,FALSE)</f>
        <v>#N/A</v>
      </c>
      <c r="E421" s="55" t="e">
        <f t="shared" si="181"/>
        <v>#N/A</v>
      </c>
      <c r="F421" s="8" t="e">
        <f t="shared" si="180"/>
        <v>#N/A</v>
      </c>
      <c r="G421" s="76" t="e">
        <f t="shared" si="183"/>
        <v>#N/A</v>
      </c>
      <c r="H421" s="56" t="e">
        <f t="shared" si="195"/>
        <v>#N/A</v>
      </c>
      <c r="I421" s="7" t="e">
        <f t="shared" si="184"/>
        <v>#N/A</v>
      </c>
      <c r="J421" s="7" t="e">
        <f t="shared" si="185"/>
        <v>#N/A</v>
      </c>
      <c r="K421" s="56">
        <f t="shared" si="172"/>
        <v>19</v>
      </c>
      <c r="L421" s="56">
        <f t="shared" si="173"/>
        <v>3</v>
      </c>
      <c r="M421" s="56">
        <f t="shared" si="182"/>
        <v>3</v>
      </c>
      <c r="N421" s="57">
        <f t="shared" si="186"/>
        <v>3</v>
      </c>
      <c r="O421" s="57" t="e">
        <f t="shared" si="187"/>
        <v>#N/A</v>
      </c>
      <c r="P421" s="56" t="e">
        <f t="shared" si="188"/>
        <v>#N/A</v>
      </c>
      <c r="Q421" s="56" t="e">
        <f t="shared" si="179"/>
        <v>#N/A</v>
      </c>
      <c r="R421" s="7" t="e">
        <f t="shared" si="189"/>
        <v>#N/A</v>
      </c>
      <c r="S421" s="7" t="e">
        <f t="shared" si="190"/>
        <v>#N/A</v>
      </c>
      <c r="T421" s="56">
        <f t="shared" si="174"/>
        <v>16</v>
      </c>
      <c r="U421" s="56">
        <f t="shared" si="191"/>
        <v>1</v>
      </c>
      <c r="W421" s="8" t="str">
        <f t="shared" si="192"/>
        <v>IN</v>
      </c>
      <c r="X421" s="58" t="str">
        <f t="shared" si="171"/>
        <v/>
      </c>
      <c r="Y421" s="59">
        <f t="shared" si="175"/>
        <v>0</v>
      </c>
      <c r="Z421" s="59">
        <f t="shared" si="176"/>
        <v>0</v>
      </c>
      <c r="AA421" s="59">
        <f>IFERROR(IF(U421&gt;1,"",MAX($Z$353:Z421)*P421),0)</f>
        <v>0</v>
      </c>
      <c r="AB421" s="59">
        <f t="shared" si="177"/>
        <v>65414.654249655359</v>
      </c>
    </row>
    <row r="422" spans="1:28" ht="15.75" customHeight="1" x14ac:dyDescent="0.25">
      <c r="A422" s="78">
        <f t="shared" si="193"/>
        <v>45274</v>
      </c>
      <c r="B422" s="2" t="e">
        <f>VLOOKUP(A422,Import!$A$2:$H$8,5,FALSE)</f>
        <v>#N/A</v>
      </c>
      <c r="C422" s="54" t="e">
        <f t="shared" si="194"/>
        <v>#N/A</v>
      </c>
      <c r="D422" s="79" t="e">
        <f>VLOOKUP(A422,Import!$A$2:$H$8,2,FALSE)</f>
        <v>#N/A</v>
      </c>
      <c r="E422" s="55" t="e">
        <f t="shared" si="181"/>
        <v>#N/A</v>
      </c>
      <c r="F422" s="8" t="e">
        <f t="shared" si="180"/>
        <v>#N/A</v>
      </c>
      <c r="G422" s="76" t="e">
        <f t="shared" si="183"/>
        <v>#N/A</v>
      </c>
      <c r="H422" s="56" t="e">
        <f t="shared" si="195"/>
        <v>#N/A</v>
      </c>
      <c r="I422" s="7" t="e">
        <f t="shared" si="184"/>
        <v>#N/A</v>
      </c>
      <c r="J422" s="7" t="e">
        <f t="shared" si="185"/>
        <v>#N/A</v>
      </c>
      <c r="K422" s="56">
        <f t="shared" si="172"/>
        <v>19</v>
      </c>
      <c r="L422" s="56">
        <f t="shared" si="173"/>
        <v>3</v>
      </c>
      <c r="M422" s="56">
        <f t="shared" si="182"/>
        <v>3</v>
      </c>
      <c r="N422" s="57">
        <f t="shared" si="186"/>
        <v>3</v>
      </c>
      <c r="O422" s="57" t="e">
        <f t="shared" si="187"/>
        <v>#N/A</v>
      </c>
      <c r="P422" s="56" t="e">
        <f t="shared" si="188"/>
        <v>#N/A</v>
      </c>
      <c r="Q422" s="56" t="e">
        <f t="shared" si="179"/>
        <v>#N/A</v>
      </c>
      <c r="R422" s="7" t="e">
        <f t="shared" si="189"/>
        <v>#N/A</v>
      </c>
      <c r="S422" s="7" t="e">
        <f t="shared" si="190"/>
        <v>#N/A</v>
      </c>
      <c r="T422" s="56">
        <f t="shared" si="174"/>
        <v>16</v>
      </c>
      <c r="U422" s="56">
        <f t="shared" si="191"/>
        <v>1</v>
      </c>
      <c r="W422" s="8" t="str">
        <f t="shared" si="192"/>
        <v>IN</v>
      </c>
      <c r="X422" s="58" t="str">
        <f t="shared" si="171"/>
        <v/>
      </c>
      <c r="Y422" s="59">
        <f t="shared" si="175"/>
        <v>0</v>
      </c>
      <c r="Z422" s="59">
        <f t="shared" si="176"/>
        <v>0</v>
      </c>
      <c r="AA422" s="59">
        <f>IFERROR(IF(U422&gt;1,"",MAX($Z$353:Z422)*P422),0)</f>
        <v>0</v>
      </c>
      <c r="AB422" s="59">
        <f t="shared" si="177"/>
        <v>65414.654249655359</v>
      </c>
    </row>
    <row r="423" spans="1:28" ht="15.75" customHeight="1" x14ac:dyDescent="0.25">
      <c r="A423" s="78">
        <f t="shared" si="193"/>
        <v>45275</v>
      </c>
      <c r="B423" s="2" t="e">
        <f>VLOOKUP(A423,Import!$A$2:$H$8,5,FALSE)</f>
        <v>#N/A</v>
      </c>
      <c r="C423" s="54" t="e">
        <f t="shared" si="194"/>
        <v>#N/A</v>
      </c>
      <c r="D423" s="79" t="e">
        <f>VLOOKUP(A423,Import!$A$2:$H$8,2,FALSE)</f>
        <v>#N/A</v>
      </c>
      <c r="E423" s="55" t="e">
        <f t="shared" si="181"/>
        <v>#N/A</v>
      </c>
      <c r="F423" s="8" t="e">
        <f t="shared" si="180"/>
        <v>#N/A</v>
      </c>
      <c r="G423" s="76" t="e">
        <f t="shared" si="183"/>
        <v>#N/A</v>
      </c>
      <c r="H423" s="56" t="e">
        <f t="shared" si="195"/>
        <v>#N/A</v>
      </c>
      <c r="I423" s="7" t="e">
        <f t="shared" si="184"/>
        <v>#N/A</v>
      </c>
      <c r="J423" s="7" t="e">
        <f t="shared" si="185"/>
        <v>#N/A</v>
      </c>
      <c r="K423" s="56">
        <f t="shared" si="172"/>
        <v>19</v>
      </c>
      <c r="L423" s="56">
        <f t="shared" si="173"/>
        <v>3</v>
      </c>
      <c r="M423" s="56">
        <f t="shared" si="182"/>
        <v>3</v>
      </c>
      <c r="N423" s="57">
        <f t="shared" si="186"/>
        <v>3</v>
      </c>
      <c r="O423" s="57" t="e">
        <f t="shared" si="187"/>
        <v>#N/A</v>
      </c>
      <c r="P423" s="56" t="e">
        <f t="shared" si="188"/>
        <v>#N/A</v>
      </c>
      <c r="Q423" s="56" t="e">
        <f t="shared" si="179"/>
        <v>#N/A</v>
      </c>
      <c r="R423" s="7" t="e">
        <f t="shared" si="189"/>
        <v>#N/A</v>
      </c>
      <c r="S423" s="7" t="e">
        <f t="shared" si="190"/>
        <v>#N/A</v>
      </c>
      <c r="T423" s="56">
        <f t="shared" si="174"/>
        <v>16</v>
      </c>
      <c r="U423" s="56">
        <f t="shared" si="191"/>
        <v>1</v>
      </c>
      <c r="W423" s="8" t="str">
        <f t="shared" si="192"/>
        <v>IN</v>
      </c>
      <c r="X423" s="58" t="str">
        <f t="shared" si="171"/>
        <v/>
      </c>
      <c r="Y423" s="59">
        <f t="shared" si="175"/>
        <v>0</v>
      </c>
      <c r="Z423" s="59">
        <f t="shared" si="176"/>
        <v>0</v>
      </c>
      <c r="AA423" s="59">
        <f>IFERROR(IF(U423&gt;1,"",MAX($Z$353:Z423)*P423),0)</f>
        <v>0</v>
      </c>
      <c r="AB423" s="59">
        <f t="shared" si="177"/>
        <v>65414.654249655359</v>
      </c>
    </row>
    <row r="424" spans="1:28" ht="15.75" customHeight="1" x14ac:dyDescent="0.25">
      <c r="A424" s="78">
        <f t="shared" si="193"/>
        <v>45276</v>
      </c>
      <c r="B424" s="2" t="e">
        <f>VLOOKUP(A424,Import!$A$2:$H$8,5,FALSE)</f>
        <v>#N/A</v>
      </c>
      <c r="C424" s="54" t="e">
        <f t="shared" si="194"/>
        <v>#N/A</v>
      </c>
      <c r="D424" s="79" t="e">
        <f>VLOOKUP(A424,Import!$A$2:$H$8,2,FALSE)</f>
        <v>#N/A</v>
      </c>
      <c r="E424" s="55" t="e">
        <f t="shared" si="181"/>
        <v>#N/A</v>
      </c>
      <c r="F424" s="8" t="e">
        <f t="shared" si="180"/>
        <v>#N/A</v>
      </c>
      <c r="G424" s="76" t="e">
        <f t="shared" si="183"/>
        <v>#N/A</v>
      </c>
      <c r="H424" s="56" t="e">
        <f t="shared" si="195"/>
        <v>#N/A</v>
      </c>
      <c r="I424" s="7" t="e">
        <f t="shared" si="184"/>
        <v>#N/A</v>
      </c>
      <c r="J424" s="7" t="e">
        <f t="shared" si="185"/>
        <v>#N/A</v>
      </c>
      <c r="K424" s="56">
        <f t="shared" si="172"/>
        <v>19</v>
      </c>
      <c r="L424" s="56">
        <f t="shared" si="173"/>
        <v>3</v>
      </c>
      <c r="M424" s="56">
        <f t="shared" si="182"/>
        <v>3</v>
      </c>
      <c r="N424" s="57">
        <f t="shared" si="186"/>
        <v>3</v>
      </c>
      <c r="O424" s="57" t="e">
        <f t="shared" si="187"/>
        <v>#N/A</v>
      </c>
      <c r="P424" s="56" t="e">
        <f t="shared" si="188"/>
        <v>#N/A</v>
      </c>
      <c r="Q424" s="56" t="e">
        <f t="shared" si="179"/>
        <v>#N/A</v>
      </c>
      <c r="R424" s="7" t="e">
        <f t="shared" si="189"/>
        <v>#N/A</v>
      </c>
      <c r="S424" s="7" t="e">
        <f t="shared" si="190"/>
        <v>#N/A</v>
      </c>
      <c r="T424" s="56">
        <f t="shared" si="174"/>
        <v>16</v>
      </c>
      <c r="U424" s="56">
        <f t="shared" si="191"/>
        <v>1</v>
      </c>
      <c r="W424" s="8" t="str">
        <f t="shared" si="192"/>
        <v>IN</v>
      </c>
      <c r="X424" s="58" t="str">
        <f t="shared" si="171"/>
        <v/>
      </c>
      <c r="Y424" s="59">
        <f t="shared" si="175"/>
        <v>0</v>
      </c>
      <c r="Z424" s="59">
        <f t="shared" si="176"/>
        <v>0</v>
      </c>
      <c r="AA424" s="59">
        <f>IFERROR(IF(U424&gt;1,"",MAX($Z$353:Z424)*P424),0)</f>
        <v>0</v>
      </c>
      <c r="AB424" s="59">
        <f t="shared" si="177"/>
        <v>65414.654249655359</v>
      </c>
    </row>
    <row r="425" spans="1:28" ht="15.75" customHeight="1" x14ac:dyDescent="0.25">
      <c r="A425" s="78">
        <f t="shared" si="193"/>
        <v>45277</v>
      </c>
      <c r="B425" s="2" t="e">
        <f>VLOOKUP(A425,Import!$A$2:$H$8,5,FALSE)</f>
        <v>#N/A</v>
      </c>
      <c r="C425" s="54" t="e">
        <f t="shared" si="194"/>
        <v>#N/A</v>
      </c>
      <c r="D425" s="79" t="e">
        <f>VLOOKUP(A425,Import!$A$2:$H$8,2,FALSE)</f>
        <v>#N/A</v>
      </c>
      <c r="E425" s="55" t="e">
        <f t="shared" si="181"/>
        <v>#N/A</v>
      </c>
      <c r="F425" s="8" t="e">
        <f t="shared" si="180"/>
        <v>#N/A</v>
      </c>
      <c r="G425" s="76" t="e">
        <f t="shared" si="183"/>
        <v>#N/A</v>
      </c>
      <c r="H425" s="56" t="e">
        <f t="shared" si="195"/>
        <v>#N/A</v>
      </c>
      <c r="I425" s="7" t="e">
        <f t="shared" si="184"/>
        <v>#N/A</v>
      </c>
      <c r="J425" s="7" t="e">
        <f t="shared" si="185"/>
        <v>#N/A</v>
      </c>
      <c r="K425" s="56">
        <f t="shared" si="172"/>
        <v>19</v>
      </c>
      <c r="L425" s="56">
        <f t="shared" si="173"/>
        <v>3</v>
      </c>
      <c r="M425" s="56">
        <f t="shared" si="182"/>
        <v>3</v>
      </c>
      <c r="N425" s="57">
        <f t="shared" si="186"/>
        <v>3</v>
      </c>
      <c r="O425" s="57" t="e">
        <f t="shared" si="187"/>
        <v>#N/A</v>
      </c>
      <c r="P425" s="56" t="e">
        <f t="shared" si="188"/>
        <v>#N/A</v>
      </c>
      <c r="Q425" s="56" t="e">
        <f t="shared" si="179"/>
        <v>#N/A</v>
      </c>
      <c r="R425" s="7" t="e">
        <f t="shared" si="189"/>
        <v>#N/A</v>
      </c>
      <c r="S425" s="7" t="e">
        <f t="shared" si="190"/>
        <v>#N/A</v>
      </c>
      <c r="T425" s="56">
        <f t="shared" si="174"/>
        <v>16</v>
      </c>
      <c r="U425" s="56">
        <f t="shared" si="191"/>
        <v>1</v>
      </c>
      <c r="W425" s="8" t="str">
        <f t="shared" si="192"/>
        <v>IN</v>
      </c>
      <c r="X425" s="58" t="str">
        <f t="shared" si="171"/>
        <v/>
      </c>
      <c r="Y425" s="59">
        <f t="shared" si="175"/>
        <v>0</v>
      </c>
      <c r="Z425" s="59">
        <f t="shared" si="176"/>
        <v>0</v>
      </c>
      <c r="AA425" s="59">
        <f>IFERROR(IF(U425&gt;1,"",MAX($Z$353:Z425)*P425),0)</f>
        <v>0</v>
      </c>
      <c r="AB425" s="59">
        <f t="shared" si="177"/>
        <v>65414.654249655359</v>
      </c>
    </row>
    <row r="426" spans="1:28" ht="15.75" customHeight="1" x14ac:dyDescent="0.25">
      <c r="A426" s="78">
        <f t="shared" si="193"/>
        <v>45278</v>
      </c>
      <c r="B426" s="2" t="e">
        <f>VLOOKUP(A426,Import!$A$2:$H$8,5,FALSE)</f>
        <v>#N/A</v>
      </c>
      <c r="C426" s="54" t="e">
        <f t="shared" si="194"/>
        <v>#N/A</v>
      </c>
      <c r="D426" s="79" t="e">
        <f>VLOOKUP(A426,Import!$A$2:$H$8,2,FALSE)</f>
        <v>#N/A</v>
      </c>
      <c r="E426" s="55" t="e">
        <f t="shared" si="181"/>
        <v>#N/A</v>
      </c>
      <c r="F426" s="8" t="e">
        <f t="shared" si="180"/>
        <v>#N/A</v>
      </c>
      <c r="G426" s="76" t="e">
        <f t="shared" si="183"/>
        <v>#N/A</v>
      </c>
      <c r="H426" s="56" t="e">
        <f t="shared" si="195"/>
        <v>#N/A</v>
      </c>
      <c r="I426" s="7" t="e">
        <f t="shared" si="184"/>
        <v>#N/A</v>
      </c>
      <c r="J426" s="7" t="e">
        <f t="shared" si="185"/>
        <v>#N/A</v>
      </c>
      <c r="K426" s="56">
        <f t="shared" si="172"/>
        <v>19</v>
      </c>
      <c r="L426" s="56">
        <f t="shared" si="173"/>
        <v>3</v>
      </c>
      <c r="M426" s="56">
        <f t="shared" si="182"/>
        <v>3</v>
      </c>
      <c r="N426" s="57">
        <f t="shared" si="186"/>
        <v>3</v>
      </c>
      <c r="O426" s="57" t="e">
        <f t="shared" si="187"/>
        <v>#N/A</v>
      </c>
      <c r="P426" s="56" t="e">
        <f t="shared" si="188"/>
        <v>#N/A</v>
      </c>
      <c r="Q426" s="56" t="e">
        <f t="shared" si="179"/>
        <v>#N/A</v>
      </c>
      <c r="R426" s="7" t="e">
        <f t="shared" si="189"/>
        <v>#N/A</v>
      </c>
      <c r="S426" s="7" t="e">
        <f t="shared" si="190"/>
        <v>#N/A</v>
      </c>
      <c r="T426" s="56">
        <f t="shared" si="174"/>
        <v>16</v>
      </c>
      <c r="U426" s="56">
        <f t="shared" si="191"/>
        <v>1</v>
      </c>
      <c r="W426" s="8" t="str">
        <f t="shared" si="192"/>
        <v>IN</v>
      </c>
      <c r="X426" s="58" t="str">
        <f t="shared" si="171"/>
        <v/>
      </c>
      <c r="Y426" s="59">
        <f t="shared" si="175"/>
        <v>0</v>
      </c>
      <c r="Z426" s="59">
        <f t="shared" si="176"/>
        <v>0</v>
      </c>
      <c r="AA426" s="59">
        <f>IFERROR(IF(U426&gt;1,"",MAX($Z$353:Z426)*P426),0)</f>
        <v>0</v>
      </c>
      <c r="AB426" s="59">
        <f t="shared" si="177"/>
        <v>65414.654249655359</v>
      </c>
    </row>
    <row r="427" spans="1:28" ht="15.75" customHeight="1" x14ac:dyDescent="0.25">
      <c r="A427" s="78">
        <f t="shared" si="193"/>
        <v>45279</v>
      </c>
      <c r="B427" s="2" t="e">
        <f>VLOOKUP(A427,Import!$A$2:$H$8,5,FALSE)</f>
        <v>#N/A</v>
      </c>
      <c r="C427" s="54" t="e">
        <f t="shared" si="194"/>
        <v>#N/A</v>
      </c>
      <c r="D427" s="79" t="e">
        <f>VLOOKUP(A427,Import!$A$2:$H$8,2,FALSE)</f>
        <v>#N/A</v>
      </c>
      <c r="E427" s="55" t="e">
        <f t="shared" si="181"/>
        <v>#N/A</v>
      </c>
      <c r="F427" s="8" t="e">
        <f t="shared" si="180"/>
        <v>#N/A</v>
      </c>
      <c r="G427" s="76" t="e">
        <f t="shared" si="183"/>
        <v>#N/A</v>
      </c>
      <c r="H427" s="56" t="e">
        <f t="shared" si="195"/>
        <v>#N/A</v>
      </c>
      <c r="I427" s="7" t="e">
        <f t="shared" si="184"/>
        <v>#N/A</v>
      </c>
      <c r="J427" s="7" t="e">
        <f t="shared" si="185"/>
        <v>#N/A</v>
      </c>
      <c r="K427" s="56">
        <f t="shared" si="172"/>
        <v>19</v>
      </c>
      <c r="L427" s="56">
        <f t="shared" si="173"/>
        <v>3</v>
      </c>
      <c r="M427" s="56">
        <f t="shared" si="182"/>
        <v>3</v>
      </c>
      <c r="N427" s="57">
        <f t="shared" si="186"/>
        <v>3</v>
      </c>
      <c r="O427" s="57" t="e">
        <f t="shared" si="187"/>
        <v>#N/A</v>
      </c>
      <c r="P427" s="56" t="e">
        <f t="shared" si="188"/>
        <v>#N/A</v>
      </c>
      <c r="Q427" s="56" t="e">
        <f t="shared" si="179"/>
        <v>#N/A</v>
      </c>
      <c r="R427" s="7" t="e">
        <f t="shared" si="189"/>
        <v>#N/A</v>
      </c>
      <c r="S427" s="7" t="e">
        <f t="shared" si="190"/>
        <v>#N/A</v>
      </c>
      <c r="T427" s="56">
        <f t="shared" si="174"/>
        <v>16</v>
      </c>
      <c r="U427" s="56">
        <f t="shared" si="191"/>
        <v>1</v>
      </c>
      <c r="W427" s="8" t="str">
        <f t="shared" si="192"/>
        <v>IN</v>
      </c>
      <c r="X427" s="58" t="str">
        <f t="shared" si="171"/>
        <v/>
      </c>
      <c r="Y427" s="59">
        <f t="shared" si="175"/>
        <v>0</v>
      </c>
      <c r="Z427" s="59">
        <f t="shared" si="176"/>
        <v>0</v>
      </c>
      <c r="AA427" s="59">
        <f>IFERROR(IF(U427&gt;1,"",MAX($Z$353:Z427)*P427),0)</f>
        <v>0</v>
      </c>
      <c r="AB427" s="59">
        <f t="shared" si="177"/>
        <v>65414.654249655359</v>
      </c>
    </row>
    <row r="428" spans="1:28" ht="15.75" customHeight="1" x14ac:dyDescent="0.25">
      <c r="A428" s="78">
        <f t="shared" si="193"/>
        <v>45280</v>
      </c>
      <c r="B428" s="2" t="e">
        <f>VLOOKUP(A428,Import!$A$2:$H$8,5,FALSE)</f>
        <v>#N/A</v>
      </c>
      <c r="C428" s="54" t="e">
        <f t="shared" si="194"/>
        <v>#N/A</v>
      </c>
      <c r="D428" s="79" t="e">
        <f>VLOOKUP(A428,Import!$A$2:$H$8,2,FALSE)</f>
        <v>#N/A</v>
      </c>
      <c r="E428" s="55" t="e">
        <f t="shared" si="181"/>
        <v>#N/A</v>
      </c>
      <c r="F428" s="8" t="e">
        <f t="shared" si="180"/>
        <v>#N/A</v>
      </c>
      <c r="G428" s="76" t="e">
        <f t="shared" si="183"/>
        <v>#N/A</v>
      </c>
      <c r="H428" s="56" t="e">
        <f t="shared" si="195"/>
        <v>#N/A</v>
      </c>
      <c r="I428" s="7" t="e">
        <f t="shared" si="184"/>
        <v>#N/A</v>
      </c>
      <c r="J428" s="7" t="e">
        <f t="shared" si="185"/>
        <v>#N/A</v>
      </c>
      <c r="K428" s="56">
        <f t="shared" si="172"/>
        <v>19</v>
      </c>
      <c r="L428" s="56">
        <f t="shared" si="173"/>
        <v>3</v>
      </c>
      <c r="M428" s="56">
        <f t="shared" si="182"/>
        <v>3</v>
      </c>
      <c r="N428" s="57">
        <f t="shared" si="186"/>
        <v>3</v>
      </c>
      <c r="O428" s="57" t="e">
        <f t="shared" si="187"/>
        <v>#N/A</v>
      </c>
      <c r="P428" s="56" t="e">
        <f t="shared" si="188"/>
        <v>#N/A</v>
      </c>
      <c r="Q428" s="56" t="e">
        <f t="shared" si="179"/>
        <v>#N/A</v>
      </c>
      <c r="R428" s="7" t="e">
        <f t="shared" si="189"/>
        <v>#N/A</v>
      </c>
      <c r="S428" s="7" t="e">
        <f t="shared" si="190"/>
        <v>#N/A</v>
      </c>
      <c r="T428" s="56">
        <f t="shared" si="174"/>
        <v>16</v>
      </c>
      <c r="U428" s="56">
        <f t="shared" si="191"/>
        <v>1</v>
      </c>
      <c r="W428" s="8" t="str">
        <f t="shared" si="192"/>
        <v>IN</v>
      </c>
      <c r="X428" s="58" t="str">
        <f t="shared" si="171"/>
        <v/>
      </c>
      <c r="Y428" s="59">
        <f t="shared" si="175"/>
        <v>0</v>
      </c>
      <c r="Z428" s="59">
        <f t="shared" si="176"/>
        <v>0</v>
      </c>
      <c r="AA428" s="59">
        <f>IFERROR(IF(U428&gt;1,"",MAX($Z$353:Z428)*P428),0)</f>
        <v>0</v>
      </c>
      <c r="AB428" s="59">
        <f t="shared" si="177"/>
        <v>65414.654249655359</v>
      </c>
    </row>
    <row r="429" spans="1:28" ht="15.75" customHeight="1" x14ac:dyDescent="0.25">
      <c r="A429" s="78">
        <f t="shared" si="193"/>
        <v>45281</v>
      </c>
      <c r="B429" s="2" t="e">
        <f>VLOOKUP(A429,Import!$A$2:$H$8,5,FALSE)</f>
        <v>#N/A</v>
      </c>
      <c r="C429" s="54" t="e">
        <f t="shared" si="194"/>
        <v>#N/A</v>
      </c>
      <c r="D429" s="79" t="e">
        <f>VLOOKUP(A429,Import!$A$2:$H$8,2,FALSE)</f>
        <v>#N/A</v>
      </c>
      <c r="E429" s="55" t="e">
        <f t="shared" si="181"/>
        <v>#N/A</v>
      </c>
      <c r="F429" s="8" t="e">
        <f t="shared" si="180"/>
        <v>#N/A</v>
      </c>
      <c r="G429" s="76" t="e">
        <f t="shared" si="183"/>
        <v>#N/A</v>
      </c>
      <c r="H429" s="56" t="e">
        <f t="shared" si="195"/>
        <v>#N/A</v>
      </c>
      <c r="I429" s="7" t="e">
        <f t="shared" si="184"/>
        <v>#N/A</v>
      </c>
      <c r="J429" s="7" t="e">
        <f t="shared" si="185"/>
        <v>#N/A</v>
      </c>
      <c r="K429" s="56">
        <f t="shared" si="172"/>
        <v>19</v>
      </c>
      <c r="L429" s="56">
        <f t="shared" si="173"/>
        <v>3</v>
      </c>
      <c r="M429" s="56">
        <f t="shared" si="182"/>
        <v>3</v>
      </c>
      <c r="N429" s="57">
        <f t="shared" si="186"/>
        <v>3</v>
      </c>
      <c r="O429" s="57" t="e">
        <f t="shared" si="187"/>
        <v>#N/A</v>
      </c>
      <c r="P429" s="56" t="e">
        <f t="shared" si="188"/>
        <v>#N/A</v>
      </c>
      <c r="Q429" s="56" t="e">
        <f t="shared" si="179"/>
        <v>#N/A</v>
      </c>
      <c r="R429" s="7" t="e">
        <f t="shared" si="189"/>
        <v>#N/A</v>
      </c>
      <c r="S429" s="7" t="e">
        <f t="shared" si="190"/>
        <v>#N/A</v>
      </c>
      <c r="T429" s="56">
        <f t="shared" si="174"/>
        <v>16</v>
      </c>
      <c r="U429" s="56">
        <f t="shared" si="191"/>
        <v>1</v>
      </c>
      <c r="W429" s="8" t="str">
        <f t="shared" si="192"/>
        <v>IN</v>
      </c>
      <c r="X429" s="58" t="str">
        <f t="shared" si="171"/>
        <v/>
      </c>
      <c r="Y429" s="59">
        <f t="shared" si="175"/>
        <v>0</v>
      </c>
      <c r="Z429" s="59">
        <f t="shared" si="176"/>
        <v>0</v>
      </c>
      <c r="AA429" s="59">
        <f>IFERROR(IF(U429&gt;1,"",MAX($Z$353:Z429)*P429),0)</f>
        <v>0</v>
      </c>
      <c r="AB429" s="59">
        <f t="shared" si="177"/>
        <v>65414.654249655359</v>
      </c>
    </row>
    <row r="430" spans="1:28" ht="15.75" customHeight="1" x14ac:dyDescent="0.25">
      <c r="A430" s="78">
        <f t="shared" si="193"/>
        <v>45282</v>
      </c>
      <c r="B430" s="2" t="e">
        <f>VLOOKUP(A430,Import!$A$2:$H$8,5,FALSE)</f>
        <v>#N/A</v>
      </c>
      <c r="C430" s="54" t="e">
        <f t="shared" si="194"/>
        <v>#N/A</v>
      </c>
      <c r="D430" s="79" t="e">
        <f>VLOOKUP(A430,Import!$A$2:$H$8,2,FALSE)</f>
        <v>#N/A</v>
      </c>
      <c r="E430" s="55" t="e">
        <f t="shared" si="181"/>
        <v>#N/A</v>
      </c>
      <c r="F430" s="8" t="e">
        <f t="shared" si="180"/>
        <v>#N/A</v>
      </c>
      <c r="G430" s="76" t="e">
        <f t="shared" si="183"/>
        <v>#N/A</v>
      </c>
      <c r="H430" s="56" t="e">
        <f t="shared" si="195"/>
        <v>#N/A</v>
      </c>
      <c r="I430" s="7" t="e">
        <f t="shared" si="184"/>
        <v>#N/A</v>
      </c>
      <c r="J430" s="7" t="e">
        <f t="shared" si="185"/>
        <v>#N/A</v>
      </c>
      <c r="K430" s="56">
        <f t="shared" si="172"/>
        <v>19</v>
      </c>
      <c r="L430" s="56">
        <f t="shared" si="173"/>
        <v>3</v>
      </c>
      <c r="M430" s="56">
        <f t="shared" si="182"/>
        <v>3</v>
      </c>
      <c r="N430" s="57">
        <f t="shared" si="186"/>
        <v>3</v>
      </c>
      <c r="O430" s="57" t="e">
        <f t="shared" si="187"/>
        <v>#N/A</v>
      </c>
      <c r="P430" s="56" t="e">
        <f t="shared" si="188"/>
        <v>#N/A</v>
      </c>
      <c r="Q430" s="56" t="e">
        <f t="shared" si="179"/>
        <v>#N/A</v>
      </c>
      <c r="R430" s="7" t="e">
        <f t="shared" si="189"/>
        <v>#N/A</v>
      </c>
      <c r="S430" s="7" t="e">
        <f t="shared" si="190"/>
        <v>#N/A</v>
      </c>
      <c r="T430" s="56">
        <f t="shared" si="174"/>
        <v>16</v>
      </c>
      <c r="U430" s="56">
        <f t="shared" si="191"/>
        <v>1</v>
      </c>
      <c r="W430" s="8" t="str">
        <f t="shared" si="192"/>
        <v>IN</v>
      </c>
      <c r="X430" s="58" t="str">
        <f t="shared" si="171"/>
        <v/>
      </c>
      <c r="Y430" s="59">
        <f t="shared" si="175"/>
        <v>0</v>
      </c>
      <c r="Z430" s="59">
        <f t="shared" si="176"/>
        <v>0</v>
      </c>
      <c r="AA430" s="59">
        <f>IFERROR(IF(U430&gt;1,"",MAX($Z$353:Z430)*P430),0)</f>
        <v>0</v>
      </c>
      <c r="AB430" s="59">
        <f t="shared" si="177"/>
        <v>65414.654249655359</v>
      </c>
    </row>
    <row r="431" spans="1:28" ht="15.75" customHeight="1" x14ac:dyDescent="0.25">
      <c r="A431" s="78">
        <f t="shared" si="193"/>
        <v>45283</v>
      </c>
      <c r="B431" s="2" t="e">
        <f>VLOOKUP(A431,Import!$A$2:$H$8,5,FALSE)</f>
        <v>#N/A</v>
      </c>
      <c r="C431" s="54" t="e">
        <f t="shared" si="194"/>
        <v>#N/A</v>
      </c>
      <c r="D431" s="79" t="e">
        <f>VLOOKUP(A431,Import!$A$2:$H$8,2,FALSE)</f>
        <v>#N/A</v>
      </c>
      <c r="E431" s="55" t="e">
        <f t="shared" si="181"/>
        <v>#N/A</v>
      </c>
      <c r="F431" s="8" t="e">
        <f t="shared" si="180"/>
        <v>#N/A</v>
      </c>
      <c r="G431" s="76" t="e">
        <f t="shared" si="183"/>
        <v>#N/A</v>
      </c>
      <c r="H431" s="56" t="e">
        <f t="shared" si="195"/>
        <v>#N/A</v>
      </c>
      <c r="I431" s="7" t="e">
        <f t="shared" si="184"/>
        <v>#N/A</v>
      </c>
      <c r="J431" s="7" t="e">
        <f t="shared" si="185"/>
        <v>#N/A</v>
      </c>
      <c r="K431" s="56">
        <f t="shared" si="172"/>
        <v>19</v>
      </c>
      <c r="L431" s="56">
        <f t="shared" si="173"/>
        <v>3</v>
      </c>
      <c r="M431" s="56">
        <f t="shared" si="182"/>
        <v>3</v>
      </c>
      <c r="N431" s="57">
        <f t="shared" si="186"/>
        <v>3</v>
      </c>
      <c r="O431" s="57" t="e">
        <f t="shared" si="187"/>
        <v>#N/A</v>
      </c>
      <c r="P431" s="56" t="e">
        <f t="shared" si="188"/>
        <v>#N/A</v>
      </c>
      <c r="Q431" s="56" t="e">
        <f t="shared" si="179"/>
        <v>#N/A</v>
      </c>
      <c r="R431" s="7" t="e">
        <f t="shared" si="189"/>
        <v>#N/A</v>
      </c>
      <c r="S431" s="7" t="e">
        <f t="shared" si="190"/>
        <v>#N/A</v>
      </c>
      <c r="T431" s="56">
        <f t="shared" si="174"/>
        <v>16</v>
      </c>
      <c r="U431" s="56">
        <f t="shared" si="191"/>
        <v>1</v>
      </c>
      <c r="W431" s="8" t="str">
        <f t="shared" si="192"/>
        <v>IN</v>
      </c>
      <c r="X431" s="58" t="str">
        <f t="shared" si="171"/>
        <v/>
      </c>
      <c r="Y431" s="59">
        <f t="shared" si="175"/>
        <v>0</v>
      </c>
      <c r="Z431" s="59">
        <f t="shared" si="176"/>
        <v>0</v>
      </c>
      <c r="AA431" s="59">
        <f>IFERROR(IF(U431&gt;1,"",MAX($Z$353:Z431)*P431),0)</f>
        <v>0</v>
      </c>
      <c r="AB431" s="59">
        <f t="shared" si="177"/>
        <v>65414.654249655359</v>
      </c>
    </row>
    <row r="432" spans="1:28" ht="15.75" customHeight="1" x14ac:dyDescent="0.25">
      <c r="A432" s="78">
        <f t="shared" si="193"/>
        <v>45284</v>
      </c>
      <c r="B432" s="2" t="e">
        <f>VLOOKUP(A432,Import!$A$2:$H$8,5,FALSE)</f>
        <v>#N/A</v>
      </c>
      <c r="C432" s="54" t="e">
        <f t="shared" si="194"/>
        <v>#N/A</v>
      </c>
      <c r="D432" s="79" t="e">
        <f>VLOOKUP(A432,Import!$A$2:$H$8,2,FALSE)</f>
        <v>#N/A</v>
      </c>
      <c r="E432" s="55" t="e">
        <f t="shared" si="181"/>
        <v>#N/A</v>
      </c>
      <c r="F432" s="8" t="e">
        <f t="shared" si="180"/>
        <v>#N/A</v>
      </c>
      <c r="G432" s="76" t="e">
        <f t="shared" si="183"/>
        <v>#N/A</v>
      </c>
      <c r="H432" s="56" t="e">
        <f t="shared" si="195"/>
        <v>#N/A</v>
      </c>
      <c r="I432" s="7" t="e">
        <f t="shared" si="184"/>
        <v>#N/A</v>
      </c>
      <c r="J432" s="7" t="e">
        <f t="shared" si="185"/>
        <v>#N/A</v>
      </c>
      <c r="K432" s="56">
        <f t="shared" si="172"/>
        <v>19</v>
      </c>
      <c r="L432" s="56">
        <f t="shared" si="173"/>
        <v>3</v>
      </c>
      <c r="M432" s="56">
        <f t="shared" si="182"/>
        <v>3</v>
      </c>
      <c r="N432" s="57">
        <f t="shared" si="186"/>
        <v>3</v>
      </c>
      <c r="O432" s="57" t="e">
        <f t="shared" si="187"/>
        <v>#N/A</v>
      </c>
      <c r="P432" s="56" t="e">
        <f t="shared" si="188"/>
        <v>#N/A</v>
      </c>
      <c r="Q432" s="56" t="e">
        <f t="shared" si="179"/>
        <v>#N/A</v>
      </c>
      <c r="R432" s="7" t="e">
        <f t="shared" si="189"/>
        <v>#N/A</v>
      </c>
      <c r="S432" s="7" t="e">
        <f t="shared" si="190"/>
        <v>#N/A</v>
      </c>
      <c r="T432" s="56">
        <f t="shared" si="174"/>
        <v>16</v>
      </c>
      <c r="U432" s="56">
        <f t="shared" si="191"/>
        <v>1</v>
      </c>
      <c r="W432" s="8" t="str">
        <f t="shared" si="192"/>
        <v>IN</v>
      </c>
      <c r="X432" s="58" t="str">
        <f t="shared" si="171"/>
        <v/>
      </c>
      <c r="Y432" s="59">
        <f t="shared" si="175"/>
        <v>0</v>
      </c>
      <c r="Z432" s="59">
        <f t="shared" si="176"/>
        <v>0</v>
      </c>
      <c r="AA432" s="59">
        <f>IFERROR(IF(U432&gt;1,"",MAX($Z$353:Z432)*P432),0)</f>
        <v>0</v>
      </c>
      <c r="AB432" s="59">
        <f t="shared" si="177"/>
        <v>65414.654249655359</v>
      </c>
    </row>
    <row r="433" spans="1:28" ht="15.75" customHeight="1" x14ac:dyDescent="0.25">
      <c r="A433" s="78">
        <f t="shared" si="193"/>
        <v>45285</v>
      </c>
      <c r="B433" s="2" t="e">
        <f>VLOOKUP(A433,Import!$A$2:$H$8,5,FALSE)</f>
        <v>#N/A</v>
      </c>
      <c r="C433" s="54" t="e">
        <f t="shared" si="194"/>
        <v>#N/A</v>
      </c>
      <c r="D433" s="79" t="e">
        <f>VLOOKUP(A433,Import!$A$2:$H$8,2,FALSE)</f>
        <v>#N/A</v>
      </c>
      <c r="E433" s="55" t="e">
        <f t="shared" si="181"/>
        <v>#N/A</v>
      </c>
      <c r="F433" s="8" t="e">
        <f t="shared" si="180"/>
        <v>#N/A</v>
      </c>
      <c r="G433" s="76" t="e">
        <f t="shared" si="183"/>
        <v>#N/A</v>
      </c>
      <c r="H433" s="56" t="e">
        <f t="shared" si="195"/>
        <v>#N/A</v>
      </c>
      <c r="I433" s="7" t="e">
        <f t="shared" si="184"/>
        <v>#N/A</v>
      </c>
      <c r="J433" s="7" t="e">
        <f t="shared" si="185"/>
        <v>#N/A</v>
      </c>
      <c r="K433" s="56">
        <f t="shared" si="172"/>
        <v>19</v>
      </c>
      <c r="L433" s="56">
        <f t="shared" si="173"/>
        <v>3</v>
      </c>
      <c r="M433" s="56">
        <f t="shared" si="182"/>
        <v>3</v>
      </c>
      <c r="N433" s="57">
        <f t="shared" si="186"/>
        <v>3</v>
      </c>
      <c r="O433" s="57" t="e">
        <f t="shared" si="187"/>
        <v>#N/A</v>
      </c>
      <c r="P433" s="56" t="e">
        <f t="shared" si="188"/>
        <v>#N/A</v>
      </c>
      <c r="Q433" s="56" t="e">
        <f t="shared" si="179"/>
        <v>#N/A</v>
      </c>
      <c r="R433" s="7" t="e">
        <f t="shared" si="189"/>
        <v>#N/A</v>
      </c>
      <c r="S433" s="7" t="e">
        <f t="shared" si="190"/>
        <v>#N/A</v>
      </c>
      <c r="T433" s="56">
        <f t="shared" si="174"/>
        <v>16</v>
      </c>
      <c r="U433" s="56">
        <f t="shared" si="191"/>
        <v>1</v>
      </c>
      <c r="W433" s="8" t="str">
        <f t="shared" si="192"/>
        <v>IN</v>
      </c>
      <c r="X433" s="58" t="str">
        <f t="shared" ref="X433:X496" si="196">IF(M432&gt;=1,IFERROR($X$4*F432,""),"LOOK")</f>
        <v/>
      </c>
      <c r="Y433" s="59">
        <f t="shared" si="175"/>
        <v>0</v>
      </c>
      <c r="Z433" s="59">
        <f t="shared" si="176"/>
        <v>0</v>
      </c>
      <c r="AA433" s="59">
        <f>IFERROR(IF(U433&gt;1,"",MAX($Z$353:Z433)*P433),0)</f>
        <v>0</v>
      </c>
      <c r="AB433" s="59">
        <f t="shared" si="177"/>
        <v>65414.654249655359</v>
      </c>
    </row>
    <row r="434" spans="1:28" ht="15.75" customHeight="1" x14ac:dyDescent="0.25">
      <c r="A434" s="78">
        <f t="shared" si="193"/>
        <v>45286</v>
      </c>
      <c r="B434" s="2" t="e">
        <f>VLOOKUP(A434,Import!$A$2:$H$8,5,FALSE)</f>
        <v>#N/A</v>
      </c>
      <c r="C434" s="54" t="e">
        <f t="shared" si="194"/>
        <v>#N/A</v>
      </c>
      <c r="D434" s="79" t="e">
        <f>VLOOKUP(A434,Import!$A$2:$H$8,2,FALSE)</f>
        <v>#N/A</v>
      </c>
      <c r="E434" s="55" t="e">
        <f t="shared" si="181"/>
        <v>#N/A</v>
      </c>
      <c r="F434" s="8" t="e">
        <f t="shared" si="180"/>
        <v>#N/A</v>
      </c>
      <c r="G434" s="76" t="e">
        <f t="shared" si="183"/>
        <v>#N/A</v>
      </c>
      <c r="H434" s="56" t="e">
        <f t="shared" si="195"/>
        <v>#N/A</v>
      </c>
      <c r="I434" s="7" t="e">
        <f t="shared" si="184"/>
        <v>#N/A</v>
      </c>
      <c r="J434" s="7" t="e">
        <f t="shared" si="185"/>
        <v>#N/A</v>
      </c>
      <c r="K434" s="56">
        <f t="shared" ref="K434:K497" si="197">K433+COUNTIF(F434,"1")</f>
        <v>19</v>
      </c>
      <c r="L434" s="56">
        <f t="shared" ref="L434:L497" si="198">K434-T434</f>
        <v>3</v>
      </c>
      <c r="M434" s="56">
        <f t="shared" si="182"/>
        <v>3</v>
      </c>
      <c r="N434" s="57">
        <f t="shared" si="186"/>
        <v>3</v>
      </c>
      <c r="O434" s="57" t="e">
        <f t="shared" si="187"/>
        <v>#N/A</v>
      </c>
      <c r="P434" s="56" t="e">
        <f t="shared" si="188"/>
        <v>#N/A</v>
      </c>
      <c r="Q434" s="56" t="e">
        <f t="shared" si="179"/>
        <v>#N/A</v>
      </c>
      <c r="R434" s="7" t="e">
        <f t="shared" si="189"/>
        <v>#N/A</v>
      </c>
      <c r="S434" s="7" t="e">
        <f t="shared" si="190"/>
        <v>#N/A</v>
      </c>
      <c r="T434" s="56">
        <f t="shared" ref="T434:T497" si="199">T433+COUNTIF(O434,"1")</f>
        <v>16</v>
      </c>
      <c r="U434" s="56">
        <f t="shared" si="191"/>
        <v>1</v>
      </c>
      <c r="W434" s="8" t="str">
        <f t="shared" si="192"/>
        <v>IN</v>
      </c>
      <c r="X434" s="58" t="str">
        <f t="shared" si="196"/>
        <v/>
      </c>
      <c r="Y434" s="59">
        <f t="shared" ref="Y434:Y497" si="200">IFERROR(X434/G434,0)</f>
        <v>0</v>
      </c>
      <c r="Z434" s="59">
        <f t="shared" ref="Z434:Z497" si="201">IF(AA433&gt;0,0+Y434,Z433+Y434)</f>
        <v>0</v>
      </c>
      <c r="AA434" s="59">
        <f>IFERROR(IF(U434&gt;1,"",MAX($Z$353:Z434)*P434),0)</f>
        <v>0</v>
      </c>
      <c r="AB434" s="59">
        <f t="shared" ref="AB434:AB497" si="202">AB433+AA434</f>
        <v>65414.654249655359</v>
      </c>
    </row>
    <row r="435" spans="1:28" ht="15.75" customHeight="1" x14ac:dyDescent="0.25">
      <c r="A435" s="78">
        <f t="shared" si="193"/>
        <v>45287</v>
      </c>
      <c r="B435" s="2" t="e">
        <f>VLOOKUP(A435,Import!$A$2:$H$8,5,FALSE)</f>
        <v>#N/A</v>
      </c>
      <c r="C435" s="54" t="e">
        <f t="shared" si="194"/>
        <v>#N/A</v>
      </c>
      <c r="D435" s="79" t="e">
        <f>VLOOKUP(A435,Import!$A$2:$H$8,2,FALSE)</f>
        <v>#N/A</v>
      </c>
      <c r="E435" s="55" t="e">
        <f t="shared" si="181"/>
        <v>#N/A</v>
      </c>
      <c r="F435" s="8" t="e">
        <f t="shared" si="180"/>
        <v>#N/A</v>
      </c>
      <c r="G435" s="76" t="e">
        <f t="shared" si="183"/>
        <v>#N/A</v>
      </c>
      <c r="H435" s="56" t="e">
        <f t="shared" si="195"/>
        <v>#N/A</v>
      </c>
      <c r="I435" s="7" t="e">
        <f t="shared" si="184"/>
        <v>#N/A</v>
      </c>
      <c r="J435" s="7" t="e">
        <f t="shared" si="185"/>
        <v>#N/A</v>
      </c>
      <c r="K435" s="56">
        <f t="shared" si="197"/>
        <v>19</v>
      </c>
      <c r="L435" s="56">
        <f t="shared" si="198"/>
        <v>3</v>
      </c>
      <c r="M435" s="56">
        <f t="shared" si="182"/>
        <v>3</v>
      </c>
      <c r="N435" s="57">
        <f t="shared" si="186"/>
        <v>3</v>
      </c>
      <c r="O435" s="57" t="e">
        <f t="shared" si="187"/>
        <v>#N/A</v>
      </c>
      <c r="P435" s="56" t="e">
        <f t="shared" si="188"/>
        <v>#N/A</v>
      </c>
      <c r="Q435" s="56" t="e">
        <f t="shared" si="179"/>
        <v>#N/A</v>
      </c>
      <c r="R435" s="7" t="e">
        <f t="shared" si="189"/>
        <v>#N/A</v>
      </c>
      <c r="S435" s="7" t="e">
        <f t="shared" si="190"/>
        <v>#N/A</v>
      </c>
      <c r="T435" s="56">
        <f t="shared" si="199"/>
        <v>16</v>
      </c>
      <c r="U435" s="56">
        <f t="shared" si="191"/>
        <v>1</v>
      </c>
      <c r="W435" s="8" t="str">
        <f t="shared" si="192"/>
        <v>IN</v>
      </c>
      <c r="X435" s="58" t="str">
        <f t="shared" si="196"/>
        <v/>
      </c>
      <c r="Y435" s="59">
        <f t="shared" si="200"/>
        <v>0</v>
      </c>
      <c r="Z435" s="59">
        <f t="shared" si="201"/>
        <v>0</v>
      </c>
      <c r="AA435" s="59">
        <f>IFERROR(IF(U435&gt;1,"",MAX($Z$353:Z435)*P435),0)</f>
        <v>0</v>
      </c>
      <c r="AB435" s="59">
        <f t="shared" si="202"/>
        <v>65414.654249655359</v>
      </c>
    </row>
    <row r="436" spans="1:28" ht="15.75" customHeight="1" x14ac:dyDescent="0.25">
      <c r="A436" s="78">
        <f t="shared" si="193"/>
        <v>45288</v>
      </c>
      <c r="B436" s="2" t="e">
        <f>VLOOKUP(A436,Import!$A$2:$H$8,5,FALSE)</f>
        <v>#N/A</v>
      </c>
      <c r="C436" s="54" t="e">
        <f t="shared" si="194"/>
        <v>#N/A</v>
      </c>
      <c r="D436" s="79" t="e">
        <f>VLOOKUP(A436,Import!$A$2:$H$8,2,FALSE)</f>
        <v>#N/A</v>
      </c>
      <c r="E436" s="55" t="e">
        <f t="shared" si="181"/>
        <v>#N/A</v>
      </c>
      <c r="F436" s="8" t="e">
        <f t="shared" si="180"/>
        <v>#N/A</v>
      </c>
      <c r="G436" s="76" t="e">
        <f t="shared" si="183"/>
        <v>#N/A</v>
      </c>
      <c r="H436" s="56" t="e">
        <f t="shared" si="195"/>
        <v>#N/A</v>
      </c>
      <c r="I436" s="7" t="e">
        <f t="shared" si="184"/>
        <v>#N/A</v>
      </c>
      <c r="J436" s="7" t="e">
        <f t="shared" si="185"/>
        <v>#N/A</v>
      </c>
      <c r="K436" s="56">
        <f t="shared" si="197"/>
        <v>19</v>
      </c>
      <c r="L436" s="56">
        <f t="shared" si="198"/>
        <v>3</v>
      </c>
      <c r="M436" s="56">
        <f t="shared" si="182"/>
        <v>3</v>
      </c>
      <c r="N436" s="57">
        <f t="shared" si="186"/>
        <v>3</v>
      </c>
      <c r="O436" s="57" t="e">
        <f t="shared" si="187"/>
        <v>#N/A</v>
      </c>
      <c r="P436" s="56" t="e">
        <f t="shared" si="188"/>
        <v>#N/A</v>
      </c>
      <c r="Q436" s="56" t="e">
        <f t="shared" si="179"/>
        <v>#N/A</v>
      </c>
      <c r="R436" s="7" t="e">
        <f t="shared" si="189"/>
        <v>#N/A</v>
      </c>
      <c r="S436" s="7" t="e">
        <f t="shared" si="190"/>
        <v>#N/A</v>
      </c>
      <c r="T436" s="56">
        <f t="shared" si="199"/>
        <v>16</v>
      </c>
      <c r="U436" s="56">
        <f t="shared" si="191"/>
        <v>1</v>
      </c>
      <c r="W436" s="8" t="str">
        <f t="shared" si="192"/>
        <v>IN</v>
      </c>
      <c r="X436" s="58" t="str">
        <f t="shared" si="196"/>
        <v/>
      </c>
      <c r="Y436" s="59">
        <f t="shared" si="200"/>
        <v>0</v>
      </c>
      <c r="Z436" s="59">
        <f t="shared" si="201"/>
        <v>0</v>
      </c>
      <c r="AA436" s="59">
        <f>IFERROR(IF(U436&gt;1,"",MAX($Z$353:Z436)*P436),0)</f>
        <v>0</v>
      </c>
      <c r="AB436" s="59">
        <f t="shared" si="202"/>
        <v>65414.654249655359</v>
      </c>
    </row>
    <row r="437" spans="1:28" ht="15.75" customHeight="1" x14ac:dyDescent="0.25">
      <c r="A437" s="78">
        <f t="shared" si="193"/>
        <v>45289</v>
      </c>
      <c r="B437" s="2" t="e">
        <f>VLOOKUP(A437,Import!$A$2:$H$8,5,FALSE)</f>
        <v>#N/A</v>
      </c>
      <c r="C437" s="54" t="e">
        <f t="shared" si="194"/>
        <v>#N/A</v>
      </c>
      <c r="D437" s="79" t="e">
        <f>VLOOKUP(A437,Import!$A$2:$H$8,2,FALSE)</f>
        <v>#N/A</v>
      </c>
      <c r="E437" s="55" t="e">
        <f t="shared" si="181"/>
        <v>#N/A</v>
      </c>
      <c r="F437" s="8" t="e">
        <f t="shared" si="180"/>
        <v>#N/A</v>
      </c>
      <c r="G437" s="76" t="e">
        <f t="shared" si="183"/>
        <v>#N/A</v>
      </c>
      <c r="H437" s="56" t="e">
        <f t="shared" si="195"/>
        <v>#N/A</v>
      </c>
      <c r="I437" s="7" t="e">
        <f t="shared" si="184"/>
        <v>#N/A</v>
      </c>
      <c r="J437" s="7" t="e">
        <f t="shared" si="185"/>
        <v>#N/A</v>
      </c>
      <c r="K437" s="56">
        <f t="shared" si="197"/>
        <v>19</v>
      </c>
      <c r="L437" s="56">
        <f t="shared" si="198"/>
        <v>3</v>
      </c>
      <c r="M437" s="56">
        <f t="shared" si="182"/>
        <v>3</v>
      </c>
      <c r="N437" s="57">
        <f t="shared" si="186"/>
        <v>3</v>
      </c>
      <c r="O437" s="57" t="e">
        <f t="shared" si="187"/>
        <v>#N/A</v>
      </c>
      <c r="P437" s="56" t="e">
        <f t="shared" si="188"/>
        <v>#N/A</v>
      </c>
      <c r="Q437" s="56" t="e">
        <f t="shared" si="179"/>
        <v>#N/A</v>
      </c>
      <c r="R437" s="7" t="e">
        <f t="shared" si="189"/>
        <v>#N/A</v>
      </c>
      <c r="S437" s="7" t="e">
        <f t="shared" si="190"/>
        <v>#N/A</v>
      </c>
      <c r="T437" s="56">
        <f t="shared" si="199"/>
        <v>16</v>
      </c>
      <c r="U437" s="56">
        <f t="shared" si="191"/>
        <v>1</v>
      </c>
      <c r="W437" s="8" t="str">
        <f t="shared" si="192"/>
        <v>IN</v>
      </c>
      <c r="X437" s="58" t="str">
        <f t="shared" si="196"/>
        <v/>
      </c>
      <c r="Y437" s="59">
        <f t="shared" si="200"/>
        <v>0</v>
      </c>
      <c r="Z437" s="59">
        <f t="shared" si="201"/>
        <v>0</v>
      </c>
      <c r="AA437" s="59">
        <f>IFERROR(IF(U437&gt;1,"",MAX($Z$353:Z437)*P437),0)</f>
        <v>0</v>
      </c>
      <c r="AB437" s="59">
        <f t="shared" si="202"/>
        <v>65414.654249655359</v>
      </c>
    </row>
    <row r="438" spans="1:28" ht="15.75" customHeight="1" x14ac:dyDescent="0.25">
      <c r="A438" s="78">
        <f t="shared" si="193"/>
        <v>45290</v>
      </c>
      <c r="B438" s="2" t="e">
        <f>VLOOKUP(A438,Import!$A$2:$H$8,5,FALSE)</f>
        <v>#N/A</v>
      </c>
      <c r="C438" s="54" t="e">
        <f t="shared" si="194"/>
        <v>#N/A</v>
      </c>
      <c r="D438" s="79" t="e">
        <f>VLOOKUP(A438,Import!$A$2:$H$8,2,FALSE)</f>
        <v>#N/A</v>
      </c>
      <c r="E438" s="55" t="e">
        <f t="shared" si="181"/>
        <v>#N/A</v>
      </c>
      <c r="F438" s="8" t="e">
        <f t="shared" si="180"/>
        <v>#N/A</v>
      </c>
      <c r="G438" s="76" t="e">
        <f t="shared" si="183"/>
        <v>#N/A</v>
      </c>
      <c r="H438" s="56" t="e">
        <f t="shared" si="195"/>
        <v>#N/A</v>
      </c>
      <c r="I438" s="7" t="e">
        <f t="shared" si="184"/>
        <v>#N/A</v>
      </c>
      <c r="J438" s="7" t="e">
        <f t="shared" si="185"/>
        <v>#N/A</v>
      </c>
      <c r="K438" s="56">
        <f t="shared" si="197"/>
        <v>19</v>
      </c>
      <c r="L438" s="56">
        <f t="shared" si="198"/>
        <v>3</v>
      </c>
      <c r="M438" s="56">
        <f t="shared" si="182"/>
        <v>3</v>
      </c>
      <c r="N438" s="57">
        <f t="shared" si="186"/>
        <v>3</v>
      </c>
      <c r="O438" s="57" t="e">
        <f t="shared" si="187"/>
        <v>#N/A</v>
      </c>
      <c r="P438" s="56" t="e">
        <f t="shared" si="188"/>
        <v>#N/A</v>
      </c>
      <c r="Q438" s="56" t="e">
        <f t="shared" si="179"/>
        <v>#N/A</v>
      </c>
      <c r="R438" s="7" t="e">
        <f t="shared" si="189"/>
        <v>#N/A</v>
      </c>
      <c r="S438" s="7" t="e">
        <f t="shared" si="190"/>
        <v>#N/A</v>
      </c>
      <c r="T438" s="56">
        <f t="shared" si="199"/>
        <v>16</v>
      </c>
      <c r="U438" s="56">
        <f t="shared" si="191"/>
        <v>1</v>
      </c>
      <c r="W438" s="8" t="str">
        <f t="shared" si="192"/>
        <v>IN</v>
      </c>
      <c r="X438" s="58" t="str">
        <f t="shared" si="196"/>
        <v/>
      </c>
      <c r="Y438" s="59">
        <f t="shared" si="200"/>
        <v>0</v>
      </c>
      <c r="Z438" s="59">
        <f t="shared" si="201"/>
        <v>0</v>
      </c>
      <c r="AA438" s="59">
        <f>IFERROR(IF(U438&gt;1,"",MAX($Z$353:Z438)*P438),0)</f>
        <v>0</v>
      </c>
      <c r="AB438" s="59">
        <f t="shared" si="202"/>
        <v>65414.654249655359</v>
      </c>
    </row>
    <row r="439" spans="1:28" ht="15.75" customHeight="1" x14ac:dyDescent="0.25">
      <c r="A439" s="78">
        <f t="shared" si="193"/>
        <v>45291</v>
      </c>
      <c r="B439" s="2" t="e">
        <f>VLOOKUP(A439,Import!$A$2:$H$8,5,FALSE)</f>
        <v>#N/A</v>
      </c>
      <c r="C439" s="54" t="e">
        <f t="shared" si="194"/>
        <v>#N/A</v>
      </c>
      <c r="D439" s="79" t="e">
        <f>VLOOKUP(A439,Import!$A$2:$H$8,2,FALSE)</f>
        <v>#N/A</v>
      </c>
      <c r="E439" s="55" t="e">
        <f t="shared" si="181"/>
        <v>#N/A</v>
      </c>
      <c r="F439" s="8" t="e">
        <f t="shared" si="180"/>
        <v>#N/A</v>
      </c>
      <c r="G439" s="76" t="e">
        <f t="shared" si="183"/>
        <v>#N/A</v>
      </c>
      <c r="H439" s="56" t="e">
        <f t="shared" si="195"/>
        <v>#N/A</v>
      </c>
      <c r="I439" s="7" t="e">
        <f t="shared" si="184"/>
        <v>#N/A</v>
      </c>
      <c r="J439" s="7" t="e">
        <f t="shared" si="185"/>
        <v>#N/A</v>
      </c>
      <c r="K439" s="56">
        <f t="shared" si="197"/>
        <v>19</v>
      </c>
      <c r="L439" s="56">
        <f t="shared" si="198"/>
        <v>3</v>
      </c>
      <c r="M439" s="56">
        <f t="shared" si="182"/>
        <v>3</v>
      </c>
      <c r="N439" s="57">
        <f t="shared" si="186"/>
        <v>3</v>
      </c>
      <c r="O439" s="57" t="e">
        <f t="shared" si="187"/>
        <v>#N/A</v>
      </c>
      <c r="P439" s="56" t="e">
        <f t="shared" si="188"/>
        <v>#N/A</v>
      </c>
      <c r="Q439" s="56" t="e">
        <f t="shared" si="179"/>
        <v>#N/A</v>
      </c>
      <c r="R439" s="7" t="e">
        <f t="shared" si="189"/>
        <v>#N/A</v>
      </c>
      <c r="S439" s="7" t="e">
        <f t="shared" si="190"/>
        <v>#N/A</v>
      </c>
      <c r="T439" s="56">
        <f t="shared" si="199"/>
        <v>16</v>
      </c>
      <c r="U439" s="56">
        <f t="shared" si="191"/>
        <v>1</v>
      </c>
      <c r="W439" s="8" t="str">
        <f t="shared" si="192"/>
        <v>IN</v>
      </c>
      <c r="X439" s="58" t="str">
        <f t="shared" si="196"/>
        <v/>
      </c>
      <c r="Y439" s="59">
        <f t="shared" si="200"/>
        <v>0</v>
      </c>
      <c r="Z439" s="59">
        <f t="shared" si="201"/>
        <v>0</v>
      </c>
      <c r="AA439" s="59">
        <f>IFERROR(IF(U439&gt;1,"",MAX($Z$353:Z439)*P439),0)</f>
        <v>0</v>
      </c>
      <c r="AB439" s="59">
        <f t="shared" si="202"/>
        <v>65414.654249655359</v>
      </c>
    </row>
    <row r="440" spans="1:28" ht="15.75" customHeight="1" x14ac:dyDescent="0.25">
      <c r="A440" s="78">
        <f t="shared" si="193"/>
        <v>45292</v>
      </c>
      <c r="B440" s="2" t="e">
        <f>VLOOKUP(A440,Import!$A$2:$H$8,5,FALSE)</f>
        <v>#N/A</v>
      </c>
      <c r="C440" s="54" t="e">
        <f t="shared" si="194"/>
        <v>#N/A</v>
      </c>
      <c r="D440" s="79" t="e">
        <f>VLOOKUP(A440,Import!$A$2:$H$8,2,FALSE)</f>
        <v>#N/A</v>
      </c>
      <c r="E440" s="55" t="e">
        <f t="shared" si="181"/>
        <v>#N/A</v>
      </c>
      <c r="F440" s="8" t="e">
        <f t="shared" si="180"/>
        <v>#N/A</v>
      </c>
      <c r="G440" s="76" t="e">
        <f t="shared" si="183"/>
        <v>#N/A</v>
      </c>
      <c r="H440" s="56" t="e">
        <f t="shared" si="195"/>
        <v>#N/A</v>
      </c>
      <c r="I440" s="7" t="e">
        <f t="shared" si="184"/>
        <v>#N/A</v>
      </c>
      <c r="J440" s="7" t="e">
        <f t="shared" si="185"/>
        <v>#N/A</v>
      </c>
      <c r="K440" s="56">
        <f t="shared" si="197"/>
        <v>19</v>
      </c>
      <c r="L440" s="56">
        <f t="shared" si="198"/>
        <v>3</v>
      </c>
      <c r="M440" s="56">
        <f t="shared" si="182"/>
        <v>3</v>
      </c>
      <c r="N440" s="57">
        <f t="shared" si="186"/>
        <v>3</v>
      </c>
      <c r="O440" s="57" t="e">
        <f t="shared" si="187"/>
        <v>#N/A</v>
      </c>
      <c r="P440" s="56" t="e">
        <f t="shared" si="188"/>
        <v>#N/A</v>
      </c>
      <c r="Q440" s="56" t="e">
        <f t="shared" si="179"/>
        <v>#N/A</v>
      </c>
      <c r="R440" s="7" t="e">
        <f t="shared" si="189"/>
        <v>#N/A</v>
      </c>
      <c r="S440" s="7" t="e">
        <f t="shared" si="190"/>
        <v>#N/A</v>
      </c>
      <c r="T440" s="56">
        <f t="shared" si="199"/>
        <v>16</v>
      </c>
      <c r="U440" s="56">
        <f t="shared" si="191"/>
        <v>1</v>
      </c>
      <c r="W440" s="8" t="str">
        <f t="shared" si="192"/>
        <v>IN</v>
      </c>
      <c r="X440" s="58" t="str">
        <f t="shared" si="196"/>
        <v/>
      </c>
      <c r="Y440" s="59">
        <f t="shared" si="200"/>
        <v>0</v>
      </c>
      <c r="Z440" s="59">
        <f t="shared" si="201"/>
        <v>0</v>
      </c>
      <c r="AA440" s="59">
        <f>IFERROR(IF(U440&gt;1,"",MAX($Z$353:Z440)*P440),0)</f>
        <v>0</v>
      </c>
      <c r="AB440" s="59">
        <f t="shared" si="202"/>
        <v>65414.654249655359</v>
      </c>
    </row>
    <row r="441" spans="1:28" ht="15.75" customHeight="1" x14ac:dyDescent="0.25">
      <c r="A441" s="78">
        <f t="shared" si="193"/>
        <v>45293</v>
      </c>
      <c r="B441" s="2" t="e">
        <f>VLOOKUP(A441,Import!$A$2:$H$8,5,FALSE)</f>
        <v>#N/A</v>
      </c>
      <c r="C441" s="54" t="e">
        <f t="shared" si="194"/>
        <v>#N/A</v>
      </c>
      <c r="D441" s="79" t="e">
        <f>VLOOKUP(A441,Import!$A$2:$H$8,2,FALSE)</f>
        <v>#N/A</v>
      </c>
      <c r="E441" s="55" t="e">
        <f t="shared" si="181"/>
        <v>#N/A</v>
      </c>
      <c r="F441" s="8" t="e">
        <f t="shared" si="180"/>
        <v>#N/A</v>
      </c>
      <c r="G441" s="76" t="e">
        <f t="shared" si="183"/>
        <v>#N/A</v>
      </c>
      <c r="H441" s="56" t="e">
        <f t="shared" si="195"/>
        <v>#N/A</v>
      </c>
      <c r="I441" s="7" t="e">
        <f t="shared" si="184"/>
        <v>#N/A</v>
      </c>
      <c r="J441" s="7" t="e">
        <f t="shared" si="185"/>
        <v>#N/A</v>
      </c>
      <c r="K441" s="56">
        <f t="shared" si="197"/>
        <v>19</v>
      </c>
      <c r="L441" s="56">
        <f t="shared" si="198"/>
        <v>3</v>
      </c>
      <c r="M441" s="56">
        <f t="shared" si="182"/>
        <v>3</v>
      </c>
      <c r="N441" s="57">
        <f t="shared" si="186"/>
        <v>3</v>
      </c>
      <c r="O441" s="57" t="e">
        <f t="shared" si="187"/>
        <v>#N/A</v>
      </c>
      <c r="P441" s="56" t="e">
        <f t="shared" si="188"/>
        <v>#N/A</v>
      </c>
      <c r="Q441" s="56" t="e">
        <f t="shared" si="179"/>
        <v>#N/A</v>
      </c>
      <c r="R441" s="7" t="e">
        <f t="shared" si="189"/>
        <v>#N/A</v>
      </c>
      <c r="S441" s="7" t="e">
        <f t="shared" si="190"/>
        <v>#N/A</v>
      </c>
      <c r="T441" s="56">
        <f t="shared" si="199"/>
        <v>16</v>
      </c>
      <c r="U441" s="56">
        <f t="shared" si="191"/>
        <v>1</v>
      </c>
      <c r="W441" s="8" t="str">
        <f t="shared" si="192"/>
        <v>IN</v>
      </c>
      <c r="X441" s="58" t="str">
        <f t="shared" si="196"/>
        <v/>
      </c>
      <c r="Y441" s="59">
        <f t="shared" si="200"/>
        <v>0</v>
      </c>
      <c r="Z441" s="59">
        <f t="shared" si="201"/>
        <v>0</v>
      </c>
      <c r="AA441" s="59">
        <f>IFERROR(IF(U441&gt;1,"",MAX($Z$353:Z441)*P441),0)</f>
        <v>0</v>
      </c>
      <c r="AB441" s="59">
        <f t="shared" si="202"/>
        <v>65414.654249655359</v>
      </c>
    </row>
    <row r="442" spans="1:28" ht="15.75" customHeight="1" x14ac:dyDescent="0.25">
      <c r="A442" s="78">
        <f t="shared" si="193"/>
        <v>45294</v>
      </c>
      <c r="B442" s="2" t="e">
        <f>VLOOKUP(A442,Import!$A$2:$H$8,5,FALSE)</f>
        <v>#N/A</v>
      </c>
      <c r="C442" s="54" t="e">
        <f t="shared" si="194"/>
        <v>#N/A</v>
      </c>
      <c r="D442" s="79" t="e">
        <f>VLOOKUP(A442,Import!$A$2:$H$8,2,FALSE)</f>
        <v>#N/A</v>
      </c>
      <c r="E442" s="55" t="e">
        <f t="shared" si="181"/>
        <v>#N/A</v>
      </c>
      <c r="F442" s="8" t="e">
        <f t="shared" si="180"/>
        <v>#N/A</v>
      </c>
      <c r="G442" s="76" t="e">
        <f t="shared" si="183"/>
        <v>#N/A</v>
      </c>
      <c r="H442" s="56" t="e">
        <f t="shared" si="195"/>
        <v>#N/A</v>
      </c>
      <c r="I442" s="7" t="e">
        <f t="shared" si="184"/>
        <v>#N/A</v>
      </c>
      <c r="J442" s="7" t="e">
        <f t="shared" si="185"/>
        <v>#N/A</v>
      </c>
      <c r="K442" s="56">
        <f t="shared" si="197"/>
        <v>19</v>
      </c>
      <c r="L442" s="56">
        <f t="shared" si="198"/>
        <v>3</v>
      </c>
      <c r="M442" s="56">
        <f t="shared" si="182"/>
        <v>3</v>
      </c>
      <c r="N442" s="57">
        <f t="shared" si="186"/>
        <v>3</v>
      </c>
      <c r="O442" s="57" t="e">
        <f t="shared" si="187"/>
        <v>#N/A</v>
      </c>
      <c r="P442" s="56" t="e">
        <f t="shared" si="188"/>
        <v>#N/A</v>
      </c>
      <c r="Q442" s="56" t="e">
        <f t="shared" si="179"/>
        <v>#N/A</v>
      </c>
      <c r="R442" s="7" t="e">
        <f t="shared" si="189"/>
        <v>#N/A</v>
      </c>
      <c r="S442" s="7" t="e">
        <f t="shared" si="190"/>
        <v>#N/A</v>
      </c>
      <c r="T442" s="56">
        <f t="shared" si="199"/>
        <v>16</v>
      </c>
      <c r="U442" s="56">
        <f t="shared" si="191"/>
        <v>1</v>
      </c>
      <c r="W442" s="8" t="str">
        <f t="shared" si="192"/>
        <v>IN</v>
      </c>
      <c r="X442" s="58" t="str">
        <f t="shared" si="196"/>
        <v/>
      </c>
      <c r="Y442" s="59">
        <f t="shared" si="200"/>
        <v>0</v>
      </c>
      <c r="Z442" s="59">
        <f t="shared" si="201"/>
        <v>0</v>
      </c>
      <c r="AA442" s="59">
        <f>IFERROR(IF(U442&gt;1,"",MAX($Z$353:Z442)*P442),0)</f>
        <v>0</v>
      </c>
      <c r="AB442" s="59">
        <f t="shared" si="202"/>
        <v>65414.654249655359</v>
      </c>
    </row>
    <row r="443" spans="1:28" ht="15.75" customHeight="1" x14ac:dyDescent="0.25">
      <c r="A443" s="78">
        <f t="shared" si="193"/>
        <v>45295</v>
      </c>
      <c r="B443" s="2" t="e">
        <f>VLOOKUP(A443,Import!$A$2:$H$8,5,FALSE)</f>
        <v>#N/A</v>
      </c>
      <c r="C443" s="54" t="e">
        <f t="shared" si="194"/>
        <v>#N/A</v>
      </c>
      <c r="D443" s="79" t="e">
        <f>VLOOKUP(A443,Import!$A$2:$H$8,2,FALSE)</f>
        <v>#N/A</v>
      </c>
      <c r="E443" s="55" t="e">
        <f t="shared" si="181"/>
        <v>#N/A</v>
      </c>
      <c r="F443" s="8" t="e">
        <f t="shared" si="180"/>
        <v>#N/A</v>
      </c>
      <c r="G443" s="76" t="e">
        <f t="shared" si="183"/>
        <v>#N/A</v>
      </c>
      <c r="H443" s="56" t="e">
        <f t="shared" si="195"/>
        <v>#N/A</v>
      </c>
      <c r="I443" s="7" t="e">
        <f t="shared" si="184"/>
        <v>#N/A</v>
      </c>
      <c r="J443" s="7" t="e">
        <f t="shared" si="185"/>
        <v>#N/A</v>
      </c>
      <c r="K443" s="56">
        <f t="shared" si="197"/>
        <v>19</v>
      </c>
      <c r="L443" s="56">
        <f t="shared" si="198"/>
        <v>3</v>
      </c>
      <c r="M443" s="56">
        <f t="shared" si="182"/>
        <v>3</v>
      </c>
      <c r="N443" s="57">
        <f t="shared" si="186"/>
        <v>3</v>
      </c>
      <c r="O443" s="57" t="e">
        <f t="shared" si="187"/>
        <v>#N/A</v>
      </c>
      <c r="P443" s="56" t="e">
        <f t="shared" si="188"/>
        <v>#N/A</v>
      </c>
      <c r="Q443" s="56" t="e">
        <f t="shared" si="179"/>
        <v>#N/A</v>
      </c>
      <c r="R443" s="7" t="e">
        <f t="shared" si="189"/>
        <v>#N/A</v>
      </c>
      <c r="S443" s="7" t="e">
        <f t="shared" si="190"/>
        <v>#N/A</v>
      </c>
      <c r="T443" s="56">
        <f t="shared" si="199"/>
        <v>16</v>
      </c>
      <c r="U443" s="56">
        <f t="shared" si="191"/>
        <v>1</v>
      </c>
      <c r="W443" s="8" t="str">
        <f t="shared" si="192"/>
        <v>IN</v>
      </c>
      <c r="X443" s="58" t="str">
        <f t="shared" si="196"/>
        <v/>
      </c>
      <c r="Y443" s="59">
        <f t="shared" si="200"/>
        <v>0</v>
      </c>
      <c r="Z443" s="59">
        <f t="shared" si="201"/>
        <v>0</v>
      </c>
      <c r="AA443" s="59">
        <f>IFERROR(IF(U443&gt;1,"",MAX($Z$353:Z443)*P443),0)</f>
        <v>0</v>
      </c>
      <c r="AB443" s="59">
        <f t="shared" si="202"/>
        <v>65414.654249655359</v>
      </c>
    </row>
    <row r="444" spans="1:28" ht="15.75" customHeight="1" x14ac:dyDescent="0.25">
      <c r="A444" s="78">
        <f t="shared" si="193"/>
        <v>45296</v>
      </c>
      <c r="B444" s="2" t="e">
        <f>VLOOKUP(A444,Import!$A$2:$H$8,5,FALSE)</f>
        <v>#N/A</v>
      </c>
      <c r="C444" s="54" t="e">
        <f t="shared" si="194"/>
        <v>#N/A</v>
      </c>
      <c r="D444" s="79" t="e">
        <f>VLOOKUP(A444,Import!$A$2:$H$8,2,FALSE)</f>
        <v>#N/A</v>
      </c>
      <c r="E444" s="55" t="e">
        <f t="shared" si="181"/>
        <v>#N/A</v>
      </c>
      <c r="F444" s="8" t="e">
        <f t="shared" si="180"/>
        <v>#N/A</v>
      </c>
      <c r="G444" s="76" t="e">
        <f t="shared" si="183"/>
        <v>#N/A</v>
      </c>
      <c r="H444" s="56" t="e">
        <f t="shared" si="195"/>
        <v>#N/A</v>
      </c>
      <c r="I444" s="7" t="e">
        <f t="shared" si="184"/>
        <v>#N/A</v>
      </c>
      <c r="J444" s="7" t="e">
        <f t="shared" si="185"/>
        <v>#N/A</v>
      </c>
      <c r="K444" s="56">
        <f t="shared" si="197"/>
        <v>19</v>
      </c>
      <c r="L444" s="56">
        <f t="shared" si="198"/>
        <v>3</v>
      </c>
      <c r="M444" s="56">
        <f t="shared" si="182"/>
        <v>3</v>
      </c>
      <c r="N444" s="57">
        <f t="shared" si="186"/>
        <v>3</v>
      </c>
      <c r="O444" s="57" t="e">
        <f t="shared" si="187"/>
        <v>#N/A</v>
      </c>
      <c r="P444" s="56" t="e">
        <f t="shared" si="188"/>
        <v>#N/A</v>
      </c>
      <c r="Q444" s="56" t="e">
        <f t="shared" si="179"/>
        <v>#N/A</v>
      </c>
      <c r="R444" s="7" t="e">
        <f t="shared" si="189"/>
        <v>#N/A</v>
      </c>
      <c r="S444" s="7" t="e">
        <f t="shared" si="190"/>
        <v>#N/A</v>
      </c>
      <c r="T444" s="56">
        <f t="shared" si="199"/>
        <v>16</v>
      </c>
      <c r="U444" s="56">
        <f t="shared" si="191"/>
        <v>1</v>
      </c>
      <c r="W444" s="8" t="str">
        <f t="shared" si="192"/>
        <v>IN</v>
      </c>
      <c r="X444" s="58" t="str">
        <f t="shared" si="196"/>
        <v/>
      </c>
      <c r="Y444" s="59">
        <f t="shared" si="200"/>
        <v>0</v>
      </c>
      <c r="Z444" s="59">
        <f t="shared" si="201"/>
        <v>0</v>
      </c>
      <c r="AA444" s="59">
        <f>IFERROR(IF(U444&gt;1,"",MAX($Z$353:Z444)*P444),0)</f>
        <v>0</v>
      </c>
      <c r="AB444" s="59">
        <f t="shared" si="202"/>
        <v>65414.654249655359</v>
      </c>
    </row>
    <row r="445" spans="1:28" ht="15.75" customHeight="1" x14ac:dyDescent="0.25">
      <c r="A445" s="78">
        <f t="shared" si="193"/>
        <v>45297</v>
      </c>
      <c r="B445" s="2" t="e">
        <f>VLOOKUP(A445,Import!$A$2:$H$8,5,FALSE)</f>
        <v>#N/A</v>
      </c>
      <c r="C445" s="54" t="e">
        <f t="shared" si="194"/>
        <v>#N/A</v>
      </c>
      <c r="D445" s="79" t="e">
        <f>VLOOKUP(A445,Import!$A$2:$H$8,2,FALSE)</f>
        <v>#N/A</v>
      </c>
      <c r="E445" s="55" t="e">
        <f t="shared" si="181"/>
        <v>#N/A</v>
      </c>
      <c r="F445" s="8" t="e">
        <f t="shared" si="180"/>
        <v>#N/A</v>
      </c>
      <c r="G445" s="76" t="e">
        <f t="shared" si="183"/>
        <v>#N/A</v>
      </c>
      <c r="H445" s="56" t="e">
        <f t="shared" si="195"/>
        <v>#N/A</v>
      </c>
      <c r="I445" s="7" t="e">
        <f t="shared" si="184"/>
        <v>#N/A</v>
      </c>
      <c r="J445" s="7" t="e">
        <f t="shared" si="185"/>
        <v>#N/A</v>
      </c>
      <c r="K445" s="56">
        <f t="shared" si="197"/>
        <v>19</v>
      </c>
      <c r="L445" s="56">
        <f t="shared" si="198"/>
        <v>3</v>
      </c>
      <c r="M445" s="56">
        <f t="shared" si="182"/>
        <v>3</v>
      </c>
      <c r="N445" s="57">
        <f t="shared" si="186"/>
        <v>3</v>
      </c>
      <c r="O445" s="57" t="e">
        <f t="shared" si="187"/>
        <v>#N/A</v>
      </c>
      <c r="P445" s="56" t="e">
        <f t="shared" si="188"/>
        <v>#N/A</v>
      </c>
      <c r="Q445" s="56" t="e">
        <f t="shared" si="179"/>
        <v>#N/A</v>
      </c>
      <c r="R445" s="7" t="e">
        <f t="shared" si="189"/>
        <v>#N/A</v>
      </c>
      <c r="S445" s="7" t="e">
        <f t="shared" si="190"/>
        <v>#N/A</v>
      </c>
      <c r="T445" s="56">
        <f t="shared" si="199"/>
        <v>16</v>
      </c>
      <c r="U445" s="56">
        <f t="shared" si="191"/>
        <v>1</v>
      </c>
      <c r="W445" s="8" t="str">
        <f t="shared" si="192"/>
        <v>IN</v>
      </c>
      <c r="X445" s="58" t="str">
        <f t="shared" si="196"/>
        <v/>
      </c>
      <c r="Y445" s="59">
        <f t="shared" si="200"/>
        <v>0</v>
      </c>
      <c r="Z445" s="59">
        <f t="shared" si="201"/>
        <v>0</v>
      </c>
      <c r="AA445" s="59">
        <f>IFERROR(IF(U445&gt;1,"",MAX($Z$353:Z445)*P445),0)</f>
        <v>0</v>
      </c>
      <c r="AB445" s="59">
        <f t="shared" si="202"/>
        <v>65414.654249655359</v>
      </c>
    </row>
    <row r="446" spans="1:28" ht="15.75" customHeight="1" x14ac:dyDescent="0.25">
      <c r="A446" s="78">
        <f t="shared" si="193"/>
        <v>45298</v>
      </c>
      <c r="B446" s="2" t="e">
        <f>VLOOKUP(A446,Import!$A$2:$H$8,5,FALSE)</f>
        <v>#N/A</v>
      </c>
      <c r="C446" s="54" t="e">
        <f t="shared" si="194"/>
        <v>#N/A</v>
      </c>
      <c r="D446" s="79" t="e">
        <f>VLOOKUP(A446,Import!$A$2:$H$8,2,FALSE)</f>
        <v>#N/A</v>
      </c>
      <c r="E446" s="55" t="e">
        <f t="shared" si="181"/>
        <v>#N/A</v>
      </c>
      <c r="F446" s="8" t="e">
        <f t="shared" si="180"/>
        <v>#N/A</v>
      </c>
      <c r="G446" s="76" t="e">
        <f t="shared" si="183"/>
        <v>#N/A</v>
      </c>
      <c r="H446" s="56" t="e">
        <f t="shared" si="195"/>
        <v>#N/A</v>
      </c>
      <c r="I446" s="7" t="e">
        <f t="shared" si="184"/>
        <v>#N/A</v>
      </c>
      <c r="J446" s="7" t="e">
        <f t="shared" si="185"/>
        <v>#N/A</v>
      </c>
      <c r="K446" s="56">
        <f t="shared" si="197"/>
        <v>19</v>
      </c>
      <c r="L446" s="56">
        <f t="shared" si="198"/>
        <v>3</v>
      </c>
      <c r="M446" s="56">
        <f t="shared" si="182"/>
        <v>3</v>
      </c>
      <c r="N446" s="57">
        <f t="shared" si="186"/>
        <v>3</v>
      </c>
      <c r="O446" s="57" t="e">
        <f t="shared" si="187"/>
        <v>#N/A</v>
      </c>
      <c r="P446" s="56" t="e">
        <f t="shared" si="188"/>
        <v>#N/A</v>
      </c>
      <c r="Q446" s="56" t="e">
        <f t="shared" si="179"/>
        <v>#N/A</v>
      </c>
      <c r="R446" s="7" t="e">
        <f t="shared" si="189"/>
        <v>#N/A</v>
      </c>
      <c r="S446" s="7" t="e">
        <f t="shared" si="190"/>
        <v>#N/A</v>
      </c>
      <c r="T446" s="56">
        <f t="shared" si="199"/>
        <v>16</v>
      </c>
      <c r="U446" s="56">
        <f t="shared" si="191"/>
        <v>1</v>
      </c>
      <c r="W446" s="8" t="str">
        <f t="shared" si="192"/>
        <v>IN</v>
      </c>
      <c r="X446" s="58" t="str">
        <f t="shared" si="196"/>
        <v/>
      </c>
      <c r="Y446" s="59">
        <f t="shared" si="200"/>
        <v>0</v>
      </c>
      <c r="Z446" s="59">
        <f t="shared" si="201"/>
        <v>0</v>
      </c>
      <c r="AA446" s="59">
        <f>IFERROR(IF(U446&gt;1,"",MAX($Z$353:Z446)*P446),0)</f>
        <v>0</v>
      </c>
      <c r="AB446" s="59">
        <f t="shared" si="202"/>
        <v>65414.654249655359</v>
      </c>
    </row>
    <row r="447" spans="1:28" ht="15.75" customHeight="1" x14ac:dyDescent="0.25">
      <c r="A447" s="78">
        <f t="shared" si="193"/>
        <v>45299</v>
      </c>
      <c r="B447" s="2" t="e">
        <f>VLOOKUP(A447,Import!$A$2:$H$8,5,FALSE)</f>
        <v>#N/A</v>
      </c>
      <c r="C447" s="54" t="e">
        <f t="shared" si="194"/>
        <v>#N/A</v>
      </c>
      <c r="D447" s="79" t="e">
        <f>VLOOKUP(A447,Import!$A$2:$H$8,2,FALSE)</f>
        <v>#N/A</v>
      </c>
      <c r="E447" s="55" t="e">
        <f t="shared" si="181"/>
        <v>#N/A</v>
      </c>
      <c r="F447" s="8" t="e">
        <f t="shared" si="180"/>
        <v>#N/A</v>
      </c>
      <c r="G447" s="76" t="e">
        <f t="shared" si="183"/>
        <v>#N/A</v>
      </c>
      <c r="H447" s="56" t="e">
        <f t="shared" si="195"/>
        <v>#N/A</v>
      </c>
      <c r="I447" s="7" t="e">
        <f t="shared" si="184"/>
        <v>#N/A</v>
      </c>
      <c r="J447" s="7" t="e">
        <f t="shared" si="185"/>
        <v>#N/A</v>
      </c>
      <c r="K447" s="56">
        <f t="shared" si="197"/>
        <v>19</v>
      </c>
      <c r="L447" s="56">
        <f t="shared" si="198"/>
        <v>3</v>
      </c>
      <c r="M447" s="56">
        <f t="shared" si="182"/>
        <v>3</v>
      </c>
      <c r="N447" s="57">
        <f t="shared" si="186"/>
        <v>3</v>
      </c>
      <c r="O447" s="57" t="e">
        <f t="shared" si="187"/>
        <v>#N/A</v>
      </c>
      <c r="P447" s="56" t="e">
        <f t="shared" si="188"/>
        <v>#N/A</v>
      </c>
      <c r="Q447" s="56" t="e">
        <f t="shared" si="179"/>
        <v>#N/A</v>
      </c>
      <c r="R447" s="7" t="e">
        <f t="shared" si="189"/>
        <v>#N/A</v>
      </c>
      <c r="S447" s="7" t="e">
        <f t="shared" si="190"/>
        <v>#N/A</v>
      </c>
      <c r="T447" s="56">
        <f t="shared" si="199"/>
        <v>16</v>
      </c>
      <c r="U447" s="56">
        <f t="shared" si="191"/>
        <v>1</v>
      </c>
      <c r="W447" s="8" t="str">
        <f t="shared" si="192"/>
        <v>IN</v>
      </c>
      <c r="X447" s="58" t="str">
        <f t="shared" si="196"/>
        <v/>
      </c>
      <c r="Y447" s="59">
        <f t="shared" si="200"/>
        <v>0</v>
      </c>
      <c r="Z447" s="59">
        <f t="shared" si="201"/>
        <v>0</v>
      </c>
      <c r="AA447" s="59">
        <f>IFERROR(IF(U447&gt;1,"",MAX($Z$353:Z447)*P447),0)</f>
        <v>0</v>
      </c>
      <c r="AB447" s="59">
        <f t="shared" si="202"/>
        <v>65414.654249655359</v>
      </c>
    </row>
    <row r="448" spans="1:28" ht="15.75" customHeight="1" x14ac:dyDescent="0.25">
      <c r="A448" s="78">
        <f t="shared" si="193"/>
        <v>45300</v>
      </c>
      <c r="B448" s="2" t="e">
        <f>VLOOKUP(A448,Import!$A$2:$H$8,5,FALSE)</f>
        <v>#N/A</v>
      </c>
      <c r="C448" s="54" t="e">
        <f t="shared" si="194"/>
        <v>#N/A</v>
      </c>
      <c r="D448" s="79" t="e">
        <f>VLOOKUP(A448,Import!$A$2:$H$8,2,FALSE)</f>
        <v>#N/A</v>
      </c>
      <c r="E448" s="55" t="e">
        <f t="shared" si="181"/>
        <v>#N/A</v>
      </c>
      <c r="F448" s="8" t="e">
        <f t="shared" si="180"/>
        <v>#N/A</v>
      </c>
      <c r="G448" s="76" t="e">
        <f t="shared" si="183"/>
        <v>#N/A</v>
      </c>
      <c r="H448" s="56" t="e">
        <f t="shared" si="195"/>
        <v>#N/A</v>
      </c>
      <c r="I448" s="7" t="e">
        <f t="shared" si="184"/>
        <v>#N/A</v>
      </c>
      <c r="J448" s="7" t="e">
        <f t="shared" si="185"/>
        <v>#N/A</v>
      </c>
      <c r="K448" s="56">
        <f t="shared" si="197"/>
        <v>19</v>
      </c>
      <c r="L448" s="56">
        <f t="shared" si="198"/>
        <v>3</v>
      </c>
      <c r="M448" s="56">
        <f t="shared" si="182"/>
        <v>3</v>
      </c>
      <c r="N448" s="57">
        <f t="shared" si="186"/>
        <v>3</v>
      </c>
      <c r="O448" s="57" t="e">
        <f t="shared" si="187"/>
        <v>#N/A</v>
      </c>
      <c r="P448" s="56" t="e">
        <f t="shared" si="188"/>
        <v>#N/A</v>
      </c>
      <c r="Q448" s="56" t="e">
        <f t="shared" si="179"/>
        <v>#N/A</v>
      </c>
      <c r="R448" s="7" t="e">
        <f t="shared" si="189"/>
        <v>#N/A</v>
      </c>
      <c r="S448" s="7" t="e">
        <f t="shared" si="190"/>
        <v>#N/A</v>
      </c>
      <c r="T448" s="56">
        <f t="shared" si="199"/>
        <v>16</v>
      </c>
      <c r="U448" s="56">
        <f t="shared" si="191"/>
        <v>1</v>
      </c>
      <c r="W448" s="8" t="str">
        <f t="shared" si="192"/>
        <v>IN</v>
      </c>
      <c r="X448" s="58" t="str">
        <f t="shared" si="196"/>
        <v/>
      </c>
      <c r="Y448" s="59">
        <f t="shared" si="200"/>
        <v>0</v>
      </c>
      <c r="Z448" s="59">
        <f t="shared" si="201"/>
        <v>0</v>
      </c>
      <c r="AA448" s="59">
        <f>IFERROR(IF(U448&gt;1,"",MAX($Z$353:Z448)*P448),0)</f>
        <v>0</v>
      </c>
      <c r="AB448" s="59">
        <f t="shared" si="202"/>
        <v>65414.654249655359</v>
      </c>
    </row>
    <row r="449" spans="1:28" ht="15.75" customHeight="1" x14ac:dyDescent="0.25">
      <c r="A449" s="78">
        <f t="shared" si="193"/>
        <v>45301</v>
      </c>
      <c r="B449" s="2" t="e">
        <f>VLOOKUP(A449,Import!$A$2:$H$8,5,FALSE)</f>
        <v>#N/A</v>
      </c>
      <c r="C449" s="54" t="e">
        <f t="shared" si="194"/>
        <v>#N/A</v>
      </c>
      <c r="D449" s="79" t="e">
        <f>VLOOKUP(A449,Import!$A$2:$H$8,2,FALSE)</f>
        <v>#N/A</v>
      </c>
      <c r="E449" s="55" t="e">
        <f t="shared" si="181"/>
        <v>#N/A</v>
      </c>
      <c r="F449" s="8" t="e">
        <f t="shared" si="180"/>
        <v>#N/A</v>
      </c>
      <c r="G449" s="76" t="e">
        <f t="shared" si="183"/>
        <v>#N/A</v>
      </c>
      <c r="H449" s="56" t="e">
        <f t="shared" si="195"/>
        <v>#N/A</v>
      </c>
      <c r="I449" s="7" t="e">
        <f t="shared" si="184"/>
        <v>#N/A</v>
      </c>
      <c r="J449" s="7" t="e">
        <f t="shared" si="185"/>
        <v>#N/A</v>
      </c>
      <c r="K449" s="56">
        <f t="shared" si="197"/>
        <v>19</v>
      </c>
      <c r="L449" s="56">
        <f t="shared" si="198"/>
        <v>3</v>
      </c>
      <c r="M449" s="56">
        <f t="shared" si="182"/>
        <v>3</v>
      </c>
      <c r="N449" s="57">
        <f t="shared" si="186"/>
        <v>3</v>
      </c>
      <c r="O449" s="57" t="e">
        <f t="shared" si="187"/>
        <v>#N/A</v>
      </c>
      <c r="P449" s="56" t="e">
        <f t="shared" si="188"/>
        <v>#N/A</v>
      </c>
      <c r="Q449" s="56" t="e">
        <f t="shared" si="179"/>
        <v>#N/A</v>
      </c>
      <c r="R449" s="7" t="e">
        <f t="shared" si="189"/>
        <v>#N/A</v>
      </c>
      <c r="S449" s="7" t="e">
        <f t="shared" si="190"/>
        <v>#N/A</v>
      </c>
      <c r="T449" s="56">
        <f t="shared" si="199"/>
        <v>16</v>
      </c>
      <c r="U449" s="56">
        <f t="shared" si="191"/>
        <v>1</v>
      </c>
      <c r="W449" s="8" t="str">
        <f t="shared" si="192"/>
        <v>IN</v>
      </c>
      <c r="X449" s="58" t="str">
        <f t="shared" si="196"/>
        <v/>
      </c>
      <c r="Y449" s="59">
        <f t="shared" si="200"/>
        <v>0</v>
      </c>
      <c r="Z449" s="59">
        <f t="shared" si="201"/>
        <v>0</v>
      </c>
      <c r="AA449" s="59">
        <f>IFERROR(IF(U449&gt;1,"",MAX($Z$353:Z449)*P449),0)</f>
        <v>0</v>
      </c>
      <c r="AB449" s="59">
        <f t="shared" si="202"/>
        <v>65414.654249655359</v>
      </c>
    </row>
    <row r="450" spans="1:28" ht="15.75" customHeight="1" x14ac:dyDescent="0.25">
      <c r="A450" s="78">
        <f t="shared" si="193"/>
        <v>45302</v>
      </c>
      <c r="B450" s="2" t="e">
        <f>VLOOKUP(A450,Import!$A$2:$H$8,5,FALSE)</f>
        <v>#N/A</v>
      </c>
      <c r="C450" s="54" t="e">
        <f t="shared" si="194"/>
        <v>#N/A</v>
      </c>
      <c r="D450" s="79" t="e">
        <f>VLOOKUP(A450,Import!$A$2:$H$8,2,FALSE)</f>
        <v>#N/A</v>
      </c>
      <c r="E450" s="55" t="e">
        <f t="shared" si="181"/>
        <v>#N/A</v>
      </c>
      <c r="F450" s="8" t="e">
        <f t="shared" si="180"/>
        <v>#N/A</v>
      </c>
      <c r="G450" s="76" t="e">
        <f t="shared" si="183"/>
        <v>#N/A</v>
      </c>
      <c r="H450" s="56" t="e">
        <f t="shared" si="195"/>
        <v>#N/A</v>
      </c>
      <c r="I450" s="7" t="e">
        <f t="shared" si="184"/>
        <v>#N/A</v>
      </c>
      <c r="J450" s="7" t="e">
        <f t="shared" si="185"/>
        <v>#N/A</v>
      </c>
      <c r="K450" s="56">
        <f t="shared" si="197"/>
        <v>19</v>
      </c>
      <c r="L450" s="56">
        <f t="shared" si="198"/>
        <v>3</v>
      </c>
      <c r="M450" s="56">
        <f t="shared" si="182"/>
        <v>3</v>
      </c>
      <c r="N450" s="57">
        <f t="shared" si="186"/>
        <v>3</v>
      </c>
      <c r="O450" s="57" t="e">
        <f t="shared" si="187"/>
        <v>#N/A</v>
      </c>
      <c r="P450" s="56" t="e">
        <f t="shared" si="188"/>
        <v>#N/A</v>
      </c>
      <c r="Q450" s="56" t="e">
        <f t="shared" ref="Q450:Q513" si="203">IF(O449=1,D555,"")</f>
        <v>#N/A</v>
      </c>
      <c r="R450" s="7" t="e">
        <f t="shared" si="189"/>
        <v>#N/A</v>
      </c>
      <c r="S450" s="7" t="e">
        <f t="shared" si="190"/>
        <v>#N/A</v>
      </c>
      <c r="T450" s="56">
        <f t="shared" si="199"/>
        <v>16</v>
      </c>
      <c r="U450" s="56">
        <f t="shared" si="191"/>
        <v>1</v>
      </c>
      <c r="W450" s="8" t="str">
        <f t="shared" si="192"/>
        <v>IN</v>
      </c>
      <c r="X450" s="58" t="str">
        <f t="shared" si="196"/>
        <v/>
      </c>
      <c r="Y450" s="59">
        <f t="shared" si="200"/>
        <v>0</v>
      </c>
      <c r="Z450" s="59">
        <f t="shared" si="201"/>
        <v>0</v>
      </c>
      <c r="AA450" s="59">
        <f>IFERROR(IF(U450&gt;1,"",MAX($Z$353:Z450)*P450),0)</f>
        <v>0</v>
      </c>
      <c r="AB450" s="59">
        <f t="shared" si="202"/>
        <v>65414.654249655359</v>
      </c>
    </row>
    <row r="451" spans="1:28" ht="15.75" customHeight="1" x14ac:dyDescent="0.25">
      <c r="A451" s="78">
        <f t="shared" si="193"/>
        <v>45303</v>
      </c>
      <c r="B451" s="2" t="e">
        <f>VLOOKUP(A451,Import!$A$2:$H$8,5,FALSE)</f>
        <v>#N/A</v>
      </c>
      <c r="C451" s="54" t="e">
        <f t="shared" si="194"/>
        <v>#N/A</v>
      </c>
      <c r="D451" s="79" t="e">
        <f>VLOOKUP(A451,Import!$A$2:$H$8,2,FALSE)</f>
        <v>#N/A</v>
      </c>
      <c r="E451" s="55" t="e">
        <f t="shared" si="181"/>
        <v>#N/A</v>
      </c>
      <c r="F451" s="8" t="e">
        <f t="shared" si="180"/>
        <v>#N/A</v>
      </c>
      <c r="G451" s="76" t="e">
        <f t="shared" si="183"/>
        <v>#N/A</v>
      </c>
      <c r="H451" s="56" t="e">
        <f t="shared" si="195"/>
        <v>#N/A</v>
      </c>
      <c r="I451" s="7" t="e">
        <f t="shared" si="184"/>
        <v>#N/A</v>
      </c>
      <c r="J451" s="7" t="e">
        <f t="shared" si="185"/>
        <v>#N/A</v>
      </c>
      <c r="K451" s="56">
        <f t="shared" si="197"/>
        <v>19</v>
      </c>
      <c r="L451" s="56">
        <f t="shared" si="198"/>
        <v>3</v>
      </c>
      <c r="M451" s="56">
        <f t="shared" si="182"/>
        <v>3</v>
      </c>
      <c r="N451" s="57">
        <f t="shared" si="186"/>
        <v>3</v>
      </c>
      <c r="O451" s="57" t="e">
        <f t="shared" si="187"/>
        <v>#N/A</v>
      </c>
      <c r="P451" s="56" t="e">
        <f t="shared" si="188"/>
        <v>#N/A</v>
      </c>
      <c r="Q451" s="56" t="e">
        <f t="shared" si="203"/>
        <v>#N/A</v>
      </c>
      <c r="R451" s="7" t="e">
        <f t="shared" si="189"/>
        <v>#N/A</v>
      </c>
      <c r="S451" s="7" t="e">
        <f t="shared" si="190"/>
        <v>#N/A</v>
      </c>
      <c r="T451" s="56">
        <f t="shared" si="199"/>
        <v>16</v>
      </c>
      <c r="U451" s="56">
        <f t="shared" si="191"/>
        <v>1</v>
      </c>
      <c r="W451" s="8" t="str">
        <f t="shared" si="192"/>
        <v>IN</v>
      </c>
      <c r="X451" s="58" t="str">
        <f t="shared" si="196"/>
        <v/>
      </c>
      <c r="Y451" s="59">
        <f t="shared" si="200"/>
        <v>0</v>
      </c>
      <c r="Z451" s="59">
        <f t="shared" si="201"/>
        <v>0</v>
      </c>
      <c r="AA451" s="59">
        <f>IFERROR(IF(U451&gt;1,"",MAX($Z$353:Z451)*P451),0)</f>
        <v>0</v>
      </c>
      <c r="AB451" s="59">
        <f t="shared" si="202"/>
        <v>65414.654249655359</v>
      </c>
    </row>
    <row r="452" spans="1:28" ht="15.75" customHeight="1" x14ac:dyDescent="0.25">
      <c r="A452" s="78">
        <f t="shared" si="193"/>
        <v>45304</v>
      </c>
      <c r="B452" s="2" t="e">
        <f>VLOOKUP(A452,Import!$A$2:$H$8,5,FALSE)</f>
        <v>#N/A</v>
      </c>
      <c r="C452" s="54" t="e">
        <f t="shared" si="194"/>
        <v>#N/A</v>
      </c>
      <c r="D452" s="79" t="e">
        <f>VLOOKUP(A452,Import!$A$2:$H$8,2,FALSE)</f>
        <v>#N/A</v>
      </c>
      <c r="E452" s="55" t="e">
        <f t="shared" si="181"/>
        <v>#N/A</v>
      </c>
      <c r="F452" s="8" t="e">
        <f t="shared" si="180"/>
        <v>#N/A</v>
      </c>
      <c r="G452" s="76" t="e">
        <f t="shared" si="183"/>
        <v>#N/A</v>
      </c>
      <c r="H452" s="56" t="e">
        <f t="shared" si="195"/>
        <v>#N/A</v>
      </c>
      <c r="I452" s="7" t="e">
        <f t="shared" si="184"/>
        <v>#N/A</v>
      </c>
      <c r="J452" s="7" t="e">
        <f t="shared" si="185"/>
        <v>#N/A</v>
      </c>
      <c r="K452" s="56">
        <f t="shared" si="197"/>
        <v>19</v>
      </c>
      <c r="L452" s="56">
        <f t="shared" si="198"/>
        <v>3</v>
      </c>
      <c r="M452" s="56">
        <f t="shared" si="182"/>
        <v>3</v>
      </c>
      <c r="N452" s="57">
        <f t="shared" si="186"/>
        <v>3</v>
      </c>
      <c r="O452" s="57" t="e">
        <f t="shared" si="187"/>
        <v>#N/A</v>
      </c>
      <c r="P452" s="56" t="e">
        <f t="shared" si="188"/>
        <v>#N/A</v>
      </c>
      <c r="Q452" s="56" t="e">
        <f t="shared" si="203"/>
        <v>#N/A</v>
      </c>
      <c r="R452" s="7" t="e">
        <f t="shared" si="189"/>
        <v>#N/A</v>
      </c>
      <c r="S452" s="7" t="e">
        <f t="shared" si="190"/>
        <v>#N/A</v>
      </c>
      <c r="T452" s="56">
        <f t="shared" si="199"/>
        <v>16</v>
      </c>
      <c r="U452" s="56">
        <f t="shared" si="191"/>
        <v>1</v>
      </c>
      <c r="W452" s="8" t="str">
        <f t="shared" si="192"/>
        <v>IN</v>
      </c>
      <c r="X452" s="58" t="str">
        <f t="shared" si="196"/>
        <v/>
      </c>
      <c r="Y452" s="59">
        <f t="shared" si="200"/>
        <v>0</v>
      </c>
      <c r="Z452" s="59">
        <f t="shared" si="201"/>
        <v>0</v>
      </c>
      <c r="AA452" s="59">
        <f>IFERROR(IF(U452&gt;1,"",MAX($Z$353:Z452)*P452),0)</f>
        <v>0</v>
      </c>
      <c r="AB452" s="59">
        <f t="shared" si="202"/>
        <v>65414.654249655359</v>
      </c>
    </row>
    <row r="453" spans="1:28" ht="15.75" customHeight="1" x14ac:dyDescent="0.25">
      <c r="A453" s="78">
        <f t="shared" si="193"/>
        <v>45305</v>
      </c>
      <c r="B453" s="2" t="e">
        <f>VLOOKUP(A453,Import!$A$2:$H$8,5,FALSE)</f>
        <v>#N/A</v>
      </c>
      <c r="C453" s="54" t="e">
        <f t="shared" si="194"/>
        <v>#N/A</v>
      </c>
      <c r="D453" s="79" t="e">
        <f>VLOOKUP(A453,Import!$A$2:$H$8,2,FALSE)</f>
        <v>#N/A</v>
      </c>
      <c r="E453" s="55" t="e">
        <f t="shared" si="181"/>
        <v>#N/A</v>
      </c>
      <c r="F453" s="8" t="e">
        <f t="shared" si="180"/>
        <v>#N/A</v>
      </c>
      <c r="G453" s="76" t="e">
        <f t="shared" si="183"/>
        <v>#N/A</v>
      </c>
      <c r="H453" s="56" t="e">
        <f t="shared" si="195"/>
        <v>#N/A</v>
      </c>
      <c r="I453" s="7" t="e">
        <f t="shared" si="184"/>
        <v>#N/A</v>
      </c>
      <c r="J453" s="7" t="e">
        <f t="shared" si="185"/>
        <v>#N/A</v>
      </c>
      <c r="K453" s="56">
        <f t="shared" si="197"/>
        <v>19</v>
      </c>
      <c r="L453" s="56">
        <f t="shared" si="198"/>
        <v>3</v>
      </c>
      <c r="M453" s="56">
        <f t="shared" si="182"/>
        <v>3</v>
      </c>
      <c r="N453" s="57">
        <f t="shared" si="186"/>
        <v>3</v>
      </c>
      <c r="O453" s="57" t="e">
        <f t="shared" si="187"/>
        <v>#N/A</v>
      </c>
      <c r="P453" s="56" t="e">
        <f t="shared" si="188"/>
        <v>#N/A</v>
      </c>
      <c r="Q453" s="56" t="e">
        <f t="shared" si="203"/>
        <v>#N/A</v>
      </c>
      <c r="R453" s="7" t="e">
        <f t="shared" si="189"/>
        <v>#N/A</v>
      </c>
      <c r="S453" s="7" t="e">
        <f t="shared" si="190"/>
        <v>#N/A</v>
      </c>
      <c r="T453" s="56">
        <f t="shared" si="199"/>
        <v>16</v>
      </c>
      <c r="U453" s="56">
        <f t="shared" si="191"/>
        <v>1</v>
      </c>
      <c r="W453" s="8" t="str">
        <f t="shared" si="192"/>
        <v>IN</v>
      </c>
      <c r="X453" s="58" t="str">
        <f t="shared" si="196"/>
        <v/>
      </c>
      <c r="Y453" s="59">
        <f t="shared" si="200"/>
        <v>0</v>
      </c>
      <c r="Z453" s="59">
        <f t="shared" si="201"/>
        <v>0</v>
      </c>
      <c r="AA453" s="59">
        <f>IFERROR(IF(U453&gt;1,"",MAX($Z$353:Z453)*P453),0)</f>
        <v>0</v>
      </c>
      <c r="AB453" s="59">
        <f t="shared" si="202"/>
        <v>65414.654249655359</v>
      </c>
    </row>
    <row r="454" spans="1:28" ht="15.75" customHeight="1" x14ac:dyDescent="0.25">
      <c r="A454" s="78">
        <f t="shared" si="193"/>
        <v>45306</v>
      </c>
      <c r="B454" s="2" t="e">
        <f>VLOOKUP(A454,Import!$A$2:$H$8,5,FALSE)</f>
        <v>#N/A</v>
      </c>
      <c r="C454" s="54" t="e">
        <f t="shared" si="194"/>
        <v>#N/A</v>
      </c>
      <c r="D454" s="79" t="e">
        <f>VLOOKUP(A454,Import!$A$2:$H$8,2,FALSE)</f>
        <v>#N/A</v>
      </c>
      <c r="E454" s="55" t="e">
        <f t="shared" si="181"/>
        <v>#N/A</v>
      </c>
      <c r="F454" s="8" t="e">
        <f t="shared" ref="F454:F517" si="204">IF(E454&gt;0,IF(C455&gt;0,1,"X"),"")</f>
        <v>#N/A</v>
      </c>
      <c r="G454" s="76" t="e">
        <f t="shared" si="183"/>
        <v>#N/A</v>
      </c>
      <c r="H454" s="56" t="e">
        <f t="shared" si="195"/>
        <v>#N/A</v>
      </c>
      <c r="I454" s="7" t="e">
        <f t="shared" si="184"/>
        <v>#N/A</v>
      </c>
      <c r="J454" s="7" t="e">
        <f t="shared" si="185"/>
        <v>#N/A</v>
      </c>
      <c r="K454" s="56">
        <f t="shared" si="197"/>
        <v>19</v>
      </c>
      <c r="L454" s="56">
        <f t="shared" si="198"/>
        <v>3</v>
      </c>
      <c r="M454" s="56">
        <f t="shared" si="182"/>
        <v>3</v>
      </c>
      <c r="N454" s="57">
        <f t="shared" si="186"/>
        <v>3</v>
      </c>
      <c r="O454" s="57" t="e">
        <f t="shared" si="187"/>
        <v>#N/A</v>
      </c>
      <c r="P454" s="56" t="e">
        <f t="shared" si="188"/>
        <v>#N/A</v>
      </c>
      <c r="Q454" s="56" t="e">
        <f t="shared" si="203"/>
        <v>#N/A</v>
      </c>
      <c r="R454" s="7" t="e">
        <f t="shared" si="189"/>
        <v>#N/A</v>
      </c>
      <c r="S454" s="7" t="e">
        <f t="shared" si="190"/>
        <v>#N/A</v>
      </c>
      <c r="T454" s="56">
        <f t="shared" si="199"/>
        <v>16</v>
      </c>
      <c r="U454" s="56">
        <f t="shared" si="191"/>
        <v>1</v>
      </c>
      <c r="W454" s="8" t="str">
        <f t="shared" si="192"/>
        <v>IN</v>
      </c>
      <c r="X454" s="58" t="str">
        <f t="shared" si="196"/>
        <v/>
      </c>
      <c r="Y454" s="59">
        <f t="shared" si="200"/>
        <v>0</v>
      </c>
      <c r="Z454" s="59">
        <f t="shared" si="201"/>
        <v>0</v>
      </c>
      <c r="AA454" s="59">
        <f>IFERROR(IF(U454&gt;1,"",MAX($Z$353:Z454)*P454),0)</f>
        <v>0</v>
      </c>
      <c r="AB454" s="59">
        <f t="shared" si="202"/>
        <v>65414.654249655359</v>
      </c>
    </row>
    <row r="455" spans="1:28" ht="15.75" customHeight="1" x14ac:dyDescent="0.25">
      <c r="A455" s="78">
        <f t="shared" si="193"/>
        <v>45307</v>
      </c>
      <c r="B455" s="2" t="e">
        <f>VLOOKUP(A455,Import!$A$2:$H$8,5,FALSE)</f>
        <v>#N/A</v>
      </c>
      <c r="C455" s="54" t="e">
        <f t="shared" si="194"/>
        <v>#N/A</v>
      </c>
      <c r="D455" s="79" t="e">
        <f>VLOOKUP(A455,Import!$A$2:$H$8,2,FALSE)</f>
        <v>#N/A</v>
      </c>
      <c r="E455" s="55" t="e">
        <f t="shared" ref="E455:E518" si="205">(D455-D454)/D454</f>
        <v>#N/A</v>
      </c>
      <c r="F455" s="8" t="e">
        <f t="shared" si="204"/>
        <v>#N/A</v>
      </c>
      <c r="G455" s="76" t="e">
        <f t="shared" si="183"/>
        <v>#N/A</v>
      </c>
      <c r="H455" s="56" t="e">
        <f t="shared" si="195"/>
        <v>#N/A</v>
      </c>
      <c r="I455" s="7" t="e">
        <f t="shared" si="184"/>
        <v>#N/A</v>
      </c>
      <c r="J455" s="7" t="e">
        <f t="shared" si="185"/>
        <v>#N/A</v>
      </c>
      <c r="K455" s="56">
        <f t="shared" si="197"/>
        <v>19</v>
      </c>
      <c r="L455" s="56">
        <f t="shared" si="198"/>
        <v>3</v>
      </c>
      <c r="M455" s="56">
        <f t="shared" ref="M455:M518" si="206">IF(L455&lt;L454,0,L455)</f>
        <v>3</v>
      </c>
      <c r="N455" s="57">
        <f t="shared" si="186"/>
        <v>3</v>
      </c>
      <c r="O455" s="57" t="e">
        <f t="shared" si="187"/>
        <v>#N/A</v>
      </c>
      <c r="P455" s="56" t="e">
        <f t="shared" si="188"/>
        <v>#N/A</v>
      </c>
      <c r="Q455" s="56" t="e">
        <f t="shared" si="203"/>
        <v>#N/A</v>
      </c>
      <c r="R455" s="7" t="e">
        <f t="shared" si="189"/>
        <v>#N/A</v>
      </c>
      <c r="S455" s="7" t="e">
        <f t="shared" si="190"/>
        <v>#N/A</v>
      </c>
      <c r="T455" s="56">
        <f t="shared" si="199"/>
        <v>16</v>
      </c>
      <c r="U455" s="56">
        <f t="shared" si="191"/>
        <v>1</v>
      </c>
      <c r="W455" s="8" t="str">
        <f t="shared" si="192"/>
        <v>IN</v>
      </c>
      <c r="X455" s="58" t="str">
        <f t="shared" si="196"/>
        <v/>
      </c>
      <c r="Y455" s="59">
        <f t="shared" si="200"/>
        <v>0</v>
      </c>
      <c r="Z455" s="59">
        <f t="shared" si="201"/>
        <v>0</v>
      </c>
      <c r="AA455" s="59">
        <f>IFERROR(IF(U455&gt;1,"",MAX($Z$353:Z455)*P455),0)</f>
        <v>0</v>
      </c>
      <c r="AB455" s="59">
        <f t="shared" si="202"/>
        <v>65414.654249655359</v>
      </c>
    </row>
    <row r="456" spans="1:28" ht="15.75" customHeight="1" x14ac:dyDescent="0.25">
      <c r="A456" s="78">
        <f t="shared" si="193"/>
        <v>45308</v>
      </c>
      <c r="B456" s="2" t="e">
        <f>VLOOKUP(A456,Import!$A$2:$H$8,5,FALSE)</f>
        <v>#N/A</v>
      </c>
      <c r="C456" s="54" t="e">
        <f t="shared" si="194"/>
        <v>#N/A</v>
      </c>
      <c r="D456" s="79" t="e">
        <f>VLOOKUP(A456,Import!$A$2:$H$8,2,FALSE)</f>
        <v>#N/A</v>
      </c>
      <c r="E456" s="55" t="e">
        <f t="shared" si="205"/>
        <v>#N/A</v>
      </c>
      <c r="F456" s="8" t="e">
        <f t="shared" si="204"/>
        <v>#N/A</v>
      </c>
      <c r="G456" s="76" t="e">
        <f t="shared" si="183"/>
        <v>#N/A</v>
      </c>
      <c r="H456" s="56" t="e">
        <f t="shared" si="195"/>
        <v>#N/A</v>
      </c>
      <c r="I456" s="7" t="e">
        <f t="shared" si="184"/>
        <v>#N/A</v>
      </c>
      <c r="J456" s="7" t="e">
        <f t="shared" si="185"/>
        <v>#N/A</v>
      </c>
      <c r="K456" s="56">
        <f t="shared" si="197"/>
        <v>19</v>
      </c>
      <c r="L456" s="56">
        <f t="shared" si="198"/>
        <v>3</v>
      </c>
      <c r="M456" s="56">
        <f t="shared" si="206"/>
        <v>3</v>
      </c>
      <c r="N456" s="57">
        <f t="shared" si="186"/>
        <v>3</v>
      </c>
      <c r="O456" s="57" t="e">
        <f t="shared" si="187"/>
        <v>#N/A</v>
      </c>
      <c r="P456" s="56" t="e">
        <f t="shared" si="188"/>
        <v>#N/A</v>
      </c>
      <c r="Q456" s="56" t="e">
        <f t="shared" si="203"/>
        <v>#N/A</v>
      </c>
      <c r="R456" s="7" t="e">
        <f t="shared" si="189"/>
        <v>#N/A</v>
      </c>
      <c r="S456" s="7" t="e">
        <f t="shared" si="190"/>
        <v>#N/A</v>
      </c>
      <c r="T456" s="56">
        <f t="shared" si="199"/>
        <v>16</v>
      </c>
      <c r="U456" s="56">
        <f t="shared" si="191"/>
        <v>1</v>
      </c>
      <c r="W456" s="8" t="str">
        <f t="shared" si="192"/>
        <v>IN</v>
      </c>
      <c r="X456" s="58" t="str">
        <f t="shared" si="196"/>
        <v/>
      </c>
      <c r="Y456" s="59">
        <f t="shared" si="200"/>
        <v>0</v>
      </c>
      <c r="Z456" s="59">
        <f t="shared" si="201"/>
        <v>0</v>
      </c>
      <c r="AA456" s="59">
        <f>IFERROR(IF(U456&gt;1,"",MAX($Z$353:Z456)*P456),0)</f>
        <v>0</v>
      </c>
      <c r="AB456" s="59">
        <f t="shared" si="202"/>
        <v>65414.654249655359</v>
      </c>
    </row>
    <row r="457" spans="1:28" ht="15.75" customHeight="1" x14ac:dyDescent="0.25">
      <c r="A457" s="78">
        <f t="shared" si="193"/>
        <v>45309</v>
      </c>
      <c r="B457" s="2" t="e">
        <f>VLOOKUP(A457,Import!$A$2:$H$8,5,FALSE)</f>
        <v>#N/A</v>
      </c>
      <c r="C457" s="54" t="e">
        <f t="shared" si="194"/>
        <v>#N/A</v>
      </c>
      <c r="D457" s="79" t="e">
        <f>VLOOKUP(A457,Import!$A$2:$H$8,2,FALSE)</f>
        <v>#N/A</v>
      </c>
      <c r="E457" s="55" t="e">
        <f t="shared" si="205"/>
        <v>#N/A</v>
      </c>
      <c r="F457" s="8" t="e">
        <f t="shared" si="204"/>
        <v>#N/A</v>
      </c>
      <c r="G457" s="76" t="e">
        <f t="shared" si="183"/>
        <v>#N/A</v>
      </c>
      <c r="H457" s="56" t="e">
        <f t="shared" si="195"/>
        <v>#N/A</v>
      </c>
      <c r="I457" s="7" t="e">
        <f t="shared" si="184"/>
        <v>#N/A</v>
      </c>
      <c r="J457" s="7" t="e">
        <f t="shared" si="185"/>
        <v>#N/A</v>
      </c>
      <c r="K457" s="56">
        <f t="shared" si="197"/>
        <v>19</v>
      </c>
      <c r="L457" s="56">
        <f t="shared" si="198"/>
        <v>3</v>
      </c>
      <c r="M457" s="56">
        <f t="shared" si="206"/>
        <v>3</v>
      </c>
      <c r="N457" s="57">
        <f t="shared" si="186"/>
        <v>3</v>
      </c>
      <c r="O457" s="57" t="e">
        <f t="shared" si="187"/>
        <v>#N/A</v>
      </c>
      <c r="P457" s="56" t="e">
        <f t="shared" si="188"/>
        <v>#N/A</v>
      </c>
      <c r="Q457" s="56" t="e">
        <f t="shared" si="203"/>
        <v>#N/A</v>
      </c>
      <c r="R457" s="7" t="e">
        <f t="shared" si="189"/>
        <v>#N/A</v>
      </c>
      <c r="S457" s="7" t="e">
        <f t="shared" si="190"/>
        <v>#N/A</v>
      </c>
      <c r="T457" s="56">
        <f t="shared" si="199"/>
        <v>16</v>
      </c>
      <c r="U457" s="56">
        <f t="shared" si="191"/>
        <v>1</v>
      </c>
      <c r="W457" s="8" t="str">
        <f t="shared" si="192"/>
        <v>IN</v>
      </c>
      <c r="X457" s="58" t="str">
        <f t="shared" si="196"/>
        <v/>
      </c>
      <c r="Y457" s="59">
        <f t="shared" si="200"/>
        <v>0</v>
      </c>
      <c r="Z457" s="59">
        <f t="shared" si="201"/>
        <v>0</v>
      </c>
      <c r="AA457" s="59">
        <f>IFERROR(IF(U457&gt;1,"",MAX($Z$353:Z457)*P457),0)</f>
        <v>0</v>
      </c>
      <c r="AB457" s="59">
        <f t="shared" si="202"/>
        <v>65414.654249655359</v>
      </c>
    </row>
    <row r="458" spans="1:28" ht="15.75" customHeight="1" x14ac:dyDescent="0.25">
      <c r="A458" s="78">
        <f t="shared" si="193"/>
        <v>45310</v>
      </c>
      <c r="B458" s="2" t="e">
        <f>VLOOKUP(A458,Import!$A$2:$H$8,5,FALSE)</f>
        <v>#N/A</v>
      </c>
      <c r="C458" s="54" t="e">
        <f t="shared" si="194"/>
        <v>#N/A</v>
      </c>
      <c r="D458" s="79" t="e">
        <f>VLOOKUP(A458,Import!$A$2:$H$8,2,FALSE)</f>
        <v>#N/A</v>
      </c>
      <c r="E458" s="55" t="e">
        <f t="shared" si="205"/>
        <v>#N/A</v>
      </c>
      <c r="F458" s="8" t="e">
        <f t="shared" si="204"/>
        <v>#N/A</v>
      </c>
      <c r="G458" s="76" t="e">
        <f t="shared" ref="G458:G521" si="207">IF(F457=1,B458,"")</f>
        <v>#N/A</v>
      </c>
      <c r="H458" s="56" t="e">
        <f t="shared" si="195"/>
        <v>#N/A</v>
      </c>
      <c r="I458" s="7" t="e">
        <f t="shared" ref="I458:I521" si="208">IF(F457=1,C458,"")</f>
        <v>#N/A</v>
      </c>
      <c r="J458" s="7" t="e">
        <f t="shared" ref="J458:J521" si="209">IF(F457=1,E458,"")</f>
        <v>#N/A</v>
      </c>
      <c r="K458" s="56">
        <f t="shared" si="197"/>
        <v>19</v>
      </c>
      <c r="L458" s="56">
        <f t="shared" si="198"/>
        <v>3</v>
      </c>
      <c r="M458" s="56">
        <f t="shared" si="206"/>
        <v>3</v>
      </c>
      <c r="N458" s="57">
        <f t="shared" ref="N458:N521" si="210">IF(L458&lt;0,0,L458)</f>
        <v>3</v>
      </c>
      <c r="O458" s="57" t="e">
        <f t="shared" ref="O458:O521" si="211">IF(E458&gt;0,IF(C459&lt;0,1,"X"),"")</f>
        <v>#N/A</v>
      </c>
      <c r="P458" s="56" t="e">
        <f t="shared" ref="P458:P521" si="212">IF(O457=1,B458,"")</f>
        <v>#N/A</v>
      </c>
      <c r="Q458" s="56" t="e">
        <f t="shared" si="203"/>
        <v>#N/A</v>
      </c>
      <c r="R458" s="7" t="e">
        <f t="shared" ref="R458:R521" si="213">IF(O457=1,C458,"")</f>
        <v>#N/A</v>
      </c>
      <c r="S458" s="7" t="e">
        <f t="shared" ref="S458:S521" si="214">IF(O457=1,E458,"")</f>
        <v>#N/A</v>
      </c>
      <c r="T458" s="56">
        <f t="shared" si="199"/>
        <v>16</v>
      </c>
      <c r="U458" s="56">
        <f t="shared" ref="U458:U521" si="215">IF(L458&lt;0,0,1)</f>
        <v>1</v>
      </c>
      <c r="W458" s="8" t="str">
        <f t="shared" ref="W458:W521" si="216">IF(M458&gt;0,"IN","OUT")</f>
        <v>IN</v>
      </c>
      <c r="X458" s="58" t="str">
        <f t="shared" si="196"/>
        <v/>
      </c>
      <c r="Y458" s="59">
        <f t="shared" si="200"/>
        <v>0</v>
      </c>
      <c r="Z458" s="59">
        <f t="shared" si="201"/>
        <v>0</v>
      </c>
      <c r="AA458" s="59">
        <f>IFERROR(IF(U458&gt;1,"",MAX($Z$353:Z458)*P458),0)</f>
        <v>0</v>
      </c>
      <c r="AB458" s="59">
        <f t="shared" si="202"/>
        <v>65414.654249655359</v>
      </c>
    </row>
    <row r="459" spans="1:28" ht="15.75" customHeight="1" x14ac:dyDescent="0.25">
      <c r="A459" s="78">
        <f t="shared" ref="A459:A522" si="217">A458+1</f>
        <v>45311</v>
      </c>
      <c r="B459" s="2" t="e">
        <f>VLOOKUP(A459,Import!$A$2:$H$8,5,FALSE)</f>
        <v>#N/A</v>
      </c>
      <c r="C459" s="54" t="e">
        <f t="shared" si="194"/>
        <v>#N/A</v>
      </c>
      <c r="D459" s="79" t="e">
        <f>VLOOKUP(A459,Import!$A$2:$H$8,2,FALSE)</f>
        <v>#N/A</v>
      </c>
      <c r="E459" s="55" t="e">
        <f t="shared" si="205"/>
        <v>#N/A</v>
      </c>
      <c r="F459" s="8" t="e">
        <f t="shared" si="204"/>
        <v>#N/A</v>
      </c>
      <c r="G459" s="76" t="e">
        <f t="shared" si="207"/>
        <v>#N/A</v>
      </c>
      <c r="H459" s="56" t="e">
        <f t="shared" si="195"/>
        <v>#N/A</v>
      </c>
      <c r="I459" s="7" t="e">
        <f t="shared" si="208"/>
        <v>#N/A</v>
      </c>
      <c r="J459" s="7" t="e">
        <f t="shared" si="209"/>
        <v>#N/A</v>
      </c>
      <c r="K459" s="56">
        <f t="shared" si="197"/>
        <v>19</v>
      </c>
      <c r="L459" s="56">
        <f t="shared" si="198"/>
        <v>3</v>
      </c>
      <c r="M459" s="56">
        <f t="shared" si="206"/>
        <v>3</v>
      </c>
      <c r="N459" s="57">
        <f t="shared" si="210"/>
        <v>3</v>
      </c>
      <c r="O459" s="57" t="e">
        <f t="shared" si="211"/>
        <v>#N/A</v>
      </c>
      <c r="P459" s="56" t="e">
        <f t="shared" si="212"/>
        <v>#N/A</v>
      </c>
      <c r="Q459" s="56" t="e">
        <f t="shared" si="203"/>
        <v>#N/A</v>
      </c>
      <c r="R459" s="7" t="e">
        <f t="shared" si="213"/>
        <v>#N/A</v>
      </c>
      <c r="S459" s="7" t="e">
        <f t="shared" si="214"/>
        <v>#N/A</v>
      </c>
      <c r="T459" s="56">
        <f t="shared" si="199"/>
        <v>16</v>
      </c>
      <c r="U459" s="56">
        <f t="shared" si="215"/>
        <v>1</v>
      </c>
      <c r="W459" s="8" t="str">
        <f t="shared" si="216"/>
        <v>IN</v>
      </c>
      <c r="X459" s="58" t="str">
        <f t="shared" si="196"/>
        <v/>
      </c>
      <c r="Y459" s="59">
        <f t="shared" si="200"/>
        <v>0</v>
      </c>
      <c r="Z459" s="59">
        <f t="shared" si="201"/>
        <v>0</v>
      </c>
      <c r="AA459" s="59">
        <f>IFERROR(IF(U459&gt;1,"",MAX($Z$353:Z459)*P459),0)</f>
        <v>0</v>
      </c>
      <c r="AB459" s="59">
        <f t="shared" si="202"/>
        <v>65414.654249655359</v>
      </c>
    </row>
    <row r="460" spans="1:28" ht="15.75" customHeight="1" x14ac:dyDescent="0.25">
      <c r="A460" s="78">
        <f t="shared" si="217"/>
        <v>45312</v>
      </c>
      <c r="B460" s="2" t="e">
        <f>VLOOKUP(A460,Import!$A$2:$H$8,5,FALSE)</f>
        <v>#N/A</v>
      </c>
      <c r="C460" s="54" t="e">
        <f t="shared" si="194"/>
        <v>#N/A</v>
      </c>
      <c r="D460" s="79" t="e">
        <f>VLOOKUP(A460,Import!$A$2:$H$8,2,FALSE)</f>
        <v>#N/A</v>
      </c>
      <c r="E460" s="55" t="e">
        <f t="shared" si="205"/>
        <v>#N/A</v>
      </c>
      <c r="F460" s="8" t="e">
        <f t="shared" si="204"/>
        <v>#N/A</v>
      </c>
      <c r="G460" s="76" t="e">
        <f t="shared" si="207"/>
        <v>#N/A</v>
      </c>
      <c r="H460" s="56" t="e">
        <f t="shared" si="195"/>
        <v>#N/A</v>
      </c>
      <c r="I460" s="7" t="e">
        <f t="shared" si="208"/>
        <v>#N/A</v>
      </c>
      <c r="J460" s="7" t="e">
        <f t="shared" si="209"/>
        <v>#N/A</v>
      </c>
      <c r="K460" s="56">
        <f t="shared" si="197"/>
        <v>19</v>
      </c>
      <c r="L460" s="56">
        <f t="shared" si="198"/>
        <v>3</v>
      </c>
      <c r="M460" s="56">
        <f t="shared" si="206"/>
        <v>3</v>
      </c>
      <c r="N460" s="57">
        <f t="shared" si="210"/>
        <v>3</v>
      </c>
      <c r="O460" s="57" t="e">
        <f t="shared" si="211"/>
        <v>#N/A</v>
      </c>
      <c r="P460" s="56" t="e">
        <f t="shared" si="212"/>
        <v>#N/A</v>
      </c>
      <c r="Q460" s="56" t="e">
        <f t="shared" si="203"/>
        <v>#N/A</v>
      </c>
      <c r="R460" s="7" t="e">
        <f t="shared" si="213"/>
        <v>#N/A</v>
      </c>
      <c r="S460" s="7" t="e">
        <f t="shared" si="214"/>
        <v>#N/A</v>
      </c>
      <c r="T460" s="56">
        <f t="shared" si="199"/>
        <v>16</v>
      </c>
      <c r="U460" s="56">
        <f t="shared" si="215"/>
        <v>1</v>
      </c>
      <c r="W460" s="8" t="str">
        <f t="shared" si="216"/>
        <v>IN</v>
      </c>
      <c r="X460" s="58" t="str">
        <f t="shared" si="196"/>
        <v/>
      </c>
      <c r="Y460" s="59">
        <f t="shared" si="200"/>
        <v>0</v>
      </c>
      <c r="Z460" s="59">
        <f t="shared" si="201"/>
        <v>0</v>
      </c>
      <c r="AA460" s="59">
        <f>IFERROR(IF(U460&gt;1,"",MAX($Z$353:Z460)*P460),0)</f>
        <v>0</v>
      </c>
      <c r="AB460" s="59">
        <f t="shared" si="202"/>
        <v>65414.654249655359</v>
      </c>
    </row>
    <row r="461" spans="1:28" ht="15.75" customHeight="1" x14ac:dyDescent="0.25">
      <c r="A461" s="78">
        <f t="shared" si="217"/>
        <v>45313</v>
      </c>
      <c r="B461" s="2" t="e">
        <f>VLOOKUP(A461,Import!$A$2:$H$8,5,FALSE)</f>
        <v>#N/A</v>
      </c>
      <c r="C461" s="54" t="e">
        <f t="shared" si="194"/>
        <v>#N/A</v>
      </c>
      <c r="D461" s="79" t="e">
        <f>VLOOKUP(A461,Import!$A$2:$H$8,2,FALSE)</f>
        <v>#N/A</v>
      </c>
      <c r="E461" s="55" t="e">
        <f t="shared" si="205"/>
        <v>#N/A</v>
      </c>
      <c r="F461" s="8" t="e">
        <f t="shared" si="204"/>
        <v>#N/A</v>
      </c>
      <c r="G461" s="76" t="e">
        <f t="shared" si="207"/>
        <v>#N/A</v>
      </c>
      <c r="H461" s="56" t="e">
        <f t="shared" si="195"/>
        <v>#N/A</v>
      </c>
      <c r="I461" s="7" t="e">
        <f t="shared" si="208"/>
        <v>#N/A</v>
      </c>
      <c r="J461" s="7" t="e">
        <f t="shared" si="209"/>
        <v>#N/A</v>
      </c>
      <c r="K461" s="56">
        <f t="shared" si="197"/>
        <v>19</v>
      </c>
      <c r="L461" s="56">
        <f t="shared" si="198"/>
        <v>3</v>
      </c>
      <c r="M461" s="56">
        <f t="shared" si="206"/>
        <v>3</v>
      </c>
      <c r="N461" s="57">
        <f t="shared" si="210"/>
        <v>3</v>
      </c>
      <c r="O461" s="57" t="e">
        <f t="shared" si="211"/>
        <v>#N/A</v>
      </c>
      <c r="P461" s="56" t="e">
        <f t="shared" si="212"/>
        <v>#N/A</v>
      </c>
      <c r="Q461" s="56" t="e">
        <f t="shared" si="203"/>
        <v>#N/A</v>
      </c>
      <c r="R461" s="7" t="e">
        <f t="shared" si="213"/>
        <v>#N/A</v>
      </c>
      <c r="S461" s="7" t="e">
        <f t="shared" si="214"/>
        <v>#N/A</v>
      </c>
      <c r="T461" s="56">
        <f t="shared" si="199"/>
        <v>16</v>
      </c>
      <c r="U461" s="56">
        <f t="shared" si="215"/>
        <v>1</v>
      </c>
      <c r="W461" s="8" t="str">
        <f t="shared" si="216"/>
        <v>IN</v>
      </c>
      <c r="X461" s="58" t="str">
        <f t="shared" si="196"/>
        <v/>
      </c>
      <c r="Y461" s="59">
        <f t="shared" si="200"/>
        <v>0</v>
      </c>
      <c r="Z461" s="59">
        <f t="shared" si="201"/>
        <v>0</v>
      </c>
      <c r="AA461" s="59">
        <f>IFERROR(IF(U461&gt;1,"",MAX($Z$353:Z461)*P461),0)</f>
        <v>0</v>
      </c>
      <c r="AB461" s="59">
        <f t="shared" si="202"/>
        <v>65414.654249655359</v>
      </c>
    </row>
    <row r="462" spans="1:28" ht="15.75" customHeight="1" x14ac:dyDescent="0.25">
      <c r="A462" s="78">
        <f t="shared" si="217"/>
        <v>45314</v>
      </c>
      <c r="B462" s="2" t="e">
        <f>VLOOKUP(A462,Import!$A$2:$H$8,5,FALSE)</f>
        <v>#N/A</v>
      </c>
      <c r="C462" s="54" t="e">
        <f t="shared" si="194"/>
        <v>#N/A</v>
      </c>
      <c r="D462" s="79" t="e">
        <f>VLOOKUP(A462,Import!$A$2:$H$8,2,FALSE)</f>
        <v>#N/A</v>
      </c>
      <c r="E462" s="55" t="e">
        <f t="shared" si="205"/>
        <v>#N/A</v>
      </c>
      <c r="F462" s="8" t="e">
        <f t="shared" si="204"/>
        <v>#N/A</v>
      </c>
      <c r="G462" s="76" t="e">
        <f t="shared" si="207"/>
        <v>#N/A</v>
      </c>
      <c r="H462" s="56" t="e">
        <f t="shared" si="195"/>
        <v>#N/A</v>
      </c>
      <c r="I462" s="7" t="e">
        <f t="shared" si="208"/>
        <v>#N/A</v>
      </c>
      <c r="J462" s="7" t="e">
        <f t="shared" si="209"/>
        <v>#N/A</v>
      </c>
      <c r="K462" s="56">
        <f t="shared" si="197"/>
        <v>19</v>
      </c>
      <c r="L462" s="56">
        <f t="shared" si="198"/>
        <v>3</v>
      </c>
      <c r="M462" s="56">
        <f t="shared" si="206"/>
        <v>3</v>
      </c>
      <c r="N462" s="57">
        <f t="shared" si="210"/>
        <v>3</v>
      </c>
      <c r="O462" s="57" t="e">
        <f t="shared" si="211"/>
        <v>#N/A</v>
      </c>
      <c r="P462" s="56" t="e">
        <f t="shared" si="212"/>
        <v>#N/A</v>
      </c>
      <c r="Q462" s="56" t="e">
        <f t="shared" si="203"/>
        <v>#N/A</v>
      </c>
      <c r="R462" s="7" t="e">
        <f t="shared" si="213"/>
        <v>#N/A</v>
      </c>
      <c r="S462" s="7" t="e">
        <f t="shared" si="214"/>
        <v>#N/A</v>
      </c>
      <c r="T462" s="56">
        <f t="shared" si="199"/>
        <v>16</v>
      </c>
      <c r="U462" s="56">
        <f t="shared" si="215"/>
        <v>1</v>
      </c>
      <c r="W462" s="8" t="str">
        <f t="shared" si="216"/>
        <v>IN</v>
      </c>
      <c r="X462" s="58" t="str">
        <f t="shared" si="196"/>
        <v/>
      </c>
      <c r="Y462" s="59">
        <f t="shared" si="200"/>
        <v>0</v>
      </c>
      <c r="Z462" s="59">
        <f t="shared" si="201"/>
        <v>0</v>
      </c>
      <c r="AA462" s="59">
        <f>IFERROR(IF(U462&gt;1,"",MAX($Z$353:Z462)*P462),0)</f>
        <v>0</v>
      </c>
      <c r="AB462" s="59">
        <f t="shared" si="202"/>
        <v>65414.654249655359</v>
      </c>
    </row>
    <row r="463" spans="1:28" ht="15.75" customHeight="1" x14ac:dyDescent="0.25">
      <c r="A463" s="78">
        <f t="shared" si="217"/>
        <v>45315</v>
      </c>
      <c r="B463" s="2" t="e">
        <f>VLOOKUP(A463,Import!$A$2:$H$8,5,FALSE)</f>
        <v>#N/A</v>
      </c>
      <c r="C463" s="54" t="e">
        <f t="shared" si="194"/>
        <v>#N/A</v>
      </c>
      <c r="D463" s="79" t="e">
        <f>VLOOKUP(A463,Import!$A$2:$H$8,2,FALSE)</f>
        <v>#N/A</v>
      </c>
      <c r="E463" s="55" t="e">
        <f t="shared" si="205"/>
        <v>#N/A</v>
      </c>
      <c r="F463" s="8" t="e">
        <f t="shared" si="204"/>
        <v>#N/A</v>
      </c>
      <c r="G463" s="76" t="e">
        <f t="shared" si="207"/>
        <v>#N/A</v>
      </c>
      <c r="H463" s="56" t="e">
        <f t="shared" si="195"/>
        <v>#N/A</v>
      </c>
      <c r="I463" s="7" t="e">
        <f t="shared" si="208"/>
        <v>#N/A</v>
      </c>
      <c r="J463" s="7" t="e">
        <f t="shared" si="209"/>
        <v>#N/A</v>
      </c>
      <c r="K463" s="56">
        <f t="shared" si="197"/>
        <v>19</v>
      </c>
      <c r="L463" s="56">
        <f t="shared" si="198"/>
        <v>3</v>
      </c>
      <c r="M463" s="56">
        <f t="shared" si="206"/>
        <v>3</v>
      </c>
      <c r="N463" s="57">
        <f t="shared" si="210"/>
        <v>3</v>
      </c>
      <c r="O463" s="57" t="e">
        <f t="shared" si="211"/>
        <v>#N/A</v>
      </c>
      <c r="P463" s="56" t="e">
        <f t="shared" si="212"/>
        <v>#N/A</v>
      </c>
      <c r="Q463" s="56" t="e">
        <f t="shared" si="203"/>
        <v>#N/A</v>
      </c>
      <c r="R463" s="7" t="e">
        <f t="shared" si="213"/>
        <v>#N/A</v>
      </c>
      <c r="S463" s="7" t="e">
        <f t="shared" si="214"/>
        <v>#N/A</v>
      </c>
      <c r="T463" s="56">
        <f t="shared" si="199"/>
        <v>16</v>
      </c>
      <c r="U463" s="56">
        <f t="shared" si="215"/>
        <v>1</v>
      </c>
      <c r="W463" s="8" t="str">
        <f t="shared" si="216"/>
        <v>IN</v>
      </c>
      <c r="X463" s="58" t="str">
        <f t="shared" si="196"/>
        <v/>
      </c>
      <c r="Y463" s="59">
        <f t="shared" si="200"/>
        <v>0</v>
      </c>
      <c r="Z463" s="59">
        <f t="shared" si="201"/>
        <v>0</v>
      </c>
      <c r="AA463" s="59">
        <f>IFERROR(IF(U463&gt;1,"",MAX($Z$353:Z463)*P463),0)</f>
        <v>0</v>
      </c>
      <c r="AB463" s="59">
        <f t="shared" si="202"/>
        <v>65414.654249655359</v>
      </c>
    </row>
    <row r="464" spans="1:28" ht="15.75" customHeight="1" x14ac:dyDescent="0.25">
      <c r="A464" s="78">
        <f t="shared" si="217"/>
        <v>45316</v>
      </c>
      <c r="B464" s="2" t="e">
        <f>VLOOKUP(A464,Import!$A$2:$H$8,5,FALSE)</f>
        <v>#N/A</v>
      </c>
      <c r="C464" s="54" t="e">
        <f t="shared" si="194"/>
        <v>#N/A</v>
      </c>
      <c r="D464" s="79" t="e">
        <f>VLOOKUP(A464,Import!$A$2:$H$8,2,FALSE)</f>
        <v>#N/A</v>
      </c>
      <c r="E464" s="55" t="e">
        <f t="shared" si="205"/>
        <v>#N/A</v>
      </c>
      <c r="F464" s="8" t="e">
        <f t="shared" si="204"/>
        <v>#N/A</v>
      </c>
      <c r="G464" s="76" t="e">
        <f t="shared" si="207"/>
        <v>#N/A</v>
      </c>
      <c r="H464" s="56" t="e">
        <f t="shared" si="195"/>
        <v>#N/A</v>
      </c>
      <c r="I464" s="7" t="e">
        <f t="shared" si="208"/>
        <v>#N/A</v>
      </c>
      <c r="J464" s="7" t="e">
        <f t="shared" si="209"/>
        <v>#N/A</v>
      </c>
      <c r="K464" s="56">
        <f t="shared" si="197"/>
        <v>19</v>
      </c>
      <c r="L464" s="56">
        <f t="shared" si="198"/>
        <v>3</v>
      </c>
      <c r="M464" s="56">
        <f t="shared" si="206"/>
        <v>3</v>
      </c>
      <c r="N464" s="57">
        <f t="shared" si="210"/>
        <v>3</v>
      </c>
      <c r="O464" s="57" t="e">
        <f t="shared" si="211"/>
        <v>#N/A</v>
      </c>
      <c r="P464" s="56" t="e">
        <f t="shared" si="212"/>
        <v>#N/A</v>
      </c>
      <c r="Q464" s="56" t="e">
        <f t="shared" si="203"/>
        <v>#N/A</v>
      </c>
      <c r="R464" s="7" t="e">
        <f t="shared" si="213"/>
        <v>#N/A</v>
      </c>
      <c r="S464" s="7" t="e">
        <f t="shared" si="214"/>
        <v>#N/A</v>
      </c>
      <c r="T464" s="56">
        <f t="shared" si="199"/>
        <v>16</v>
      </c>
      <c r="U464" s="56">
        <f t="shared" si="215"/>
        <v>1</v>
      </c>
      <c r="W464" s="8" t="str">
        <f t="shared" si="216"/>
        <v>IN</v>
      </c>
      <c r="X464" s="58" t="str">
        <f t="shared" si="196"/>
        <v/>
      </c>
      <c r="Y464" s="59">
        <f t="shared" si="200"/>
        <v>0</v>
      </c>
      <c r="Z464" s="59">
        <f t="shared" si="201"/>
        <v>0</v>
      </c>
      <c r="AA464" s="59">
        <f>IFERROR(IF(U464&gt;1,"",MAX($Z$353:Z464)*P464),0)</f>
        <v>0</v>
      </c>
      <c r="AB464" s="59">
        <f t="shared" si="202"/>
        <v>65414.654249655359</v>
      </c>
    </row>
    <row r="465" spans="1:28" ht="15.75" customHeight="1" x14ac:dyDescent="0.25">
      <c r="A465" s="78">
        <f t="shared" si="217"/>
        <v>45317</v>
      </c>
      <c r="B465" s="2" t="e">
        <f>VLOOKUP(A465,Import!$A$2:$H$8,5,FALSE)</f>
        <v>#N/A</v>
      </c>
      <c r="C465" s="54" t="e">
        <f t="shared" si="194"/>
        <v>#N/A</v>
      </c>
      <c r="D465" s="79" t="e">
        <f>VLOOKUP(A465,Import!$A$2:$H$8,2,FALSE)</f>
        <v>#N/A</v>
      </c>
      <c r="E465" s="55" t="e">
        <f t="shared" si="205"/>
        <v>#N/A</v>
      </c>
      <c r="F465" s="8" t="e">
        <f t="shared" si="204"/>
        <v>#N/A</v>
      </c>
      <c r="G465" s="76" t="e">
        <f t="shared" si="207"/>
        <v>#N/A</v>
      </c>
      <c r="H465" s="56" t="e">
        <f t="shared" si="195"/>
        <v>#N/A</v>
      </c>
      <c r="I465" s="7" t="e">
        <f t="shared" si="208"/>
        <v>#N/A</v>
      </c>
      <c r="J465" s="7" t="e">
        <f t="shared" si="209"/>
        <v>#N/A</v>
      </c>
      <c r="K465" s="56">
        <f t="shared" si="197"/>
        <v>19</v>
      </c>
      <c r="L465" s="56">
        <f t="shared" si="198"/>
        <v>3</v>
      </c>
      <c r="M465" s="56">
        <f t="shared" si="206"/>
        <v>3</v>
      </c>
      <c r="N465" s="57">
        <f t="shared" si="210"/>
        <v>3</v>
      </c>
      <c r="O465" s="57" t="e">
        <f t="shared" si="211"/>
        <v>#N/A</v>
      </c>
      <c r="P465" s="56" t="e">
        <f t="shared" si="212"/>
        <v>#N/A</v>
      </c>
      <c r="Q465" s="56" t="e">
        <f t="shared" si="203"/>
        <v>#N/A</v>
      </c>
      <c r="R465" s="7" t="e">
        <f t="shared" si="213"/>
        <v>#N/A</v>
      </c>
      <c r="S465" s="7" t="e">
        <f t="shared" si="214"/>
        <v>#N/A</v>
      </c>
      <c r="T465" s="56">
        <f t="shared" si="199"/>
        <v>16</v>
      </c>
      <c r="U465" s="56">
        <f t="shared" si="215"/>
        <v>1</v>
      </c>
      <c r="W465" s="8" t="str">
        <f t="shared" si="216"/>
        <v>IN</v>
      </c>
      <c r="X465" s="58" t="str">
        <f t="shared" si="196"/>
        <v/>
      </c>
      <c r="Y465" s="59">
        <f t="shared" si="200"/>
        <v>0</v>
      </c>
      <c r="Z465" s="59">
        <f t="shared" si="201"/>
        <v>0</v>
      </c>
      <c r="AA465" s="59">
        <f>IFERROR(IF(U465&gt;1,"",MAX($Z$353:Z465)*P465),0)</f>
        <v>0</v>
      </c>
      <c r="AB465" s="59">
        <f t="shared" si="202"/>
        <v>65414.654249655359</v>
      </c>
    </row>
    <row r="466" spans="1:28" ht="15.75" customHeight="1" x14ac:dyDescent="0.25">
      <c r="A466" s="78">
        <f t="shared" si="217"/>
        <v>45318</v>
      </c>
      <c r="B466" s="2" t="e">
        <f>VLOOKUP(A466,Import!$A$2:$H$8,5,FALSE)</f>
        <v>#N/A</v>
      </c>
      <c r="C466" s="54" t="e">
        <f t="shared" si="194"/>
        <v>#N/A</v>
      </c>
      <c r="D466" s="79" t="e">
        <f>VLOOKUP(A466,Import!$A$2:$H$8,2,FALSE)</f>
        <v>#N/A</v>
      </c>
      <c r="E466" s="55" t="e">
        <f t="shared" si="205"/>
        <v>#N/A</v>
      </c>
      <c r="F466" s="8" t="e">
        <f t="shared" si="204"/>
        <v>#N/A</v>
      </c>
      <c r="G466" s="76" t="e">
        <f t="shared" si="207"/>
        <v>#N/A</v>
      </c>
      <c r="H466" s="56" t="e">
        <f t="shared" si="195"/>
        <v>#N/A</v>
      </c>
      <c r="I466" s="7" t="e">
        <f t="shared" si="208"/>
        <v>#N/A</v>
      </c>
      <c r="J466" s="7" t="e">
        <f t="shared" si="209"/>
        <v>#N/A</v>
      </c>
      <c r="K466" s="56">
        <f t="shared" si="197"/>
        <v>19</v>
      </c>
      <c r="L466" s="56">
        <f t="shared" si="198"/>
        <v>3</v>
      </c>
      <c r="M466" s="56">
        <f t="shared" si="206"/>
        <v>3</v>
      </c>
      <c r="N466" s="57">
        <f t="shared" si="210"/>
        <v>3</v>
      </c>
      <c r="O466" s="57" t="e">
        <f t="shared" si="211"/>
        <v>#N/A</v>
      </c>
      <c r="P466" s="56" t="e">
        <f t="shared" si="212"/>
        <v>#N/A</v>
      </c>
      <c r="Q466" s="56" t="e">
        <f t="shared" si="203"/>
        <v>#N/A</v>
      </c>
      <c r="R466" s="7" t="e">
        <f t="shared" si="213"/>
        <v>#N/A</v>
      </c>
      <c r="S466" s="7" t="e">
        <f t="shared" si="214"/>
        <v>#N/A</v>
      </c>
      <c r="T466" s="56">
        <f t="shared" si="199"/>
        <v>16</v>
      </c>
      <c r="U466" s="56">
        <f t="shared" si="215"/>
        <v>1</v>
      </c>
      <c r="W466" s="8" t="str">
        <f t="shared" si="216"/>
        <v>IN</v>
      </c>
      <c r="X466" s="58" t="str">
        <f t="shared" si="196"/>
        <v/>
      </c>
      <c r="Y466" s="59">
        <f t="shared" si="200"/>
        <v>0</v>
      </c>
      <c r="Z466" s="59">
        <f t="shared" si="201"/>
        <v>0</v>
      </c>
      <c r="AA466" s="59">
        <f>IFERROR(IF(U466&gt;1,"",MAX($Z$353:Z466)*P466),0)</f>
        <v>0</v>
      </c>
      <c r="AB466" s="59">
        <f t="shared" si="202"/>
        <v>65414.654249655359</v>
      </c>
    </row>
    <row r="467" spans="1:28" ht="15.75" customHeight="1" x14ac:dyDescent="0.25">
      <c r="A467" s="78">
        <f t="shared" si="217"/>
        <v>45319</v>
      </c>
      <c r="B467" s="2" t="e">
        <f>VLOOKUP(A467,Import!$A$2:$H$8,5,FALSE)</f>
        <v>#N/A</v>
      </c>
      <c r="C467" s="54" t="e">
        <f t="shared" si="194"/>
        <v>#N/A</v>
      </c>
      <c r="D467" s="79" t="e">
        <f>VLOOKUP(A467,Import!$A$2:$H$8,2,FALSE)</f>
        <v>#N/A</v>
      </c>
      <c r="E467" s="55" t="e">
        <f t="shared" si="205"/>
        <v>#N/A</v>
      </c>
      <c r="F467" s="8" t="e">
        <f t="shared" si="204"/>
        <v>#N/A</v>
      </c>
      <c r="G467" s="76" t="e">
        <f t="shared" si="207"/>
        <v>#N/A</v>
      </c>
      <c r="H467" s="56" t="e">
        <f t="shared" si="195"/>
        <v>#N/A</v>
      </c>
      <c r="I467" s="7" t="e">
        <f t="shared" si="208"/>
        <v>#N/A</v>
      </c>
      <c r="J467" s="7" t="e">
        <f t="shared" si="209"/>
        <v>#N/A</v>
      </c>
      <c r="K467" s="56">
        <f t="shared" si="197"/>
        <v>19</v>
      </c>
      <c r="L467" s="56">
        <f t="shared" si="198"/>
        <v>3</v>
      </c>
      <c r="M467" s="56">
        <f t="shared" si="206"/>
        <v>3</v>
      </c>
      <c r="N467" s="57">
        <f t="shared" si="210"/>
        <v>3</v>
      </c>
      <c r="O467" s="57" t="e">
        <f t="shared" si="211"/>
        <v>#N/A</v>
      </c>
      <c r="P467" s="56" t="e">
        <f t="shared" si="212"/>
        <v>#N/A</v>
      </c>
      <c r="Q467" s="56" t="e">
        <f t="shared" si="203"/>
        <v>#N/A</v>
      </c>
      <c r="R467" s="7" t="e">
        <f t="shared" si="213"/>
        <v>#N/A</v>
      </c>
      <c r="S467" s="7" t="e">
        <f t="shared" si="214"/>
        <v>#N/A</v>
      </c>
      <c r="T467" s="56">
        <f t="shared" si="199"/>
        <v>16</v>
      </c>
      <c r="U467" s="56">
        <f t="shared" si="215"/>
        <v>1</v>
      </c>
      <c r="W467" s="8" t="str">
        <f t="shared" si="216"/>
        <v>IN</v>
      </c>
      <c r="X467" s="58" t="str">
        <f t="shared" si="196"/>
        <v/>
      </c>
      <c r="Y467" s="59">
        <f t="shared" si="200"/>
        <v>0</v>
      </c>
      <c r="Z467" s="59">
        <f t="shared" si="201"/>
        <v>0</v>
      </c>
      <c r="AA467" s="59">
        <f>IFERROR(IF(U467&gt;1,"",MAX($Z$353:Z467)*P467),0)</f>
        <v>0</v>
      </c>
      <c r="AB467" s="59">
        <f t="shared" si="202"/>
        <v>65414.654249655359</v>
      </c>
    </row>
    <row r="468" spans="1:28" ht="15.75" customHeight="1" x14ac:dyDescent="0.25">
      <c r="A468" s="78">
        <f t="shared" si="217"/>
        <v>45320</v>
      </c>
      <c r="B468" s="2" t="e">
        <f>VLOOKUP(A468,Import!$A$2:$H$8,5,FALSE)</f>
        <v>#N/A</v>
      </c>
      <c r="C468" s="54" t="e">
        <f t="shared" si="194"/>
        <v>#N/A</v>
      </c>
      <c r="D468" s="79" t="e">
        <f>VLOOKUP(A468,Import!$A$2:$H$8,2,FALSE)</f>
        <v>#N/A</v>
      </c>
      <c r="E468" s="55" t="e">
        <f t="shared" si="205"/>
        <v>#N/A</v>
      </c>
      <c r="F468" s="8" t="e">
        <f t="shared" si="204"/>
        <v>#N/A</v>
      </c>
      <c r="G468" s="76" t="e">
        <f t="shared" si="207"/>
        <v>#N/A</v>
      </c>
      <c r="H468" s="56" t="e">
        <f t="shared" si="195"/>
        <v>#N/A</v>
      </c>
      <c r="I468" s="7" t="e">
        <f t="shared" si="208"/>
        <v>#N/A</v>
      </c>
      <c r="J468" s="7" t="e">
        <f t="shared" si="209"/>
        <v>#N/A</v>
      </c>
      <c r="K468" s="56">
        <f t="shared" si="197"/>
        <v>19</v>
      </c>
      <c r="L468" s="56">
        <f t="shared" si="198"/>
        <v>3</v>
      </c>
      <c r="M468" s="56">
        <f t="shared" si="206"/>
        <v>3</v>
      </c>
      <c r="N468" s="57">
        <f t="shared" si="210"/>
        <v>3</v>
      </c>
      <c r="O468" s="57" t="e">
        <f t="shared" si="211"/>
        <v>#N/A</v>
      </c>
      <c r="P468" s="56" t="e">
        <f t="shared" si="212"/>
        <v>#N/A</v>
      </c>
      <c r="Q468" s="56" t="e">
        <f t="shared" si="203"/>
        <v>#N/A</v>
      </c>
      <c r="R468" s="7" t="e">
        <f t="shared" si="213"/>
        <v>#N/A</v>
      </c>
      <c r="S468" s="7" t="e">
        <f t="shared" si="214"/>
        <v>#N/A</v>
      </c>
      <c r="T468" s="56">
        <f t="shared" si="199"/>
        <v>16</v>
      </c>
      <c r="U468" s="56">
        <f t="shared" si="215"/>
        <v>1</v>
      </c>
      <c r="W468" s="8" t="str">
        <f t="shared" si="216"/>
        <v>IN</v>
      </c>
      <c r="X468" s="58" t="str">
        <f t="shared" si="196"/>
        <v/>
      </c>
      <c r="Y468" s="59">
        <f t="shared" si="200"/>
        <v>0</v>
      </c>
      <c r="Z468" s="59">
        <f t="shared" si="201"/>
        <v>0</v>
      </c>
      <c r="AA468" s="59">
        <f>IFERROR(IF(U468&gt;1,"",MAX($Z$353:Z468)*P468),0)</f>
        <v>0</v>
      </c>
      <c r="AB468" s="59">
        <f t="shared" si="202"/>
        <v>65414.654249655359</v>
      </c>
    </row>
    <row r="469" spans="1:28" ht="15.75" customHeight="1" x14ac:dyDescent="0.25">
      <c r="A469" s="78">
        <f t="shared" si="217"/>
        <v>45321</v>
      </c>
      <c r="B469" s="2" t="e">
        <f>VLOOKUP(A469,Import!$A$2:$H$8,5,FALSE)</f>
        <v>#N/A</v>
      </c>
      <c r="C469" s="54" t="e">
        <f t="shared" si="194"/>
        <v>#N/A</v>
      </c>
      <c r="D469" s="79" t="e">
        <f>VLOOKUP(A469,Import!$A$2:$H$8,2,FALSE)</f>
        <v>#N/A</v>
      </c>
      <c r="E469" s="55" t="e">
        <f t="shared" si="205"/>
        <v>#N/A</v>
      </c>
      <c r="F469" s="8" t="e">
        <f t="shared" si="204"/>
        <v>#N/A</v>
      </c>
      <c r="G469" s="76" t="e">
        <f t="shared" si="207"/>
        <v>#N/A</v>
      </c>
      <c r="H469" s="56" t="e">
        <f t="shared" si="195"/>
        <v>#N/A</v>
      </c>
      <c r="I469" s="7" t="e">
        <f t="shared" si="208"/>
        <v>#N/A</v>
      </c>
      <c r="J469" s="7" t="e">
        <f t="shared" si="209"/>
        <v>#N/A</v>
      </c>
      <c r="K469" s="56">
        <f t="shared" si="197"/>
        <v>19</v>
      </c>
      <c r="L469" s="56">
        <f t="shared" si="198"/>
        <v>3</v>
      </c>
      <c r="M469" s="56">
        <f t="shared" si="206"/>
        <v>3</v>
      </c>
      <c r="N469" s="57">
        <f t="shared" si="210"/>
        <v>3</v>
      </c>
      <c r="O469" s="57" t="e">
        <f t="shared" si="211"/>
        <v>#N/A</v>
      </c>
      <c r="P469" s="56" t="e">
        <f t="shared" si="212"/>
        <v>#N/A</v>
      </c>
      <c r="Q469" s="56" t="e">
        <f t="shared" si="203"/>
        <v>#N/A</v>
      </c>
      <c r="R469" s="7" t="e">
        <f t="shared" si="213"/>
        <v>#N/A</v>
      </c>
      <c r="S469" s="7" t="e">
        <f t="shared" si="214"/>
        <v>#N/A</v>
      </c>
      <c r="T469" s="56">
        <f t="shared" si="199"/>
        <v>16</v>
      </c>
      <c r="U469" s="56">
        <f t="shared" si="215"/>
        <v>1</v>
      </c>
      <c r="W469" s="8" t="str">
        <f t="shared" si="216"/>
        <v>IN</v>
      </c>
      <c r="X469" s="58" t="str">
        <f t="shared" si="196"/>
        <v/>
      </c>
      <c r="Y469" s="59">
        <f t="shared" si="200"/>
        <v>0</v>
      </c>
      <c r="Z469" s="59">
        <f t="shared" si="201"/>
        <v>0</v>
      </c>
      <c r="AA469" s="59">
        <f>IFERROR(IF(U469&gt;1,"",MAX($Z$353:Z469)*P469),0)</f>
        <v>0</v>
      </c>
      <c r="AB469" s="59">
        <f t="shared" si="202"/>
        <v>65414.654249655359</v>
      </c>
    </row>
    <row r="470" spans="1:28" ht="15.75" customHeight="1" x14ac:dyDescent="0.25">
      <c r="A470" s="78">
        <f t="shared" si="217"/>
        <v>45322</v>
      </c>
      <c r="B470" s="2" t="e">
        <f>VLOOKUP(A470,Import!$A$2:$H$8,5,FALSE)</f>
        <v>#N/A</v>
      </c>
      <c r="C470" s="54" t="e">
        <f t="shared" si="194"/>
        <v>#N/A</v>
      </c>
      <c r="D470" s="79" t="e">
        <f>VLOOKUP(A470,Import!$A$2:$H$8,2,FALSE)</f>
        <v>#N/A</v>
      </c>
      <c r="E470" s="55" t="e">
        <f t="shared" si="205"/>
        <v>#N/A</v>
      </c>
      <c r="F470" s="8" t="e">
        <f t="shared" si="204"/>
        <v>#N/A</v>
      </c>
      <c r="G470" s="76" t="e">
        <f t="shared" si="207"/>
        <v>#N/A</v>
      </c>
      <c r="H470" s="56" t="e">
        <f t="shared" si="195"/>
        <v>#N/A</v>
      </c>
      <c r="I470" s="7" t="e">
        <f t="shared" si="208"/>
        <v>#N/A</v>
      </c>
      <c r="J470" s="7" t="e">
        <f t="shared" si="209"/>
        <v>#N/A</v>
      </c>
      <c r="K470" s="56">
        <f t="shared" si="197"/>
        <v>19</v>
      </c>
      <c r="L470" s="56">
        <f t="shared" si="198"/>
        <v>3</v>
      </c>
      <c r="M470" s="56">
        <f t="shared" si="206"/>
        <v>3</v>
      </c>
      <c r="N470" s="57">
        <f t="shared" si="210"/>
        <v>3</v>
      </c>
      <c r="O470" s="57" t="e">
        <f t="shared" si="211"/>
        <v>#N/A</v>
      </c>
      <c r="P470" s="56" t="e">
        <f t="shared" si="212"/>
        <v>#N/A</v>
      </c>
      <c r="Q470" s="56" t="e">
        <f t="shared" si="203"/>
        <v>#N/A</v>
      </c>
      <c r="R470" s="7" t="e">
        <f t="shared" si="213"/>
        <v>#N/A</v>
      </c>
      <c r="S470" s="7" t="e">
        <f t="shared" si="214"/>
        <v>#N/A</v>
      </c>
      <c r="T470" s="56">
        <f t="shared" si="199"/>
        <v>16</v>
      </c>
      <c r="U470" s="56">
        <f t="shared" si="215"/>
        <v>1</v>
      </c>
      <c r="W470" s="8" t="str">
        <f t="shared" si="216"/>
        <v>IN</v>
      </c>
      <c r="X470" s="58" t="str">
        <f t="shared" si="196"/>
        <v/>
      </c>
      <c r="Y470" s="59">
        <f t="shared" si="200"/>
        <v>0</v>
      </c>
      <c r="Z470" s="59">
        <f t="shared" si="201"/>
        <v>0</v>
      </c>
      <c r="AA470" s="59">
        <f>IFERROR(IF(U470&gt;1,"",MAX($Z$353:Z470)*P470),0)</f>
        <v>0</v>
      </c>
      <c r="AB470" s="59">
        <f t="shared" si="202"/>
        <v>65414.654249655359</v>
      </c>
    </row>
    <row r="471" spans="1:28" ht="15.75" customHeight="1" x14ac:dyDescent="0.25">
      <c r="A471" s="78">
        <f t="shared" si="217"/>
        <v>45323</v>
      </c>
      <c r="B471" s="2" t="e">
        <f>VLOOKUP(A471,Import!$A$2:$H$8,5,FALSE)</f>
        <v>#N/A</v>
      </c>
      <c r="C471" s="54" t="e">
        <f t="shared" si="194"/>
        <v>#N/A</v>
      </c>
      <c r="D471" s="79" t="e">
        <f>VLOOKUP(A471,Import!$A$2:$H$8,2,FALSE)</f>
        <v>#N/A</v>
      </c>
      <c r="E471" s="55" t="e">
        <f t="shared" si="205"/>
        <v>#N/A</v>
      </c>
      <c r="F471" s="8" t="e">
        <f t="shared" si="204"/>
        <v>#N/A</v>
      </c>
      <c r="G471" s="76" t="e">
        <f t="shared" si="207"/>
        <v>#N/A</v>
      </c>
      <c r="H471" s="56" t="e">
        <f t="shared" si="195"/>
        <v>#N/A</v>
      </c>
      <c r="I471" s="7" t="e">
        <f t="shared" si="208"/>
        <v>#N/A</v>
      </c>
      <c r="J471" s="7" t="e">
        <f t="shared" si="209"/>
        <v>#N/A</v>
      </c>
      <c r="K471" s="56">
        <f t="shared" si="197"/>
        <v>19</v>
      </c>
      <c r="L471" s="56">
        <f t="shared" si="198"/>
        <v>3</v>
      </c>
      <c r="M471" s="56">
        <f t="shared" si="206"/>
        <v>3</v>
      </c>
      <c r="N471" s="57">
        <f t="shared" si="210"/>
        <v>3</v>
      </c>
      <c r="O471" s="57" t="e">
        <f t="shared" si="211"/>
        <v>#N/A</v>
      </c>
      <c r="P471" s="56" t="e">
        <f t="shared" si="212"/>
        <v>#N/A</v>
      </c>
      <c r="Q471" s="56" t="e">
        <f t="shared" si="203"/>
        <v>#N/A</v>
      </c>
      <c r="R471" s="7" t="e">
        <f t="shared" si="213"/>
        <v>#N/A</v>
      </c>
      <c r="S471" s="7" t="e">
        <f t="shared" si="214"/>
        <v>#N/A</v>
      </c>
      <c r="T471" s="56">
        <f t="shared" si="199"/>
        <v>16</v>
      </c>
      <c r="U471" s="56">
        <f t="shared" si="215"/>
        <v>1</v>
      </c>
      <c r="W471" s="8" t="str">
        <f t="shared" si="216"/>
        <v>IN</v>
      </c>
      <c r="X471" s="58" t="str">
        <f t="shared" si="196"/>
        <v/>
      </c>
      <c r="Y471" s="59">
        <f t="shared" si="200"/>
        <v>0</v>
      </c>
      <c r="Z471" s="59">
        <f t="shared" si="201"/>
        <v>0</v>
      </c>
      <c r="AA471" s="59">
        <f>IFERROR(IF(U471&gt;1,"",MAX($Z$353:Z471)*P471),0)</f>
        <v>0</v>
      </c>
      <c r="AB471" s="59">
        <f t="shared" si="202"/>
        <v>65414.654249655359</v>
      </c>
    </row>
    <row r="472" spans="1:28" ht="15.75" customHeight="1" x14ac:dyDescent="0.25">
      <c r="A472" s="78">
        <f t="shared" si="217"/>
        <v>45324</v>
      </c>
      <c r="B472" s="2" t="e">
        <f>VLOOKUP(A472,Import!$A$2:$H$8,5,FALSE)</f>
        <v>#N/A</v>
      </c>
      <c r="C472" s="54" t="e">
        <f t="shared" si="194"/>
        <v>#N/A</v>
      </c>
      <c r="D472" s="79" t="e">
        <f>VLOOKUP(A472,Import!$A$2:$H$8,2,FALSE)</f>
        <v>#N/A</v>
      </c>
      <c r="E472" s="55" t="e">
        <f t="shared" si="205"/>
        <v>#N/A</v>
      </c>
      <c r="F472" s="8" t="e">
        <f t="shared" si="204"/>
        <v>#N/A</v>
      </c>
      <c r="G472" s="76" t="e">
        <f t="shared" si="207"/>
        <v>#N/A</v>
      </c>
      <c r="H472" s="56" t="e">
        <f t="shared" si="195"/>
        <v>#N/A</v>
      </c>
      <c r="I472" s="7" t="e">
        <f t="shared" si="208"/>
        <v>#N/A</v>
      </c>
      <c r="J472" s="7" t="e">
        <f t="shared" si="209"/>
        <v>#N/A</v>
      </c>
      <c r="K472" s="56">
        <f t="shared" si="197"/>
        <v>19</v>
      </c>
      <c r="L472" s="56">
        <f t="shared" si="198"/>
        <v>3</v>
      </c>
      <c r="M472" s="56">
        <f t="shared" si="206"/>
        <v>3</v>
      </c>
      <c r="N472" s="57">
        <f t="shared" si="210"/>
        <v>3</v>
      </c>
      <c r="O472" s="57" t="e">
        <f t="shared" si="211"/>
        <v>#N/A</v>
      </c>
      <c r="P472" s="56" t="e">
        <f t="shared" si="212"/>
        <v>#N/A</v>
      </c>
      <c r="Q472" s="56" t="e">
        <f t="shared" si="203"/>
        <v>#N/A</v>
      </c>
      <c r="R472" s="7" t="e">
        <f t="shared" si="213"/>
        <v>#N/A</v>
      </c>
      <c r="S472" s="7" t="e">
        <f t="shared" si="214"/>
        <v>#N/A</v>
      </c>
      <c r="T472" s="56">
        <f t="shared" si="199"/>
        <v>16</v>
      </c>
      <c r="U472" s="56">
        <f t="shared" si="215"/>
        <v>1</v>
      </c>
      <c r="W472" s="8" t="str">
        <f t="shared" si="216"/>
        <v>IN</v>
      </c>
      <c r="X472" s="58" t="str">
        <f t="shared" si="196"/>
        <v/>
      </c>
      <c r="Y472" s="59">
        <f t="shared" si="200"/>
        <v>0</v>
      </c>
      <c r="Z472" s="59">
        <f t="shared" si="201"/>
        <v>0</v>
      </c>
      <c r="AA472" s="59">
        <f>IFERROR(IF(U472&gt;1,"",MAX($Z$353:Z472)*P472),0)</f>
        <v>0</v>
      </c>
      <c r="AB472" s="59">
        <f t="shared" si="202"/>
        <v>65414.654249655359</v>
      </c>
    </row>
    <row r="473" spans="1:28" ht="15.75" customHeight="1" x14ac:dyDescent="0.25">
      <c r="A473" s="78">
        <f t="shared" si="217"/>
        <v>45325</v>
      </c>
      <c r="B473" s="2" t="e">
        <f>VLOOKUP(A473,Import!$A$2:$H$8,5,FALSE)</f>
        <v>#N/A</v>
      </c>
      <c r="C473" s="54" t="e">
        <f t="shared" ref="C473:C536" si="218">(B473-B472)/B472</f>
        <v>#N/A</v>
      </c>
      <c r="D473" s="79" t="e">
        <f>VLOOKUP(A473,Import!$A$2:$H$8,2,FALSE)</f>
        <v>#N/A</v>
      </c>
      <c r="E473" s="55" t="e">
        <f t="shared" si="205"/>
        <v>#N/A</v>
      </c>
      <c r="F473" s="8" t="e">
        <f t="shared" si="204"/>
        <v>#N/A</v>
      </c>
      <c r="G473" s="76" t="e">
        <f t="shared" si="207"/>
        <v>#N/A</v>
      </c>
      <c r="H473" s="56" t="e">
        <f t="shared" si="195"/>
        <v>#N/A</v>
      </c>
      <c r="I473" s="7" t="e">
        <f t="shared" si="208"/>
        <v>#N/A</v>
      </c>
      <c r="J473" s="7" t="e">
        <f t="shared" si="209"/>
        <v>#N/A</v>
      </c>
      <c r="K473" s="56">
        <f t="shared" si="197"/>
        <v>19</v>
      </c>
      <c r="L473" s="56">
        <f t="shared" si="198"/>
        <v>3</v>
      </c>
      <c r="M473" s="56">
        <f t="shared" si="206"/>
        <v>3</v>
      </c>
      <c r="N473" s="57">
        <f t="shared" si="210"/>
        <v>3</v>
      </c>
      <c r="O473" s="57" t="e">
        <f t="shared" si="211"/>
        <v>#N/A</v>
      </c>
      <c r="P473" s="56" t="e">
        <f t="shared" si="212"/>
        <v>#N/A</v>
      </c>
      <c r="Q473" s="56" t="e">
        <f t="shared" si="203"/>
        <v>#N/A</v>
      </c>
      <c r="R473" s="7" t="e">
        <f t="shared" si="213"/>
        <v>#N/A</v>
      </c>
      <c r="S473" s="7" t="e">
        <f t="shared" si="214"/>
        <v>#N/A</v>
      </c>
      <c r="T473" s="56">
        <f t="shared" si="199"/>
        <v>16</v>
      </c>
      <c r="U473" s="56">
        <f t="shared" si="215"/>
        <v>1</v>
      </c>
      <c r="W473" s="8" t="str">
        <f t="shared" si="216"/>
        <v>IN</v>
      </c>
      <c r="X473" s="58" t="str">
        <f t="shared" si="196"/>
        <v/>
      </c>
      <c r="Y473" s="59">
        <f t="shared" si="200"/>
        <v>0</v>
      </c>
      <c r="Z473" s="59">
        <f t="shared" si="201"/>
        <v>0</v>
      </c>
      <c r="AA473" s="59">
        <f>IFERROR(IF(U473&gt;1,"",MAX($Z$353:Z473)*P473),0)</f>
        <v>0</v>
      </c>
      <c r="AB473" s="59">
        <f t="shared" si="202"/>
        <v>65414.654249655359</v>
      </c>
    </row>
    <row r="474" spans="1:28" ht="15.75" customHeight="1" x14ac:dyDescent="0.25">
      <c r="A474" s="78">
        <f t="shared" si="217"/>
        <v>45326</v>
      </c>
      <c r="B474" s="2" t="e">
        <f>VLOOKUP(A474,Import!$A$2:$H$8,5,FALSE)</f>
        <v>#N/A</v>
      </c>
      <c r="C474" s="54" t="e">
        <f t="shared" si="218"/>
        <v>#N/A</v>
      </c>
      <c r="D474" s="79" t="e">
        <f>VLOOKUP(A474,Import!$A$2:$H$8,2,FALSE)</f>
        <v>#N/A</v>
      </c>
      <c r="E474" s="55" t="e">
        <f t="shared" si="205"/>
        <v>#N/A</v>
      </c>
      <c r="F474" s="8" t="e">
        <f t="shared" si="204"/>
        <v>#N/A</v>
      </c>
      <c r="G474" s="76" t="e">
        <f t="shared" si="207"/>
        <v>#N/A</v>
      </c>
      <c r="H474" s="56" t="e">
        <f t="shared" si="195"/>
        <v>#N/A</v>
      </c>
      <c r="I474" s="7" t="e">
        <f t="shared" si="208"/>
        <v>#N/A</v>
      </c>
      <c r="J474" s="7" t="e">
        <f t="shared" si="209"/>
        <v>#N/A</v>
      </c>
      <c r="K474" s="56">
        <f t="shared" si="197"/>
        <v>19</v>
      </c>
      <c r="L474" s="56">
        <f t="shared" si="198"/>
        <v>3</v>
      </c>
      <c r="M474" s="56">
        <f t="shared" si="206"/>
        <v>3</v>
      </c>
      <c r="N474" s="57">
        <f t="shared" si="210"/>
        <v>3</v>
      </c>
      <c r="O474" s="57" t="e">
        <f t="shared" si="211"/>
        <v>#N/A</v>
      </c>
      <c r="P474" s="56" t="e">
        <f t="shared" si="212"/>
        <v>#N/A</v>
      </c>
      <c r="Q474" s="56" t="e">
        <f t="shared" si="203"/>
        <v>#N/A</v>
      </c>
      <c r="R474" s="7" t="e">
        <f t="shared" si="213"/>
        <v>#N/A</v>
      </c>
      <c r="S474" s="7" t="e">
        <f t="shared" si="214"/>
        <v>#N/A</v>
      </c>
      <c r="T474" s="56">
        <f t="shared" si="199"/>
        <v>16</v>
      </c>
      <c r="U474" s="56">
        <f t="shared" si="215"/>
        <v>1</v>
      </c>
      <c r="W474" s="8" t="str">
        <f t="shared" si="216"/>
        <v>IN</v>
      </c>
      <c r="X474" s="58" t="str">
        <f t="shared" si="196"/>
        <v/>
      </c>
      <c r="Y474" s="59">
        <f t="shared" si="200"/>
        <v>0</v>
      </c>
      <c r="Z474" s="59">
        <f t="shared" si="201"/>
        <v>0</v>
      </c>
      <c r="AA474" s="59">
        <f>IFERROR(IF(U474&gt;1,"",MAX($Z$353:Z474)*P474),0)</f>
        <v>0</v>
      </c>
      <c r="AB474" s="59">
        <f t="shared" si="202"/>
        <v>65414.654249655359</v>
      </c>
    </row>
    <row r="475" spans="1:28" ht="15.75" customHeight="1" x14ac:dyDescent="0.25">
      <c r="A475" s="78">
        <f t="shared" si="217"/>
        <v>45327</v>
      </c>
      <c r="B475" s="2" t="e">
        <f>VLOOKUP(A475,Import!$A$2:$H$8,5,FALSE)</f>
        <v>#N/A</v>
      </c>
      <c r="C475" s="54" t="e">
        <f t="shared" si="218"/>
        <v>#N/A</v>
      </c>
      <c r="D475" s="79" t="e">
        <f>VLOOKUP(A475,Import!$A$2:$H$8,2,FALSE)</f>
        <v>#N/A</v>
      </c>
      <c r="E475" s="55" t="e">
        <f t="shared" si="205"/>
        <v>#N/A</v>
      </c>
      <c r="F475" s="8" t="e">
        <f t="shared" si="204"/>
        <v>#N/A</v>
      </c>
      <c r="G475" s="76" t="e">
        <f t="shared" si="207"/>
        <v>#N/A</v>
      </c>
      <c r="H475" s="56" t="e">
        <f t="shared" si="195"/>
        <v>#N/A</v>
      </c>
      <c r="I475" s="7" t="e">
        <f t="shared" si="208"/>
        <v>#N/A</v>
      </c>
      <c r="J475" s="7" t="e">
        <f t="shared" si="209"/>
        <v>#N/A</v>
      </c>
      <c r="K475" s="56">
        <f t="shared" si="197"/>
        <v>19</v>
      </c>
      <c r="L475" s="56">
        <f t="shared" si="198"/>
        <v>3</v>
      </c>
      <c r="M475" s="56">
        <f t="shared" si="206"/>
        <v>3</v>
      </c>
      <c r="N475" s="57">
        <f t="shared" si="210"/>
        <v>3</v>
      </c>
      <c r="O475" s="57" t="e">
        <f t="shared" si="211"/>
        <v>#N/A</v>
      </c>
      <c r="P475" s="56" t="e">
        <f t="shared" si="212"/>
        <v>#N/A</v>
      </c>
      <c r="Q475" s="56" t="e">
        <f t="shared" si="203"/>
        <v>#N/A</v>
      </c>
      <c r="R475" s="7" t="e">
        <f t="shared" si="213"/>
        <v>#N/A</v>
      </c>
      <c r="S475" s="7" t="e">
        <f t="shared" si="214"/>
        <v>#N/A</v>
      </c>
      <c r="T475" s="56">
        <f t="shared" si="199"/>
        <v>16</v>
      </c>
      <c r="U475" s="56">
        <f t="shared" si="215"/>
        <v>1</v>
      </c>
      <c r="W475" s="8" t="str">
        <f t="shared" si="216"/>
        <v>IN</v>
      </c>
      <c r="X475" s="58" t="str">
        <f t="shared" si="196"/>
        <v/>
      </c>
      <c r="Y475" s="59">
        <f t="shared" si="200"/>
        <v>0</v>
      </c>
      <c r="Z475" s="59">
        <f t="shared" si="201"/>
        <v>0</v>
      </c>
      <c r="AA475" s="59">
        <f>IFERROR(IF(U475&gt;1,"",MAX($Z$353:Z475)*P475),0)</f>
        <v>0</v>
      </c>
      <c r="AB475" s="59">
        <f t="shared" si="202"/>
        <v>65414.654249655359</v>
      </c>
    </row>
    <row r="476" spans="1:28" ht="15.75" customHeight="1" x14ac:dyDescent="0.25">
      <c r="A476" s="78">
        <f t="shared" si="217"/>
        <v>45328</v>
      </c>
      <c r="B476" s="2" t="e">
        <f>VLOOKUP(A476,Import!$A$2:$H$8,5,FALSE)</f>
        <v>#N/A</v>
      </c>
      <c r="C476" s="54" t="e">
        <f t="shared" si="218"/>
        <v>#N/A</v>
      </c>
      <c r="D476" s="79" t="e">
        <f>VLOOKUP(A476,Import!$A$2:$H$8,2,FALSE)</f>
        <v>#N/A</v>
      </c>
      <c r="E476" s="55" t="e">
        <f t="shared" si="205"/>
        <v>#N/A</v>
      </c>
      <c r="F476" s="8" t="e">
        <f t="shared" si="204"/>
        <v>#N/A</v>
      </c>
      <c r="G476" s="76" t="e">
        <f t="shared" si="207"/>
        <v>#N/A</v>
      </c>
      <c r="H476" s="56" t="e">
        <f t="shared" si="195"/>
        <v>#N/A</v>
      </c>
      <c r="I476" s="7" t="e">
        <f t="shared" si="208"/>
        <v>#N/A</v>
      </c>
      <c r="J476" s="7" t="e">
        <f t="shared" si="209"/>
        <v>#N/A</v>
      </c>
      <c r="K476" s="56">
        <f t="shared" si="197"/>
        <v>19</v>
      </c>
      <c r="L476" s="56">
        <f t="shared" si="198"/>
        <v>3</v>
      </c>
      <c r="M476" s="56">
        <f t="shared" si="206"/>
        <v>3</v>
      </c>
      <c r="N476" s="57">
        <f t="shared" si="210"/>
        <v>3</v>
      </c>
      <c r="O476" s="57" t="e">
        <f t="shared" si="211"/>
        <v>#N/A</v>
      </c>
      <c r="P476" s="56" t="e">
        <f t="shared" si="212"/>
        <v>#N/A</v>
      </c>
      <c r="Q476" s="56" t="e">
        <f t="shared" si="203"/>
        <v>#N/A</v>
      </c>
      <c r="R476" s="7" t="e">
        <f t="shared" si="213"/>
        <v>#N/A</v>
      </c>
      <c r="S476" s="7" t="e">
        <f t="shared" si="214"/>
        <v>#N/A</v>
      </c>
      <c r="T476" s="56">
        <f t="shared" si="199"/>
        <v>16</v>
      </c>
      <c r="U476" s="56">
        <f t="shared" si="215"/>
        <v>1</v>
      </c>
      <c r="W476" s="8" t="str">
        <f t="shared" si="216"/>
        <v>IN</v>
      </c>
      <c r="X476" s="58" t="str">
        <f t="shared" si="196"/>
        <v/>
      </c>
      <c r="Y476" s="59">
        <f t="shared" si="200"/>
        <v>0</v>
      </c>
      <c r="Z476" s="59">
        <f t="shared" si="201"/>
        <v>0</v>
      </c>
      <c r="AA476" s="59">
        <f>IFERROR(IF(U476&gt;1,"",MAX($Z$353:Z476)*P476),0)</f>
        <v>0</v>
      </c>
      <c r="AB476" s="59">
        <f t="shared" si="202"/>
        <v>65414.654249655359</v>
      </c>
    </row>
    <row r="477" spans="1:28" ht="15.75" customHeight="1" x14ac:dyDescent="0.25">
      <c r="A477" s="78">
        <f t="shared" si="217"/>
        <v>45329</v>
      </c>
      <c r="B477" s="2" t="e">
        <f>VLOOKUP(A477,Import!$A$2:$H$8,5,FALSE)</f>
        <v>#N/A</v>
      </c>
      <c r="C477" s="54" t="e">
        <f t="shared" si="218"/>
        <v>#N/A</v>
      </c>
      <c r="D477" s="79" t="e">
        <f>VLOOKUP(A477,Import!$A$2:$H$8,2,FALSE)</f>
        <v>#N/A</v>
      </c>
      <c r="E477" s="55" t="e">
        <f t="shared" si="205"/>
        <v>#N/A</v>
      </c>
      <c r="F477" s="8" t="e">
        <f t="shared" si="204"/>
        <v>#N/A</v>
      </c>
      <c r="G477" s="76" t="e">
        <f t="shared" si="207"/>
        <v>#N/A</v>
      </c>
      <c r="H477" s="56" t="e">
        <f t="shared" si="195"/>
        <v>#N/A</v>
      </c>
      <c r="I477" s="7" t="e">
        <f t="shared" si="208"/>
        <v>#N/A</v>
      </c>
      <c r="J477" s="7" t="e">
        <f t="shared" si="209"/>
        <v>#N/A</v>
      </c>
      <c r="K477" s="56">
        <f t="shared" si="197"/>
        <v>19</v>
      </c>
      <c r="L477" s="56">
        <f t="shared" si="198"/>
        <v>3</v>
      </c>
      <c r="M477" s="56">
        <f t="shared" si="206"/>
        <v>3</v>
      </c>
      <c r="N477" s="57">
        <f t="shared" si="210"/>
        <v>3</v>
      </c>
      <c r="O477" s="57" t="e">
        <f t="shared" si="211"/>
        <v>#N/A</v>
      </c>
      <c r="P477" s="56" t="e">
        <f t="shared" si="212"/>
        <v>#N/A</v>
      </c>
      <c r="Q477" s="56" t="e">
        <f t="shared" si="203"/>
        <v>#N/A</v>
      </c>
      <c r="R477" s="7" t="e">
        <f t="shared" si="213"/>
        <v>#N/A</v>
      </c>
      <c r="S477" s="7" t="e">
        <f t="shared" si="214"/>
        <v>#N/A</v>
      </c>
      <c r="T477" s="56">
        <f t="shared" si="199"/>
        <v>16</v>
      </c>
      <c r="U477" s="56">
        <f t="shared" si="215"/>
        <v>1</v>
      </c>
      <c r="W477" s="8" t="str">
        <f t="shared" si="216"/>
        <v>IN</v>
      </c>
      <c r="X477" s="58" t="str">
        <f t="shared" si="196"/>
        <v/>
      </c>
      <c r="Y477" s="59">
        <f t="shared" si="200"/>
        <v>0</v>
      </c>
      <c r="Z477" s="59">
        <f t="shared" si="201"/>
        <v>0</v>
      </c>
      <c r="AA477" s="59">
        <f>IFERROR(IF(U477&gt;1,"",MAX($Z$353:Z477)*P477),0)</f>
        <v>0</v>
      </c>
      <c r="AB477" s="59">
        <f t="shared" si="202"/>
        <v>65414.654249655359</v>
      </c>
    </row>
    <row r="478" spans="1:28" ht="15.75" customHeight="1" x14ac:dyDescent="0.25">
      <c r="A478" s="78">
        <f t="shared" si="217"/>
        <v>45330</v>
      </c>
      <c r="B478" s="2" t="e">
        <f>VLOOKUP(A478,Import!$A$2:$H$8,5,FALSE)</f>
        <v>#N/A</v>
      </c>
      <c r="C478" s="54" t="e">
        <f t="shared" si="218"/>
        <v>#N/A</v>
      </c>
      <c r="D478" s="79" t="e">
        <f>VLOOKUP(A478,Import!$A$2:$H$8,2,FALSE)</f>
        <v>#N/A</v>
      </c>
      <c r="E478" s="55" t="e">
        <f t="shared" si="205"/>
        <v>#N/A</v>
      </c>
      <c r="F478" s="8" t="e">
        <f t="shared" si="204"/>
        <v>#N/A</v>
      </c>
      <c r="G478" s="76" t="e">
        <f t="shared" si="207"/>
        <v>#N/A</v>
      </c>
      <c r="H478" s="56" t="e">
        <f t="shared" si="195"/>
        <v>#N/A</v>
      </c>
      <c r="I478" s="7" t="e">
        <f t="shared" si="208"/>
        <v>#N/A</v>
      </c>
      <c r="J478" s="7" t="e">
        <f t="shared" si="209"/>
        <v>#N/A</v>
      </c>
      <c r="K478" s="56">
        <f t="shared" si="197"/>
        <v>19</v>
      </c>
      <c r="L478" s="56">
        <f t="shared" si="198"/>
        <v>3</v>
      </c>
      <c r="M478" s="56">
        <f t="shared" si="206"/>
        <v>3</v>
      </c>
      <c r="N478" s="57">
        <f t="shared" si="210"/>
        <v>3</v>
      </c>
      <c r="O478" s="57" t="e">
        <f t="shared" si="211"/>
        <v>#N/A</v>
      </c>
      <c r="P478" s="56" t="e">
        <f t="shared" si="212"/>
        <v>#N/A</v>
      </c>
      <c r="Q478" s="56" t="e">
        <f t="shared" si="203"/>
        <v>#N/A</v>
      </c>
      <c r="R478" s="7" t="e">
        <f t="shared" si="213"/>
        <v>#N/A</v>
      </c>
      <c r="S478" s="7" t="e">
        <f t="shared" si="214"/>
        <v>#N/A</v>
      </c>
      <c r="T478" s="56">
        <f t="shared" si="199"/>
        <v>16</v>
      </c>
      <c r="U478" s="56">
        <f t="shared" si="215"/>
        <v>1</v>
      </c>
      <c r="W478" s="8" t="str">
        <f t="shared" si="216"/>
        <v>IN</v>
      </c>
      <c r="X478" s="58" t="str">
        <f t="shared" si="196"/>
        <v/>
      </c>
      <c r="Y478" s="59">
        <f t="shared" si="200"/>
        <v>0</v>
      </c>
      <c r="Z478" s="59">
        <f t="shared" si="201"/>
        <v>0</v>
      </c>
      <c r="AA478" s="59">
        <f>IFERROR(IF(U478&gt;1,"",MAX($Z$353:Z478)*P478),0)</f>
        <v>0</v>
      </c>
      <c r="AB478" s="59">
        <f t="shared" si="202"/>
        <v>65414.654249655359</v>
      </c>
    </row>
    <row r="479" spans="1:28" ht="15.75" customHeight="1" x14ac:dyDescent="0.25">
      <c r="A479" s="78">
        <f t="shared" si="217"/>
        <v>45331</v>
      </c>
      <c r="B479" s="2" t="e">
        <f>VLOOKUP(A479,Import!$A$2:$H$8,5,FALSE)</f>
        <v>#N/A</v>
      </c>
      <c r="C479" s="54" t="e">
        <f t="shared" si="218"/>
        <v>#N/A</v>
      </c>
      <c r="D479" s="79" t="e">
        <f>VLOOKUP(A479,Import!$A$2:$H$8,2,FALSE)</f>
        <v>#N/A</v>
      </c>
      <c r="E479" s="55" t="e">
        <f t="shared" si="205"/>
        <v>#N/A</v>
      </c>
      <c r="F479" s="8" t="e">
        <f t="shared" si="204"/>
        <v>#N/A</v>
      </c>
      <c r="G479" s="76" t="e">
        <f t="shared" si="207"/>
        <v>#N/A</v>
      </c>
      <c r="H479" s="56" t="e">
        <f t="shared" si="195"/>
        <v>#N/A</v>
      </c>
      <c r="I479" s="7" t="e">
        <f t="shared" si="208"/>
        <v>#N/A</v>
      </c>
      <c r="J479" s="7" t="e">
        <f t="shared" si="209"/>
        <v>#N/A</v>
      </c>
      <c r="K479" s="56">
        <f t="shared" si="197"/>
        <v>19</v>
      </c>
      <c r="L479" s="56">
        <f t="shared" si="198"/>
        <v>3</v>
      </c>
      <c r="M479" s="56">
        <f t="shared" si="206"/>
        <v>3</v>
      </c>
      <c r="N479" s="57">
        <f t="shared" si="210"/>
        <v>3</v>
      </c>
      <c r="O479" s="57" t="e">
        <f t="shared" si="211"/>
        <v>#N/A</v>
      </c>
      <c r="P479" s="56" t="e">
        <f t="shared" si="212"/>
        <v>#N/A</v>
      </c>
      <c r="Q479" s="56" t="e">
        <f t="shared" si="203"/>
        <v>#N/A</v>
      </c>
      <c r="R479" s="7" t="e">
        <f t="shared" si="213"/>
        <v>#N/A</v>
      </c>
      <c r="S479" s="7" t="e">
        <f t="shared" si="214"/>
        <v>#N/A</v>
      </c>
      <c r="T479" s="56">
        <f t="shared" si="199"/>
        <v>16</v>
      </c>
      <c r="U479" s="56">
        <f t="shared" si="215"/>
        <v>1</v>
      </c>
      <c r="W479" s="8" t="str">
        <f t="shared" si="216"/>
        <v>IN</v>
      </c>
      <c r="X479" s="58" t="str">
        <f t="shared" si="196"/>
        <v/>
      </c>
      <c r="Y479" s="59">
        <f t="shared" si="200"/>
        <v>0</v>
      </c>
      <c r="Z479" s="59">
        <f t="shared" si="201"/>
        <v>0</v>
      </c>
      <c r="AA479" s="59">
        <f>IFERROR(IF(U479&gt;1,"",MAX($Z$353:Z479)*P479),0)</f>
        <v>0</v>
      </c>
      <c r="AB479" s="59">
        <f t="shared" si="202"/>
        <v>65414.654249655359</v>
      </c>
    </row>
    <row r="480" spans="1:28" ht="15.75" customHeight="1" x14ac:dyDescent="0.25">
      <c r="A480" s="78">
        <f t="shared" si="217"/>
        <v>45332</v>
      </c>
      <c r="B480" s="2" t="e">
        <f>VLOOKUP(A480,Import!$A$2:$H$8,5,FALSE)</f>
        <v>#N/A</v>
      </c>
      <c r="C480" s="54" t="e">
        <f t="shared" si="218"/>
        <v>#N/A</v>
      </c>
      <c r="D480" s="79" t="e">
        <f>VLOOKUP(A480,Import!$A$2:$H$8,2,FALSE)</f>
        <v>#N/A</v>
      </c>
      <c r="E480" s="55" t="e">
        <f t="shared" si="205"/>
        <v>#N/A</v>
      </c>
      <c r="F480" s="8" t="e">
        <f t="shared" si="204"/>
        <v>#N/A</v>
      </c>
      <c r="G480" s="76" t="e">
        <f t="shared" si="207"/>
        <v>#N/A</v>
      </c>
      <c r="H480" s="56" t="e">
        <f t="shared" si="195"/>
        <v>#N/A</v>
      </c>
      <c r="I480" s="7" t="e">
        <f t="shared" si="208"/>
        <v>#N/A</v>
      </c>
      <c r="J480" s="7" t="e">
        <f t="shared" si="209"/>
        <v>#N/A</v>
      </c>
      <c r="K480" s="56">
        <f t="shared" si="197"/>
        <v>19</v>
      </c>
      <c r="L480" s="56">
        <f t="shared" si="198"/>
        <v>3</v>
      </c>
      <c r="M480" s="56">
        <f t="shared" si="206"/>
        <v>3</v>
      </c>
      <c r="N480" s="57">
        <f t="shared" si="210"/>
        <v>3</v>
      </c>
      <c r="O480" s="57" t="e">
        <f t="shared" si="211"/>
        <v>#N/A</v>
      </c>
      <c r="P480" s="56" t="e">
        <f t="shared" si="212"/>
        <v>#N/A</v>
      </c>
      <c r="Q480" s="56" t="e">
        <f t="shared" si="203"/>
        <v>#N/A</v>
      </c>
      <c r="R480" s="7" t="e">
        <f t="shared" si="213"/>
        <v>#N/A</v>
      </c>
      <c r="S480" s="7" t="e">
        <f t="shared" si="214"/>
        <v>#N/A</v>
      </c>
      <c r="T480" s="56">
        <f t="shared" si="199"/>
        <v>16</v>
      </c>
      <c r="U480" s="56">
        <f t="shared" si="215"/>
        <v>1</v>
      </c>
      <c r="W480" s="8" t="str">
        <f t="shared" si="216"/>
        <v>IN</v>
      </c>
      <c r="X480" s="58" t="str">
        <f t="shared" si="196"/>
        <v/>
      </c>
      <c r="Y480" s="59">
        <f t="shared" si="200"/>
        <v>0</v>
      </c>
      <c r="Z480" s="59">
        <f t="shared" si="201"/>
        <v>0</v>
      </c>
      <c r="AA480" s="59">
        <f>IFERROR(IF(U480&gt;1,"",MAX($Z$353:Z480)*P480),0)</f>
        <v>0</v>
      </c>
      <c r="AB480" s="59">
        <f t="shared" si="202"/>
        <v>65414.654249655359</v>
      </c>
    </row>
    <row r="481" spans="1:28" ht="15.75" customHeight="1" x14ac:dyDescent="0.25">
      <c r="A481" s="78">
        <f t="shared" si="217"/>
        <v>45333</v>
      </c>
      <c r="B481" s="2" t="e">
        <f>VLOOKUP(A481,Import!$A$2:$H$8,5,FALSE)</f>
        <v>#N/A</v>
      </c>
      <c r="C481" s="54" t="e">
        <f t="shared" si="218"/>
        <v>#N/A</v>
      </c>
      <c r="D481" s="79" t="e">
        <f>VLOOKUP(A481,Import!$A$2:$H$8,2,FALSE)</f>
        <v>#N/A</v>
      </c>
      <c r="E481" s="55" t="e">
        <f t="shared" si="205"/>
        <v>#N/A</v>
      </c>
      <c r="F481" s="8" t="e">
        <f t="shared" si="204"/>
        <v>#N/A</v>
      </c>
      <c r="G481" s="76" t="e">
        <f t="shared" si="207"/>
        <v>#N/A</v>
      </c>
      <c r="H481" s="56" t="e">
        <f t="shared" si="195"/>
        <v>#N/A</v>
      </c>
      <c r="I481" s="7" t="e">
        <f t="shared" si="208"/>
        <v>#N/A</v>
      </c>
      <c r="J481" s="7" t="e">
        <f t="shared" si="209"/>
        <v>#N/A</v>
      </c>
      <c r="K481" s="56">
        <f t="shared" si="197"/>
        <v>19</v>
      </c>
      <c r="L481" s="56">
        <f t="shared" si="198"/>
        <v>3</v>
      </c>
      <c r="M481" s="56">
        <f t="shared" si="206"/>
        <v>3</v>
      </c>
      <c r="N481" s="57">
        <f t="shared" si="210"/>
        <v>3</v>
      </c>
      <c r="O481" s="57" t="e">
        <f t="shared" si="211"/>
        <v>#N/A</v>
      </c>
      <c r="P481" s="56" t="e">
        <f t="shared" si="212"/>
        <v>#N/A</v>
      </c>
      <c r="Q481" s="56" t="e">
        <f t="shared" si="203"/>
        <v>#N/A</v>
      </c>
      <c r="R481" s="7" t="e">
        <f t="shared" si="213"/>
        <v>#N/A</v>
      </c>
      <c r="S481" s="7" t="e">
        <f t="shared" si="214"/>
        <v>#N/A</v>
      </c>
      <c r="T481" s="56">
        <f t="shared" si="199"/>
        <v>16</v>
      </c>
      <c r="U481" s="56">
        <f t="shared" si="215"/>
        <v>1</v>
      </c>
      <c r="W481" s="8" t="str">
        <f t="shared" si="216"/>
        <v>IN</v>
      </c>
      <c r="X481" s="58" t="str">
        <f t="shared" si="196"/>
        <v/>
      </c>
      <c r="Y481" s="59">
        <f t="shared" si="200"/>
        <v>0</v>
      </c>
      <c r="Z481" s="59">
        <f t="shared" si="201"/>
        <v>0</v>
      </c>
      <c r="AA481" s="59">
        <f>IFERROR(IF(U481&gt;1,"",MAX($Z$353:Z481)*P481),0)</f>
        <v>0</v>
      </c>
      <c r="AB481" s="59">
        <f t="shared" si="202"/>
        <v>65414.654249655359</v>
      </c>
    </row>
    <row r="482" spans="1:28" ht="15.75" customHeight="1" x14ac:dyDescent="0.25">
      <c r="A482" s="78">
        <f t="shared" si="217"/>
        <v>45334</v>
      </c>
      <c r="B482" s="2" t="e">
        <f>VLOOKUP(A482,Import!$A$2:$H$8,5,FALSE)</f>
        <v>#N/A</v>
      </c>
      <c r="C482" s="54" t="e">
        <f t="shared" si="218"/>
        <v>#N/A</v>
      </c>
      <c r="D482" s="79" t="e">
        <f>VLOOKUP(A482,Import!$A$2:$H$8,2,FALSE)</f>
        <v>#N/A</v>
      </c>
      <c r="E482" s="55" t="e">
        <f t="shared" si="205"/>
        <v>#N/A</v>
      </c>
      <c r="F482" s="8" t="e">
        <f t="shared" si="204"/>
        <v>#N/A</v>
      </c>
      <c r="G482" s="76" t="e">
        <f t="shared" si="207"/>
        <v>#N/A</v>
      </c>
      <c r="H482" s="56" t="e">
        <f t="shared" ref="H482:H545" si="219">IF(F481=1,D587,"")</f>
        <v>#N/A</v>
      </c>
      <c r="I482" s="7" t="e">
        <f t="shared" si="208"/>
        <v>#N/A</v>
      </c>
      <c r="J482" s="7" t="e">
        <f t="shared" si="209"/>
        <v>#N/A</v>
      </c>
      <c r="K482" s="56">
        <f t="shared" si="197"/>
        <v>19</v>
      </c>
      <c r="L482" s="56">
        <f t="shared" si="198"/>
        <v>3</v>
      </c>
      <c r="M482" s="56">
        <f t="shared" si="206"/>
        <v>3</v>
      </c>
      <c r="N482" s="57">
        <f t="shared" si="210"/>
        <v>3</v>
      </c>
      <c r="O482" s="57" t="e">
        <f t="shared" si="211"/>
        <v>#N/A</v>
      </c>
      <c r="P482" s="56" t="e">
        <f t="shared" si="212"/>
        <v>#N/A</v>
      </c>
      <c r="Q482" s="56" t="e">
        <f t="shared" si="203"/>
        <v>#N/A</v>
      </c>
      <c r="R482" s="7" t="e">
        <f t="shared" si="213"/>
        <v>#N/A</v>
      </c>
      <c r="S482" s="7" t="e">
        <f t="shared" si="214"/>
        <v>#N/A</v>
      </c>
      <c r="T482" s="56">
        <f t="shared" si="199"/>
        <v>16</v>
      </c>
      <c r="U482" s="56">
        <f t="shared" si="215"/>
        <v>1</v>
      </c>
      <c r="W482" s="8" t="str">
        <f t="shared" si="216"/>
        <v>IN</v>
      </c>
      <c r="X482" s="58" t="str">
        <f t="shared" si="196"/>
        <v/>
      </c>
      <c r="Y482" s="59">
        <f t="shared" si="200"/>
        <v>0</v>
      </c>
      <c r="Z482" s="59">
        <f t="shared" si="201"/>
        <v>0</v>
      </c>
      <c r="AA482" s="59">
        <f>IFERROR(IF(U482&gt;1,"",MAX($Z$353:Z482)*P482),0)</f>
        <v>0</v>
      </c>
      <c r="AB482" s="59">
        <f t="shared" si="202"/>
        <v>65414.654249655359</v>
      </c>
    </row>
    <row r="483" spans="1:28" ht="15.75" customHeight="1" x14ac:dyDescent="0.25">
      <c r="A483" s="78">
        <f t="shared" si="217"/>
        <v>45335</v>
      </c>
      <c r="B483" s="2" t="e">
        <f>VLOOKUP(A483,Import!$A$2:$H$8,5,FALSE)</f>
        <v>#N/A</v>
      </c>
      <c r="C483" s="54" t="e">
        <f t="shared" si="218"/>
        <v>#N/A</v>
      </c>
      <c r="D483" s="79" t="e">
        <f>VLOOKUP(A483,Import!$A$2:$H$8,2,FALSE)</f>
        <v>#N/A</v>
      </c>
      <c r="E483" s="55" t="e">
        <f t="shared" si="205"/>
        <v>#N/A</v>
      </c>
      <c r="F483" s="8" t="e">
        <f t="shared" si="204"/>
        <v>#N/A</v>
      </c>
      <c r="G483" s="76" t="e">
        <f t="shared" si="207"/>
        <v>#N/A</v>
      </c>
      <c r="H483" s="56" t="e">
        <f t="shared" si="219"/>
        <v>#N/A</v>
      </c>
      <c r="I483" s="7" t="e">
        <f t="shared" si="208"/>
        <v>#N/A</v>
      </c>
      <c r="J483" s="7" t="e">
        <f t="shared" si="209"/>
        <v>#N/A</v>
      </c>
      <c r="K483" s="56">
        <f t="shared" si="197"/>
        <v>19</v>
      </c>
      <c r="L483" s="56">
        <f t="shared" si="198"/>
        <v>3</v>
      </c>
      <c r="M483" s="56">
        <f t="shared" si="206"/>
        <v>3</v>
      </c>
      <c r="N483" s="57">
        <f t="shared" si="210"/>
        <v>3</v>
      </c>
      <c r="O483" s="57" t="e">
        <f t="shared" si="211"/>
        <v>#N/A</v>
      </c>
      <c r="P483" s="56" t="e">
        <f t="shared" si="212"/>
        <v>#N/A</v>
      </c>
      <c r="Q483" s="56" t="e">
        <f t="shared" si="203"/>
        <v>#N/A</v>
      </c>
      <c r="R483" s="7" t="e">
        <f t="shared" si="213"/>
        <v>#N/A</v>
      </c>
      <c r="S483" s="7" t="e">
        <f t="shared" si="214"/>
        <v>#N/A</v>
      </c>
      <c r="T483" s="56">
        <f t="shared" si="199"/>
        <v>16</v>
      </c>
      <c r="U483" s="56">
        <f t="shared" si="215"/>
        <v>1</v>
      </c>
      <c r="W483" s="8" t="str">
        <f t="shared" si="216"/>
        <v>IN</v>
      </c>
      <c r="X483" s="58" t="str">
        <f t="shared" si="196"/>
        <v/>
      </c>
      <c r="Y483" s="59">
        <f t="shared" si="200"/>
        <v>0</v>
      </c>
      <c r="Z483" s="59">
        <f t="shared" si="201"/>
        <v>0</v>
      </c>
      <c r="AA483" s="59">
        <f>IFERROR(IF(U483&gt;1,"",MAX($Z$353:Z483)*P483),0)</f>
        <v>0</v>
      </c>
      <c r="AB483" s="59">
        <f t="shared" si="202"/>
        <v>65414.654249655359</v>
      </c>
    </row>
    <row r="484" spans="1:28" ht="15.75" customHeight="1" x14ac:dyDescent="0.25">
      <c r="A484" s="78">
        <f t="shared" si="217"/>
        <v>45336</v>
      </c>
      <c r="B484" s="2" t="e">
        <f>VLOOKUP(A484,Import!$A$2:$H$8,5,FALSE)</f>
        <v>#N/A</v>
      </c>
      <c r="C484" s="54" t="e">
        <f t="shared" si="218"/>
        <v>#N/A</v>
      </c>
      <c r="D484" s="79" t="e">
        <f>VLOOKUP(A484,Import!$A$2:$H$8,2,FALSE)</f>
        <v>#N/A</v>
      </c>
      <c r="E484" s="55" t="e">
        <f t="shared" si="205"/>
        <v>#N/A</v>
      </c>
      <c r="F484" s="8" t="e">
        <f t="shared" si="204"/>
        <v>#N/A</v>
      </c>
      <c r="G484" s="76" t="e">
        <f t="shared" si="207"/>
        <v>#N/A</v>
      </c>
      <c r="H484" s="56" t="e">
        <f t="shared" si="219"/>
        <v>#N/A</v>
      </c>
      <c r="I484" s="7" t="e">
        <f t="shared" si="208"/>
        <v>#N/A</v>
      </c>
      <c r="J484" s="7" t="e">
        <f t="shared" si="209"/>
        <v>#N/A</v>
      </c>
      <c r="K484" s="56">
        <f t="shared" si="197"/>
        <v>19</v>
      </c>
      <c r="L484" s="56">
        <f t="shared" si="198"/>
        <v>3</v>
      </c>
      <c r="M484" s="56">
        <f t="shared" si="206"/>
        <v>3</v>
      </c>
      <c r="N484" s="57">
        <f t="shared" si="210"/>
        <v>3</v>
      </c>
      <c r="O484" s="57" t="e">
        <f t="shared" si="211"/>
        <v>#N/A</v>
      </c>
      <c r="P484" s="56" t="e">
        <f t="shared" si="212"/>
        <v>#N/A</v>
      </c>
      <c r="Q484" s="56" t="e">
        <f t="shared" si="203"/>
        <v>#N/A</v>
      </c>
      <c r="R484" s="7" t="e">
        <f t="shared" si="213"/>
        <v>#N/A</v>
      </c>
      <c r="S484" s="7" t="e">
        <f t="shared" si="214"/>
        <v>#N/A</v>
      </c>
      <c r="T484" s="56">
        <f t="shared" si="199"/>
        <v>16</v>
      </c>
      <c r="U484" s="56">
        <f t="shared" si="215"/>
        <v>1</v>
      </c>
      <c r="W484" s="8" t="str">
        <f t="shared" si="216"/>
        <v>IN</v>
      </c>
      <c r="X484" s="58" t="str">
        <f t="shared" si="196"/>
        <v/>
      </c>
      <c r="Y484" s="59">
        <f t="shared" si="200"/>
        <v>0</v>
      </c>
      <c r="Z484" s="59">
        <f t="shared" si="201"/>
        <v>0</v>
      </c>
      <c r="AA484" s="59">
        <f>IFERROR(IF(U484&gt;1,"",MAX($Z$353:Z484)*P484),0)</f>
        <v>0</v>
      </c>
      <c r="AB484" s="59">
        <f t="shared" si="202"/>
        <v>65414.654249655359</v>
      </c>
    </row>
    <row r="485" spans="1:28" ht="15.75" customHeight="1" x14ac:dyDescent="0.25">
      <c r="A485" s="78">
        <f t="shared" si="217"/>
        <v>45337</v>
      </c>
      <c r="B485" s="2" t="e">
        <f>VLOOKUP(A485,Import!$A$2:$H$8,5,FALSE)</f>
        <v>#N/A</v>
      </c>
      <c r="C485" s="54" t="e">
        <f t="shared" si="218"/>
        <v>#N/A</v>
      </c>
      <c r="D485" s="79" t="e">
        <f>VLOOKUP(A485,Import!$A$2:$H$8,2,FALSE)</f>
        <v>#N/A</v>
      </c>
      <c r="E485" s="55" t="e">
        <f t="shared" si="205"/>
        <v>#N/A</v>
      </c>
      <c r="F485" s="8" t="e">
        <f t="shared" si="204"/>
        <v>#N/A</v>
      </c>
      <c r="G485" s="76" t="e">
        <f t="shared" si="207"/>
        <v>#N/A</v>
      </c>
      <c r="H485" s="56" t="e">
        <f t="shared" si="219"/>
        <v>#N/A</v>
      </c>
      <c r="I485" s="7" t="e">
        <f t="shared" si="208"/>
        <v>#N/A</v>
      </c>
      <c r="J485" s="7" t="e">
        <f t="shared" si="209"/>
        <v>#N/A</v>
      </c>
      <c r="K485" s="56">
        <f t="shared" si="197"/>
        <v>19</v>
      </c>
      <c r="L485" s="56">
        <f t="shared" si="198"/>
        <v>3</v>
      </c>
      <c r="M485" s="56">
        <f t="shared" si="206"/>
        <v>3</v>
      </c>
      <c r="N485" s="57">
        <f t="shared" si="210"/>
        <v>3</v>
      </c>
      <c r="O485" s="57" t="e">
        <f t="shared" si="211"/>
        <v>#N/A</v>
      </c>
      <c r="P485" s="56" t="e">
        <f t="shared" si="212"/>
        <v>#N/A</v>
      </c>
      <c r="Q485" s="56" t="e">
        <f t="shared" si="203"/>
        <v>#N/A</v>
      </c>
      <c r="R485" s="7" t="e">
        <f t="shared" si="213"/>
        <v>#N/A</v>
      </c>
      <c r="S485" s="7" t="e">
        <f t="shared" si="214"/>
        <v>#N/A</v>
      </c>
      <c r="T485" s="56">
        <f t="shared" si="199"/>
        <v>16</v>
      </c>
      <c r="U485" s="56">
        <f t="shared" si="215"/>
        <v>1</v>
      </c>
      <c r="W485" s="8" t="str">
        <f t="shared" si="216"/>
        <v>IN</v>
      </c>
      <c r="X485" s="58" t="str">
        <f t="shared" si="196"/>
        <v/>
      </c>
      <c r="Y485" s="59">
        <f t="shared" si="200"/>
        <v>0</v>
      </c>
      <c r="Z485" s="59">
        <f t="shared" si="201"/>
        <v>0</v>
      </c>
      <c r="AA485" s="59">
        <f>IFERROR(IF(U485&gt;1,"",MAX($Z$353:Z485)*P485),0)</f>
        <v>0</v>
      </c>
      <c r="AB485" s="59">
        <f t="shared" si="202"/>
        <v>65414.654249655359</v>
      </c>
    </row>
    <row r="486" spans="1:28" ht="15.75" customHeight="1" x14ac:dyDescent="0.25">
      <c r="A486" s="78">
        <f t="shared" si="217"/>
        <v>45338</v>
      </c>
      <c r="B486" s="2" t="e">
        <f>VLOOKUP(A486,Import!$A$2:$H$8,5,FALSE)</f>
        <v>#N/A</v>
      </c>
      <c r="C486" s="54" t="e">
        <f t="shared" si="218"/>
        <v>#N/A</v>
      </c>
      <c r="D486" s="79" t="e">
        <f>VLOOKUP(A486,Import!$A$2:$H$8,2,FALSE)</f>
        <v>#N/A</v>
      </c>
      <c r="E486" s="55" t="e">
        <f t="shared" si="205"/>
        <v>#N/A</v>
      </c>
      <c r="F486" s="8" t="e">
        <f t="shared" si="204"/>
        <v>#N/A</v>
      </c>
      <c r="G486" s="76" t="e">
        <f t="shared" si="207"/>
        <v>#N/A</v>
      </c>
      <c r="H486" s="56" t="e">
        <f t="shared" si="219"/>
        <v>#N/A</v>
      </c>
      <c r="I486" s="7" t="e">
        <f t="shared" si="208"/>
        <v>#N/A</v>
      </c>
      <c r="J486" s="7" t="e">
        <f t="shared" si="209"/>
        <v>#N/A</v>
      </c>
      <c r="K486" s="56">
        <f t="shared" si="197"/>
        <v>19</v>
      </c>
      <c r="L486" s="56">
        <f t="shared" si="198"/>
        <v>3</v>
      </c>
      <c r="M486" s="56">
        <f t="shared" si="206"/>
        <v>3</v>
      </c>
      <c r="N486" s="57">
        <f t="shared" si="210"/>
        <v>3</v>
      </c>
      <c r="O486" s="57" t="e">
        <f t="shared" si="211"/>
        <v>#N/A</v>
      </c>
      <c r="P486" s="56" t="e">
        <f t="shared" si="212"/>
        <v>#N/A</v>
      </c>
      <c r="Q486" s="56" t="e">
        <f t="shared" si="203"/>
        <v>#N/A</v>
      </c>
      <c r="R486" s="7" t="e">
        <f t="shared" si="213"/>
        <v>#N/A</v>
      </c>
      <c r="S486" s="7" t="e">
        <f t="shared" si="214"/>
        <v>#N/A</v>
      </c>
      <c r="T486" s="56">
        <f t="shared" si="199"/>
        <v>16</v>
      </c>
      <c r="U486" s="56">
        <f t="shared" si="215"/>
        <v>1</v>
      </c>
      <c r="W486" s="8" t="str">
        <f t="shared" si="216"/>
        <v>IN</v>
      </c>
      <c r="X486" s="58" t="str">
        <f t="shared" si="196"/>
        <v/>
      </c>
      <c r="Y486" s="59">
        <f t="shared" si="200"/>
        <v>0</v>
      </c>
      <c r="Z486" s="59">
        <f t="shared" si="201"/>
        <v>0</v>
      </c>
      <c r="AA486" s="59">
        <f>IFERROR(IF(U486&gt;1,"",MAX($Z$353:Z486)*P486),0)</f>
        <v>0</v>
      </c>
      <c r="AB486" s="59">
        <f t="shared" si="202"/>
        <v>65414.654249655359</v>
      </c>
    </row>
    <row r="487" spans="1:28" ht="15.75" customHeight="1" x14ac:dyDescent="0.25">
      <c r="A487" s="78">
        <f t="shared" si="217"/>
        <v>45339</v>
      </c>
      <c r="B487" s="2" t="e">
        <f>VLOOKUP(A487,Import!$A$2:$H$8,5,FALSE)</f>
        <v>#N/A</v>
      </c>
      <c r="C487" s="54" t="e">
        <f t="shared" si="218"/>
        <v>#N/A</v>
      </c>
      <c r="D487" s="79" t="e">
        <f>VLOOKUP(A487,Import!$A$2:$H$8,2,FALSE)</f>
        <v>#N/A</v>
      </c>
      <c r="E487" s="55" t="e">
        <f t="shared" si="205"/>
        <v>#N/A</v>
      </c>
      <c r="F487" s="8" t="e">
        <f t="shared" si="204"/>
        <v>#N/A</v>
      </c>
      <c r="G487" s="76" t="e">
        <f t="shared" si="207"/>
        <v>#N/A</v>
      </c>
      <c r="H487" s="56" t="e">
        <f t="shared" si="219"/>
        <v>#N/A</v>
      </c>
      <c r="I487" s="7" t="e">
        <f t="shared" si="208"/>
        <v>#N/A</v>
      </c>
      <c r="J487" s="7" t="e">
        <f t="shared" si="209"/>
        <v>#N/A</v>
      </c>
      <c r="K487" s="56">
        <f t="shared" si="197"/>
        <v>19</v>
      </c>
      <c r="L487" s="56">
        <f t="shared" si="198"/>
        <v>3</v>
      </c>
      <c r="M487" s="56">
        <f t="shared" si="206"/>
        <v>3</v>
      </c>
      <c r="N487" s="57">
        <f t="shared" si="210"/>
        <v>3</v>
      </c>
      <c r="O487" s="57" t="e">
        <f t="shared" si="211"/>
        <v>#N/A</v>
      </c>
      <c r="P487" s="56" t="e">
        <f t="shared" si="212"/>
        <v>#N/A</v>
      </c>
      <c r="Q487" s="56" t="e">
        <f t="shared" si="203"/>
        <v>#N/A</v>
      </c>
      <c r="R487" s="7" t="e">
        <f t="shared" si="213"/>
        <v>#N/A</v>
      </c>
      <c r="S487" s="7" t="e">
        <f t="shared" si="214"/>
        <v>#N/A</v>
      </c>
      <c r="T487" s="56">
        <f t="shared" si="199"/>
        <v>16</v>
      </c>
      <c r="U487" s="56">
        <f t="shared" si="215"/>
        <v>1</v>
      </c>
      <c r="W487" s="8" t="str">
        <f t="shared" si="216"/>
        <v>IN</v>
      </c>
      <c r="X487" s="58" t="str">
        <f t="shared" si="196"/>
        <v/>
      </c>
      <c r="Y487" s="59">
        <f t="shared" si="200"/>
        <v>0</v>
      </c>
      <c r="Z487" s="59">
        <f t="shared" si="201"/>
        <v>0</v>
      </c>
      <c r="AA487" s="59">
        <f>IFERROR(IF(U487&gt;1,"",MAX($Z$353:Z487)*P487),0)</f>
        <v>0</v>
      </c>
      <c r="AB487" s="59">
        <f t="shared" si="202"/>
        <v>65414.654249655359</v>
      </c>
    </row>
    <row r="488" spans="1:28" ht="15.75" customHeight="1" x14ac:dyDescent="0.25">
      <c r="A488" s="78">
        <f t="shared" si="217"/>
        <v>45340</v>
      </c>
      <c r="B488" s="2" t="e">
        <f>VLOOKUP(A488,Import!$A$2:$H$8,5,FALSE)</f>
        <v>#N/A</v>
      </c>
      <c r="C488" s="54" t="e">
        <f t="shared" si="218"/>
        <v>#N/A</v>
      </c>
      <c r="D488" s="79" t="e">
        <f>VLOOKUP(A488,Import!$A$2:$H$8,2,FALSE)</f>
        <v>#N/A</v>
      </c>
      <c r="E488" s="55" t="e">
        <f t="shared" si="205"/>
        <v>#N/A</v>
      </c>
      <c r="F488" s="8" t="e">
        <f t="shared" si="204"/>
        <v>#N/A</v>
      </c>
      <c r="G488" s="76" t="e">
        <f t="shared" si="207"/>
        <v>#N/A</v>
      </c>
      <c r="H488" s="56" t="e">
        <f t="shared" si="219"/>
        <v>#N/A</v>
      </c>
      <c r="I488" s="7" t="e">
        <f t="shared" si="208"/>
        <v>#N/A</v>
      </c>
      <c r="J488" s="7" t="e">
        <f t="shared" si="209"/>
        <v>#N/A</v>
      </c>
      <c r="K488" s="56">
        <f t="shared" si="197"/>
        <v>19</v>
      </c>
      <c r="L488" s="56">
        <f t="shared" si="198"/>
        <v>3</v>
      </c>
      <c r="M488" s="56">
        <f t="shared" si="206"/>
        <v>3</v>
      </c>
      <c r="N488" s="57">
        <f t="shared" si="210"/>
        <v>3</v>
      </c>
      <c r="O488" s="57" t="e">
        <f t="shared" si="211"/>
        <v>#N/A</v>
      </c>
      <c r="P488" s="56" t="e">
        <f t="shared" si="212"/>
        <v>#N/A</v>
      </c>
      <c r="Q488" s="56" t="e">
        <f t="shared" si="203"/>
        <v>#N/A</v>
      </c>
      <c r="R488" s="7" t="e">
        <f t="shared" si="213"/>
        <v>#N/A</v>
      </c>
      <c r="S488" s="7" t="e">
        <f t="shared" si="214"/>
        <v>#N/A</v>
      </c>
      <c r="T488" s="56">
        <f t="shared" si="199"/>
        <v>16</v>
      </c>
      <c r="U488" s="56">
        <f t="shared" si="215"/>
        <v>1</v>
      </c>
      <c r="W488" s="8" t="str">
        <f t="shared" si="216"/>
        <v>IN</v>
      </c>
      <c r="X488" s="58" t="str">
        <f t="shared" si="196"/>
        <v/>
      </c>
      <c r="Y488" s="59">
        <f t="shared" si="200"/>
        <v>0</v>
      </c>
      <c r="Z488" s="59">
        <f t="shared" si="201"/>
        <v>0</v>
      </c>
      <c r="AA488" s="59">
        <f>IFERROR(IF(U488&gt;1,"",MAX($Z$353:Z488)*P488),0)</f>
        <v>0</v>
      </c>
      <c r="AB488" s="59">
        <f t="shared" si="202"/>
        <v>65414.654249655359</v>
      </c>
    </row>
    <row r="489" spans="1:28" ht="15.75" customHeight="1" x14ac:dyDescent="0.25">
      <c r="A489" s="78">
        <f t="shared" si="217"/>
        <v>45341</v>
      </c>
      <c r="B489" s="2" t="e">
        <f>VLOOKUP(A489,Import!$A$2:$H$8,5,FALSE)</f>
        <v>#N/A</v>
      </c>
      <c r="C489" s="54" t="e">
        <f t="shared" si="218"/>
        <v>#N/A</v>
      </c>
      <c r="D489" s="79" t="e">
        <f>VLOOKUP(A489,Import!$A$2:$H$8,2,FALSE)</f>
        <v>#N/A</v>
      </c>
      <c r="E489" s="55" t="e">
        <f t="shared" si="205"/>
        <v>#N/A</v>
      </c>
      <c r="F489" s="8" t="e">
        <f t="shared" si="204"/>
        <v>#N/A</v>
      </c>
      <c r="G489" s="76" t="e">
        <f t="shared" si="207"/>
        <v>#N/A</v>
      </c>
      <c r="H489" s="56" t="e">
        <f t="shared" si="219"/>
        <v>#N/A</v>
      </c>
      <c r="I489" s="7" t="e">
        <f t="shared" si="208"/>
        <v>#N/A</v>
      </c>
      <c r="J489" s="7" t="e">
        <f t="shared" si="209"/>
        <v>#N/A</v>
      </c>
      <c r="K489" s="56">
        <f t="shared" si="197"/>
        <v>19</v>
      </c>
      <c r="L489" s="56">
        <f t="shared" si="198"/>
        <v>3</v>
      </c>
      <c r="M489" s="56">
        <f t="shared" si="206"/>
        <v>3</v>
      </c>
      <c r="N489" s="57">
        <f t="shared" si="210"/>
        <v>3</v>
      </c>
      <c r="O489" s="57" t="e">
        <f t="shared" si="211"/>
        <v>#N/A</v>
      </c>
      <c r="P489" s="56" t="e">
        <f t="shared" si="212"/>
        <v>#N/A</v>
      </c>
      <c r="Q489" s="56" t="e">
        <f t="shared" si="203"/>
        <v>#N/A</v>
      </c>
      <c r="R489" s="7" t="e">
        <f t="shared" si="213"/>
        <v>#N/A</v>
      </c>
      <c r="S489" s="7" t="e">
        <f t="shared" si="214"/>
        <v>#N/A</v>
      </c>
      <c r="T489" s="56">
        <f t="shared" si="199"/>
        <v>16</v>
      </c>
      <c r="U489" s="56">
        <f t="shared" si="215"/>
        <v>1</v>
      </c>
      <c r="W489" s="8" t="str">
        <f t="shared" si="216"/>
        <v>IN</v>
      </c>
      <c r="X489" s="58" t="str">
        <f t="shared" si="196"/>
        <v/>
      </c>
      <c r="Y489" s="59">
        <f t="shared" si="200"/>
        <v>0</v>
      </c>
      <c r="Z489" s="59">
        <f t="shared" si="201"/>
        <v>0</v>
      </c>
      <c r="AA489" s="59">
        <f>IFERROR(IF(U489&gt;1,"",MAX($Z$353:Z489)*P489),0)</f>
        <v>0</v>
      </c>
      <c r="AB489" s="59">
        <f t="shared" si="202"/>
        <v>65414.654249655359</v>
      </c>
    </row>
    <row r="490" spans="1:28" ht="15.75" customHeight="1" x14ac:dyDescent="0.25">
      <c r="A490" s="78">
        <f t="shared" si="217"/>
        <v>45342</v>
      </c>
      <c r="B490" s="2" t="e">
        <f>VLOOKUP(A490,Import!$A$2:$H$8,5,FALSE)</f>
        <v>#N/A</v>
      </c>
      <c r="C490" s="54" t="e">
        <f t="shared" si="218"/>
        <v>#N/A</v>
      </c>
      <c r="D490" s="79" t="e">
        <f>VLOOKUP(A490,Import!$A$2:$H$8,2,FALSE)</f>
        <v>#N/A</v>
      </c>
      <c r="E490" s="55" t="e">
        <f t="shared" si="205"/>
        <v>#N/A</v>
      </c>
      <c r="F490" s="8" t="e">
        <f t="shared" si="204"/>
        <v>#N/A</v>
      </c>
      <c r="G490" s="76" t="e">
        <f t="shared" si="207"/>
        <v>#N/A</v>
      </c>
      <c r="H490" s="56" t="e">
        <f t="shared" si="219"/>
        <v>#N/A</v>
      </c>
      <c r="I490" s="7" t="e">
        <f t="shared" si="208"/>
        <v>#N/A</v>
      </c>
      <c r="J490" s="7" t="e">
        <f t="shared" si="209"/>
        <v>#N/A</v>
      </c>
      <c r="K490" s="56">
        <f t="shared" si="197"/>
        <v>19</v>
      </c>
      <c r="L490" s="56">
        <f t="shared" si="198"/>
        <v>3</v>
      </c>
      <c r="M490" s="56">
        <f t="shared" si="206"/>
        <v>3</v>
      </c>
      <c r="N490" s="57">
        <f t="shared" si="210"/>
        <v>3</v>
      </c>
      <c r="O490" s="57" t="e">
        <f t="shared" si="211"/>
        <v>#N/A</v>
      </c>
      <c r="P490" s="56" t="e">
        <f t="shared" si="212"/>
        <v>#N/A</v>
      </c>
      <c r="Q490" s="56" t="e">
        <f t="shared" si="203"/>
        <v>#N/A</v>
      </c>
      <c r="R490" s="7" t="e">
        <f t="shared" si="213"/>
        <v>#N/A</v>
      </c>
      <c r="S490" s="7" t="e">
        <f t="shared" si="214"/>
        <v>#N/A</v>
      </c>
      <c r="T490" s="56">
        <f t="shared" si="199"/>
        <v>16</v>
      </c>
      <c r="U490" s="56">
        <f t="shared" si="215"/>
        <v>1</v>
      </c>
      <c r="W490" s="8" t="str">
        <f t="shared" si="216"/>
        <v>IN</v>
      </c>
      <c r="X490" s="58" t="str">
        <f t="shared" si="196"/>
        <v/>
      </c>
      <c r="Y490" s="59">
        <f t="shared" si="200"/>
        <v>0</v>
      </c>
      <c r="Z490" s="59">
        <f t="shared" si="201"/>
        <v>0</v>
      </c>
      <c r="AA490" s="59">
        <f>IFERROR(IF(U490&gt;1,"",MAX($Z$353:Z490)*P490),0)</f>
        <v>0</v>
      </c>
      <c r="AB490" s="59">
        <f t="shared" si="202"/>
        <v>65414.654249655359</v>
      </c>
    </row>
    <row r="491" spans="1:28" ht="15.75" customHeight="1" x14ac:dyDescent="0.25">
      <c r="A491" s="78">
        <f t="shared" si="217"/>
        <v>45343</v>
      </c>
      <c r="B491" s="2" t="e">
        <f>VLOOKUP(A491,Import!$A$2:$H$8,5,FALSE)</f>
        <v>#N/A</v>
      </c>
      <c r="C491" s="54" t="e">
        <f t="shared" si="218"/>
        <v>#N/A</v>
      </c>
      <c r="D491" s="79" t="e">
        <f>VLOOKUP(A491,Import!$A$2:$H$8,2,FALSE)</f>
        <v>#N/A</v>
      </c>
      <c r="E491" s="55" t="e">
        <f t="shared" si="205"/>
        <v>#N/A</v>
      </c>
      <c r="F491" s="8" t="e">
        <f t="shared" si="204"/>
        <v>#N/A</v>
      </c>
      <c r="G491" s="76" t="e">
        <f t="shared" si="207"/>
        <v>#N/A</v>
      </c>
      <c r="H491" s="56" t="e">
        <f t="shared" si="219"/>
        <v>#N/A</v>
      </c>
      <c r="I491" s="7" t="e">
        <f t="shared" si="208"/>
        <v>#N/A</v>
      </c>
      <c r="J491" s="7" t="e">
        <f t="shared" si="209"/>
        <v>#N/A</v>
      </c>
      <c r="K491" s="56">
        <f t="shared" si="197"/>
        <v>19</v>
      </c>
      <c r="L491" s="56">
        <f t="shared" si="198"/>
        <v>3</v>
      </c>
      <c r="M491" s="56">
        <f t="shared" si="206"/>
        <v>3</v>
      </c>
      <c r="N491" s="57">
        <f t="shared" si="210"/>
        <v>3</v>
      </c>
      <c r="O491" s="57" t="e">
        <f t="shared" si="211"/>
        <v>#N/A</v>
      </c>
      <c r="P491" s="56" t="e">
        <f t="shared" si="212"/>
        <v>#N/A</v>
      </c>
      <c r="Q491" s="56" t="e">
        <f t="shared" si="203"/>
        <v>#N/A</v>
      </c>
      <c r="R491" s="7" t="e">
        <f t="shared" si="213"/>
        <v>#N/A</v>
      </c>
      <c r="S491" s="7" t="e">
        <f t="shared" si="214"/>
        <v>#N/A</v>
      </c>
      <c r="T491" s="56">
        <f t="shared" si="199"/>
        <v>16</v>
      </c>
      <c r="U491" s="56">
        <f t="shared" si="215"/>
        <v>1</v>
      </c>
      <c r="W491" s="8" t="str">
        <f t="shared" si="216"/>
        <v>IN</v>
      </c>
      <c r="X491" s="58" t="str">
        <f t="shared" si="196"/>
        <v/>
      </c>
      <c r="Y491" s="59">
        <f t="shared" si="200"/>
        <v>0</v>
      </c>
      <c r="Z491" s="59">
        <f t="shared" si="201"/>
        <v>0</v>
      </c>
      <c r="AA491" s="59">
        <f>IFERROR(IF(U491&gt;1,"",MAX($Z$353:Z491)*P491),0)</f>
        <v>0</v>
      </c>
      <c r="AB491" s="59">
        <f t="shared" si="202"/>
        <v>65414.654249655359</v>
      </c>
    </row>
    <row r="492" spans="1:28" ht="15.75" customHeight="1" x14ac:dyDescent="0.25">
      <c r="A492" s="78">
        <f t="shared" si="217"/>
        <v>45344</v>
      </c>
      <c r="B492" s="2" t="e">
        <f>VLOOKUP(A492,Import!$A$2:$H$8,5,FALSE)</f>
        <v>#N/A</v>
      </c>
      <c r="C492" s="54" t="e">
        <f t="shared" si="218"/>
        <v>#N/A</v>
      </c>
      <c r="D492" s="79" t="e">
        <f>VLOOKUP(A492,Import!$A$2:$H$8,2,FALSE)</f>
        <v>#N/A</v>
      </c>
      <c r="E492" s="55" t="e">
        <f t="shared" si="205"/>
        <v>#N/A</v>
      </c>
      <c r="F492" s="8" t="e">
        <f t="shared" si="204"/>
        <v>#N/A</v>
      </c>
      <c r="G492" s="76" t="e">
        <f t="shared" si="207"/>
        <v>#N/A</v>
      </c>
      <c r="H492" s="56" t="e">
        <f t="shared" si="219"/>
        <v>#N/A</v>
      </c>
      <c r="I492" s="7" t="e">
        <f t="shared" si="208"/>
        <v>#N/A</v>
      </c>
      <c r="J492" s="7" t="e">
        <f t="shared" si="209"/>
        <v>#N/A</v>
      </c>
      <c r="K492" s="56">
        <f t="shared" si="197"/>
        <v>19</v>
      </c>
      <c r="L492" s="56">
        <f t="shared" si="198"/>
        <v>3</v>
      </c>
      <c r="M492" s="56">
        <f t="shared" si="206"/>
        <v>3</v>
      </c>
      <c r="N492" s="57">
        <f t="shared" si="210"/>
        <v>3</v>
      </c>
      <c r="O492" s="57" t="e">
        <f t="shared" si="211"/>
        <v>#N/A</v>
      </c>
      <c r="P492" s="56" t="e">
        <f t="shared" si="212"/>
        <v>#N/A</v>
      </c>
      <c r="Q492" s="56" t="e">
        <f t="shared" si="203"/>
        <v>#N/A</v>
      </c>
      <c r="R492" s="7" t="e">
        <f t="shared" si="213"/>
        <v>#N/A</v>
      </c>
      <c r="S492" s="7" t="e">
        <f t="shared" si="214"/>
        <v>#N/A</v>
      </c>
      <c r="T492" s="56">
        <f t="shared" si="199"/>
        <v>16</v>
      </c>
      <c r="U492" s="56">
        <f t="shared" si="215"/>
        <v>1</v>
      </c>
      <c r="W492" s="8" t="str">
        <f t="shared" si="216"/>
        <v>IN</v>
      </c>
      <c r="X492" s="58" t="str">
        <f t="shared" si="196"/>
        <v/>
      </c>
      <c r="Y492" s="59">
        <f t="shared" si="200"/>
        <v>0</v>
      </c>
      <c r="Z492" s="59">
        <f t="shared" si="201"/>
        <v>0</v>
      </c>
      <c r="AA492" s="59">
        <f>IFERROR(IF(U492&gt;1,"",MAX($Z$353:Z492)*P492),0)</f>
        <v>0</v>
      </c>
      <c r="AB492" s="59">
        <f t="shared" si="202"/>
        <v>65414.654249655359</v>
      </c>
    </row>
    <row r="493" spans="1:28" ht="15.75" customHeight="1" x14ac:dyDescent="0.25">
      <c r="A493" s="78">
        <f t="shared" si="217"/>
        <v>45345</v>
      </c>
      <c r="B493" s="2" t="e">
        <f>VLOOKUP(A493,Import!$A$2:$H$8,5,FALSE)</f>
        <v>#N/A</v>
      </c>
      <c r="C493" s="54" t="e">
        <f t="shared" si="218"/>
        <v>#N/A</v>
      </c>
      <c r="D493" s="79" t="e">
        <f>VLOOKUP(A493,Import!$A$2:$H$8,2,FALSE)</f>
        <v>#N/A</v>
      </c>
      <c r="E493" s="55" t="e">
        <f t="shared" si="205"/>
        <v>#N/A</v>
      </c>
      <c r="F493" s="8" t="e">
        <f t="shared" si="204"/>
        <v>#N/A</v>
      </c>
      <c r="G493" s="76" t="e">
        <f t="shared" si="207"/>
        <v>#N/A</v>
      </c>
      <c r="H493" s="56" t="e">
        <f t="shared" si="219"/>
        <v>#N/A</v>
      </c>
      <c r="I493" s="7" t="e">
        <f t="shared" si="208"/>
        <v>#N/A</v>
      </c>
      <c r="J493" s="7" t="e">
        <f t="shared" si="209"/>
        <v>#N/A</v>
      </c>
      <c r="K493" s="56">
        <f t="shared" si="197"/>
        <v>19</v>
      </c>
      <c r="L493" s="56">
        <f t="shared" si="198"/>
        <v>3</v>
      </c>
      <c r="M493" s="56">
        <f t="shared" si="206"/>
        <v>3</v>
      </c>
      <c r="N493" s="57">
        <f t="shared" si="210"/>
        <v>3</v>
      </c>
      <c r="O493" s="57" t="e">
        <f t="shared" si="211"/>
        <v>#N/A</v>
      </c>
      <c r="P493" s="56" t="e">
        <f t="shared" si="212"/>
        <v>#N/A</v>
      </c>
      <c r="Q493" s="56" t="e">
        <f t="shared" si="203"/>
        <v>#N/A</v>
      </c>
      <c r="R493" s="7" t="e">
        <f t="shared" si="213"/>
        <v>#N/A</v>
      </c>
      <c r="S493" s="7" t="e">
        <f t="shared" si="214"/>
        <v>#N/A</v>
      </c>
      <c r="T493" s="56">
        <f t="shared" si="199"/>
        <v>16</v>
      </c>
      <c r="U493" s="56">
        <f t="shared" si="215"/>
        <v>1</v>
      </c>
      <c r="W493" s="8" t="str">
        <f t="shared" si="216"/>
        <v>IN</v>
      </c>
      <c r="X493" s="58" t="str">
        <f t="shared" si="196"/>
        <v/>
      </c>
      <c r="Y493" s="59">
        <f t="shared" si="200"/>
        <v>0</v>
      </c>
      <c r="Z493" s="59">
        <f t="shared" si="201"/>
        <v>0</v>
      </c>
      <c r="AA493" s="59">
        <f>IFERROR(IF(U493&gt;1,"",MAX($Z$353:Z493)*P493),0)</f>
        <v>0</v>
      </c>
      <c r="AB493" s="59">
        <f t="shared" si="202"/>
        <v>65414.654249655359</v>
      </c>
    </row>
    <row r="494" spans="1:28" ht="15.75" customHeight="1" x14ac:dyDescent="0.25">
      <c r="A494" s="78">
        <f t="shared" si="217"/>
        <v>45346</v>
      </c>
      <c r="B494" s="2" t="e">
        <f>VLOOKUP(A494,Import!$A$2:$H$8,5,FALSE)</f>
        <v>#N/A</v>
      </c>
      <c r="C494" s="54" t="e">
        <f t="shared" si="218"/>
        <v>#N/A</v>
      </c>
      <c r="D494" s="79" t="e">
        <f>VLOOKUP(A494,Import!$A$2:$H$8,2,FALSE)</f>
        <v>#N/A</v>
      </c>
      <c r="E494" s="55" t="e">
        <f t="shared" si="205"/>
        <v>#N/A</v>
      </c>
      <c r="F494" s="8" t="e">
        <f t="shared" si="204"/>
        <v>#N/A</v>
      </c>
      <c r="G494" s="76" t="e">
        <f t="shared" si="207"/>
        <v>#N/A</v>
      </c>
      <c r="H494" s="56" t="e">
        <f t="shared" si="219"/>
        <v>#N/A</v>
      </c>
      <c r="I494" s="7" t="e">
        <f t="shared" si="208"/>
        <v>#N/A</v>
      </c>
      <c r="J494" s="7" t="e">
        <f t="shared" si="209"/>
        <v>#N/A</v>
      </c>
      <c r="K494" s="56">
        <f t="shared" si="197"/>
        <v>19</v>
      </c>
      <c r="L494" s="56">
        <f t="shared" si="198"/>
        <v>3</v>
      </c>
      <c r="M494" s="56">
        <f t="shared" si="206"/>
        <v>3</v>
      </c>
      <c r="N494" s="57">
        <f t="shared" si="210"/>
        <v>3</v>
      </c>
      <c r="O494" s="57" t="e">
        <f t="shared" si="211"/>
        <v>#N/A</v>
      </c>
      <c r="P494" s="56" t="e">
        <f t="shared" si="212"/>
        <v>#N/A</v>
      </c>
      <c r="Q494" s="56" t="e">
        <f t="shared" si="203"/>
        <v>#N/A</v>
      </c>
      <c r="R494" s="7" t="e">
        <f t="shared" si="213"/>
        <v>#N/A</v>
      </c>
      <c r="S494" s="7" t="e">
        <f t="shared" si="214"/>
        <v>#N/A</v>
      </c>
      <c r="T494" s="56">
        <f t="shared" si="199"/>
        <v>16</v>
      </c>
      <c r="U494" s="56">
        <f t="shared" si="215"/>
        <v>1</v>
      </c>
      <c r="W494" s="8" t="str">
        <f t="shared" si="216"/>
        <v>IN</v>
      </c>
      <c r="X494" s="58" t="str">
        <f t="shared" si="196"/>
        <v/>
      </c>
      <c r="Y494" s="59">
        <f t="shared" si="200"/>
        <v>0</v>
      </c>
      <c r="Z494" s="59">
        <f t="shared" si="201"/>
        <v>0</v>
      </c>
      <c r="AA494" s="59">
        <f>IFERROR(IF(U494&gt;1,"",MAX($Z$353:Z494)*P494),0)</f>
        <v>0</v>
      </c>
      <c r="AB494" s="59">
        <f t="shared" si="202"/>
        <v>65414.654249655359</v>
      </c>
    </row>
    <row r="495" spans="1:28" ht="15.75" customHeight="1" x14ac:dyDescent="0.25">
      <c r="A495" s="78">
        <f t="shared" si="217"/>
        <v>45347</v>
      </c>
      <c r="B495" s="2" t="e">
        <f>VLOOKUP(A495,Import!$A$2:$H$8,5,FALSE)</f>
        <v>#N/A</v>
      </c>
      <c r="C495" s="54" t="e">
        <f t="shared" si="218"/>
        <v>#N/A</v>
      </c>
      <c r="D495" s="79" t="e">
        <f>VLOOKUP(A495,Import!$A$2:$H$8,2,FALSE)</f>
        <v>#N/A</v>
      </c>
      <c r="E495" s="55" t="e">
        <f t="shared" si="205"/>
        <v>#N/A</v>
      </c>
      <c r="F495" s="8" t="e">
        <f t="shared" si="204"/>
        <v>#N/A</v>
      </c>
      <c r="G495" s="76" t="e">
        <f t="shared" si="207"/>
        <v>#N/A</v>
      </c>
      <c r="H495" s="56" t="e">
        <f t="shared" si="219"/>
        <v>#N/A</v>
      </c>
      <c r="I495" s="7" t="e">
        <f t="shared" si="208"/>
        <v>#N/A</v>
      </c>
      <c r="J495" s="7" t="e">
        <f t="shared" si="209"/>
        <v>#N/A</v>
      </c>
      <c r="K495" s="56">
        <f t="shared" si="197"/>
        <v>19</v>
      </c>
      <c r="L495" s="56">
        <f t="shared" si="198"/>
        <v>3</v>
      </c>
      <c r="M495" s="56">
        <f t="shared" si="206"/>
        <v>3</v>
      </c>
      <c r="N495" s="57">
        <f t="shared" si="210"/>
        <v>3</v>
      </c>
      <c r="O495" s="57" t="e">
        <f t="shared" si="211"/>
        <v>#N/A</v>
      </c>
      <c r="P495" s="56" t="e">
        <f t="shared" si="212"/>
        <v>#N/A</v>
      </c>
      <c r="Q495" s="56" t="e">
        <f t="shared" si="203"/>
        <v>#N/A</v>
      </c>
      <c r="R495" s="7" t="e">
        <f t="shared" si="213"/>
        <v>#N/A</v>
      </c>
      <c r="S495" s="7" t="e">
        <f t="shared" si="214"/>
        <v>#N/A</v>
      </c>
      <c r="T495" s="56">
        <f t="shared" si="199"/>
        <v>16</v>
      </c>
      <c r="U495" s="56">
        <f t="shared" si="215"/>
        <v>1</v>
      </c>
      <c r="W495" s="8" t="str">
        <f t="shared" si="216"/>
        <v>IN</v>
      </c>
      <c r="X495" s="58" t="str">
        <f t="shared" si="196"/>
        <v/>
      </c>
      <c r="Y495" s="59">
        <f t="shared" si="200"/>
        <v>0</v>
      </c>
      <c r="Z495" s="59">
        <f t="shared" si="201"/>
        <v>0</v>
      </c>
      <c r="AA495" s="59">
        <f>IFERROR(IF(U495&gt;1,"",MAX($Z$353:Z495)*P495),0)</f>
        <v>0</v>
      </c>
      <c r="AB495" s="59">
        <f t="shared" si="202"/>
        <v>65414.654249655359</v>
      </c>
    </row>
    <row r="496" spans="1:28" ht="15.75" customHeight="1" x14ac:dyDescent="0.25">
      <c r="A496" s="78">
        <f t="shared" si="217"/>
        <v>45348</v>
      </c>
      <c r="B496" s="2" t="e">
        <f>VLOOKUP(A496,Import!$A$2:$H$8,5,FALSE)</f>
        <v>#N/A</v>
      </c>
      <c r="C496" s="54" t="e">
        <f t="shared" si="218"/>
        <v>#N/A</v>
      </c>
      <c r="D496" s="79" t="e">
        <f>VLOOKUP(A496,Import!$A$2:$H$8,2,FALSE)</f>
        <v>#N/A</v>
      </c>
      <c r="E496" s="55" t="e">
        <f t="shared" si="205"/>
        <v>#N/A</v>
      </c>
      <c r="F496" s="8" t="e">
        <f t="shared" si="204"/>
        <v>#N/A</v>
      </c>
      <c r="G496" s="76" t="e">
        <f t="shared" si="207"/>
        <v>#N/A</v>
      </c>
      <c r="H496" s="56" t="e">
        <f t="shared" si="219"/>
        <v>#N/A</v>
      </c>
      <c r="I496" s="7" t="e">
        <f t="shared" si="208"/>
        <v>#N/A</v>
      </c>
      <c r="J496" s="7" t="e">
        <f t="shared" si="209"/>
        <v>#N/A</v>
      </c>
      <c r="K496" s="56">
        <f t="shared" si="197"/>
        <v>19</v>
      </c>
      <c r="L496" s="56">
        <f t="shared" si="198"/>
        <v>3</v>
      </c>
      <c r="M496" s="56">
        <f t="shared" si="206"/>
        <v>3</v>
      </c>
      <c r="N496" s="57">
        <f t="shared" si="210"/>
        <v>3</v>
      </c>
      <c r="O496" s="57" t="e">
        <f t="shared" si="211"/>
        <v>#N/A</v>
      </c>
      <c r="P496" s="56" t="e">
        <f t="shared" si="212"/>
        <v>#N/A</v>
      </c>
      <c r="Q496" s="56" t="e">
        <f t="shared" si="203"/>
        <v>#N/A</v>
      </c>
      <c r="R496" s="7" t="e">
        <f t="shared" si="213"/>
        <v>#N/A</v>
      </c>
      <c r="S496" s="7" t="e">
        <f t="shared" si="214"/>
        <v>#N/A</v>
      </c>
      <c r="T496" s="56">
        <f t="shared" si="199"/>
        <v>16</v>
      </c>
      <c r="U496" s="56">
        <f t="shared" si="215"/>
        <v>1</v>
      </c>
      <c r="W496" s="8" t="str">
        <f t="shared" si="216"/>
        <v>IN</v>
      </c>
      <c r="X496" s="58" t="str">
        <f t="shared" si="196"/>
        <v/>
      </c>
      <c r="Y496" s="59">
        <f t="shared" si="200"/>
        <v>0</v>
      </c>
      <c r="Z496" s="59">
        <f t="shared" si="201"/>
        <v>0</v>
      </c>
      <c r="AA496" s="59">
        <f>IFERROR(IF(U496&gt;1,"",MAX($Z$353:Z496)*P496),0)</f>
        <v>0</v>
      </c>
      <c r="AB496" s="59">
        <f t="shared" si="202"/>
        <v>65414.654249655359</v>
      </c>
    </row>
    <row r="497" spans="1:28" ht="15.75" customHeight="1" x14ac:dyDescent="0.25">
      <c r="A497" s="78">
        <f t="shared" si="217"/>
        <v>45349</v>
      </c>
      <c r="B497" s="2" t="e">
        <f>VLOOKUP(A497,Import!$A$2:$H$8,5,FALSE)</f>
        <v>#N/A</v>
      </c>
      <c r="C497" s="54" t="e">
        <f t="shared" si="218"/>
        <v>#N/A</v>
      </c>
      <c r="D497" s="79" t="e">
        <f>VLOOKUP(A497,Import!$A$2:$H$8,2,FALSE)</f>
        <v>#N/A</v>
      </c>
      <c r="E497" s="55" t="e">
        <f t="shared" si="205"/>
        <v>#N/A</v>
      </c>
      <c r="F497" s="8" t="e">
        <f t="shared" si="204"/>
        <v>#N/A</v>
      </c>
      <c r="G497" s="76" t="e">
        <f t="shared" si="207"/>
        <v>#N/A</v>
      </c>
      <c r="H497" s="56" t="e">
        <f t="shared" si="219"/>
        <v>#N/A</v>
      </c>
      <c r="I497" s="7" t="e">
        <f t="shared" si="208"/>
        <v>#N/A</v>
      </c>
      <c r="J497" s="7" t="e">
        <f t="shared" si="209"/>
        <v>#N/A</v>
      </c>
      <c r="K497" s="56">
        <f t="shared" si="197"/>
        <v>19</v>
      </c>
      <c r="L497" s="56">
        <f t="shared" si="198"/>
        <v>3</v>
      </c>
      <c r="M497" s="56">
        <f t="shared" si="206"/>
        <v>3</v>
      </c>
      <c r="N497" s="57">
        <f t="shared" si="210"/>
        <v>3</v>
      </c>
      <c r="O497" s="57" t="e">
        <f t="shared" si="211"/>
        <v>#N/A</v>
      </c>
      <c r="P497" s="56" t="e">
        <f t="shared" si="212"/>
        <v>#N/A</v>
      </c>
      <c r="Q497" s="56" t="e">
        <f t="shared" si="203"/>
        <v>#N/A</v>
      </c>
      <c r="R497" s="7" t="e">
        <f t="shared" si="213"/>
        <v>#N/A</v>
      </c>
      <c r="S497" s="7" t="e">
        <f t="shared" si="214"/>
        <v>#N/A</v>
      </c>
      <c r="T497" s="56">
        <f t="shared" si="199"/>
        <v>16</v>
      </c>
      <c r="U497" s="56">
        <f t="shared" si="215"/>
        <v>1</v>
      </c>
      <c r="W497" s="8" t="str">
        <f t="shared" si="216"/>
        <v>IN</v>
      </c>
      <c r="X497" s="58" t="str">
        <f t="shared" ref="X497:X560" si="220">IF(M496&gt;=1,IFERROR($X$4*F496,""),"LOOK")</f>
        <v/>
      </c>
      <c r="Y497" s="59">
        <f t="shared" si="200"/>
        <v>0</v>
      </c>
      <c r="Z497" s="59">
        <f t="shared" si="201"/>
        <v>0</v>
      </c>
      <c r="AA497" s="59">
        <f>IFERROR(IF(U497&gt;1,"",MAX($Z$353:Z497)*P497),0)</f>
        <v>0</v>
      </c>
      <c r="AB497" s="59">
        <f t="shared" si="202"/>
        <v>65414.654249655359</v>
      </c>
    </row>
    <row r="498" spans="1:28" ht="15.75" customHeight="1" x14ac:dyDescent="0.25">
      <c r="A498" s="78">
        <f t="shared" si="217"/>
        <v>45350</v>
      </c>
      <c r="B498" s="2" t="e">
        <f>VLOOKUP(A498,Import!$A$2:$H$8,5,FALSE)</f>
        <v>#N/A</v>
      </c>
      <c r="C498" s="54" t="e">
        <f t="shared" si="218"/>
        <v>#N/A</v>
      </c>
      <c r="D498" s="79" t="e">
        <f>VLOOKUP(A498,Import!$A$2:$H$8,2,FALSE)</f>
        <v>#N/A</v>
      </c>
      <c r="E498" s="55" t="e">
        <f t="shared" si="205"/>
        <v>#N/A</v>
      </c>
      <c r="F498" s="8" t="e">
        <f t="shared" si="204"/>
        <v>#N/A</v>
      </c>
      <c r="G498" s="76" t="e">
        <f t="shared" si="207"/>
        <v>#N/A</v>
      </c>
      <c r="H498" s="56" t="e">
        <f t="shared" si="219"/>
        <v>#N/A</v>
      </c>
      <c r="I498" s="7" t="e">
        <f t="shared" si="208"/>
        <v>#N/A</v>
      </c>
      <c r="J498" s="7" t="e">
        <f t="shared" si="209"/>
        <v>#N/A</v>
      </c>
      <c r="K498" s="56">
        <f t="shared" ref="K498:K561" si="221">K497+COUNTIF(F498,"1")</f>
        <v>19</v>
      </c>
      <c r="L498" s="56">
        <f t="shared" ref="L498:L561" si="222">K498-T498</f>
        <v>3</v>
      </c>
      <c r="M498" s="56">
        <f t="shared" si="206"/>
        <v>3</v>
      </c>
      <c r="N498" s="57">
        <f t="shared" si="210"/>
        <v>3</v>
      </c>
      <c r="O498" s="57" t="e">
        <f t="shared" si="211"/>
        <v>#N/A</v>
      </c>
      <c r="P498" s="56" t="e">
        <f t="shared" si="212"/>
        <v>#N/A</v>
      </c>
      <c r="Q498" s="56" t="e">
        <f t="shared" si="203"/>
        <v>#N/A</v>
      </c>
      <c r="R498" s="7" t="e">
        <f t="shared" si="213"/>
        <v>#N/A</v>
      </c>
      <c r="S498" s="7" t="e">
        <f t="shared" si="214"/>
        <v>#N/A</v>
      </c>
      <c r="T498" s="56">
        <f t="shared" ref="T498:T561" si="223">T497+COUNTIF(O498,"1")</f>
        <v>16</v>
      </c>
      <c r="U498" s="56">
        <f t="shared" si="215"/>
        <v>1</v>
      </c>
      <c r="W498" s="8" t="str">
        <f t="shared" si="216"/>
        <v>IN</v>
      </c>
      <c r="X498" s="58" t="str">
        <f t="shared" si="220"/>
        <v/>
      </c>
      <c r="Y498" s="59">
        <f t="shared" ref="Y498:Y561" si="224">IFERROR(X498/G498,0)</f>
        <v>0</v>
      </c>
      <c r="Z498" s="59">
        <f t="shared" ref="Z498:Z561" si="225">IF(AA497&gt;0,0+Y498,Z497+Y498)</f>
        <v>0</v>
      </c>
      <c r="AA498" s="59">
        <f>IFERROR(IF(U498&gt;1,"",MAX($Z$353:Z498)*P498),0)</f>
        <v>0</v>
      </c>
      <c r="AB498" s="59">
        <f t="shared" ref="AB498:AB561" si="226">AB497+AA498</f>
        <v>65414.654249655359</v>
      </c>
    </row>
    <row r="499" spans="1:28" ht="15.75" customHeight="1" x14ac:dyDescent="0.25">
      <c r="A499" s="78">
        <f t="shared" si="217"/>
        <v>45351</v>
      </c>
      <c r="B499" s="2" t="e">
        <f>VLOOKUP(A499,Import!$A$2:$H$8,5,FALSE)</f>
        <v>#N/A</v>
      </c>
      <c r="C499" s="54" t="e">
        <f t="shared" si="218"/>
        <v>#N/A</v>
      </c>
      <c r="D499" s="79" t="e">
        <f>VLOOKUP(A499,Import!$A$2:$H$8,2,FALSE)</f>
        <v>#N/A</v>
      </c>
      <c r="E499" s="55" t="e">
        <f t="shared" si="205"/>
        <v>#N/A</v>
      </c>
      <c r="F499" s="8" t="e">
        <f t="shared" si="204"/>
        <v>#N/A</v>
      </c>
      <c r="G499" s="76" t="e">
        <f t="shared" si="207"/>
        <v>#N/A</v>
      </c>
      <c r="H499" s="56" t="e">
        <f t="shared" si="219"/>
        <v>#N/A</v>
      </c>
      <c r="I499" s="7" t="e">
        <f t="shared" si="208"/>
        <v>#N/A</v>
      </c>
      <c r="J499" s="7" t="e">
        <f t="shared" si="209"/>
        <v>#N/A</v>
      </c>
      <c r="K499" s="56">
        <f t="shared" si="221"/>
        <v>19</v>
      </c>
      <c r="L499" s="56">
        <f t="shared" si="222"/>
        <v>3</v>
      </c>
      <c r="M499" s="56">
        <f t="shared" si="206"/>
        <v>3</v>
      </c>
      <c r="N499" s="57">
        <f t="shared" si="210"/>
        <v>3</v>
      </c>
      <c r="O499" s="57" t="e">
        <f t="shared" si="211"/>
        <v>#N/A</v>
      </c>
      <c r="P499" s="56" t="e">
        <f t="shared" si="212"/>
        <v>#N/A</v>
      </c>
      <c r="Q499" s="56" t="e">
        <f t="shared" si="203"/>
        <v>#N/A</v>
      </c>
      <c r="R499" s="7" t="e">
        <f t="shared" si="213"/>
        <v>#N/A</v>
      </c>
      <c r="S499" s="7" t="e">
        <f t="shared" si="214"/>
        <v>#N/A</v>
      </c>
      <c r="T499" s="56">
        <f t="shared" si="223"/>
        <v>16</v>
      </c>
      <c r="U499" s="56">
        <f t="shared" si="215"/>
        <v>1</v>
      </c>
      <c r="W499" s="8" t="str">
        <f t="shared" si="216"/>
        <v>IN</v>
      </c>
      <c r="X499" s="58" t="str">
        <f t="shared" si="220"/>
        <v/>
      </c>
      <c r="Y499" s="59">
        <f t="shared" si="224"/>
        <v>0</v>
      </c>
      <c r="Z499" s="59">
        <f t="shared" si="225"/>
        <v>0</v>
      </c>
      <c r="AA499" s="59">
        <f>IFERROR(IF(U499&gt;1,"",MAX($Z$353:Z499)*P499),0)</f>
        <v>0</v>
      </c>
      <c r="AB499" s="59">
        <f t="shared" si="226"/>
        <v>65414.654249655359</v>
      </c>
    </row>
    <row r="500" spans="1:28" ht="15.75" customHeight="1" x14ac:dyDescent="0.25">
      <c r="A500" s="78">
        <f t="shared" si="217"/>
        <v>45352</v>
      </c>
      <c r="B500" s="2" t="e">
        <f>VLOOKUP(A500,Import!$A$2:$H$8,5,FALSE)</f>
        <v>#N/A</v>
      </c>
      <c r="C500" s="54" t="e">
        <f t="shared" si="218"/>
        <v>#N/A</v>
      </c>
      <c r="D500" s="79" t="e">
        <f>VLOOKUP(A500,Import!$A$2:$H$8,2,FALSE)</f>
        <v>#N/A</v>
      </c>
      <c r="E500" s="55" t="e">
        <f t="shared" si="205"/>
        <v>#N/A</v>
      </c>
      <c r="F500" s="8" t="e">
        <f t="shared" si="204"/>
        <v>#N/A</v>
      </c>
      <c r="G500" s="76" t="e">
        <f t="shared" si="207"/>
        <v>#N/A</v>
      </c>
      <c r="H500" s="56" t="e">
        <f t="shared" si="219"/>
        <v>#N/A</v>
      </c>
      <c r="I500" s="7" t="e">
        <f t="shared" si="208"/>
        <v>#N/A</v>
      </c>
      <c r="J500" s="7" t="e">
        <f t="shared" si="209"/>
        <v>#N/A</v>
      </c>
      <c r="K500" s="56">
        <f t="shared" si="221"/>
        <v>19</v>
      </c>
      <c r="L500" s="56">
        <f t="shared" si="222"/>
        <v>3</v>
      </c>
      <c r="M500" s="56">
        <f t="shared" si="206"/>
        <v>3</v>
      </c>
      <c r="N500" s="57">
        <f t="shared" si="210"/>
        <v>3</v>
      </c>
      <c r="O500" s="57" t="e">
        <f t="shared" si="211"/>
        <v>#N/A</v>
      </c>
      <c r="P500" s="56" t="e">
        <f t="shared" si="212"/>
        <v>#N/A</v>
      </c>
      <c r="Q500" s="56" t="e">
        <f t="shared" si="203"/>
        <v>#N/A</v>
      </c>
      <c r="R500" s="7" t="e">
        <f t="shared" si="213"/>
        <v>#N/A</v>
      </c>
      <c r="S500" s="7" t="e">
        <f t="shared" si="214"/>
        <v>#N/A</v>
      </c>
      <c r="T500" s="56">
        <f t="shared" si="223"/>
        <v>16</v>
      </c>
      <c r="U500" s="56">
        <f t="shared" si="215"/>
        <v>1</v>
      </c>
      <c r="W500" s="8" t="str">
        <f t="shared" si="216"/>
        <v>IN</v>
      </c>
      <c r="X500" s="58" t="str">
        <f t="shared" si="220"/>
        <v/>
      </c>
      <c r="Y500" s="59">
        <f t="shared" si="224"/>
        <v>0</v>
      </c>
      <c r="Z500" s="59">
        <f t="shared" si="225"/>
        <v>0</v>
      </c>
      <c r="AA500" s="59">
        <f>IFERROR(IF(U500&gt;1,"",MAX($Z$353:Z500)*P500),0)</f>
        <v>0</v>
      </c>
      <c r="AB500" s="59">
        <f t="shared" si="226"/>
        <v>65414.654249655359</v>
      </c>
    </row>
    <row r="501" spans="1:28" ht="15.75" customHeight="1" x14ac:dyDescent="0.25">
      <c r="A501" s="78">
        <f t="shared" si="217"/>
        <v>45353</v>
      </c>
      <c r="B501" s="2" t="e">
        <f>VLOOKUP(A501,Import!$A$2:$H$8,5,FALSE)</f>
        <v>#N/A</v>
      </c>
      <c r="C501" s="54" t="e">
        <f t="shared" si="218"/>
        <v>#N/A</v>
      </c>
      <c r="D501" s="79" t="e">
        <f>VLOOKUP(A501,Import!$A$2:$H$8,2,FALSE)</f>
        <v>#N/A</v>
      </c>
      <c r="E501" s="55" t="e">
        <f t="shared" si="205"/>
        <v>#N/A</v>
      </c>
      <c r="F501" s="8" t="e">
        <f t="shared" si="204"/>
        <v>#N/A</v>
      </c>
      <c r="G501" s="76" t="e">
        <f t="shared" si="207"/>
        <v>#N/A</v>
      </c>
      <c r="H501" s="56" t="e">
        <f t="shared" si="219"/>
        <v>#N/A</v>
      </c>
      <c r="I501" s="7" t="e">
        <f t="shared" si="208"/>
        <v>#N/A</v>
      </c>
      <c r="J501" s="7" t="e">
        <f t="shared" si="209"/>
        <v>#N/A</v>
      </c>
      <c r="K501" s="56">
        <f t="shared" si="221"/>
        <v>19</v>
      </c>
      <c r="L501" s="56">
        <f t="shared" si="222"/>
        <v>3</v>
      </c>
      <c r="M501" s="56">
        <f t="shared" si="206"/>
        <v>3</v>
      </c>
      <c r="N501" s="57">
        <f t="shared" si="210"/>
        <v>3</v>
      </c>
      <c r="O501" s="57" t="e">
        <f t="shared" si="211"/>
        <v>#N/A</v>
      </c>
      <c r="P501" s="56" t="e">
        <f t="shared" si="212"/>
        <v>#N/A</v>
      </c>
      <c r="Q501" s="56" t="e">
        <f t="shared" si="203"/>
        <v>#N/A</v>
      </c>
      <c r="R501" s="7" t="e">
        <f t="shared" si="213"/>
        <v>#N/A</v>
      </c>
      <c r="S501" s="7" t="e">
        <f t="shared" si="214"/>
        <v>#N/A</v>
      </c>
      <c r="T501" s="56">
        <f t="shared" si="223"/>
        <v>16</v>
      </c>
      <c r="U501" s="56">
        <f t="shared" si="215"/>
        <v>1</v>
      </c>
      <c r="W501" s="8" t="str">
        <f t="shared" si="216"/>
        <v>IN</v>
      </c>
      <c r="X501" s="58" t="str">
        <f t="shared" si="220"/>
        <v/>
      </c>
      <c r="Y501" s="59">
        <f t="shared" si="224"/>
        <v>0</v>
      </c>
      <c r="Z501" s="59">
        <f t="shared" si="225"/>
        <v>0</v>
      </c>
      <c r="AA501" s="59">
        <f>IFERROR(IF(U501&gt;1,"",MAX($Z$353:Z501)*P501),0)</f>
        <v>0</v>
      </c>
      <c r="AB501" s="59">
        <f t="shared" si="226"/>
        <v>65414.654249655359</v>
      </c>
    </row>
    <row r="502" spans="1:28" ht="15.75" customHeight="1" x14ac:dyDescent="0.25">
      <c r="A502" s="78">
        <f t="shared" si="217"/>
        <v>45354</v>
      </c>
      <c r="B502" s="2" t="e">
        <f>VLOOKUP(A502,Import!$A$2:$H$8,5,FALSE)</f>
        <v>#N/A</v>
      </c>
      <c r="C502" s="54" t="e">
        <f t="shared" si="218"/>
        <v>#N/A</v>
      </c>
      <c r="D502" s="79" t="e">
        <f>VLOOKUP(A502,Import!$A$2:$H$8,2,FALSE)</f>
        <v>#N/A</v>
      </c>
      <c r="E502" s="55" t="e">
        <f t="shared" si="205"/>
        <v>#N/A</v>
      </c>
      <c r="F502" s="8" t="e">
        <f t="shared" si="204"/>
        <v>#N/A</v>
      </c>
      <c r="G502" s="76" t="e">
        <f t="shared" si="207"/>
        <v>#N/A</v>
      </c>
      <c r="H502" s="56" t="e">
        <f t="shared" si="219"/>
        <v>#N/A</v>
      </c>
      <c r="I502" s="7" t="e">
        <f t="shared" si="208"/>
        <v>#N/A</v>
      </c>
      <c r="J502" s="7" t="e">
        <f t="shared" si="209"/>
        <v>#N/A</v>
      </c>
      <c r="K502" s="56">
        <f t="shared" si="221"/>
        <v>19</v>
      </c>
      <c r="L502" s="56">
        <f t="shared" si="222"/>
        <v>3</v>
      </c>
      <c r="M502" s="56">
        <f t="shared" si="206"/>
        <v>3</v>
      </c>
      <c r="N502" s="57">
        <f t="shared" si="210"/>
        <v>3</v>
      </c>
      <c r="O502" s="57" t="e">
        <f t="shared" si="211"/>
        <v>#N/A</v>
      </c>
      <c r="P502" s="56" t="e">
        <f t="shared" si="212"/>
        <v>#N/A</v>
      </c>
      <c r="Q502" s="56" t="e">
        <f t="shared" si="203"/>
        <v>#N/A</v>
      </c>
      <c r="R502" s="7" t="e">
        <f t="shared" si="213"/>
        <v>#N/A</v>
      </c>
      <c r="S502" s="7" t="e">
        <f t="shared" si="214"/>
        <v>#N/A</v>
      </c>
      <c r="T502" s="56">
        <f t="shared" si="223"/>
        <v>16</v>
      </c>
      <c r="U502" s="56">
        <f t="shared" si="215"/>
        <v>1</v>
      </c>
      <c r="W502" s="8" t="str">
        <f t="shared" si="216"/>
        <v>IN</v>
      </c>
      <c r="X502" s="58" t="str">
        <f t="shared" si="220"/>
        <v/>
      </c>
      <c r="Y502" s="59">
        <f t="shared" si="224"/>
        <v>0</v>
      </c>
      <c r="Z502" s="59">
        <f t="shared" si="225"/>
        <v>0</v>
      </c>
      <c r="AA502" s="59">
        <f>IFERROR(IF(U502&gt;1,"",MAX($Z$353:Z502)*P502),0)</f>
        <v>0</v>
      </c>
      <c r="AB502" s="59">
        <f t="shared" si="226"/>
        <v>65414.654249655359</v>
      </c>
    </row>
    <row r="503" spans="1:28" ht="15.75" customHeight="1" x14ac:dyDescent="0.25">
      <c r="A503" s="78">
        <f t="shared" si="217"/>
        <v>45355</v>
      </c>
      <c r="B503" s="2" t="e">
        <f>VLOOKUP(A503,Import!$A$2:$H$8,5,FALSE)</f>
        <v>#N/A</v>
      </c>
      <c r="C503" s="54" t="e">
        <f t="shared" si="218"/>
        <v>#N/A</v>
      </c>
      <c r="D503" s="79" t="e">
        <f>VLOOKUP(A503,Import!$A$2:$H$8,2,FALSE)</f>
        <v>#N/A</v>
      </c>
      <c r="E503" s="55" t="e">
        <f t="shared" si="205"/>
        <v>#N/A</v>
      </c>
      <c r="F503" s="8" t="e">
        <f t="shared" si="204"/>
        <v>#N/A</v>
      </c>
      <c r="G503" s="76" t="e">
        <f t="shared" si="207"/>
        <v>#N/A</v>
      </c>
      <c r="H503" s="56" t="e">
        <f t="shared" si="219"/>
        <v>#N/A</v>
      </c>
      <c r="I503" s="7" t="e">
        <f t="shared" si="208"/>
        <v>#N/A</v>
      </c>
      <c r="J503" s="7" t="e">
        <f t="shared" si="209"/>
        <v>#N/A</v>
      </c>
      <c r="K503" s="56">
        <f t="shared" si="221"/>
        <v>19</v>
      </c>
      <c r="L503" s="56">
        <f t="shared" si="222"/>
        <v>3</v>
      </c>
      <c r="M503" s="56">
        <f t="shared" si="206"/>
        <v>3</v>
      </c>
      <c r="N503" s="57">
        <f t="shared" si="210"/>
        <v>3</v>
      </c>
      <c r="O503" s="57" t="e">
        <f t="shared" si="211"/>
        <v>#N/A</v>
      </c>
      <c r="P503" s="56" t="e">
        <f t="shared" si="212"/>
        <v>#N/A</v>
      </c>
      <c r="Q503" s="56" t="e">
        <f t="shared" si="203"/>
        <v>#N/A</v>
      </c>
      <c r="R503" s="7" t="e">
        <f t="shared" si="213"/>
        <v>#N/A</v>
      </c>
      <c r="S503" s="7" t="e">
        <f t="shared" si="214"/>
        <v>#N/A</v>
      </c>
      <c r="T503" s="56">
        <f t="shared" si="223"/>
        <v>16</v>
      </c>
      <c r="U503" s="56">
        <f t="shared" si="215"/>
        <v>1</v>
      </c>
      <c r="W503" s="8" t="str">
        <f t="shared" si="216"/>
        <v>IN</v>
      </c>
      <c r="X503" s="58" t="str">
        <f t="shared" si="220"/>
        <v/>
      </c>
      <c r="Y503" s="59">
        <f t="shared" si="224"/>
        <v>0</v>
      </c>
      <c r="Z503" s="59">
        <f t="shared" si="225"/>
        <v>0</v>
      </c>
      <c r="AA503" s="59">
        <f>IFERROR(IF(U503&gt;1,"",MAX($Z$353:Z503)*P503),0)</f>
        <v>0</v>
      </c>
      <c r="AB503" s="59">
        <f t="shared" si="226"/>
        <v>65414.654249655359</v>
      </c>
    </row>
    <row r="504" spans="1:28" ht="15.75" customHeight="1" x14ac:dyDescent="0.25">
      <c r="A504" s="78">
        <f t="shared" si="217"/>
        <v>45356</v>
      </c>
      <c r="B504" s="2">
        <f>VLOOKUP(A504,Import!$A$2:$H$8,5,FALSE)</f>
        <v>0.62160497903823853</v>
      </c>
      <c r="C504" s="54" t="e">
        <f t="shared" si="218"/>
        <v>#N/A</v>
      </c>
      <c r="D504" s="79">
        <f>VLOOKUP(A504,Import!$A$2:$H$8,2,FALSE)</f>
        <v>59</v>
      </c>
      <c r="E504" s="55" t="e">
        <f t="shared" si="205"/>
        <v>#N/A</v>
      </c>
      <c r="F504" s="8" t="e">
        <f t="shared" si="204"/>
        <v>#N/A</v>
      </c>
      <c r="G504" s="76" t="e">
        <f t="shared" si="207"/>
        <v>#N/A</v>
      </c>
      <c r="H504" s="56" t="e">
        <f t="shared" si="219"/>
        <v>#N/A</v>
      </c>
      <c r="I504" s="7" t="e">
        <f t="shared" si="208"/>
        <v>#N/A</v>
      </c>
      <c r="J504" s="7" t="e">
        <f t="shared" si="209"/>
        <v>#N/A</v>
      </c>
      <c r="K504" s="56">
        <f t="shared" si="221"/>
        <v>19</v>
      </c>
      <c r="L504" s="56">
        <f t="shared" si="222"/>
        <v>3</v>
      </c>
      <c r="M504" s="56">
        <f t="shared" si="206"/>
        <v>3</v>
      </c>
      <c r="N504" s="57">
        <f t="shared" si="210"/>
        <v>3</v>
      </c>
      <c r="O504" s="57" t="e">
        <f t="shared" si="211"/>
        <v>#N/A</v>
      </c>
      <c r="P504" s="56" t="e">
        <f t="shared" si="212"/>
        <v>#N/A</v>
      </c>
      <c r="Q504" s="56" t="e">
        <f t="shared" si="203"/>
        <v>#N/A</v>
      </c>
      <c r="R504" s="7" t="e">
        <f t="shared" si="213"/>
        <v>#N/A</v>
      </c>
      <c r="S504" s="7" t="e">
        <f t="shared" si="214"/>
        <v>#N/A</v>
      </c>
      <c r="T504" s="56">
        <f t="shared" si="223"/>
        <v>16</v>
      </c>
      <c r="U504" s="56">
        <f t="shared" si="215"/>
        <v>1</v>
      </c>
      <c r="W504" s="8" t="str">
        <f t="shared" si="216"/>
        <v>IN</v>
      </c>
      <c r="X504" s="58" t="str">
        <f t="shared" si="220"/>
        <v/>
      </c>
      <c r="Y504" s="59">
        <f t="shared" si="224"/>
        <v>0</v>
      </c>
      <c r="Z504" s="59">
        <f t="shared" si="225"/>
        <v>0</v>
      </c>
      <c r="AA504" s="59">
        <f>IFERROR(IF(U504&gt;1,"",MAX($Z$353:Z504)*P504),0)</f>
        <v>0</v>
      </c>
      <c r="AB504" s="59">
        <f t="shared" si="226"/>
        <v>65414.654249655359</v>
      </c>
    </row>
    <row r="505" spans="1:28" ht="15.75" customHeight="1" x14ac:dyDescent="0.25">
      <c r="A505" s="78">
        <f t="shared" si="217"/>
        <v>45357</v>
      </c>
      <c r="B505" s="2">
        <f>VLOOKUP(A505,Import!$A$2:$H$8,5,FALSE)</f>
        <v>0.55023497343063354</v>
      </c>
      <c r="C505" s="54">
        <f t="shared" si="218"/>
        <v>-0.11481569166004797</v>
      </c>
      <c r="D505" s="79">
        <f>VLOOKUP(A505,Import!$A$2:$H$8,2,FALSE)</f>
        <v>82</v>
      </c>
      <c r="E505" s="55">
        <f t="shared" si="205"/>
        <v>0.38983050847457629</v>
      </c>
      <c r="F505" s="8">
        <f t="shared" si="204"/>
        <v>1</v>
      </c>
      <c r="G505" s="76" t="e">
        <f t="shared" si="207"/>
        <v>#N/A</v>
      </c>
      <c r="H505" s="56" t="e">
        <f t="shared" si="219"/>
        <v>#N/A</v>
      </c>
      <c r="I505" s="7" t="e">
        <f t="shared" si="208"/>
        <v>#N/A</v>
      </c>
      <c r="J505" s="7" t="e">
        <f t="shared" si="209"/>
        <v>#N/A</v>
      </c>
      <c r="K505" s="56">
        <f t="shared" si="221"/>
        <v>20</v>
      </c>
      <c r="L505" s="56">
        <f t="shared" si="222"/>
        <v>4</v>
      </c>
      <c r="M505" s="56">
        <f t="shared" si="206"/>
        <v>4</v>
      </c>
      <c r="N505" s="57">
        <f t="shared" si="210"/>
        <v>4</v>
      </c>
      <c r="O505" s="57" t="str">
        <f t="shared" si="211"/>
        <v>X</v>
      </c>
      <c r="P505" s="56" t="e">
        <f t="shared" si="212"/>
        <v>#N/A</v>
      </c>
      <c r="Q505" s="56" t="e">
        <f t="shared" si="203"/>
        <v>#N/A</v>
      </c>
      <c r="R505" s="7" t="e">
        <f t="shared" si="213"/>
        <v>#N/A</v>
      </c>
      <c r="S505" s="7" t="e">
        <f t="shared" si="214"/>
        <v>#N/A</v>
      </c>
      <c r="T505" s="56">
        <f t="shared" si="223"/>
        <v>16</v>
      </c>
      <c r="U505" s="56">
        <f t="shared" si="215"/>
        <v>1</v>
      </c>
      <c r="W505" s="8" t="str">
        <f t="shared" si="216"/>
        <v>IN</v>
      </c>
      <c r="X505" s="58" t="str">
        <f t="shared" si="220"/>
        <v/>
      </c>
      <c r="Y505" s="59">
        <f t="shared" si="224"/>
        <v>0</v>
      </c>
      <c r="Z505" s="59">
        <f t="shared" si="225"/>
        <v>0</v>
      </c>
      <c r="AA505" s="59">
        <f>IFERROR(IF(U505&gt;1,"",MAX($Z$353:Z505)*P505),0)</f>
        <v>0</v>
      </c>
      <c r="AB505" s="59">
        <f t="shared" si="226"/>
        <v>65414.654249655359</v>
      </c>
    </row>
    <row r="506" spans="1:28" ht="15.75" customHeight="1" x14ac:dyDescent="0.25">
      <c r="A506" s="78">
        <f t="shared" si="217"/>
        <v>45358</v>
      </c>
      <c r="B506" s="2">
        <f>VLOOKUP(A506,Import!$A$2:$H$8,5,FALSE)</f>
        <v>0.57644397020339966</v>
      </c>
      <c r="C506" s="54">
        <f t="shared" si="218"/>
        <v>4.7632371692691397E-2</v>
      </c>
      <c r="D506" s="79">
        <f>VLOOKUP(A506,Import!$A$2:$H$8,2,FALSE)</f>
        <v>62</v>
      </c>
      <c r="E506" s="55">
        <f t="shared" si="205"/>
        <v>-0.24390243902439024</v>
      </c>
      <c r="F506" s="8" t="str">
        <f t="shared" si="204"/>
        <v/>
      </c>
      <c r="G506" s="76">
        <f t="shared" si="207"/>
        <v>0.57644397020339966</v>
      </c>
      <c r="H506" s="56" t="e">
        <f t="shared" si="219"/>
        <v>#N/A</v>
      </c>
      <c r="I506" s="7">
        <f t="shared" si="208"/>
        <v>4.7632371692691397E-2</v>
      </c>
      <c r="J506" s="7">
        <f t="shared" si="209"/>
        <v>-0.24390243902439024</v>
      </c>
      <c r="K506" s="56">
        <f t="shared" si="221"/>
        <v>20</v>
      </c>
      <c r="L506" s="56">
        <f t="shared" si="222"/>
        <v>4</v>
      </c>
      <c r="M506" s="56">
        <f t="shared" si="206"/>
        <v>4</v>
      </c>
      <c r="N506" s="57">
        <f t="shared" si="210"/>
        <v>4</v>
      </c>
      <c r="O506" s="57" t="str">
        <f t="shared" si="211"/>
        <v/>
      </c>
      <c r="P506" s="56" t="str">
        <f t="shared" si="212"/>
        <v/>
      </c>
      <c r="Q506" s="56" t="str">
        <f t="shared" si="203"/>
        <v/>
      </c>
      <c r="R506" s="7" t="str">
        <f t="shared" si="213"/>
        <v/>
      </c>
      <c r="S506" s="7" t="str">
        <f t="shared" si="214"/>
        <v/>
      </c>
      <c r="T506" s="56">
        <f t="shared" si="223"/>
        <v>16</v>
      </c>
      <c r="U506" s="56">
        <f t="shared" si="215"/>
        <v>1</v>
      </c>
      <c r="W506" s="8" t="str">
        <f t="shared" si="216"/>
        <v>IN</v>
      </c>
      <c r="X506" s="58">
        <f t="shared" si="220"/>
        <v>1000</v>
      </c>
      <c r="Y506" s="59">
        <f t="shared" si="224"/>
        <v>1734.7739792423322</v>
      </c>
      <c r="Z506" s="59">
        <f t="shared" si="225"/>
        <v>1734.7739792423322</v>
      </c>
      <c r="AA506" s="59">
        <f>IFERROR(IF(U506&gt;1,"",MAX($Z$353:Z506)*P506),0)</f>
        <v>0</v>
      </c>
      <c r="AB506" s="59">
        <f t="shared" si="226"/>
        <v>65414.654249655359</v>
      </c>
    </row>
    <row r="507" spans="1:28" ht="15.75" customHeight="1" x14ac:dyDescent="0.25">
      <c r="A507" s="78">
        <f t="shared" si="217"/>
        <v>45359</v>
      </c>
      <c r="B507" s="2">
        <f>VLOOKUP(A507,Import!$A$2:$H$8,5,FALSE)</f>
        <v>0.60837000608444214</v>
      </c>
      <c r="C507" s="54">
        <f t="shared" si="218"/>
        <v>5.5384456306789544E-2</v>
      </c>
      <c r="D507" s="79">
        <f>VLOOKUP(A507,Import!$A$2:$H$8,2,FALSE)</f>
        <v>60</v>
      </c>
      <c r="E507" s="55">
        <f t="shared" si="205"/>
        <v>-3.2258064516129031E-2</v>
      </c>
      <c r="F507" s="8" t="str">
        <f t="shared" si="204"/>
        <v/>
      </c>
      <c r="G507" s="76" t="str">
        <f t="shared" si="207"/>
        <v/>
      </c>
      <c r="H507" s="56" t="str">
        <f t="shared" si="219"/>
        <v/>
      </c>
      <c r="I507" s="7" t="str">
        <f t="shared" si="208"/>
        <v/>
      </c>
      <c r="J507" s="7" t="str">
        <f t="shared" si="209"/>
        <v/>
      </c>
      <c r="K507" s="56">
        <f t="shared" si="221"/>
        <v>20</v>
      </c>
      <c r="L507" s="56">
        <f t="shared" si="222"/>
        <v>4</v>
      </c>
      <c r="M507" s="56">
        <f t="shared" si="206"/>
        <v>4</v>
      </c>
      <c r="N507" s="57">
        <f t="shared" si="210"/>
        <v>4</v>
      </c>
      <c r="O507" s="57" t="str">
        <f t="shared" si="211"/>
        <v/>
      </c>
      <c r="P507" s="56" t="str">
        <f t="shared" si="212"/>
        <v/>
      </c>
      <c r="Q507" s="56" t="str">
        <f t="shared" si="203"/>
        <v/>
      </c>
      <c r="R507" s="7" t="str">
        <f t="shared" si="213"/>
        <v/>
      </c>
      <c r="S507" s="7" t="str">
        <f t="shared" si="214"/>
        <v/>
      </c>
      <c r="T507" s="56">
        <f t="shared" si="223"/>
        <v>16</v>
      </c>
      <c r="U507" s="56">
        <f t="shared" si="215"/>
        <v>1</v>
      </c>
      <c r="W507" s="8" t="str">
        <f t="shared" si="216"/>
        <v>IN</v>
      </c>
      <c r="X507" s="58" t="str">
        <f t="shared" si="220"/>
        <v/>
      </c>
      <c r="Y507" s="59">
        <f t="shared" si="224"/>
        <v>0</v>
      </c>
      <c r="Z507" s="59">
        <f t="shared" si="225"/>
        <v>1734.7739792423322</v>
      </c>
      <c r="AA507" s="59">
        <f>IFERROR(IF(U507&gt;1,"",MAX($Z$353:Z507)*P507),0)</f>
        <v>0</v>
      </c>
      <c r="AB507" s="59">
        <f t="shared" si="226"/>
        <v>65414.654249655359</v>
      </c>
    </row>
    <row r="508" spans="1:28" ht="15.75" customHeight="1" x14ac:dyDescent="0.25">
      <c r="A508" s="78">
        <f t="shared" si="217"/>
        <v>45360</v>
      </c>
      <c r="B508" s="2">
        <f>VLOOKUP(A508,Import!$A$2:$H$8,5,FALSE)</f>
        <v>0.60484397411346436</v>
      </c>
      <c r="C508" s="54">
        <f t="shared" si="218"/>
        <v>-5.7958675406630219E-3</v>
      </c>
      <c r="D508" s="79">
        <f>VLOOKUP(A508,Import!$A$2:$H$8,2,FALSE)</f>
        <v>59</v>
      </c>
      <c r="E508" s="55">
        <f t="shared" si="205"/>
        <v>-1.6666666666666666E-2</v>
      </c>
      <c r="F508" s="8" t="str">
        <f t="shared" si="204"/>
        <v/>
      </c>
      <c r="G508" s="76" t="str">
        <f t="shared" si="207"/>
        <v/>
      </c>
      <c r="H508" s="56" t="str">
        <f t="shared" si="219"/>
        <v/>
      </c>
      <c r="I508" s="7" t="str">
        <f t="shared" si="208"/>
        <v/>
      </c>
      <c r="J508" s="7" t="str">
        <f t="shared" si="209"/>
        <v/>
      </c>
      <c r="K508" s="56">
        <f t="shared" si="221"/>
        <v>20</v>
      </c>
      <c r="L508" s="56">
        <f t="shared" si="222"/>
        <v>4</v>
      </c>
      <c r="M508" s="56">
        <f t="shared" si="206"/>
        <v>4</v>
      </c>
      <c r="N508" s="57">
        <f t="shared" si="210"/>
        <v>4</v>
      </c>
      <c r="O508" s="57" t="str">
        <f t="shared" si="211"/>
        <v/>
      </c>
      <c r="P508" s="56" t="str">
        <f t="shared" si="212"/>
        <v/>
      </c>
      <c r="Q508" s="56" t="str">
        <f t="shared" si="203"/>
        <v/>
      </c>
      <c r="R508" s="7" t="str">
        <f t="shared" si="213"/>
        <v/>
      </c>
      <c r="S508" s="7" t="str">
        <f t="shared" si="214"/>
        <v/>
      </c>
      <c r="T508" s="56">
        <f t="shared" si="223"/>
        <v>16</v>
      </c>
      <c r="U508" s="56">
        <f t="shared" si="215"/>
        <v>1</v>
      </c>
      <c r="W508" s="8" t="str">
        <f t="shared" si="216"/>
        <v>IN</v>
      </c>
      <c r="X508" s="58" t="str">
        <f t="shared" si="220"/>
        <v/>
      </c>
      <c r="Y508" s="59">
        <f t="shared" si="224"/>
        <v>0</v>
      </c>
      <c r="Z508" s="59">
        <f t="shared" si="225"/>
        <v>1734.7739792423322</v>
      </c>
      <c r="AA508" s="59">
        <f>IFERROR(IF(U508&gt;1,"",MAX($Z$353:Z508)*P508),0)</f>
        <v>0</v>
      </c>
      <c r="AB508" s="59">
        <f t="shared" si="226"/>
        <v>65414.654249655359</v>
      </c>
    </row>
    <row r="509" spans="1:28" ht="15.75" customHeight="1" x14ac:dyDescent="0.25">
      <c r="A509" s="78">
        <f t="shared" si="217"/>
        <v>45361</v>
      </c>
      <c r="B509" s="2">
        <f>VLOOKUP(A509,Import!$A$2:$H$8,5,FALSE)</f>
        <v>0.61873400211334229</v>
      </c>
      <c r="C509" s="54">
        <f t="shared" si="218"/>
        <v>2.2964646411889788E-2</v>
      </c>
      <c r="D509" s="79">
        <f>VLOOKUP(A509,Import!$A$2:$H$8,2,FALSE)</f>
        <v>58</v>
      </c>
      <c r="E509" s="55">
        <f t="shared" si="205"/>
        <v>-1.6949152542372881E-2</v>
      </c>
      <c r="F509" s="8" t="str">
        <f t="shared" si="204"/>
        <v/>
      </c>
      <c r="G509" s="76" t="str">
        <f t="shared" si="207"/>
        <v/>
      </c>
      <c r="H509" s="56" t="str">
        <f t="shared" si="219"/>
        <v/>
      </c>
      <c r="I509" s="7" t="str">
        <f t="shared" si="208"/>
        <v/>
      </c>
      <c r="J509" s="7" t="str">
        <f t="shared" si="209"/>
        <v/>
      </c>
      <c r="K509" s="56">
        <f t="shared" si="221"/>
        <v>20</v>
      </c>
      <c r="L509" s="56">
        <f t="shared" si="222"/>
        <v>4</v>
      </c>
      <c r="M509" s="56">
        <f t="shared" si="206"/>
        <v>4</v>
      </c>
      <c r="N509" s="57">
        <f t="shared" si="210"/>
        <v>4</v>
      </c>
      <c r="O509" s="57" t="str">
        <f t="shared" si="211"/>
        <v/>
      </c>
      <c r="P509" s="56" t="str">
        <f t="shared" si="212"/>
        <v/>
      </c>
      <c r="Q509" s="56" t="str">
        <f t="shared" si="203"/>
        <v/>
      </c>
      <c r="R509" s="7" t="str">
        <f t="shared" si="213"/>
        <v/>
      </c>
      <c r="S509" s="7" t="str">
        <f t="shared" si="214"/>
        <v/>
      </c>
      <c r="T509" s="56">
        <f t="shared" si="223"/>
        <v>16</v>
      </c>
      <c r="U509" s="56">
        <f t="shared" si="215"/>
        <v>1</v>
      </c>
      <c r="W509" s="8" t="str">
        <f t="shared" si="216"/>
        <v>IN</v>
      </c>
      <c r="X509" s="58" t="str">
        <f t="shared" si="220"/>
        <v/>
      </c>
      <c r="Y509" s="59">
        <f t="shared" si="224"/>
        <v>0</v>
      </c>
      <c r="Z509" s="59">
        <f t="shared" si="225"/>
        <v>1734.7739792423322</v>
      </c>
      <c r="AA509" s="59">
        <f>IFERROR(IF(U509&gt;1,"",MAX($Z$353:Z509)*P509),0)</f>
        <v>0</v>
      </c>
      <c r="AB509" s="59">
        <f t="shared" si="226"/>
        <v>65414.654249655359</v>
      </c>
    </row>
    <row r="510" spans="1:28" ht="15.75" customHeight="1" x14ac:dyDescent="0.25">
      <c r="A510" s="78">
        <f t="shared" si="217"/>
        <v>45362</v>
      </c>
      <c r="B510" s="2">
        <f>VLOOKUP(A510,Import!$A$2:$H$8,5,FALSE)</f>
        <v>0.60708445310592651</v>
      </c>
      <c r="C510" s="54">
        <f t="shared" si="218"/>
        <v>-1.8828040753580175E-2</v>
      </c>
      <c r="D510" s="79">
        <f>VLOOKUP(A510,Import!$A$2:$H$8,2,FALSE)</f>
        <v>43</v>
      </c>
      <c r="E510" s="55">
        <f t="shared" si="205"/>
        <v>-0.25862068965517243</v>
      </c>
      <c r="F510" s="8" t="str">
        <f t="shared" si="204"/>
        <v/>
      </c>
      <c r="G510" s="76" t="str">
        <f t="shared" si="207"/>
        <v/>
      </c>
      <c r="H510" s="56" t="str">
        <f t="shared" si="219"/>
        <v/>
      </c>
      <c r="I510" s="7" t="str">
        <f t="shared" si="208"/>
        <v/>
      </c>
      <c r="J510" s="7" t="str">
        <f t="shared" si="209"/>
        <v/>
      </c>
      <c r="K510" s="56">
        <f t="shared" si="221"/>
        <v>20</v>
      </c>
      <c r="L510" s="56">
        <f t="shared" si="222"/>
        <v>4</v>
      </c>
      <c r="M510" s="56">
        <f t="shared" si="206"/>
        <v>4</v>
      </c>
      <c r="N510" s="57">
        <f t="shared" si="210"/>
        <v>4</v>
      </c>
      <c r="O510" s="57" t="str">
        <f t="shared" si="211"/>
        <v/>
      </c>
      <c r="P510" s="56" t="str">
        <f t="shared" si="212"/>
        <v/>
      </c>
      <c r="Q510" s="56" t="str">
        <f t="shared" si="203"/>
        <v/>
      </c>
      <c r="R510" s="7" t="str">
        <f t="shared" si="213"/>
        <v/>
      </c>
      <c r="S510" s="7" t="str">
        <f t="shared" si="214"/>
        <v/>
      </c>
      <c r="T510" s="56">
        <f t="shared" si="223"/>
        <v>16</v>
      </c>
      <c r="U510" s="56">
        <f t="shared" si="215"/>
        <v>1</v>
      </c>
      <c r="W510" s="8" t="str">
        <f t="shared" si="216"/>
        <v>IN</v>
      </c>
      <c r="X510" s="58" t="str">
        <f t="shared" si="220"/>
        <v/>
      </c>
      <c r="Y510" s="59">
        <f t="shared" si="224"/>
        <v>0</v>
      </c>
      <c r="Z510" s="59">
        <f t="shared" si="225"/>
        <v>1734.7739792423322</v>
      </c>
      <c r="AA510" s="59">
        <f>IFERROR(IF(U510&gt;1,"",MAX($Z$353:Z510)*P510),0)</f>
        <v>0</v>
      </c>
      <c r="AB510" s="59">
        <f t="shared" si="226"/>
        <v>65414.654249655359</v>
      </c>
    </row>
    <row r="511" spans="1:28" ht="15.75" customHeight="1" x14ac:dyDescent="0.25">
      <c r="A511" s="78">
        <f t="shared" si="217"/>
        <v>45363</v>
      </c>
      <c r="B511" s="2" t="e">
        <f>VLOOKUP(A511,Import!$A$2:$H$8,5,FALSE)</f>
        <v>#N/A</v>
      </c>
      <c r="C511" s="54" t="e">
        <f t="shared" si="218"/>
        <v>#N/A</v>
      </c>
      <c r="D511" s="79" t="e">
        <f>VLOOKUP(A511,Import!$A$2:$H$8,2,FALSE)</f>
        <v>#N/A</v>
      </c>
      <c r="E511" s="55" t="e">
        <f t="shared" si="205"/>
        <v>#N/A</v>
      </c>
      <c r="F511" s="8" t="e">
        <f t="shared" si="204"/>
        <v>#N/A</v>
      </c>
      <c r="G511" s="76" t="str">
        <f t="shared" si="207"/>
        <v/>
      </c>
      <c r="H511" s="56" t="str">
        <f t="shared" si="219"/>
        <v/>
      </c>
      <c r="I511" s="7" t="str">
        <f t="shared" si="208"/>
        <v/>
      </c>
      <c r="J511" s="7" t="str">
        <f t="shared" si="209"/>
        <v/>
      </c>
      <c r="K511" s="56">
        <f t="shared" si="221"/>
        <v>20</v>
      </c>
      <c r="L511" s="56">
        <f t="shared" si="222"/>
        <v>4</v>
      </c>
      <c r="M511" s="56">
        <f t="shared" si="206"/>
        <v>4</v>
      </c>
      <c r="N511" s="57">
        <f t="shared" si="210"/>
        <v>4</v>
      </c>
      <c r="O511" s="57" t="e">
        <f t="shared" si="211"/>
        <v>#N/A</v>
      </c>
      <c r="P511" s="56" t="str">
        <f t="shared" si="212"/>
        <v/>
      </c>
      <c r="Q511" s="56" t="str">
        <f t="shared" si="203"/>
        <v/>
      </c>
      <c r="R511" s="7" t="str">
        <f t="shared" si="213"/>
        <v/>
      </c>
      <c r="S511" s="7" t="str">
        <f t="shared" si="214"/>
        <v/>
      </c>
      <c r="T511" s="56">
        <f t="shared" si="223"/>
        <v>16</v>
      </c>
      <c r="U511" s="56">
        <f t="shared" si="215"/>
        <v>1</v>
      </c>
      <c r="W511" s="8" t="str">
        <f t="shared" si="216"/>
        <v>IN</v>
      </c>
      <c r="X511" s="58" t="str">
        <f t="shared" si="220"/>
        <v/>
      </c>
      <c r="Y511" s="59">
        <f t="shared" si="224"/>
        <v>0</v>
      </c>
      <c r="Z511" s="59">
        <f t="shared" si="225"/>
        <v>1734.7739792423322</v>
      </c>
      <c r="AA511" s="59">
        <f>IFERROR(IF(U511&gt;1,"",MAX($Z$353:Z511)*P511),0)</f>
        <v>0</v>
      </c>
      <c r="AB511" s="59">
        <f t="shared" si="226"/>
        <v>65414.654249655359</v>
      </c>
    </row>
    <row r="512" spans="1:28" ht="15.75" customHeight="1" x14ac:dyDescent="0.25">
      <c r="A512" s="78">
        <f t="shared" si="217"/>
        <v>45364</v>
      </c>
      <c r="B512" s="2" t="e">
        <f>VLOOKUP(A512,Import!$A$2:$H$8,5,FALSE)</f>
        <v>#N/A</v>
      </c>
      <c r="C512" s="54" t="e">
        <f t="shared" si="218"/>
        <v>#N/A</v>
      </c>
      <c r="D512" s="79" t="e">
        <f>VLOOKUP(A512,Import!$A$2:$H$8,2,FALSE)</f>
        <v>#N/A</v>
      </c>
      <c r="E512" s="55" t="e">
        <f t="shared" si="205"/>
        <v>#N/A</v>
      </c>
      <c r="F512" s="8" t="e">
        <f t="shared" si="204"/>
        <v>#N/A</v>
      </c>
      <c r="G512" s="76" t="e">
        <f t="shared" si="207"/>
        <v>#N/A</v>
      </c>
      <c r="H512" s="56" t="e">
        <f t="shared" si="219"/>
        <v>#N/A</v>
      </c>
      <c r="I512" s="7" t="e">
        <f t="shared" si="208"/>
        <v>#N/A</v>
      </c>
      <c r="J512" s="7" t="e">
        <f t="shared" si="209"/>
        <v>#N/A</v>
      </c>
      <c r="K512" s="56">
        <f t="shared" si="221"/>
        <v>20</v>
      </c>
      <c r="L512" s="56">
        <f t="shared" si="222"/>
        <v>4</v>
      </c>
      <c r="M512" s="56">
        <f t="shared" si="206"/>
        <v>4</v>
      </c>
      <c r="N512" s="57">
        <f t="shared" si="210"/>
        <v>4</v>
      </c>
      <c r="O512" s="57" t="e">
        <f t="shared" si="211"/>
        <v>#N/A</v>
      </c>
      <c r="P512" s="56" t="e">
        <f t="shared" si="212"/>
        <v>#N/A</v>
      </c>
      <c r="Q512" s="56" t="e">
        <f t="shared" si="203"/>
        <v>#N/A</v>
      </c>
      <c r="R512" s="7" t="e">
        <f t="shared" si="213"/>
        <v>#N/A</v>
      </c>
      <c r="S512" s="7" t="e">
        <f t="shared" si="214"/>
        <v>#N/A</v>
      </c>
      <c r="T512" s="56">
        <f t="shared" si="223"/>
        <v>16</v>
      </c>
      <c r="U512" s="56">
        <f t="shared" si="215"/>
        <v>1</v>
      </c>
      <c r="W512" s="8" t="str">
        <f t="shared" si="216"/>
        <v>IN</v>
      </c>
      <c r="X512" s="58" t="str">
        <f t="shared" si="220"/>
        <v/>
      </c>
      <c r="Y512" s="59">
        <f t="shared" si="224"/>
        <v>0</v>
      </c>
      <c r="Z512" s="59">
        <f t="shared" si="225"/>
        <v>1734.7739792423322</v>
      </c>
      <c r="AA512" s="59">
        <f>IFERROR(IF(U512&gt;1,"",MAX($Z$353:Z512)*P512),0)</f>
        <v>0</v>
      </c>
      <c r="AB512" s="59">
        <f t="shared" si="226"/>
        <v>65414.654249655359</v>
      </c>
    </row>
    <row r="513" spans="1:28" ht="15.75" customHeight="1" x14ac:dyDescent="0.25">
      <c r="A513" s="78">
        <f t="shared" si="217"/>
        <v>45365</v>
      </c>
      <c r="B513" s="2" t="e">
        <f>VLOOKUP(A513,Import!$A$2:$H$8,5,FALSE)</f>
        <v>#N/A</v>
      </c>
      <c r="C513" s="54" t="e">
        <f t="shared" si="218"/>
        <v>#N/A</v>
      </c>
      <c r="D513" s="79" t="e">
        <f>VLOOKUP(A513,Import!$A$2:$H$8,2,FALSE)</f>
        <v>#N/A</v>
      </c>
      <c r="E513" s="55" t="e">
        <f t="shared" si="205"/>
        <v>#N/A</v>
      </c>
      <c r="F513" s="8" t="e">
        <f t="shared" si="204"/>
        <v>#N/A</v>
      </c>
      <c r="G513" s="76" t="e">
        <f t="shared" si="207"/>
        <v>#N/A</v>
      </c>
      <c r="H513" s="56" t="e">
        <f t="shared" si="219"/>
        <v>#N/A</v>
      </c>
      <c r="I513" s="7" t="e">
        <f t="shared" si="208"/>
        <v>#N/A</v>
      </c>
      <c r="J513" s="7" t="e">
        <f t="shared" si="209"/>
        <v>#N/A</v>
      </c>
      <c r="K513" s="56">
        <f t="shared" si="221"/>
        <v>20</v>
      </c>
      <c r="L513" s="56">
        <f t="shared" si="222"/>
        <v>4</v>
      </c>
      <c r="M513" s="56">
        <f t="shared" si="206"/>
        <v>4</v>
      </c>
      <c r="N513" s="57">
        <f t="shared" si="210"/>
        <v>4</v>
      </c>
      <c r="O513" s="57" t="e">
        <f t="shared" si="211"/>
        <v>#N/A</v>
      </c>
      <c r="P513" s="56" t="e">
        <f t="shared" si="212"/>
        <v>#N/A</v>
      </c>
      <c r="Q513" s="56" t="e">
        <f t="shared" si="203"/>
        <v>#N/A</v>
      </c>
      <c r="R513" s="7" t="e">
        <f t="shared" si="213"/>
        <v>#N/A</v>
      </c>
      <c r="S513" s="7" t="e">
        <f t="shared" si="214"/>
        <v>#N/A</v>
      </c>
      <c r="T513" s="56">
        <f t="shared" si="223"/>
        <v>16</v>
      </c>
      <c r="U513" s="56">
        <f t="shared" si="215"/>
        <v>1</v>
      </c>
      <c r="W513" s="8" t="str">
        <f t="shared" si="216"/>
        <v>IN</v>
      </c>
      <c r="X513" s="58" t="str">
        <f t="shared" si="220"/>
        <v/>
      </c>
      <c r="Y513" s="59">
        <f t="shared" si="224"/>
        <v>0</v>
      </c>
      <c r="Z513" s="59">
        <f t="shared" si="225"/>
        <v>1734.7739792423322</v>
      </c>
      <c r="AA513" s="59">
        <f>IFERROR(IF(U513&gt;1,"",MAX($Z$353:Z513)*P513),0)</f>
        <v>0</v>
      </c>
      <c r="AB513" s="59">
        <f t="shared" si="226"/>
        <v>65414.654249655359</v>
      </c>
    </row>
    <row r="514" spans="1:28" ht="15.75" customHeight="1" x14ac:dyDescent="0.25">
      <c r="A514" s="78">
        <f t="shared" si="217"/>
        <v>45366</v>
      </c>
      <c r="B514" s="2" t="e">
        <f>VLOOKUP(A514,Import!$A$2:$H$8,5,FALSE)</f>
        <v>#N/A</v>
      </c>
      <c r="C514" s="54" t="e">
        <f t="shared" si="218"/>
        <v>#N/A</v>
      </c>
      <c r="D514" s="79" t="e">
        <f>VLOOKUP(A514,Import!$A$2:$H$8,2,FALSE)</f>
        <v>#N/A</v>
      </c>
      <c r="E514" s="55" t="e">
        <f t="shared" si="205"/>
        <v>#N/A</v>
      </c>
      <c r="F514" s="8" t="e">
        <f t="shared" si="204"/>
        <v>#N/A</v>
      </c>
      <c r="G514" s="76" t="e">
        <f t="shared" si="207"/>
        <v>#N/A</v>
      </c>
      <c r="H514" s="56" t="e">
        <f t="shared" si="219"/>
        <v>#N/A</v>
      </c>
      <c r="I514" s="7" t="e">
        <f t="shared" si="208"/>
        <v>#N/A</v>
      </c>
      <c r="J514" s="7" t="e">
        <f t="shared" si="209"/>
        <v>#N/A</v>
      </c>
      <c r="K514" s="56">
        <f t="shared" si="221"/>
        <v>20</v>
      </c>
      <c r="L514" s="56">
        <f t="shared" si="222"/>
        <v>4</v>
      </c>
      <c r="M514" s="56">
        <f t="shared" si="206"/>
        <v>4</v>
      </c>
      <c r="N514" s="57">
        <f t="shared" si="210"/>
        <v>4</v>
      </c>
      <c r="O514" s="57" t="e">
        <f t="shared" si="211"/>
        <v>#N/A</v>
      </c>
      <c r="P514" s="56" t="e">
        <f t="shared" si="212"/>
        <v>#N/A</v>
      </c>
      <c r="Q514" s="56" t="e">
        <f t="shared" ref="Q514:Q577" si="227">IF(O513=1,D619,"")</f>
        <v>#N/A</v>
      </c>
      <c r="R514" s="7" t="e">
        <f t="shared" si="213"/>
        <v>#N/A</v>
      </c>
      <c r="S514" s="7" t="e">
        <f t="shared" si="214"/>
        <v>#N/A</v>
      </c>
      <c r="T514" s="56">
        <f t="shared" si="223"/>
        <v>16</v>
      </c>
      <c r="U514" s="56">
        <f t="shared" si="215"/>
        <v>1</v>
      </c>
      <c r="W514" s="8" t="str">
        <f t="shared" si="216"/>
        <v>IN</v>
      </c>
      <c r="X514" s="58" t="str">
        <f t="shared" si="220"/>
        <v/>
      </c>
      <c r="Y514" s="59">
        <f t="shared" si="224"/>
        <v>0</v>
      </c>
      <c r="Z514" s="59">
        <f t="shared" si="225"/>
        <v>1734.7739792423322</v>
      </c>
      <c r="AA514" s="59">
        <f>IFERROR(IF(U514&gt;1,"",MAX($Z$353:Z514)*P514),0)</f>
        <v>0</v>
      </c>
      <c r="AB514" s="59">
        <f t="shared" si="226"/>
        <v>65414.654249655359</v>
      </c>
    </row>
    <row r="515" spans="1:28" ht="15.75" customHeight="1" x14ac:dyDescent="0.25">
      <c r="A515" s="78">
        <f t="shared" si="217"/>
        <v>45367</v>
      </c>
      <c r="B515" s="2" t="e">
        <f>VLOOKUP(A515,Import!$A$2:$H$8,5,FALSE)</f>
        <v>#N/A</v>
      </c>
      <c r="C515" s="54" t="e">
        <f t="shared" si="218"/>
        <v>#N/A</v>
      </c>
      <c r="D515" s="79" t="e">
        <f>VLOOKUP(A515,Import!$A$2:$H$8,2,FALSE)</f>
        <v>#N/A</v>
      </c>
      <c r="E515" s="55" t="e">
        <f t="shared" si="205"/>
        <v>#N/A</v>
      </c>
      <c r="F515" s="8" t="e">
        <f t="shared" si="204"/>
        <v>#N/A</v>
      </c>
      <c r="G515" s="76" t="e">
        <f t="shared" si="207"/>
        <v>#N/A</v>
      </c>
      <c r="H515" s="56" t="e">
        <f t="shared" si="219"/>
        <v>#N/A</v>
      </c>
      <c r="I515" s="7" t="e">
        <f t="shared" si="208"/>
        <v>#N/A</v>
      </c>
      <c r="J515" s="7" t="e">
        <f t="shared" si="209"/>
        <v>#N/A</v>
      </c>
      <c r="K515" s="56">
        <f t="shared" si="221"/>
        <v>20</v>
      </c>
      <c r="L515" s="56">
        <f t="shared" si="222"/>
        <v>4</v>
      </c>
      <c r="M515" s="56">
        <f t="shared" si="206"/>
        <v>4</v>
      </c>
      <c r="N515" s="57">
        <f t="shared" si="210"/>
        <v>4</v>
      </c>
      <c r="O515" s="57" t="e">
        <f t="shared" si="211"/>
        <v>#N/A</v>
      </c>
      <c r="P515" s="56" t="e">
        <f t="shared" si="212"/>
        <v>#N/A</v>
      </c>
      <c r="Q515" s="56" t="e">
        <f t="shared" si="227"/>
        <v>#N/A</v>
      </c>
      <c r="R515" s="7" t="e">
        <f t="shared" si="213"/>
        <v>#N/A</v>
      </c>
      <c r="S515" s="7" t="e">
        <f t="shared" si="214"/>
        <v>#N/A</v>
      </c>
      <c r="T515" s="56">
        <f t="shared" si="223"/>
        <v>16</v>
      </c>
      <c r="U515" s="56">
        <f t="shared" si="215"/>
        <v>1</v>
      </c>
      <c r="W515" s="8" t="str">
        <f t="shared" si="216"/>
        <v>IN</v>
      </c>
      <c r="X515" s="58" t="str">
        <f t="shared" si="220"/>
        <v/>
      </c>
      <c r="Y515" s="59">
        <f t="shared" si="224"/>
        <v>0</v>
      </c>
      <c r="Z515" s="59">
        <f t="shared" si="225"/>
        <v>1734.7739792423322</v>
      </c>
      <c r="AA515" s="59">
        <f>IFERROR(IF(U515&gt;1,"",MAX($Z$353:Z515)*P515),0)</f>
        <v>0</v>
      </c>
      <c r="AB515" s="59">
        <f t="shared" si="226"/>
        <v>65414.654249655359</v>
      </c>
    </row>
    <row r="516" spans="1:28" ht="15.75" customHeight="1" x14ac:dyDescent="0.25">
      <c r="A516" s="78">
        <f t="shared" si="217"/>
        <v>45368</v>
      </c>
      <c r="B516" s="2" t="e">
        <f>VLOOKUP(A516,Import!$A$2:$H$8,5,FALSE)</f>
        <v>#N/A</v>
      </c>
      <c r="C516" s="54" t="e">
        <f t="shared" si="218"/>
        <v>#N/A</v>
      </c>
      <c r="D516" s="79" t="e">
        <f>VLOOKUP(A516,Import!$A$2:$H$8,2,FALSE)</f>
        <v>#N/A</v>
      </c>
      <c r="E516" s="55" t="e">
        <f t="shared" si="205"/>
        <v>#N/A</v>
      </c>
      <c r="F516" s="8" t="e">
        <f t="shared" si="204"/>
        <v>#N/A</v>
      </c>
      <c r="G516" s="76" t="e">
        <f t="shared" si="207"/>
        <v>#N/A</v>
      </c>
      <c r="H516" s="56" t="e">
        <f t="shared" si="219"/>
        <v>#N/A</v>
      </c>
      <c r="I516" s="7" t="e">
        <f t="shared" si="208"/>
        <v>#N/A</v>
      </c>
      <c r="J516" s="7" t="e">
        <f t="shared" si="209"/>
        <v>#N/A</v>
      </c>
      <c r="K516" s="56">
        <f t="shared" si="221"/>
        <v>20</v>
      </c>
      <c r="L516" s="56">
        <f t="shared" si="222"/>
        <v>4</v>
      </c>
      <c r="M516" s="56">
        <f t="shared" si="206"/>
        <v>4</v>
      </c>
      <c r="N516" s="57">
        <f t="shared" si="210"/>
        <v>4</v>
      </c>
      <c r="O516" s="57" t="e">
        <f t="shared" si="211"/>
        <v>#N/A</v>
      </c>
      <c r="P516" s="56" t="e">
        <f t="shared" si="212"/>
        <v>#N/A</v>
      </c>
      <c r="Q516" s="56" t="e">
        <f t="shared" si="227"/>
        <v>#N/A</v>
      </c>
      <c r="R516" s="7" t="e">
        <f t="shared" si="213"/>
        <v>#N/A</v>
      </c>
      <c r="S516" s="7" t="e">
        <f t="shared" si="214"/>
        <v>#N/A</v>
      </c>
      <c r="T516" s="56">
        <f t="shared" si="223"/>
        <v>16</v>
      </c>
      <c r="U516" s="56">
        <f t="shared" si="215"/>
        <v>1</v>
      </c>
      <c r="W516" s="8" t="str">
        <f t="shared" si="216"/>
        <v>IN</v>
      </c>
      <c r="X516" s="58" t="str">
        <f t="shared" si="220"/>
        <v/>
      </c>
      <c r="Y516" s="59">
        <f t="shared" si="224"/>
        <v>0</v>
      </c>
      <c r="Z516" s="59">
        <f t="shared" si="225"/>
        <v>1734.7739792423322</v>
      </c>
      <c r="AA516" s="59">
        <f>IFERROR(IF(U516&gt;1,"",MAX($Z$353:Z516)*P516),0)</f>
        <v>0</v>
      </c>
      <c r="AB516" s="59">
        <f t="shared" si="226"/>
        <v>65414.654249655359</v>
      </c>
    </row>
    <row r="517" spans="1:28" ht="15.75" customHeight="1" x14ac:dyDescent="0.25">
      <c r="A517" s="78">
        <f t="shared" si="217"/>
        <v>45369</v>
      </c>
      <c r="B517" s="2" t="e">
        <f>VLOOKUP(A517,Import!$A$2:$H$8,5,FALSE)</f>
        <v>#N/A</v>
      </c>
      <c r="C517" s="54" t="e">
        <f t="shared" si="218"/>
        <v>#N/A</v>
      </c>
      <c r="D517" s="79" t="e">
        <f>VLOOKUP(A517,Import!$A$2:$H$8,2,FALSE)</f>
        <v>#N/A</v>
      </c>
      <c r="E517" s="55" t="e">
        <f t="shared" si="205"/>
        <v>#N/A</v>
      </c>
      <c r="F517" s="8" t="e">
        <f t="shared" si="204"/>
        <v>#N/A</v>
      </c>
      <c r="G517" s="76" t="e">
        <f t="shared" si="207"/>
        <v>#N/A</v>
      </c>
      <c r="H517" s="56" t="e">
        <f t="shared" si="219"/>
        <v>#N/A</v>
      </c>
      <c r="I517" s="7" t="e">
        <f t="shared" si="208"/>
        <v>#N/A</v>
      </c>
      <c r="J517" s="7" t="e">
        <f t="shared" si="209"/>
        <v>#N/A</v>
      </c>
      <c r="K517" s="56">
        <f t="shared" si="221"/>
        <v>20</v>
      </c>
      <c r="L517" s="56">
        <f t="shared" si="222"/>
        <v>4</v>
      </c>
      <c r="M517" s="56">
        <f t="shared" si="206"/>
        <v>4</v>
      </c>
      <c r="N517" s="57">
        <f t="shared" si="210"/>
        <v>4</v>
      </c>
      <c r="O517" s="57" t="e">
        <f t="shared" si="211"/>
        <v>#N/A</v>
      </c>
      <c r="P517" s="56" t="e">
        <f t="shared" si="212"/>
        <v>#N/A</v>
      </c>
      <c r="Q517" s="56" t="e">
        <f t="shared" si="227"/>
        <v>#N/A</v>
      </c>
      <c r="R517" s="7" t="e">
        <f t="shared" si="213"/>
        <v>#N/A</v>
      </c>
      <c r="S517" s="7" t="e">
        <f t="shared" si="214"/>
        <v>#N/A</v>
      </c>
      <c r="T517" s="56">
        <f t="shared" si="223"/>
        <v>16</v>
      </c>
      <c r="U517" s="56">
        <f t="shared" si="215"/>
        <v>1</v>
      </c>
      <c r="W517" s="8" t="str">
        <f t="shared" si="216"/>
        <v>IN</v>
      </c>
      <c r="X517" s="58" t="str">
        <f t="shared" si="220"/>
        <v/>
      </c>
      <c r="Y517" s="59">
        <f t="shared" si="224"/>
        <v>0</v>
      </c>
      <c r="Z517" s="59">
        <f t="shared" si="225"/>
        <v>1734.7739792423322</v>
      </c>
      <c r="AA517" s="59">
        <f>IFERROR(IF(U517&gt;1,"",MAX($Z$353:Z517)*P517),0)</f>
        <v>0</v>
      </c>
      <c r="AB517" s="59">
        <f t="shared" si="226"/>
        <v>65414.654249655359</v>
      </c>
    </row>
    <row r="518" spans="1:28" ht="15.75" customHeight="1" x14ac:dyDescent="0.25">
      <c r="A518" s="78">
        <f t="shared" si="217"/>
        <v>45370</v>
      </c>
      <c r="B518" s="2" t="e">
        <f>VLOOKUP(A518,Import!$A$2:$H$8,5,FALSE)</f>
        <v>#N/A</v>
      </c>
      <c r="C518" s="54" t="e">
        <f t="shared" si="218"/>
        <v>#N/A</v>
      </c>
      <c r="D518" s="79" t="e">
        <f>VLOOKUP(A518,Import!$A$2:$H$8,2,FALSE)</f>
        <v>#N/A</v>
      </c>
      <c r="E518" s="55" t="e">
        <f t="shared" si="205"/>
        <v>#N/A</v>
      </c>
      <c r="F518" s="8" t="e">
        <f t="shared" ref="F518:F581" si="228">IF(E518&gt;0,IF(C519&gt;0,1,"X"),"")</f>
        <v>#N/A</v>
      </c>
      <c r="G518" s="76" t="e">
        <f t="shared" si="207"/>
        <v>#N/A</v>
      </c>
      <c r="H518" s="56" t="e">
        <f t="shared" si="219"/>
        <v>#N/A</v>
      </c>
      <c r="I518" s="7" t="e">
        <f t="shared" si="208"/>
        <v>#N/A</v>
      </c>
      <c r="J518" s="7" t="e">
        <f t="shared" si="209"/>
        <v>#N/A</v>
      </c>
      <c r="K518" s="56">
        <f t="shared" si="221"/>
        <v>20</v>
      </c>
      <c r="L518" s="56">
        <f t="shared" si="222"/>
        <v>4</v>
      </c>
      <c r="M518" s="56">
        <f t="shared" si="206"/>
        <v>4</v>
      </c>
      <c r="N518" s="57">
        <f t="shared" si="210"/>
        <v>4</v>
      </c>
      <c r="O518" s="57" t="e">
        <f t="shared" si="211"/>
        <v>#N/A</v>
      </c>
      <c r="P518" s="56" t="e">
        <f t="shared" si="212"/>
        <v>#N/A</v>
      </c>
      <c r="Q518" s="56" t="e">
        <f t="shared" si="227"/>
        <v>#N/A</v>
      </c>
      <c r="R518" s="7" t="e">
        <f t="shared" si="213"/>
        <v>#N/A</v>
      </c>
      <c r="S518" s="7" t="e">
        <f t="shared" si="214"/>
        <v>#N/A</v>
      </c>
      <c r="T518" s="56">
        <f t="shared" si="223"/>
        <v>16</v>
      </c>
      <c r="U518" s="56">
        <f t="shared" si="215"/>
        <v>1</v>
      </c>
      <c r="W518" s="8" t="str">
        <f t="shared" si="216"/>
        <v>IN</v>
      </c>
      <c r="X518" s="58" t="str">
        <f t="shared" si="220"/>
        <v/>
      </c>
      <c r="Y518" s="59">
        <f t="shared" si="224"/>
        <v>0</v>
      </c>
      <c r="Z518" s="59">
        <f t="shared" si="225"/>
        <v>1734.7739792423322</v>
      </c>
      <c r="AA518" s="59">
        <f>IFERROR(IF(U518&gt;1,"",MAX($Z$353:Z518)*P518),0)</f>
        <v>0</v>
      </c>
      <c r="AB518" s="59">
        <f t="shared" si="226"/>
        <v>65414.654249655359</v>
      </c>
    </row>
    <row r="519" spans="1:28" ht="15.75" customHeight="1" x14ac:dyDescent="0.25">
      <c r="A519" s="78">
        <f t="shared" si="217"/>
        <v>45371</v>
      </c>
      <c r="B519" s="2" t="e">
        <f>VLOOKUP(A519,Import!$A$2:$H$8,5,FALSE)</f>
        <v>#N/A</v>
      </c>
      <c r="C519" s="54" t="e">
        <f t="shared" si="218"/>
        <v>#N/A</v>
      </c>
      <c r="D519" s="79" t="e">
        <f>VLOOKUP(A519,Import!$A$2:$H$8,2,FALSE)</f>
        <v>#N/A</v>
      </c>
      <c r="E519" s="55" t="e">
        <f t="shared" ref="E519:E582" si="229">(D519-D518)/D518</f>
        <v>#N/A</v>
      </c>
      <c r="F519" s="8" t="e">
        <f t="shared" si="228"/>
        <v>#N/A</v>
      </c>
      <c r="G519" s="76" t="e">
        <f t="shared" si="207"/>
        <v>#N/A</v>
      </c>
      <c r="H519" s="56" t="e">
        <f t="shared" si="219"/>
        <v>#N/A</v>
      </c>
      <c r="I519" s="7" t="e">
        <f t="shared" si="208"/>
        <v>#N/A</v>
      </c>
      <c r="J519" s="7" t="e">
        <f t="shared" si="209"/>
        <v>#N/A</v>
      </c>
      <c r="K519" s="56">
        <f t="shared" si="221"/>
        <v>20</v>
      </c>
      <c r="L519" s="56">
        <f t="shared" si="222"/>
        <v>4</v>
      </c>
      <c r="M519" s="56">
        <f t="shared" ref="M519:M582" si="230">IF(L519&lt;L518,0,L519)</f>
        <v>4</v>
      </c>
      <c r="N519" s="57">
        <f t="shared" si="210"/>
        <v>4</v>
      </c>
      <c r="O519" s="57" t="e">
        <f t="shared" si="211"/>
        <v>#N/A</v>
      </c>
      <c r="P519" s="56" t="e">
        <f t="shared" si="212"/>
        <v>#N/A</v>
      </c>
      <c r="Q519" s="56" t="e">
        <f t="shared" si="227"/>
        <v>#N/A</v>
      </c>
      <c r="R519" s="7" t="e">
        <f t="shared" si="213"/>
        <v>#N/A</v>
      </c>
      <c r="S519" s="7" t="e">
        <f t="shared" si="214"/>
        <v>#N/A</v>
      </c>
      <c r="T519" s="56">
        <f t="shared" si="223"/>
        <v>16</v>
      </c>
      <c r="U519" s="56">
        <f t="shared" si="215"/>
        <v>1</v>
      </c>
      <c r="W519" s="8" t="str">
        <f t="shared" si="216"/>
        <v>IN</v>
      </c>
      <c r="X519" s="58" t="str">
        <f t="shared" si="220"/>
        <v/>
      </c>
      <c r="Y519" s="59">
        <f t="shared" si="224"/>
        <v>0</v>
      </c>
      <c r="Z519" s="59">
        <f t="shared" si="225"/>
        <v>1734.7739792423322</v>
      </c>
      <c r="AA519" s="59">
        <f>IFERROR(IF(U519&gt;1,"",MAX($Z$353:Z519)*P519),0)</f>
        <v>0</v>
      </c>
      <c r="AB519" s="59">
        <f t="shared" si="226"/>
        <v>65414.654249655359</v>
      </c>
    </row>
    <row r="520" spans="1:28" ht="15.75" customHeight="1" x14ac:dyDescent="0.25">
      <c r="A520" s="78">
        <f t="shared" si="217"/>
        <v>45372</v>
      </c>
      <c r="B520" s="2" t="e">
        <f>VLOOKUP(A520,Import!$A$2:$H$8,5,FALSE)</f>
        <v>#N/A</v>
      </c>
      <c r="C520" s="54" t="e">
        <f t="shared" si="218"/>
        <v>#N/A</v>
      </c>
      <c r="D520" s="79" t="e">
        <f>VLOOKUP(A520,Import!$A$2:$H$8,2,FALSE)</f>
        <v>#N/A</v>
      </c>
      <c r="E520" s="55" t="e">
        <f t="shared" si="229"/>
        <v>#N/A</v>
      </c>
      <c r="F520" s="8" t="e">
        <f t="shared" si="228"/>
        <v>#N/A</v>
      </c>
      <c r="G520" s="76" t="e">
        <f t="shared" si="207"/>
        <v>#N/A</v>
      </c>
      <c r="H520" s="56" t="e">
        <f t="shared" si="219"/>
        <v>#N/A</v>
      </c>
      <c r="I520" s="7" t="e">
        <f t="shared" si="208"/>
        <v>#N/A</v>
      </c>
      <c r="J520" s="7" t="e">
        <f t="shared" si="209"/>
        <v>#N/A</v>
      </c>
      <c r="K520" s="56">
        <f t="shared" si="221"/>
        <v>20</v>
      </c>
      <c r="L520" s="56">
        <f t="shared" si="222"/>
        <v>4</v>
      </c>
      <c r="M520" s="56">
        <f t="shared" si="230"/>
        <v>4</v>
      </c>
      <c r="N520" s="57">
        <f t="shared" si="210"/>
        <v>4</v>
      </c>
      <c r="O520" s="57" t="e">
        <f t="shared" si="211"/>
        <v>#N/A</v>
      </c>
      <c r="P520" s="56" t="e">
        <f t="shared" si="212"/>
        <v>#N/A</v>
      </c>
      <c r="Q520" s="56" t="e">
        <f t="shared" si="227"/>
        <v>#N/A</v>
      </c>
      <c r="R520" s="7" t="e">
        <f t="shared" si="213"/>
        <v>#N/A</v>
      </c>
      <c r="S520" s="7" t="e">
        <f t="shared" si="214"/>
        <v>#N/A</v>
      </c>
      <c r="T520" s="56">
        <f t="shared" si="223"/>
        <v>16</v>
      </c>
      <c r="U520" s="56">
        <f t="shared" si="215"/>
        <v>1</v>
      </c>
      <c r="W520" s="8" t="str">
        <f t="shared" si="216"/>
        <v>IN</v>
      </c>
      <c r="X520" s="58" t="str">
        <f t="shared" si="220"/>
        <v/>
      </c>
      <c r="Y520" s="59">
        <f t="shared" si="224"/>
        <v>0</v>
      </c>
      <c r="Z520" s="59">
        <f t="shared" si="225"/>
        <v>1734.7739792423322</v>
      </c>
      <c r="AA520" s="59">
        <f>IFERROR(IF(U520&gt;1,"",MAX($Z$353:Z520)*P520),0)</f>
        <v>0</v>
      </c>
      <c r="AB520" s="59">
        <f t="shared" si="226"/>
        <v>65414.654249655359</v>
      </c>
    </row>
    <row r="521" spans="1:28" ht="15.75" customHeight="1" x14ac:dyDescent="0.25">
      <c r="A521" s="78">
        <f t="shared" si="217"/>
        <v>45373</v>
      </c>
      <c r="B521" s="2" t="e">
        <f>VLOOKUP(A521,Import!$A$2:$H$8,5,FALSE)</f>
        <v>#N/A</v>
      </c>
      <c r="C521" s="54" t="e">
        <f t="shared" si="218"/>
        <v>#N/A</v>
      </c>
      <c r="D521" s="79" t="e">
        <f>VLOOKUP(A521,Import!$A$2:$H$8,2,FALSE)</f>
        <v>#N/A</v>
      </c>
      <c r="E521" s="55" t="e">
        <f t="shared" si="229"/>
        <v>#N/A</v>
      </c>
      <c r="F521" s="8" t="e">
        <f t="shared" si="228"/>
        <v>#N/A</v>
      </c>
      <c r="G521" s="76" t="e">
        <f t="shared" si="207"/>
        <v>#N/A</v>
      </c>
      <c r="H521" s="56" t="e">
        <f t="shared" si="219"/>
        <v>#N/A</v>
      </c>
      <c r="I521" s="7" t="e">
        <f t="shared" si="208"/>
        <v>#N/A</v>
      </c>
      <c r="J521" s="7" t="e">
        <f t="shared" si="209"/>
        <v>#N/A</v>
      </c>
      <c r="K521" s="56">
        <f t="shared" si="221"/>
        <v>20</v>
      </c>
      <c r="L521" s="56">
        <f t="shared" si="222"/>
        <v>4</v>
      </c>
      <c r="M521" s="56">
        <f t="shared" si="230"/>
        <v>4</v>
      </c>
      <c r="N521" s="57">
        <f t="shared" si="210"/>
        <v>4</v>
      </c>
      <c r="O521" s="57" t="e">
        <f t="shared" si="211"/>
        <v>#N/A</v>
      </c>
      <c r="P521" s="56" t="e">
        <f t="shared" si="212"/>
        <v>#N/A</v>
      </c>
      <c r="Q521" s="56" t="e">
        <f t="shared" si="227"/>
        <v>#N/A</v>
      </c>
      <c r="R521" s="7" t="e">
        <f t="shared" si="213"/>
        <v>#N/A</v>
      </c>
      <c r="S521" s="7" t="e">
        <f t="shared" si="214"/>
        <v>#N/A</v>
      </c>
      <c r="T521" s="56">
        <f t="shared" si="223"/>
        <v>16</v>
      </c>
      <c r="U521" s="56">
        <f t="shared" si="215"/>
        <v>1</v>
      </c>
      <c r="W521" s="8" t="str">
        <f t="shared" si="216"/>
        <v>IN</v>
      </c>
      <c r="X521" s="58" t="str">
        <f t="shared" si="220"/>
        <v/>
      </c>
      <c r="Y521" s="59">
        <f t="shared" si="224"/>
        <v>0</v>
      </c>
      <c r="Z521" s="59">
        <f t="shared" si="225"/>
        <v>1734.7739792423322</v>
      </c>
      <c r="AA521" s="59">
        <f>IFERROR(IF(U521&gt;1,"",MAX($Z$353:Z521)*P521),0)</f>
        <v>0</v>
      </c>
      <c r="AB521" s="59">
        <f t="shared" si="226"/>
        <v>65414.654249655359</v>
      </c>
    </row>
    <row r="522" spans="1:28" ht="15.75" customHeight="1" x14ac:dyDescent="0.25">
      <c r="A522" s="78">
        <f t="shared" si="217"/>
        <v>45374</v>
      </c>
      <c r="B522" s="2" t="e">
        <f>VLOOKUP(A522,Import!$A$2:$H$8,5,FALSE)</f>
        <v>#N/A</v>
      </c>
      <c r="C522" s="54" t="e">
        <f t="shared" si="218"/>
        <v>#N/A</v>
      </c>
      <c r="D522" s="79" t="e">
        <f>VLOOKUP(A522,Import!$A$2:$H$8,2,FALSE)</f>
        <v>#N/A</v>
      </c>
      <c r="E522" s="55" t="e">
        <f t="shared" si="229"/>
        <v>#N/A</v>
      </c>
      <c r="F522" s="8" t="e">
        <f t="shared" si="228"/>
        <v>#N/A</v>
      </c>
      <c r="G522" s="76" t="e">
        <f t="shared" ref="G522:G585" si="231">IF(F521=1,B522,"")</f>
        <v>#N/A</v>
      </c>
      <c r="H522" s="56" t="e">
        <f t="shared" si="219"/>
        <v>#N/A</v>
      </c>
      <c r="I522" s="7" t="e">
        <f t="shared" ref="I522:I585" si="232">IF(F521=1,C522,"")</f>
        <v>#N/A</v>
      </c>
      <c r="J522" s="7" t="e">
        <f t="shared" ref="J522:J585" si="233">IF(F521=1,E522,"")</f>
        <v>#N/A</v>
      </c>
      <c r="K522" s="56">
        <f t="shared" si="221"/>
        <v>20</v>
      </c>
      <c r="L522" s="56">
        <f t="shared" si="222"/>
        <v>4</v>
      </c>
      <c r="M522" s="56">
        <f t="shared" si="230"/>
        <v>4</v>
      </c>
      <c r="N522" s="57">
        <f t="shared" ref="N522:N585" si="234">IF(L522&lt;0,0,L522)</f>
        <v>4</v>
      </c>
      <c r="O522" s="57" t="e">
        <f t="shared" ref="O522:O585" si="235">IF(E522&gt;0,IF(C523&lt;0,1,"X"),"")</f>
        <v>#N/A</v>
      </c>
      <c r="P522" s="56" t="e">
        <f t="shared" ref="P522:P585" si="236">IF(O521=1,B522,"")</f>
        <v>#N/A</v>
      </c>
      <c r="Q522" s="56" t="e">
        <f t="shared" si="227"/>
        <v>#N/A</v>
      </c>
      <c r="R522" s="7" t="e">
        <f t="shared" ref="R522:R585" si="237">IF(O521=1,C522,"")</f>
        <v>#N/A</v>
      </c>
      <c r="S522" s="7" t="e">
        <f t="shared" ref="S522:S585" si="238">IF(O521=1,E522,"")</f>
        <v>#N/A</v>
      </c>
      <c r="T522" s="56">
        <f t="shared" si="223"/>
        <v>16</v>
      </c>
      <c r="U522" s="56">
        <f t="shared" ref="U522:U585" si="239">IF(L522&lt;0,0,1)</f>
        <v>1</v>
      </c>
      <c r="W522" s="8" t="str">
        <f t="shared" ref="W522:W585" si="240">IF(M522&gt;0,"IN","OUT")</f>
        <v>IN</v>
      </c>
      <c r="X522" s="58" t="str">
        <f t="shared" si="220"/>
        <v/>
      </c>
      <c r="Y522" s="59">
        <f t="shared" si="224"/>
        <v>0</v>
      </c>
      <c r="Z522" s="59">
        <f t="shared" si="225"/>
        <v>1734.7739792423322</v>
      </c>
      <c r="AA522" s="59">
        <f>IFERROR(IF(U522&gt;1,"",MAX($Z$353:Z522)*P522),0)</f>
        <v>0</v>
      </c>
      <c r="AB522" s="59">
        <f t="shared" si="226"/>
        <v>65414.654249655359</v>
      </c>
    </row>
    <row r="523" spans="1:28" ht="15.75" customHeight="1" x14ac:dyDescent="0.25">
      <c r="A523" s="78">
        <f t="shared" ref="A523:A586" si="241">A522+1</f>
        <v>45375</v>
      </c>
      <c r="B523" s="2" t="e">
        <f>VLOOKUP(A523,Import!$A$2:$H$8,5,FALSE)</f>
        <v>#N/A</v>
      </c>
      <c r="C523" s="54" t="e">
        <f t="shared" si="218"/>
        <v>#N/A</v>
      </c>
      <c r="D523" s="79" t="e">
        <f>VLOOKUP(A523,Import!$A$2:$H$8,2,FALSE)</f>
        <v>#N/A</v>
      </c>
      <c r="E523" s="55" t="e">
        <f t="shared" si="229"/>
        <v>#N/A</v>
      </c>
      <c r="F523" s="8" t="e">
        <f t="shared" si="228"/>
        <v>#N/A</v>
      </c>
      <c r="G523" s="76" t="e">
        <f t="shared" si="231"/>
        <v>#N/A</v>
      </c>
      <c r="H523" s="56" t="e">
        <f t="shared" si="219"/>
        <v>#N/A</v>
      </c>
      <c r="I523" s="7" t="e">
        <f t="shared" si="232"/>
        <v>#N/A</v>
      </c>
      <c r="J523" s="7" t="e">
        <f t="shared" si="233"/>
        <v>#N/A</v>
      </c>
      <c r="K523" s="56">
        <f t="shared" si="221"/>
        <v>20</v>
      </c>
      <c r="L523" s="56">
        <f t="shared" si="222"/>
        <v>4</v>
      </c>
      <c r="M523" s="56">
        <f t="shared" si="230"/>
        <v>4</v>
      </c>
      <c r="N523" s="57">
        <f t="shared" si="234"/>
        <v>4</v>
      </c>
      <c r="O523" s="57" t="e">
        <f t="shared" si="235"/>
        <v>#N/A</v>
      </c>
      <c r="P523" s="56" t="e">
        <f t="shared" si="236"/>
        <v>#N/A</v>
      </c>
      <c r="Q523" s="56" t="e">
        <f t="shared" si="227"/>
        <v>#N/A</v>
      </c>
      <c r="R523" s="7" t="e">
        <f t="shared" si="237"/>
        <v>#N/A</v>
      </c>
      <c r="S523" s="7" t="e">
        <f t="shared" si="238"/>
        <v>#N/A</v>
      </c>
      <c r="T523" s="56">
        <f t="shared" si="223"/>
        <v>16</v>
      </c>
      <c r="U523" s="56">
        <f t="shared" si="239"/>
        <v>1</v>
      </c>
      <c r="W523" s="8" t="str">
        <f t="shared" si="240"/>
        <v>IN</v>
      </c>
      <c r="X523" s="58" t="str">
        <f t="shared" si="220"/>
        <v/>
      </c>
      <c r="Y523" s="59">
        <f t="shared" si="224"/>
        <v>0</v>
      </c>
      <c r="Z523" s="59">
        <f t="shared" si="225"/>
        <v>1734.7739792423322</v>
      </c>
      <c r="AA523" s="59">
        <f>IFERROR(IF(U523&gt;1,"",MAX($Z$353:Z523)*P523),0)</f>
        <v>0</v>
      </c>
      <c r="AB523" s="59">
        <f t="shared" si="226"/>
        <v>65414.654249655359</v>
      </c>
    </row>
    <row r="524" spans="1:28" ht="15.75" customHeight="1" x14ac:dyDescent="0.25">
      <c r="A524" s="78">
        <f t="shared" si="241"/>
        <v>45376</v>
      </c>
      <c r="B524" s="2" t="e">
        <f>VLOOKUP(A524,Import!$A$2:$H$8,5,FALSE)</f>
        <v>#N/A</v>
      </c>
      <c r="C524" s="54" t="e">
        <f t="shared" si="218"/>
        <v>#N/A</v>
      </c>
      <c r="D524" s="79" t="e">
        <f>VLOOKUP(A524,Import!$A$2:$H$8,2,FALSE)</f>
        <v>#N/A</v>
      </c>
      <c r="E524" s="55" t="e">
        <f t="shared" si="229"/>
        <v>#N/A</v>
      </c>
      <c r="F524" s="8" t="e">
        <f t="shared" si="228"/>
        <v>#N/A</v>
      </c>
      <c r="G524" s="76" t="e">
        <f t="shared" si="231"/>
        <v>#N/A</v>
      </c>
      <c r="H524" s="56" t="e">
        <f t="shared" si="219"/>
        <v>#N/A</v>
      </c>
      <c r="I524" s="7" t="e">
        <f t="shared" si="232"/>
        <v>#N/A</v>
      </c>
      <c r="J524" s="7" t="e">
        <f t="shared" si="233"/>
        <v>#N/A</v>
      </c>
      <c r="K524" s="56">
        <f t="shared" si="221"/>
        <v>20</v>
      </c>
      <c r="L524" s="56">
        <f t="shared" si="222"/>
        <v>4</v>
      </c>
      <c r="M524" s="56">
        <f t="shared" si="230"/>
        <v>4</v>
      </c>
      <c r="N524" s="57">
        <f t="shared" si="234"/>
        <v>4</v>
      </c>
      <c r="O524" s="57" t="e">
        <f t="shared" si="235"/>
        <v>#N/A</v>
      </c>
      <c r="P524" s="56" t="e">
        <f t="shared" si="236"/>
        <v>#N/A</v>
      </c>
      <c r="Q524" s="56" t="e">
        <f t="shared" si="227"/>
        <v>#N/A</v>
      </c>
      <c r="R524" s="7" t="e">
        <f t="shared" si="237"/>
        <v>#N/A</v>
      </c>
      <c r="S524" s="7" t="e">
        <f t="shared" si="238"/>
        <v>#N/A</v>
      </c>
      <c r="T524" s="56">
        <f t="shared" si="223"/>
        <v>16</v>
      </c>
      <c r="U524" s="56">
        <f t="shared" si="239"/>
        <v>1</v>
      </c>
      <c r="W524" s="8" t="str">
        <f t="shared" si="240"/>
        <v>IN</v>
      </c>
      <c r="X524" s="58" t="str">
        <f t="shared" si="220"/>
        <v/>
      </c>
      <c r="Y524" s="59">
        <f t="shared" si="224"/>
        <v>0</v>
      </c>
      <c r="Z524" s="59">
        <f t="shared" si="225"/>
        <v>1734.7739792423322</v>
      </c>
      <c r="AA524" s="59">
        <f>IFERROR(IF(U524&gt;1,"",MAX($Z$353:Z524)*P524),0)</f>
        <v>0</v>
      </c>
      <c r="AB524" s="59">
        <f t="shared" si="226"/>
        <v>65414.654249655359</v>
      </c>
    </row>
    <row r="525" spans="1:28" ht="15.75" customHeight="1" x14ac:dyDescent="0.25">
      <c r="A525" s="78">
        <f t="shared" si="241"/>
        <v>45377</v>
      </c>
      <c r="B525" s="2" t="e">
        <f>VLOOKUP(A525,Import!$A$2:$H$8,5,FALSE)</f>
        <v>#N/A</v>
      </c>
      <c r="C525" s="54" t="e">
        <f t="shared" si="218"/>
        <v>#N/A</v>
      </c>
      <c r="D525" s="79" t="e">
        <f>VLOOKUP(A525,Import!$A$2:$H$8,2,FALSE)</f>
        <v>#N/A</v>
      </c>
      <c r="E525" s="55" t="e">
        <f t="shared" si="229"/>
        <v>#N/A</v>
      </c>
      <c r="F525" s="8" t="e">
        <f t="shared" si="228"/>
        <v>#N/A</v>
      </c>
      <c r="G525" s="76" t="e">
        <f t="shared" si="231"/>
        <v>#N/A</v>
      </c>
      <c r="H525" s="56" t="e">
        <f t="shared" si="219"/>
        <v>#N/A</v>
      </c>
      <c r="I525" s="7" t="e">
        <f t="shared" si="232"/>
        <v>#N/A</v>
      </c>
      <c r="J525" s="7" t="e">
        <f t="shared" si="233"/>
        <v>#N/A</v>
      </c>
      <c r="K525" s="56">
        <f t="shared" si="221"/>
        <v>20</v>
      </c>
      <c r="L525" s="56">
        <f t="shared" si="222"/>
        <v>4</v>
      </c>
      <c r="M525" s="56">
        <f t="shared" si="230"/>
        <v>4</v>
      </c>
      <c r="N525" s="57">
        <f t="shared" si="234"/>
        <v>4</v>
      </c>
      <c r="O525" s="57" t="e">
        <f t="shared" si="235"/>
        <v>#N/A</v>
      </c>
      <c r="P525" s="56" t="e">
        <f t="shared" si="236"/>
        <v>#N/A</v>
      </c>
      <c r="Q525" s="56" t="e">
        <f t="shared" si="227"/>
        <v>#N/A</v>
      </c>
      <c r="R525" s="7" t="e">
        <f t="shared" si="237"/>
        <v>#N/A</v>
      </c>
      <c r="S525" s="7" t="e">
        <f t="shared" si="238"/>
        <v>#N/A</v>
      </c>
      <c r="T525" s="56">
        <f t="shared" si="223"/>
        <v>16</v>
      </c>
      <c r="U525" s="56">
        <f t="shared" si="239"/>
        <v>1</v>
      </c>
      <c r="W525" s="8" t="str">
        <f t="shared" si="240"/>
        <v>IN</v>
      </c>
      <c r="X525" s="58" t="str">
        <f t="shared" si="220"/>
        <v/>
      </c>
      <c r="Y525" s="59">
        <f t="shared" si="224"/>
        <v>0</v>
      </c>
      <c r="Z525" s="59">
        <f t="shared" si="225"/>
        <v>1734.7739792423322</v>
      </c>
      <c r="AA525" s="59">
        <f>IFERROR(IF(U525&gt;1,"",MAX($Z$353:Z525)*P525),0)</f>
        <v>0</v>
      </c>
      <c r="AB525" s="59">
        <f t="shared" si="226"/>
        <v>65414.654249655359</v>
      </c>
    </row>
    <row r="526" spans="1:28" ht="15.75" customHeight="1" x14ac:dyDescent="0.25">
      <c r="A526" s="78">
        <f t="shared" si="241"/>
        <v>45378</v>
      </c>
      <c r="B526" s="2" t="e">
        <f>VLOOKUP(A526,Import!$A$2:$H$8,5,FALSE)</f>
        <v>#N/A</v>
      </c>
      <c r="C526" s="54" t="e">
        <f t="shared" si="218"/>
        <v>#N/A</v>
      </c>
      <c r="D526" s="79" t="e">
        <f>VLOOKUP(A526,Import!$A$2:$H$8,2,FALSE)</f>
        <v>#N/A</v>
      </c>
      <c r="E526" s="55" t="e">
        <f t="shared" si="229"/>
        <v>#N/A</v>
      </c>
      <c r="F526" s="8" t="e">
        <f t="shared" si="228"/>
        <v>#N/A</v>
      </c>
      <c r="G526" s="76" t="e">
        <f t="shared" si="231"/>
        <v>#N/A</v>
      </c>
      <c r="H526" s="56" t="e">
        <f t="shared" si="219"/>
        <v>#N/A</v>
      </c>
      <c r="I526" s="7" t="e">
        <f t="shared" si="232"/>
        <v>#N/A</v>
      </c>
      <c r="J526" s="7" t="e">
        <f t="shared" si="233"/>
        <v>#N/A</v>
      </c>
      <c r="K526" s="56">
        <f t="shared" si="221"/>
        <v>20</v>
      </c>
      <c r="L526" s="56">
        <f t="shared" si="222"/>
        <v>4</v>
      </c>
      <c r="M526" s="56">
        <f t="shared" si="230"/>
        <v>4</v>
      </c>
      <c r="N526" s="57">
        <f t="shared" si="234"/>
        <v>4</v>
      </c>
      <c r="O526" s="57" t="e">
        <f t="shared" si="235"/>
        <v>#N/A</v>
      </c>
      <c r="P526" s="56" t="e">
        <f t="shared" si="236"/>
        <v>#N/A</v>
      </c>
      <c r="Q526" s="56" t="e">
        <f t="shared" si="227"/>
        <v>#N/A</v>
      </c>
      <c r="R526" s="7" t="e">
        <f t="shared" si="237"/>
        <v>#N/A</v>
      </c>
      <c r="S526" s="7" t="e">
        <f t="shared" si="238"/>
        <v>#N/A</v>
      </c>
      <c r="T526" s="56">
        <f t="shared" si="223"/>
        <v>16</v>
      </c>
      <c r="U526" s="56">
        <f t="shared" si="239"/>
        <v>1</v>
      </c>
      <c r="W526" s="8" t="str">
        <f t="shared" si="240"/>
        <v>IN</v>
      </c>
      <c r="X526" s="58" t="str">
        <f t="shared" si="220"/>
        <v/>
      </c>
      <c r="Y526" s="59">
        <f t="shared" si="224"/>
        <v>0</v>
      </c>
      <c r="Z526" s="59">
        <f t="shared" si="225"/>
        <v>1734.7739792423322</v>
      </c>
      <c r="AA526" s="59">
        <f>IFERROR(IF(U526&gt;1,"",MAX($Z$353:Z526)*P526),0)</f>
        <v>0</v>
      </c>
      <c r="AB526" s="59">
        <f t="shared" si="226"/>
        <v>65414.654249655359</v>
      </c>
    </row>
    <row r="527" spans="1:28" ht="15.75" customHeight="1" x14ac:dyDescent="0.25">
      <c r="A527" s="78">
        <f t="shared" si="241"/>
        <v>45379</v>
      </c>
      <c r="B527" s="2" t="e">
        <f>VLOOKUP(A527,Import!$A$2:$H$8,5,FALSE)</f>
        <v>#N/A</v>
      </c>
      <c r="C527" s="54" t="e">
        <f t="shared" si="218"/>
        <v>#N/A</v>
      </c>
      <c r="D527" s="79" t="e">
        <f>VLOOKUP(A527,Import!$A$2:$H$8,2,FALSE)</f>
        <v>#N/A</v>
      </c>
      <c r="E527" s="55" t="e">
        <f t="shared" si="229"/>
        <v>#N/A</v>
      </c>
      <c r="F527" s="8" t="e">
        <f t="shared" si="228"/>
        <v>#N/A</v>
      </c>
      <c r="G527" s="76" t="e">
        <f t="shared" si="231"/>
        <v>#N/A</v>
      </c>
      <c r="H527" s="56" t="e">
        <f t="shared" si="219"/>
        <v>#N/A</v>
      </c>
      <c r="I527" s="7" t="e">
        <f t="shared" si="232"/>
        <v>#N/A</v>
      </c>
      <c r="J527" s="7" t="e">
        <f t="shared" si="233"/>
        <v>#N/A</v>
      </c>
      <c r="K527" s="56">
        <f t="shared" si="221"/>
        <v>20</v>
      </c>
      <c r="L527" s="56">
        <f t="shared" si="222"/>
        <v>4</v>
      </c>
      <c r="M527" s="56">
        <f t="shared" si="230"/>
        <v>4</v>
      </c>
      <c r="N527" s="57">
        <f t="shared" si="234"/>
        <v>4</v>
      </c>
      <c r="O527" s="57" t="e">
        <f t="shared" si="235"/>
        <v>#N/A</v>
      </c>
      <c r="P527" s="56" t="e">
        <f t="shared" si="236"/>
        <v>#N/A</v>
      </c>
      <c r="Q527" s="56" t="e">
        <f t="shared" si="227"/>
        <v>#N/A</v>
      </c>
      <c r="R527" s="7" t="e">
        <f t="shared" si="237"/>
        <v>#N/A</v>
      </c>
      <c r="S527" s="7" t="e">
        <f t="shared" si="238"/>
        <v>#N/A</v>
      </c>
      <c r="T527" s="56">
        <f t="shared" si="223"/>
        <v>16</v>
      </c>
      <c r="U527" s="56">
        <f t="shared" si="239"/>
        <v>1</v>
      </c>
      <c r="W527" s="8" t="str">
        <f t="shared" si="240"/>
        <v>IN</v>
      </c>
      <c r="X527" s="58" t="str">
        <f t="shared" si="220"/>
        <v/>
      </c>
      <c r="Y527" s="59">
        <f t="shared" si="224"/>
        <v>0</v>
      </c>
      <c r="Z527" s="59">
        <f t="shared" si="225"/>
        <v>1734.7739792423322</v>
      </c>
      <c r="AA527" s="59">
        <f>IFERROR(IF(U527&gt;1,"",MAX($Z$353:Z527)*P527),0)</f>
        <v>0</v>
      </c>
      <c r="AB527" s="59">
        <f t="shared" si="226"/>
        <v>65414.654249655359</v>
      </c>
    </row>
    <row r="528" spans="1:28" ht="15.75" customHeight="1" x14ac:dyDescent="0.25">
      <c r="A528" s="78">
        <f t="shared" si="241"/>
        <v>45380</v>
      </c>
      <c r="B528" s="2" t="e">
        <f>VLOOKUP(A528,Import!$A$2:$H$8,5,FALSE)</f>
        <v>#N/A</v>
      </c>
      <c r="C528" s="54" t="e">
        <f t="shared" si="218"/>
        <v>#N/A</v>
      </c>
      <c r="D528" s="79" t="e">
        <f>VLOOKUP(A528,Import!$A$2:$H$8,2,FALSE)</f>
        <v>#N/A</v>
      </c>
      <c r="E528" s="55" t="e">
        <f t="shared" si="229"/>
        <v>#N/A</v>
      </c>
      <c r="F528" s="8" t="e">
        <f t="shared" si="228"/>
        <v>#N/A</v>
      </c>
      <c r="G528" s="76" t="e">
        <f t="shared" si="231"/>
        <v>#N/A</v>
      </c>
      <c r="H528" s="56" t="e">
        <f t="shared" si="219"/>
        <v>#N/A</v>
      </c>
      <c r="I528" s="7" t="e">
        <f t="shared" si="232"/>
        <v>#N/A</v>
      </c>
      <c r="J528" s="7" t="e">
        <f t="shared" si="233"/>
        <v>#N/A</v>
      </c>
      <c r="K528" s="56">
        <f t="shared" si="221"/>
        <v>20</v>
      </c>
      <c r="L528" s="56">
        <f t="shared" si="222"/>
        <v>4</v>
      </c>
      <c r="M528" s="56">
        <f t="shared" si="230"/>
        <v>4</v>
      </c>
      <c r="N528" s="57">
        <f t="shared" si="234"/>
        <v>4</v>
      </c>
      <c r="O528" s="57" t="e">
        <f t="shared" si="235"/>
        <v>#N/A</v>
      </c>
      <c r="P528" s="56" t="e">
        <f t="shared" si="236"/>
        <v>#N/A</v>
      </c>
      <c r="Q528" s="56" t="e">
        <f t="shared" si="227"/>
        <v>#N/A</v>
      </c>
      <c r="R528" s="7" t="e">
        <f t="shared" si="237"/>
        <v>#N/A</v>
      </c>
      <c r="S528" s="7" t="e">
        <f t="shared" si="238"/>
        <v>#N/A</v>
      </c>
      <c r="T528" s="56">
        <f t="shared" si="223"/>
        <v>16</v>
      </c>
      <c r="U528" s="56">
        <f t="shared" si="239"/>
        <v>1</v>
      </c>
      <c r="W528" s="8" t="str">
        <f t="shared" si="240"/>
        <v>IN</v>
      </c>
      <c r="X528" s="58" t="str">
        <f t="shared" si="220"/>
        <v/>
      </c>
      <c r="Y528" s="59">
        <f t="shared" si="224"/>
        <v>0</v>
      </c>
      <c r="Z528" s="59">
        <f t="shared" si="225"/>
        <v>1734.7739792423322</v>
      </c>
      <c r="AA528" s="59">
        <f>IFERROR(IF(U528&gt;1,"",MAX($Z$353:Z528)*P528),0)</f>
        <v>0</v>
      </c>
      <c r="AB528" s="59">
        <f t="shared" si="226"/>
        <v>65414.654249655359</v>
      </c>
    </row>
    <row r="529" spans="1:28" ht="15.75" customHeight="1" x14ac:dyDescent="0.25">
      <c r="A529" s="78">
        <f t="shared" si="241"/>
        <v>45381</v>
      </c>
      <c r="B529" s="2" t="e">
        <f>VLOOKUP(A529,Import!$A$2:$H$8,5,FALSE)</f>
        <v>#N/A</v>
      </c>
      <c r="C529" s="54" t="e">
        <f t="shared" si="218"/>
        <v>#N/A</v>
      </c>
      <c r="D529" s="79" t="e">
        <f>VLOOKUP(A529,Import!$A$2:$H$8,2,FALSE)</f>
        <v>#N/A</v>
      </c>
      <c r="E529" s="55" t="e">
        <f t="shared" si="229"/>
        <v>#N/A</v>
      </c>
      <c r="F529" s="8" t="e">
        <f t="shared" si="228"/>
        <v>#N/A</v>
      </c>
      <c r="G529" s="76" t="e">
        <f t="shared" si="231"/>
        <v>#N/A</v>
      </c>
      <c r="H529" s="56" t="e">
        <f t="shared" si="219"/>
        <v>#N/A</v>
      </c>
      <c r="I529" s="7" t="e">
        <f t="shared" si="232"/>
        <v>#N/A</v>
      </c>
      <c r="J529" s="7" t="e">
        <f t="shared" si="233"/>
        <v>#N/A</v>
      </c>
      <c r="K529" s="56">
        <f t="shared" si="221"/>
        <v>20</v>
      </c>
      <c r="L529" s="56">
        <f t="shared" si="222"/>
        <v>4</v>
      </c>
      <c r="M529" s="56">
        <f t="shared" si="230"/>
        <v>4</v>
      </c>
      <c r="N529" s="57">
        <f t="shared" si="234"/>
        <v>4</v>
      </c>
      <c r="O529" s="57" t="e">
        <f t="shared" si="235"/>
        <v>#N/A</v>
      </c>
      <c r="P529" s="56" t="e">
        <f t="shared" si="236"/>
        <v>#N/A</v>
      </c>
      <c r="Q529" s="56" t="e">
        <f t="shared" si="227"/>
        <v>#N/A</v>
      </c>
      <c r="R529" s="7" t="e">
        <f t="shared" si="237"/>
        <v>#N/A</v>
      </c>
      <c r="S529" s="7" t="e">
        <f t="shared" si="238"/>
        <v>#N/A</v>
      </c>
      <c r="T529" s="56">
        <f t="shared" si="223"/>
        <v>16</v>
      </c>
      <c r="U529" s="56">
        <f t="shared" si="239"/>
        <v>1</v>
      </c>
      <c r="W529" s="8" t="str">
        <f t="shared" si="240"/>
        <v>IN</v>
      </c>
      <c r="X529" s="58" t="str">
        <f t="shared" si="220"/>
        <v/>
      </c>
      <c r="Y529" s="59">
        <f t="shared" si="224"/>
        <v>0</v>
      </c>
      <c r="Z529" s="59">
        <f t="shared" si="225"/>
        <v>1734.7739792423322</v>
      </c>
      <c r="AA529" s="59">
        <f>IFERROR(IF(U529&gt;1,"",MAX($Z$353:Z529)*P529),0)</f>
        <v>0</v>
      </c>
      <c r="AB529" s="59">
        <f t="shared" si="226"/>
        <v>65414.654249655359</v>
      </c>
    </row>
    <row r="530" spans="1:28" ht="15.75" customHeight="1" x14ac:dyDescent="0.25">
      <c r="A530" s="78">
        <f t="shared" si="241"/>
        <v>45382</v>
      </c>
      <c r="B530" s="2" t="e">
        <f>VLOOKUP(A530,Import!$A$2:$H$8,5,FALSE)</f>
        <v>#N/A</v>
      </c>
      <c r="C530" s="54" t="e">
        <f t="shared" si="218"/>
        <v>#N/A</v>
      </c>
      <c r="D530" s="79" t="e">
        <f>VLOOKUP(A530,Import!$A$2:$H$8,2,FALSE)</f>
        <v>#N/A</v>
      </c>
      <c r="E530" s="55" t="e">
        <f t="shared" si="229"/>
        <v>#N/A</v>
      </c>
      <c r="F530" s="8" t="e">
        <f t="shared" si="228"/>
        <v>#N/A</v>
      </c>
      <c r="G530" s="76" t="e">
        <f t="shared" si="231"/>
        <v>#N/A</v>
      </c>
      <c r="H530" s="56" t="e">
        <f t="shared" si="219"/>
        <v>#N/A</v>
      </c>
      <c r="I530" s="7" t="e">
        <f t="shared" si="232"/>
        <v>#N/A</v>
      </c>
      <c r="J530" s="7" t="e">
        <f t="shared" si="233"/>
        <v>#N/A</v>
      </c>
      <c r="K530" s="56">
        <f t="shared" si="221"/>
        <v>20</v>
      </c>
      <c r="L530" s="56">
        <f t="shared" si="222"/>
        <v>4</v>
      </c>
      <c r="M530" s="56">
        <f t="shared" si="230"/>
        <v>4</v>
      </c>
      <c r="N530" s="57">
        <f t="shared" si="234"/>
        <v>4</v>
      </c>
      <c r="O530" s="57" t="e">
        <f t="shared" si="235"/>
        <v>#N/A</v>
      </c>
      <c r="P530" s="56" t="e">
        <f t="shared" si="236"/>
        <v>#N/A</v>
      </c>
      <c r="Q530" s="56" t="e">
        <f t="shared" si="227"/>
        <v>#N/A</v>
      </c>
      <c r="R530" s="7" t="e">
        <f t="shared" si="237"/>
        <v>#N/A</v>
      </c>
      <c r="S530" s="7" t="e">
        <f t="shared" si="238"/>
        <v>#N/A</v>
      </c>
      <c r="T530" s="56">
        <f t="shared" si="223"/>
        <v>16</v>
      </c>
      <c r="U530" s="56">
        <f t="shared" si="239"/>
        <v>1</v>
      </c>
      <c r="W530" s="8" t="str">
        <f t="shared" si="240"/>
        <v>IN</v>
      </c>
      <c r="X530" s="58" t="str">
        <f t="shared" si="220"/>
        <v/>
      </c>
      <c r="Y530" s="59">
        <f t="shared" si="224"/>
        <v>0</v>
      </c>
      <c r="Z530" s="59">
        <f t="shared" si="225"/>
        <v>1734.7739792423322</v>
      </c>
      <c r="AA530" s="59">
        <f>IFERROR(IF(U530&gt;1,"",MAX($Z$353:Z530)*P530),0)</f>
        <v>0</v>
      </c>
      <c r="AB530" s="59">
        <f t="shared" si="226"/>
        <v>65414.654249655359</v>
      </c>
    </row>
    <row r="531" spans="1:28" ht="15.75" customHeight="1" x14ac:dyDescent="0.25">
      <c r="A531" s="78">
        <f t="shared" si="241"/>
        <v>45383</v>
      </c>
      <c r="B531" s="2" t="e">
        <f>VLOOKUP(A531,Import!$A$2:$H$8,5,FALSE)</f>
        <v>#N/A</v>
      </c>
      <c r="C531" s="54" t="e">
        <f t="shared" si="218"/>
        <v>#N/A</v>
      </c>
      <c r="D531" s="79" t="e">
        <f>VLOOKUP(A531,Import!$A$2:$H$8,2,FALSE)</f>
        <v>#N/A</v>
      </c>
      <c r="E531" s="55" t="e">
        <f t="shared" si="229"/>
        <v>#N/A</v>
      </c>
      <c r="F531" s="8" t="e">
        <f t="shared" si="228"/>
        <v>#N/A</v>
      </c>
      <c r="G531" s="76" t="e">
        <f t="shared" si="231"/>
        <v>#N/A</v>
      </c>
      <c r="H531" s="56" t="e">
        <f t="shared" si="219"/>
        <v>#N/A</v>
      </c>
      <c r="I531" s="7" t="e">
        <f t="shared" si="232"/>
        <v>#N/A</v>
      </c>
      <c r="J531" s="7" t="e">
        <f t="shared" si="233"/>
        <v>#N/A</v>
      </c>
      <c r="K531" s="56">
        <f t="shared" si="221"/>
        <v>20</v>
      </c>
      <c r="L531" s="56">
        <f t="shared" si="222"/>
        <v>4</v>
      </c>
      <c r="M531" s="56">
        <f t="shared" si="230"/>
        <v>4</v>
      </c>
      <c r="N531" s="57">
        <f t="shared" si="234"/>
        <v>4</v>
      </c>
      <c r="O531" s="57" t="e">
        <f t="shared" si="235"/>
        <v>#N/A</v>
      </c>
      <c r="P531" s="56" t="e">
        <f t="shared" si="236"/>
        <v>#N/A</v>
      </c>
      <c r="Q531" s="56" t="e">
        <f t="shared" si="227"/>
        <v>#N/A</v>
      </c>
      <c r="R531" s="7" t="e">
        <f t="shared" si="237"/>
        <v>#N/A</v>
      </c>
      <c r="S531" s="7" t="e">
        <f t="shared" si="238"/>
        <v>#N/A</v>
      </c>
      <c r="T531" s="56">
        <f t="shared" si="223"/>
        <v>16</v>
      </c>
      <c r="U531" s="56">
        <f t="shared" si="239"/>
        <v>1</v>
      </c>
      <c r="W531" s="8" t="str">
        <f t="shared" si="240"/>
        <v>IN</v>
      </c>
      <c r="X531" s="58" t="str">
        <f t="shared" si="220"/>
        <v/>
      </c>
      <c r="Y531" s="59">
        <f t="shared" si="224"/>
        <v>0</v>
      </c>
      <c r="Z531" s="59">
        <f t="shared" si="225"/>
        <v>1734.7739792423322</v>
      </c>
      <c r="AA531" s="59">
        <f>IFERROR(IF(U531&gt;1,"",MAX($Z$353:Z531)*P531),0)</f>
        <v>0</v>
      </c>
      <c r="AB531" s="59">
        <f t="shared" si="226"/>
        <v>65414.654249655359</v>
      </c>
    </row>
    <row r="532" spans="1:28" ht="15.75" customHeight="1" x14ac:dyDescent="0.25">
      <c r="A532" s="78">
        <f t="shared" si="241"/>
        <v>45384</v>
      </c>
      <c r="B532" s="2" t="e">
        <f>VLOOKUP(A532,Import!$A$2:$H$8,5,FALSE)</f>
        <v>#N/A</v>
      </c>
      <c r="C532" s="54" t="e">
        <f t="shared" si="218"/>
        <v>#N/A</v>
      </c>
      <c r="D532" s="79" t="e">
        <f>VLOOKUP(A532,Import!$A$2:$H$8,2,FALSE)</f>
        <v>#N/A</v>
      </c>
      <c r="E532" s="55" t="e">
        <f t="shared" si="229"/>
        <v>#N/A</v>
      </c>
      <c r="F532" s="8" t="e">
        <f t="shared" si="228"/>
        <v>#N/A</v>
      </c>
      <c r="G532" s="76" t="e">
        <f t="shared" si="231"/>
        <v>#N/A</v>
      </c>
      <c r="H532" s="56" t="e">
        <f t="shared" si="219"/>
        <v>#N/A</v>
      </c>
      <c r="I532" s="7" t="e">
        <f t="shared" si="232"/>
        <v>#N/A</v>
      </c>
      <c r="J532" s="7" t="e">
        <f t="shared" si="233"/>
        <v>#N/A</v>
      </c>
      <c r="K532" s="56">
        <f t="shared" si="221"/>
        <v>20</v>
      </c>
      <c r="L532" s="56">
        <f t="shared" si="222"/>
        <v>4</v>
      </c>
      <c r="M532" s="56">
        <f t="shared" si="230"/>
        <v>4</v>
      </c>
      <c r="N532" s="57">
        <f t="shared" si="234"/>
        <v>4</v>
      </c>
      <c r="O532" s="57" t="e">
        <f t="shared" si="235"/>
        <v>#N/A</v>
      </c>
      <c r="P532" s="56" t="e">
        <f t="shared" si="236"/>
        <v>#N/A</v>
      </c>
      <c r="Q532" s="56" t="e">
        <f t="shared" si="227"/>
        <v>#N/A</v>
      </c>
      <c r="R532" s="7" t="e">
        <f t="shared" si="237"/>
        <v>#N/A</v>
      </c>
      <c r="S532" s="7" t="e">
        <f t="shared" si="238"/>
        <v>#N/A</v>
      </c>
      <c r="T532" s="56">
        <f t="shared" si="223"/>
        <v>16</v>
      </c>
      <c r="U532" s="56">
        <f t="shared" si="239"/>
        <v>1</v>
      </c>
      <c r="W532" s="8" t="str">
        <f t="shared" si="240"/>
        <v>IN</v>
      </c>
      <c r="X532" s="58" t="str">
        <f t="shared" si="220"/>
        <v/>
      </c>
      <c r="Y532" s="59">
        <f t="shared" si="224"/>
        <v>0</v>
      </c>
      <c r="Z532" s="59">
        <f t="shared" si="225"/>
        <v>1734.7739792423322</v>
      </c>
      <c r="AA532" s="59">
        <f>IFERROR(IF(U532&gt;1,"",MAX($Z$353:Z532)*P532),0)</f>
        <v>0</v>
      </c>
      <c r="AB532" s="59">
        <f t="shared" si="226"/>
        <v>65414.654249655359</v>
      </c>
    </row>
    <row r="533" spans="1:28" ht="15.75" customHeight="1" x14ac:dyDescent="0.25">
      <c r="A533" s="78">
        <f t="shared" si="241"/>
        <v>45385</v>
      </c>
      <c r="B533" s="2" t="e">
        <f>VLOOKUP(A533,Import!$A$2:$H$8,5,FALSE)</f>
        <v>#N/A</v>
      </c>
      <c r="C533" s="54" t="e">
        <f t="shared" si="218"/>
        <v>#N/A</v>
      </c>
      <c r="D533" s="79" t="e">
        <f>VLOOKUP(A533,Import!$A$2:$H$8,2,FALSE)</f>
        <v>#N/A</v>
      </c>
      <c r="E533" s="55" t="e">
        <f t="shared" si="229"/>
        <v>#N/A</v>
      </c>
      <c r="F533" s="8" t="e">
        <f t="shared" si="228"/>
        <v>#N/A</v>
      </c>
      <c r="G533" s="76" t="e">
        <f t="shared" si="231"/>
        <v>#N/A</v>
      </c>
      <c r="H533" s="56" t="e">
        <f t="shared" si="219"/>
        <v>#N/A</v>
      </c>
      <c r="I533" s="7" t="e">
        <f t="shared" si="232"/>
        <v>#N/A</v>
      </c>
      <c r="J533" s="7" t="e">
        <f t="shared" si="233"/>
        <v>#N/A</v>
      </c>
      <c r="K533" s="56">
        <f t="shared" si="221"/>
        <v>20</v>
      </c>
      <c r="L533" s="56">
        <f t="shared" si="222"/>
        <v>4</v>
      </c>
      <c r="M533" s="56">
        <f t="shared" si="230"/>
        <v>4</v>
      </c>
      <c r="N533" s="57">
        <f t="shared" si="234"/>
        <v>4</v>
      </c>
      <c r="O533" s="57" t="e">
        <f t="shared" si="235"/>
        <v>#N/A</v>
      </c>
      <c r="P533" s="56" t="e">
        <f t="shared" si="236"/>
        <v>#N/A</v>
      </c>
      <c r="Q533" s="56" t="e">
        <f t="shared" si="227"/>
        <v>#N/A</v>
      </c>
      <c r="R533" s="7" t="e">
        <f t="shared" si="237"/>
        <v>#N/A</v>
      </c>
      <c r="S533" s="7" t="e">
        <f t="shared" si="238"/>
        <v>#N/A</v>
      </c>
      <c r="T533" s="56">
        <f t="shared" si="223"/>
        <v>16</v>
      </c>
      <c r="U533" s="56">
        <f t="shared" si="239"/>
        <v>1</v>
      </c>
      <c r="W533" s="8" t="str">
        <f t="shared" si="240"/>
        <v>IN</v>
      </c>
      <c r="X533" s="58" t="str">
        <f t="shared" si="220"/>
        <v/>
      </c>
      <c r="Y533" s="59">
        <f t="shared" si="224"/>
        <v>0</v>
      </c>
      <c r="Z533" s="59">
        <f t="shared" si="225"/>
        <v>1734.7739792423322</v>
      </c>
      <c r="AA533" s="59">
        <f>IFERROR(IF(U533&gt;1,"",MAX($Z$353:Z533)*P533),0)</f>
        <v>0</v>
      </c>
      <c r="AB533" s="59">
        <f t="shared" si="226"/>
        <v>65414.654249655359</v>
      </c>
    </row>
    <row r="534" spans="1:28" ht="15.75" customHeight="1" x14ac:dyDescent="0.25">
      <c r="A534" s="78">
        <f t="shared" si="241"/>
        <v>45386</v>
      </c>
      <c r="B534" s="2" t="e">
        <f>VLOOKUP(A534,Import!$A$2:$H$8,5,FALSE)</f>
        <v>#N/A</v>
      </c>
      <c r="C534" s="54" t="e">
        <f t="shared" si="218"/>
        <v>#N/A</v>
      </c>
      <c r="D534" s="79" t="e">
        <f>VLOOKUP(A534,Import!$A$2:$H$8,2,FALSE)</f>
        <v>#N/A</v>
      </c>
      <c r="E534" s="55" t="e">
        <f t="shared" si="229"/>
        <v>#N/A</v>
      </c>
      <c r="F534" s="8" t="e">
        <f t="shared" si="228"/>
        <v>#N/A</v>
      </c>
      <c r="G534" s="76" t="e">
        <f t="shared" si="231"/>
        <v>#N/A</v>
      </c>
      <c r="H534" s="56" t="e">
        <f t="shared" si="219"/>
        <v>#N/A</v>
      </c>
      <c r="I534" s="7" t="e">
        <f t="shared" si="232"/>
        <v>#N/A</v>
      </c>
      <c r="J534" s="7" t="e">
        <f t="shared" si="233"/>
        <v>#N/A</v>
      </c>
      <c r="K534" s="56">
        <f t="shared" si="221"/>
        <v>20</v>
      </c>
      <c r="L534" s="56">
        <f t="shared" si="222"/>
        <v>4</v>
      </c>
      <c r="M534" s="56">
        <f t="shared" si="230"/>
        <v>4</v>
      </c>
      <c r="N534" s="57">
        <f t="shared" si="234"/>
        <v>4</v>
      </c>
      <c r="O534" s="57" t="e">
        <f t="shared" si="235"/>
        <v>#N/A</v>
      </c>
      <c r="P534" s="56" t="e">
        <f t="shared" si="236"/>
        <v>#N/A</v>
      </c>
      <c r="Q534" s="56" t="e">
        <f t="shared" si="227"/>
        <v>#N/A</v>
      </c>
      <c r="R534" s="7" t="e">
        <f t="shared" si="237"/>
        <v>#N/A</v>
      </c>
      <c r="S534" s="7" t="e">
        <f t="shared" si="238"/>
        <v>#N/A</v>
      </c>
      <c r="T534" s="56">
        <f t="shared" si="223"/>
        <v>16</v>
      </c>
      <c r="U534" s="56">
        <f t="shared" si="239"/>
        <v>1</v>
      </c>
      <c r="W534" s="8" t="str">
        <f t="shared" si="240"/>
        <v>IN</v>
      </c>
      <c r="X534" s="58" t="str">
        <f t="shared" si="220"/>
        <v/>
      </c>
      <c r="Y534" s="59">
        <f t="shared" si="224"/>
        <v>0</v>
      </c>
      <c r="Z534" s="59">
        <f t="shared" si="225"/>
        <v>1734.7739792423322</v>
      </c>
      <c r="AA534" s="59">
        <f>IFERROR(IF(U534&gt;1,"",MAX($Z$353:Z534)*P534),0)</f>
        <v>0</v>
      </c>
      <c r="AB534" s="59">
        <f t="shared" si="226"/>
        <v>65414.654249655359</v>
      </c>
    </row>
    <row r="535" spans="1:28" ht="15.75" customHeight="1" x14ac:dyDescent="0.25">
      <c r="A535" s="78">
        <f t="shared" si="241"/>
        <v>45387</v>
      </c>
      <c r="B535" s="2" t="e">
        <f>VLOOKUP(A535,Import!$A$2:$H$8,5,FALSE)</f>
        <v>#N/A</v>
      </c>
      <c r="C535" s="54" t="e">
        <f t="shared" si="218"/>
        <v>#N/A</v>
      </c>
      <c r="D535" s="79" t="e">
        <f>VLOOKUP(A535,Import!$A$2:$H$8,2,FALSE)</f>
        <v>#N/A</v>
      </c>
      <c r="E535" s="55" t="e">
        <f t="shared" si="229"/>
        <v>#N/A</v>
      </c>
      <c r="F535" s="8" t="e">
        <f t="shared" si="228"/>
        <v>#N/A</v>
      </c>
      <c r="G535" s="76" t="e">
        <f t="shared" si="231"/>
        <v>#N/A</v>
      </c>
      <c r="H535" s="56" t="e">
        <f t="shared" si="219"/>
        <v>#N/A</v>
      </c>
      <c r="I535" s="7" t="e">
        <f t="shared" si="232"/>
        <v>#N/A</v>
      </c>
      <c r="J535" s="7" t="e">
        <f t="shared" si="233"/>
        <v>#N/A</v>
      </c>
      <c r="K535" s="56">
        <f t="shared" si="221"/>
        <v>20</v>
      </c>
      <c r="L535" s="56">
        <f t="shared" si="222"/>
        <v>4</v>
      </c>
      <c r="M535" s="56">
        <f t="shared" si="230"/>
        <v>4</v>
      </c>
      <c r="N535" s="57">
        <f t="shared" si="234"/>
        <v>4</v>
      </c>
      <c r="O535" s="57" t="e">
        <f t="shared" si="235"/>
        <v>#N/A</v>
      </c>
      <c r="P535" s="56" t="e">
        <f t="shared" si="236"/>
        <v>#N/A</v>
      </c>
      <c r="Q535" s="56" t="e">
        <f t="shared" si="227"/>
        <v>#N/A</v>
      </c>
      <c r="R535" s="7" t="e">
        <f t="shared" si="237"/>
        <v>#N/A</v>
      </c>
      <c r="S535" s="7" t="e">
        <f t="shared" si="238"/>
        <v>#N/A</v>
      </c>
      <c r="T535" s="56">
        <f t="shared" si="223"/>
        <v>16</v>
      </c>
      <c r="U535" s="56">
        <f t="shared" si="239"/>
        <v>1</v>
      </c>
      <c r="W535" s="8" t="str">
        <f t="shared" si="240"/>
        <v>IN</v>
      </c>
      <c r="X535" s="58" t="str">
        <f t="shared" si="220"/>
        <v/>
      </c>
      <c r="Y535" s="59">
        <f t="shared" si="224"/>
        <v>0</v>
      </c>
      <c r="Z535" s="59">
        <f t="shared" si="225"/>
        <v>1734.7739792423322</v>
      </c>
      <c r="AA535" s="59">
        <f>IFERROR(IF(U535&gt;1,"",MAX($Z$353:Z535)*P535),0)</f>
        <v>0</v>
      </c>
      <c r="AB535" s="59">
        <f t="shared" si="226"/>
        <v>65414.654249655359</v>
      </c>
    </row>
    <row r="536" spans="1:28" ht="15.75" customHeight="1" x14ac:dyDescent="0.25">
      <c r="A536" s="78">
        <f t="shared" si="241"/>
        <v>45388</v>
      </c>
      <c r="B536" s="2" t="e">
        <f>VLOOKUP(A536,Import!$A$2:$H$8,5,FALSE)</f>
        <v>#N/A</v>
      </c>
      <c r="C536" s="54" t="e">
        <f t="shared" si="218"/>
        <v>#N/A</v>
      </c>
      <c r="D536" s="79" t="e">
        <f>VLOOKUP(A536,Import!$A$2:$H$8,2,FALSE)</f>
        <v>#N/A</v>
      </c>
      <c r="E536" s="55" t="e">
        <f t="shared" si="229"/>
        <v>#N/A</v>
      </c>
      <c r="F536" s="8" t="e">
        <f t="shared" si="228"/>
        <v>#N/A</v>
      </c>
      <c r="G536" s="76" t="e">
        <f t="shared" si="231"/>
        <v>#N/A</v>
      </c>
      <c r="H536" s="56" t="e">
        <f t="shared" si="219"/>
        <v>#N/A</v>
      </c>
      <c r="I536" s="7" t="e">
        <f t="shared" si="232"/>
        <v>#N/A</v>
      </c>
      <c r="J536" s="7" t="e">
        <f t="shared" si="233"/>
        <v>#N/A</v>
      </c>
      <c r="K536" s="56">
        <f t="shared" si="221"/>
        <v>20</v>
      </c>
      <c r="L536" s="56">
        <f t="shared" si="222"/>
        <v>4</v>
      </c>
      <c r="M536" s="56">
        <f t="shared" si="230"/>
        <v>4</v>
      </c>
      <c r="N536" s="57">
        <f t="shared" si="234"/>
        <v>4</v>
      </c>
      <c r="O536" s="57" t="e">
        <f t="shared" si="235"/>
        <v>#N/A</v>
      </c>
      <c r="P536" s="56" t="e">
        <f t="shared" si="236"/>
        <v>#N/A</v>
      </c>
      <c r="Q536" s="56" t="e">
        <f t="shared" si="227"/>
        <v>#N/A</v>
      </c>
      <c r="R536" s="7" t="e">
        <f t="shared" si="237"/>
        <v>#N/A</v>
      </c>
      <c r="S536" s="7" t="e">
        <f t="shared" si="238"/>
        <v>#N/A</v>
      </c>
      <c r="T536" s="56">
        <f t="shared" si="223"/>
        <v>16</v>
      </c>
      <c r="U536" s="56">
        <f t="shared" si="239"/>
        <v>1</v>
      </c>
      <c r="W536" s="8" t="str">
        <f t="shared" si="240"/>
        <v>IN</v>
      </c>
      <c r="X536" s="58" t="str">
        <f t="shared" si="220"/>
        <v/>
      </c>
      <c r="Y536" s="59">
        <f t="shared" si="224"/>
        <v>0</v>
      </c>
      <c r="Z536" s="59">
        <f t="shared" si="225"/>
        <v>1734.7739792423322</v>
      </c>
      <c r="AA536" s="59">
        <f>IFERROR(IF(U536&gt;1,"",MAX($Z$353:Z536)*P536),0)</f>
        <v>0</v>
      </c>
      <c r="AB536" s="59">
        <f t="shared" si="226"/>
        <v>65414.654249655359</v>
      </c>
    </row>
    <row r="537" spans="1:28" ht="15.75" customHeight="1" x14ac:dyDescent="0.25">
      <c r="A537" s="78">
        <f t="shared" si="241"/>
        <v>45389</v>
      </c>
      <c r="B537" s="2" t="e">
        <f>VLOOKUP(A537,Import!$A$2:$H$8,5,FALSE)</f>
        <v>#N/A</v>
      </c>
      <c r="C537" s="54" t="e">
        <f t="shared" ref="C537:C600" si="242">(B537-B536)/B536</f>
        <v>#N/A</v>
      </c>
      <c r="D537" s="79" t="e">
        <f>VLOOKUP(A537,Import!$A$2:$H$8,2,FALSE)</f>
        <v>#N/A</v>
      </c>
      <c r="E537" s="55" t="e">
        <f t="shared" si="229"/>
        <v>#N/A</v>
      </c>
      <c r="F537" s="8" t="e">
        <f t="shared" si="228"/>
        <v>#N/A</v>
      </c>
      <c r="G537" s="76" t="e">
        <f t="shared" si="231"/>
        <v>#N/A</v>
      </c>
      <c r="H537" s="56" t="e">
        <f t="shared" si="219"/>
        <v>#N/A</v>
      </c>
      <c r="I537" s="7" t="e">
        <f t="shared" si="232"/>
        <v>#N/A</v>
      </c>
      <c r="J537" s="7" t="e">
        <f t="shared" si="233"/>
        <v>#N/A</v>
      </c>
      <c r="K537" s="56">
        <f t="shared" si="221"/>
        <v>20</v>
      </c>
      <c r="L537" s="56">
        <f t="shared" si="222"/>
        <v>4</v>
      </c>
      <c r="M537" s="56">
        <f t="shared" si="230"/>
        <v>4</v>
      </c>
      <c r="N537" s="57">
        <f t="shared" si="234"/>
        <v>4</v>
      </c>
      <c r="O537" s="57" t="e">
        <f t="shared" si="235"/>
        <v>#N/A</v>
      </c>
      <c r="P537" s="56" t="e">
        <f t="shared" si="236"/>
        <v>#N/A</v>
      </c>
      <c r="Q537" s="56" t="e">
        <f t="shared" si="227"/>
        <v>#N/A</v>
      </c>
      <c r="R537" s="7" t="e">
        <f t="shared" si="237"/>
        <v>#N/A</v>
      </c>
      <c r="S537" s="7" t="e">
        <f t="shared" si="238"/>
        <v>#N/A</v>
      </c>
      <c r="T537" s="56">
        <f t="shared" si="223"/>
        <v>16</v>
      </c>
      <c r="U537" s="56">
        <f t="shared" si="239"/>
        <v>1</v>
      </c>
      <c r="W537" s="8" t="str">
        <f t="shared" si="240"/>
        <v>IN</v>
      </c>
      <c r="X537" s="58" t="str">
        <f t="shared" si="220"/>
        <v/>
      </c>
      <c r="Y537" s="59">
        <f t="shared" si="224"/>
        <v>0</v>
      </c>
      <c r="Z537" s="59">
        <f t="shared" si="225"/>
        <v>1734.7739792423322</v>
      </c>
      <c r="AA537" s="59">
        <f>IFERROR(IF(U537&gt;1,"",MAX($Z$353:Z537)*P537),0)</f>
        <v>0</v>
      </c>
      <c r="AB537" s="59">
        <f t="shared" si="226"/>
        <v>65414.654249655359</v>
      </c>
    </row>
    <row r="538" spans="1:28" ht="15.75" customHeight="1" x14ac:dyDescent="0.25">
      <c r="A538" s="78">
        <f t="shared" si="241"/>
        <v>45390</v>
      </c>
      <c r="B538" s="2" t="e">
        <f>VLOOKUP(A538,Import!$A$2:$H$8,5,FALSE)</f>
        <v>#N/A</v>
      </c>
      <c r="C538" s="54" t="e">
        <f t="shared" si="242"/>
        <v>#N/A</v>
      </c>
      <c r="D538" s="79" t="e">
        <f>VLOOKUP(A538,Import!$A$2:$H$8,2,FALSE)</f>
        <v>#N/A</v>
      </c>
      <c r="E538" s="55" t="e">
        <f t="shared" si="229"/>
        <v>#N/A</v>
      </c>
      <c r="F538" s="8" t="e">
        <f t="shared" si="228"/>
        <v>#N/A</v>
      </c>
      <c r="G538" s="76" t="e">
        <f t="shared" si="231"/>
        <v>#N/A</v>
      </c>
      <c r="H538" s="56" t="e">
        <f t="shared" si="219"/>
        <v>#N/A</v>
      </c>
      <c r="I538" s="7" t="e">
        <f t="shared" si="232"/>
        <v>#N/A</v>
      </c>
      <c r="J538" s="7" t="e">
        <f t="shared" si="233"/>
        <v>#N/A</v>
      </c>
      <c r="K538" s="56">
        <f t="shared" si="221"/>
        <v>20</v>
      </c>
      <c r="L538" s="56">
        <f t="shared" si="222"/>
        <v>4</v>
      </c>
      <c r="M538" s="56">
        <f t="shared" si="230"/>
        <v>4</v>
      </c>
      <c r="N538" s="57">
        <f t="shared" si="234"/>
        <v>4</v>
      </c>
      <c r="O538" s="57" t="e">
        <f t="shared" si="235"/>
        <v>#N/A</v>
      </c>
      <c r="P538" s="56" t="e">
        <f t="shared" si="236"/>
        <v>#N/A</v>
      </c>
      <c r="Q538" s="56" t="e">
        <f t="shared" si="227"/>
        <v>#N/A</v>
      </c>
      <c r="R538" s="7" t="e">
        <f t="shared" si="237"/>
        <v>#N/A</v>
      </c>
      <c r="S538" s="7" t="e">
        <f t="shared" si="238"/>
        <v>#N/A</v>
      </c>
      <c r="T538" s="56">
        <f t="shared" si="223"/>
        <v>16</v>
      </c>
      <c r="U538" s="56">
        <f t="shared" si="239"/>
        <v>1</v>
      </c>
      <c r="W538" s="8" t="str">
        <f t="shared" si="240"/>
        <v>IN</v>
      </c>
      <c r="X538" s="58" t="str">
        <f t="shared" si="220"/>
        <v/>
      </c>
      <c r="Y538" s="59">
        <f t="shared" si="224"/>
        <v>0</v>
      </c>
      <c r="Z538" s="59">
        <f t="shared" si="225"/>
        <v>1734.7739792423322</v>
      </c>
      <c r="AA538" s="59">
        <f>IFERROR(IF(U538&gt;1,"",MAX($Z$353:Z538)*P538),0)</f>
        <v>0</v>
      </c>
      <c r="AB538" s="59">
        <f t="shared" si="226"/>
        <v>65414.654249655359</v>
      </c>
    </row>
    <row r="539" spans="1:28" ht="15.75" customHeight="1" x14ac:dyDescent="0.25">
      <c r="A539" s="78">
        <f t="shared" si="241"/>
        <v>45391</v>
      </c>
      <c r="B539" s="2" t="e">
        <f>VLOOKUP(A539,Import!$A$2:$H$8,5,FALSE)</f>
        <v>#N/A</v>
      </c>
      <c r="C539" s="54" t="e">
        <f t="shared" si="242"/>
        <v>#N/A</v>
      </c>
      <c r="D539" s="79" t="e">
        <f>VLOOKUP(A539,Import!$A$2:$H$8,2,FALSE)</f>
        <v>#N/A</v>
      </c>
      <c r="E539" s="55" t="e">
        <f t="shared" si="229"/>
        <v>#N/A</v>
      </c>
      <c r="F539" s="8" t="e">
        <f t="shared" si="228"/>
        <v>#N/A</v>
      </c>
      <c r="G539" s="76" t="e">
        <f t="shared" si="231"/>
        <v>#N/A</v>
      </c>
      <c r="H539" s="56" t="e">
        <f t="shared" si="219"/>
        <v>#N/A</v>
      </c>
      <c r="I539" s="7" t="e">
        <f t="shared" si="232"/>
        <v>#N/A</v>
      </c>
      <c r="J539" s="7" t="e">
        <f t="shared" si="233"/>
        <v>#N/A</v>
      </c>
      <c r="K539" s="56">
        <f t="shared" si="221"/>
        <v>20</v>
      </c>
      <c r="L539" s="56">
        <f t="shared" si="222"/>
        <v>4</v>
      </c>
      <c r="M539" s="56">
        <f t="shared" si="230"/>
        <v>4</v>
      </c>
      <c r="N539" s="57">
        <f t="shared" si="234"/>
        <v>4</v>
      </c>
      <c r="O539" s="57" t="e">
        <f t="shared" si="235"/>
        <v>#N/A</v>
      </c>
      <c r="P539" s="56" t="e">
        <f t="shared" si="236"/>
        <v>#N/A</v>
      </c>
      <c r="Q539" s="56" t="e">
        <f t="shared" si="227"/>
        <v>#N/A</v>
      </c>
      <c r="R539" s="7" t="e">
        <f t="shared" si="237"/>
        <v>#N/A</v>
      </c>
      <c r="S539" s="7" t="e">
        <f t="shared" si="238"/>
        <v>#N/A</v>
      </c>
      <c r="T539" s="56">
        <f t="shared" si="223"/>
        <v>16</v>
      </c>
      <c r="U539" s="56">
        <f t="shared" si="239"/>
        <v>1</v>
      </c>
      <c r="W539" s="8" t="str">
        <f t="shared" si="240"/>
        <v>IN</v>
      </c>
      <c r="X539" s="58" t="str">
        <f t="shared" si="220"/>
        <v/>
      </c>
      <c r="Y539" s="59">
        <f t="shared" si="224"/>
        <v>0</v>
      </c>
      <c r="Z539" s="59">
        <f t="shared" si="225"/>
        <v>1734.7739792423322</v>
      </c>
      <c r="AA539" s="59">
        <f>IFERROR(IF(U539&gt;1,"",MAX($Z$353:Z539)*P539),0)</f>
        <v>0</v>
      </c>
      <c r="AB539" s="59">
        <f t="shared" si="226"/>
        <v>65414.654249655359</v>
      </c>
    </row>
    <row r="540" spans="1:28" ht="15.75" customHeight="1" x14ac:dyDescent="0.25">
      <c r="A540" s="78">
        <f t="shared" si="241"/>
        <v>45392</v>
      </c>
      <c r="B540" s="2" t="e">
        <f>VLOOKUP(A540,Import!$A$2:$H$8,5,FALSE)</f>
        <v>#N/A</v>
      </c>
      <c r="C540" s="54" t="e">
        <f t="shared" si="242"/>
        <v>#N/A</v>
      </c>
      <c r="D540" s="79" t="e">
        <f>VLOOKUP(A540,Import!$A$2:$H$8,2,FALSE)</f>
        <v>#N/A</v>
      </c>
      <c r="E540" s="55" t="e">
        <f t="shared" si="229"/>
        <v>#N/A</v>
      </c>
      <c r="F540" s="8" t="e">
        <f t="shared" si="228"/>
        <v>#N/A</v>
      </c>
      <c r="G540" s="76" t="e">
        <f t="shared" si="231"/>
        <v>#N/A</v>
      </c>
      <c r="H540" s="56" t="e">
        <f t="shared" si="219"/>
        <v>#N/A</v>
      </c>
      <c r="I540" s="7" t="e">
        <f t="shared" si="232"/>
        <v>#N/A</v>
      </c>
      <c r="J540" s="7" t="e">
        <f t="shared" si="233"/>
        <v>#N/A</v>
      </c>
      <c r="K540" s="56">
        <f t="shared" si="221"/>
        <v>20</v>
      </c>
      <c r="L540" s="56">
        <f t="shared" si="222"/>
        <v>4</v>
      </c>
      <c r="M540" s="56">
        <f t="shared" si="230"/>
        <v>4</v>
      </c>
      <c r="N540" s="57">
        <f t="shared" si="234"/>
        <v>4</v>
      </c>
      <c r="O540" s="57" t="e">
        <f t="shared" si="235"/>
        <v>#N/A</v>
      </c>
      <c r="P540" s="56" t="e">
        <f t="shared" si="236"/>
        <v>#N/A</v>
      </c>
      <c r="Q540" s="56" t="e">
        <f t="shared" si="227"/>
        <v>#N/A</v>
      </c>
      <c r="R540" s="7" t="e">
        <f t="shared" si="237"/>
        <v>#N/A</v>
      </c>
      <c r="S540" s="7" t="e">
        <f t="shared" si="238"/>
        <v>#N/A</v>
      </c>
      <c r="T540" s="56">
        <f t="shared" si="223"/>
        <v>16</v>
      </c>
      <c r="U540" s="56">
        <f t="shared" si="239"/>
        <v>1</v>
      </c>
      <c r="W540" s="8" t="str">
        <f t="shared" si="240"/>
        <v>IN</v>
      </c>
      <c r="X540" s="58" t="str">
        <f t="shared" si="220"/>
        <v/>
      </c>
      <c r="Y540" s="59">
        <f t="shared" si="224"/>
        <v>0</v>
      </c>
      <c r="Z540" s="59">
        <f t="shared" si="225"/>
        <v>1734.7739792423322</v>
      </c>
      <c r="AA540" s="59">
        <f>IFERROR(IF(U540&gt;1,"",MAX($Z$353:Z540)*P540),0)</f>
        <v>0</v>
      </c>
      <c r="AB540" s="59">
        <f t="shared" si="226"/>
        <v>65414.654249655359</v>
      </c>
    </row>
    <row r="541" spans="1:28" ht="15.75" customHeight="1" x14ac:dyDescent="0.25">
      <c r="A541" s="78">
        <f t="shared" si="241"/>
        <v>45393</v>
      </c>
      <c r="B541" s="2" t="e">
        <f>VLOOKUP(A541,Import!$A$2:$H$8,5,FALSE)</f>
        <v>#N/A</v>
      </c>
      <c r="C541" s="54" t="e">
        <f t="shared" si="242"/>
        <v>#N/A</v>
      </c>
      <c r="D541" s="79" t="e">
        <f>VLOOKUP(A541,Import!$A$2:$H$8,2,FALSE)</f>
        <v>#N/A</v>
      </c>
      <c r="E541" s="55" t="e">
        <f t="shared" si="229"/>
        <v>#N/A</v>
      </c>
      <c r="F541" s="8" t="e">
        <f t="shared" si="228"/>
        <v>#N/A</v>
      </c>
      <c r="G541" s="76" t="e">
        <f t="shared" si="231"/>
        <v>#N/A</v>
      </c>
      <c r="H541" s="56" t="e">
        <f t="shared" si="219"/>
        <v>#N/A</v>
      </c>
      <c r="I541" s="7" t="e">
        <f t="shared" si="232"/>
        <v>#N/A</v>
      </c>
      <c r="J541" s="7" t="e">
        <f t="shared" si="233"/>
        <v>#N/A</v>
      </c>
      <c r="K541" s="56">
        <f t="shared" si="221"/>
        <v>20</v>
      </c>
      <c r="L541" s="56">
        <f t="shared" si="222"/>
        <v>4</v>
      </c>
      <c r="M541" s="56">
        <f t="shared" si="230"/>
        <v>4</v>
      </c>
      <c r="N541" s="57">
        <f t="shared" si="234"/>
        <v>4</v>
      </c>
      <c r="O541" s="57" t="e">
        <f t="shared" si="235"/>
        <v>#N/A</v>
      </c>
      <c r="P541" s="56" t="e">
        <f t="shared" si="236"/>
        <v>#N/A</v>
      </c>
      <c r="Q541" s="56" t="e">
        <f t="shared" si="227"/>
        <v>#N/A</v>
      </c>
      <c r="R541" s="7" t="e">
        <f t="shared" si="237"/>
        <v>#N/A</v>
      </c>
      <c r="S541" s="7" t="e">
        <f t="shared" si="238"/>
        <v>#N/A</v>
      </c>
      <c r="T541" s="56">
        <f t="shared" si="223"/>
        <v>16</v>
      </c>
      <c r="U541" s="56">
        <f t="shared" si="239"/>
        <v>1</v>
      </c>
      <c r="W541" s="8" t="str">
        <f t="shared" si="240"/>
        <v>IN</v>
      </c>
      <c r="X541" s="58" t="str">
        <f t="shared" si="220"/>
        <v/>
      </c>
      <c r="Y541" s="59">
        <f t="shared" si="224"/>
        <v>0</v>
      </c>
      <c r="Z541" s="59">
        <f t="shared" si="225"/>
        <v>1734.7739792423322</v>
      </c>
      <c r="AA541" s="59">
        <f>IFERROR(IF(U541&gt;1,"",MAX($Z$353:Z541)*P541),0)</f>
        <v>0</v>
      </c>
      <c r="AB541" s="59">
        <f t="shared" si="226"/>
        <v>65414.654249655359</v>
      </c>
    </row>
    <row r="542" spans="1:28" ht="15.75" customHeight="1" x14ac:dyDescent="0.25">
      <c r="A542" s="78">
        <f t="shared" si="241"/>
        <v>45394</v>
      </c>
      <c r="B542" s="2" t="e">
        <f>VLOOKUP(A542,Import!$A$2:$H$8,5,FALSE)</f>
        <v>#N/A</v>
      </c>
      <c r="C542" s="54" t="e">
        <f t="shared" si="242"/>
        <v>#N/A</v>
      </c>
      <c r="D542" s="79" t="e">
        <f>VLOOKUP(A542,Import!$A$2:$H$8,2,FALSE)</f>
        <v>#N/A</v>
      </c>
      <c r="E542" s="55" t="e">
        <f t="shared" si="229"/>
        <v>#N/A</v>
      </c>
      <c r="F542" s="8" t="e">
        <f t="shared" si="228"/>
        <v>#N/A</v>
      </c>
      <c r="G542" s="76" t="e">
        <f t="shared" si="231"/>
        <v>#N/A</v>
      </c>
      <c r="H542" s="56" t="e">
        <f t="shared" si="219"/>
        <v>#N/A</v>
      </c>
      <c r="I542" s="7" t="e">
        <f t="shared" si="232"/>
        <v>#N/A</v>
      </c>
      <c r="J542" s="7" t="e">
        <f t="shared" si="233"/>
        <v>#N/A</v>
      </c>
      <c r="K542" s="56">
        <f t="shared" si="221"/>
        <v>20</v>
      </c>
      <c r="L542" s="56">
        <f t="shared" si="222"/>
        <v>4</v>
      </c>
      <c r="M542" s="56">
        <f t="shared" si="230"/>
        <v>4</v>
      </c>
      <c r="N542" s="57">
        <f t="shared" si="234"/>
        <v>4</v>
      </c>
      <c r="O542" s="57" t="e">
        <f t="shared" si="235"/>
        <v>#N/A</v>
      </c>
      <c r="P542" s="56" t="e">
        <f t="shared" si="236"/>
        <v>#N/A</v>
      </c>
      <c r="Q542" s="56" t="e">
        <f t="shared" si="227"/>
        <v>#N/A</v>
      </c>
      <c r="R542" s="7" t="e">
        <f t="shared" si="237"/>
        <v>#N/A</v>
      </c>
      <c r="S542" s="7" t="e">
        <f t="shared" si="238"/>
        <v>#N/A</v>
      </c>
      <c r="T542" s="56">
        <f t="shared" si="223"/>
        <v>16</v>
      </c>
      <c r="U542" s="56">
        <f t="shared" si="239"/>
        <v>1</v>
      </c>
      <c r="W542" s="8" t="str">
        <f t="shared" si="240"/>
        <v>IN</v>
      </c>
      <c r="X542" s="58" t="str">
        <f t="shared" si="220"/>
        <v/>
      </c>
      <c r="Y542" s="59">
        <f t="shared" si="224"/>
        <v>0</v>
      </c>
      <c r="Z542" s="59">
        <f t="shared" si="225"/>
        <v>1734.7739792423322</v>
      </c>
      <c r="AA542" s="59">
        <f>IFERROR(IF(U542&gt;1,"",MAX($Z$353:Z542)*P542),0)</f>
        <v>0</v>
      </c>
      <c r="AB542" s="59">
        <f t="shared" si="226"/>
        <v>65414.654249655359</v>
      </c>
    </row>
    <row r="543" spans="1:28" ht="15.75" customHeight="1" x14ac:dyDescent="0.25">
      <c r="A543" s="78">
        <f t="shared" si="241"/>
        <v>45395</v>
      </c>
      <c r="B543" s="2" t="e">
        <f>VLOOKUP(A543,Import!$A$2:$H$8,5,FALSE)</f>
        <v>#N/A</v>
      </c>
      <c r="C543" s="54" t="e">
        <f t="shared" si="242"/>
        <v>#N/A</v>
      </c>
      <c r="D543" s="79" t="e">
        <f>VLOOKUP(A543,Import!$A$2:$H$8,2,FALSE)</f>
        <v>#N/A</v>
      </c>
      <c r="E543" s="55" t="e">
        <f t="shared" si="229"/>
        <v>#N/A</v>
      </c>
      <c r="F543" s="8" t="e">
        <f t="shared" si="228"/>
        <v>#N/A</v>
      </c>
      <c r="G543" s="76" t="e">
        <f t="shared" si="231"/>
        <v>#N/A</v>
      </c>
      <c r="H543" s="56" t="e">
        <f t="shared" si="219"/>
        <v>#N/A</v>
      </c>
      <c r="I543" s="7" t="e">
        <f t="shared" si="232"/>
        <v>#N/A</v>
      </c>
      <c r="J543" s="7" t="e">
        <f t="shared" si="233"/>
        <v>#N/A</v>
      </c>
      <c r="K543" s="56">
        <f t="shared" si="221"/>
        <v>20</v>
      </c>
      <c r="L543" s="56">
        <f t="shared" si="222"/>
        <v>4</v>
      </c>
      <c r="M543" s="56">
        <f t="shared" si="230"/>
        <v>4</v>
      </c>
      <c r="N543" s="57">
        <f t="shared" si="234"/>
        <v>4</v>
      </c>
      <c r="O543" s="57" t="e">
        <f t="shared" si="235"/>
        <v>#N/A</v>
      </c>
      <c r="P543" s="56" t="e">
        <f t="shared" si="236"/>
        <v>#N/A</v>
      </c>
      <c r="Q543" s="56" t="e">
        <f t="shared" si="227"/>
        <v>#N/A</v>
      </c>
      <c r="R543" s="7" t="e">
        <f t="shared" si="237"/>
        <v>#N/A</v>
      </c>
      <c r="S543" s="7" t="e">
        <f t="shared" si="238"/>
        <v>#N/A</v>
      </c>
      <c r="T543" s="56">
        <f t="shared" si="223"/>
        <v>16</v>
      </c>
      <c r="U543" s="56">
        <f t="shared" si="239"/>
        <v>1</v>
      </c>
      <c r="W543" s="8" t="str">
        <f t="shared" si="240"/>
        <v>IN</v>
      </c>
      <c r="X543" s="58" t="str">
        <f t="shared" si="220"/>
        <v/>
      </c>
      <c r="Y543" s="59">
        <f t="shared" si="224"/>
        <v>0</v>
      </c>
      <c r="Z543" s="59">
        <f t="shared" si="225"/>
        <v>1734.7739792423322</v>
      </c>
      <c r="AA543" s="59">
        <f>IFERROR(IF(U543&gt;1,"",MAX($Z$353:Z543)*P543),0)</f>
        <v>0</v>
      </c>
      <c r="AB543" s="59">
        <f t="shared" si="226"/>
        <v>65414.654249655359</v>
      </c>
    </row>
    <row r="544" spans="1:28" ht="15.75" customHeight="1" x14ac:dyDescent="0.25">
      <c r="A544" s="78">
        <f t="shared" si="241"/>
        <v>45396</v>
      </c>
      <c r="B544" s="2" t="e">
        <f>VLOOKUP(A544,Import!$A$2:$H$8,5,FALSE)</f>
        <v>#N/A</v>
      </c>
      <c r="C544" s="54" t="e">
        <f t="shared" si="242"/>
        <v>#N/A</v>
      </c>
      <c r="D544" s="79" t="e">
        <f>VLOOKUP(A544,Import!$A$2:$H$8,2,FALSE)</f>
        <v>#N/A</v>
      </c>
      <c r="E544" s="55" t="e">
        <f t="shared" si="229"/>
        <v>#N/A</v>
      </c>
      <c r="F544" s="8" t="e">
        <f t="shared" si="228"/>
        <v>#N/A</v>
      </c>
      <c r="G544" s="76" t="e">
        <f t="shared" si="231"/>
        <v>#N/A</v>
      </c>
      <c r="H544" s="56" t="e">
        <f t="shared" si="219"/>
        <v>#N/A</v>
      </c>
      <c r="I544" s="7" t="e">
        <f t="shared" si="232"/>
        <v>#N/A</v>
      </c>
      <c r="J544" s="7" t="e">
        <f t="shared" si="233"/>
        <v>#N/A</v>
      </c>
      <c r="K544" s="56">
        <f t="shared" si="221"/>
        <v>20</v>
      </c>
      <c r="L544" s="56">
        <f t="shared" si="222"/>
        <v>4</v>
      </c>
      <c r="M544" s="56">
        <f t="shared" si="230"/>
        <v>4</v>
      </c>
      <c r="N544" s="57">
        <f t="shared" si="234"/>
        <v>4</v>
      </c>
      <c r="O544" s="57" t="e">
        <f t="shared" si="235"/>
        <v>#N/A</v>
      </c>
      <c r="P544" s="56" t="e">
        <f t="shared" si="236"/>
        <v>#N/A</v>
      </c>
      <c r="Q544" s="56" t="e">
        <f t="shared" si="227"/>
        <v>#N/A</v>
      </c>
      <c r="R544" s="7" t="e">
        <f t="shared" si="237"/>
        <v>#N/A</v>
      </c>
      <c r="S544" s="7" t="e">
        <f t="shared" si="238"/>
        <v>#N/A</v>
      </c>
      <c r="T544" s="56">
        <f t="shared" si="223"/>
        <v>16</v>
      </c>
      <c r="U544" s="56">
        <f t="shared" si="239"/>
        <v>1</v>
      </c>
      <c r="W544" s="8" t="str">
        <f t="shared" si="240"/>
        <v>IN</v>
      </c>
      <c r="X544" s="58" t="str">
        <f t="shared" si="220"/>
        <v/>
      </c>
      <c r="Y544" s="59">
        <f t="shared" si="224"/>
        <v>0</v>
      </c>
      <c r="Z544" s="59">
        <f t="shared" si="225"/>
        <v>1734.7739792423322</v>
      </c>
      <c r="AA544" s="59">
        <f>IFERROR(IF(U544&gt;1,"",MAX($Z$353:Z544)*P544),0)</f>
        <v>0</v>
      </c>
      <c r="AB544" s="59">
        <f t="shared" si="226"/>
        <v>65414.654249655359</v>
      </c>
    </row>
    <row r="545" spans="1:28" ht="15.75" customHeight="1" x14ac:dyDescent="0.25">
      <c r="A545" s="78">
        <f t="shared" si="241"/>
        <v>45397</v>
      </c>
      <c r="B545" s="2" t="e">
        <f>VLOOKUP(A545,Import!$A$2:$H$8,5,FALSE)</f>
        <v>#N/A</v>
      </c>
      <c r="C545" s="54" t="e">
        <f t="shared" si="242"/>
        <v>#N/A</v>
      </c>
      <c r="D545" s="79" t="e">
        <f>VLOOKUP(A545,Import!$A$2:$H$8,2,FALSE)</f>
        <v>#N/A</v>
      </c>
      <c r="E545" s="55" t="e">
        <f t="shared" si="229"/>
        <v>#N/A</v>
      </c>
      <c r="F545" s="8" t="e">
        <f t="shared" si="228"/>
        <v>#N/A</v>
      </c>
      <c r="G545" s="76" t="e">
        <f t="shared" si="231"/>
        <v>#N/A</v>
      </c>
      <c r="H545" s="56" t="e">
        <f t="shared" si="219"/>
        <v>#N/A</v>
      </c>
      <c r="I545" s="7" t="e">
        <f t="shared" si="232"/>
        <v>#N/A</v>
      </c>
      <c r="J545" s="7" t="e">
        <f t="shared" si="233"/>
        <v>#N/A</v>
      </c>
      <c r="K545" s="56">
        <f t="shared" si="221"/>
        <v>20</v>
      </c>
      <c r="L545" s="56">
        <f t="shared" si="222"/>
        <v>4</v>
      </c>
      <c r="M545" s="56">
        <f t="shared" si="230"/>
        <v>4</v>
      </c>
      <c r="N545" s="57">
        <f t="shared" si="234"/>
        <v>4</v>
      </c>
      <c r="O545" s="57" t="e">
        <f t="shared" si="235"/>
        <v>#N/A</v>
      </c>
      <c r="P545" s="56" t="e">
        <f t="shared" si="236"/>
        <v>#N/A</v>
      </c>
      <c r="Q545" s="56" t="e">
        <f t="shared" si="227"/>
        <v>#N/A</v>
      </c>
      <c r="R545" s="7" t="e">
        <f t="shared" si="237"/>
        <v>#N/A</v>
      </c>
      <c r="S545" s="7" t="e">
        <f t="shared" si="238"/>
        <v>#N/A</v>
      </c>
      <c r="T545" s="56">
        <f t="shared" si="223"/>
        <v>16</v>
      </c>
      <c r="U545" s="56">
        <f t="shared" si="239"/>
        <v>1</v>
      </c>
      <c r="W545" s="8" t="str">
        <f t="shared" si="240"/>
        <v>IN</v>
      </c>
      <c r="X545" s="58" t="str">
        <f t="shared" si="220"/>
        <v/>
      </c>
      <c r="Y545" s="59">
        <f t="shared" si="224"/>
        <v>0</v>
      </c>
      <c r="Z545" s="59">
        <f t="shared" si="225"/>
        <v>1734.7739792423322</v>
      </c>
      <c r="AA545" s="59">
        <f>IFERROR(IF(U545&gt;1,"",MAX($Z$353:Z545)*P545),0)</f>
        <v>0</v>
      </c>
      <c r="AB545" s="59">
        <f t="shared" si="226"/>
        <v>65414.654249655359</v>
      </c>
    </row>
    <row r="546" spans="1:28" ht="15.75" customHeight="1" x14ac:dyDescent="0.25">
      <c r="A546" s="78">
        <f t="shared" si="241"/>
        <v>45398</v>
      </c>
      <c r="B546" s="2" t="e">
        <f>VLOOKUP(A546,Import!$A$2:$H$8,5,FALSE)</f>
        <v>#N/A</v>
      </c>
      <c r="C546" s="54" t="e">
        <f t="shared" si="242"/>
        <v>#N/A</v>
      </c>
      <c r="D546" s="79" t="e">
        <f>VLOOKUP(A546,Import!$A$2:$H$8,2,FALSE)</f>
        <v>#N/A</v>
      </c>
      <c r="E546" s="55" t="e">
        <f t="shared" si="229"/>
        <v>#N/A</v>
      </c>
      <c r="F546" s="8" t="e">
        <f t="shared" si="228"/>
        <v>#N/A</v>
      </c>
      <c r="G546" s="76" t="e">
        <f t="shared" si="231"/>
        <v>#N/A</v>
      </c>
      <c r="H546" s="56" t="e">
        <f t="shared" ref="H546:H609" si="243">IF(F545=1,D651,"")</f>
        <v>#N/A</v>
      </c>
      <c r="I546" s="7" t="e">
        <f t="shared" si="232"/>
        <v>#N/A</v>
      </c>
      <c r="J546" s="7" t="e">
        <f t="shared" si="233"/>
        <v>#N/A</v>
      </c>
      <c r="K546" s="56">
        <f t="shared" si="221"/>
        <v>20</v>
      </c>
      <c r="L546" s="56">
        <f t="shared" si="222"/>
        <v>4</v>
      </c>
      <c r="M546" s="56">
        <f t="shared" si="230"/>
        <v>4</v>
      </c>
      <c r="N546" s="57">
        <f t="shared" si="234"/>
        <v>4</v>
      </c>
      <c r="O546" s="57" t="e">
        <f t="shared" si="235"/>
        <v>#N/A</v>
      </c>
      <c r="P546" s="56" t="e">
        <f t="shared" si="236"/>
        <v>#N/A</v>
      </c>
      <c r="Q546" s="56" t="e">
        <f t="shared" si="227"/>
        <v>#N/A</v>
      </c>
      <c r="R546" s="7" t="e">
        <f t="shared" si="237"/>
        <v>#N/A</v>
      </c>
      <c r="S546" s="7" t="e">
        <f t="shared" si="238"/>
        <v>#N/A</v>
      </c>
      <c r="T546" s="56">
        <f t="shared" si="223"/>
        <v>16</v>
      </c>
      <c r="U546" s="56">
        <f t="shared" si="239"/>
        <v>1</v>
      </c>
      <c r="W546" s="8" t="str">
        <f t="shared" si="240"/>
        <v>IN</v>
      </c>
      <c r="X546" s="58" t="str">
        <f t="shared" si="220"/>
        <v/>
      </c>
      <c r="Y546" s="59">
        <f t="shared" si="224"/>
        <v>0</v>
      </c>
      <c r="Z546" s="59">
        <f t="shared" si="225"/>
        <v>1734.7739792423322</v>
      </c>
      <c r="AA546" s="59">
        <f>IFERROR(IF(U546&gt;1,"",MAX($Z$353:Z546)*P546),0)</f>
        <v>0</v>
      </c>
      <c r="AB546" s="59">
        <f t="shared" si="226"/>
        <v>65414.654249655359</v>
      </c>
    </row>
    <row r="547" spans="1:28" ht="15.75" customHeight="1" x14ac:dyDescent="0.25">
      <c r="A547" s="78">
        <f t="shared" si="241"/>
        <v>45399</v>
      </c>
      <c r="B547" s="2" t="e">
        <f>VLOOKUP(A547,Import!$A$2:$H$8,5,FALSE)</f>
        <v>#N/A</v>
      </c>
      <c r="C547" s="54" t="e">
        <f t="shared" si="242"/>
        <v>#N/A</v>
      </c>
      <c r="D547" s="79" t="e">
        <f>VLOOKUP(A547,Import!$A$2:$H$8,2,FALSE)</f>
        <v>#N/A</v>
      </c>
      <c r="E547" s="55" t="e">
        <f t="shared" si="229"/>
        <v>#N/A</v>
      </c>
      <c r="F547" s="8" t="e">
        <f t="shared" si="228"/>
        <v>#N/A</v>
      </c>
      <c r="G547" s="76" t="e">
        <f t="shared" si="231"/>
        <v>#N/A</v>
      </c>
      <c r="H547" s="56" t="e">
        <f t="shared" si="243"/>
        <v>#N/A</v>
      </c>
      <c r="I547" s="7" t="e">
        <f t="shared" si="232"/>
        <v>#N/A</v>
      </c>
      <c r="J547" s="7" t="e">
        <f t="shared" si="233"/>
        <v>#N/A</v>
      </c>
      <c r="K547" s="56">
        <f t="shared" si="221"/>
        <v>20</v>
      </c>
      <c r="L547" s="56">
        <f t="shared" si="222"/>
        <v>4</v>
      </c>
      <c r="M547" s="56">
        <f t="shared" si="230"/>
        <v>4</v>
      </c>
      <c r="N547" s="57">
        <f t="shared" si="234"/>
        <v>4</v>
      </c>
      <c r="O547" s="57" t="e">
        <f t="shared" si="235"/>
        <v>#N/A</v>
      </c>
      <c r="P547" s="56" t="e">
        <f t="shared" si="236"/>
        <v>#N/A</v>
      </c>
      <c r="Q547" s="56" t="e">
        <f t="shared" si="227"/>
        <v>#N/A</v>
      </c>
      <c r="R547" s="7" t="e">
        <f t="shared" si="237"/>
        <v>#N/A</v>
      </c>
      <c r="S547" s="7" t="e">
        <f t="shared" si="238"/>
        <v>#N/A</v>
      </c>
      <c r="T547" s="56">
        <f t="shared" si="223"/>
        <v>16</v>
      </c>
      <c r="U547" s="56">
        <f t="shared" si="239"/>
        <v>1</v>
      </c>
      <c r="W547" s="8" t="str">
        <f t="shared" si="240"/>
        <v>IN</v>
      </c>
      <c r="X547" s="58" t="str">
        <f t="shared" si="220"/>
        <v/>
      </c>
      <c r="Y547" s="59">
        <f t="shared" si="224"/>
        <v>0</v>
      </c>
      <c r="Z547" s="59">
        <f t="shared" si="225"/>
        <v>1734.7739792423322</v>
      </c>
      <c r="AA547" s="59">
        <f>IFERROR(IF(U547&gt;1,"",MAX($Z$353:Z547)*P547),0)</f>
        <v>0</v>
      </c>
      <c r="AB547" s="59">
        <f t="shared" si="226"/>
        <v>65414.654249655359</v>
      </c>
    </row>
    <row r="548" spans="1:28" ht="15.75" customHeight="1" x14ac:dyDescent="0.25">
      <c r="A548" s="78">
        <f t="shared" si="241"/>
        <v>45400</v>
      </c>
      <c r="B548" s="2" t="e">
        <f>VLOOKUP(A548,Import!$A$2:$H$8,5,FALSE)</f>
        <v>#N/A</v>
      </c>
      <c r="C548" s="54" t="e">
        <f t="shared" si="242"/>
        <v>#N/A</v>
      </c>
      <c r="D548" s="79" t="e">
        <f>VLOOKUP(A548,Import!$A$2:$H$8,2,FALSE)</f>
        <v>#N/A</v>
      </c>
      <c r="E548" s="55" t="e">
        <f t="shared" si="229"/>
        <v>#N/A</v>
      </c>
      <c r="F548" s="8" t="e">
        <f t="shared" si="228"/>
        <v>#N/A</v>
      </c>
      <c r="G548" s="76" t="e">
        <f t="shared" si="231"/>
        <v>#N/A</v>
      </c>
      <c r="H548" s="56" t="e">
        <f t="shared" si="243"/>
        <v>#N/A</v>
      </c>
      <c r="I548" s="7" t="e">
        <f t="shared" si="232"/>
        <v>#N/A</v>
      </c>
      <c r="J548" s="7" t="e">
        <f t="shared" si="233"/>
        <v>#N/A</v>
      </c>
      <c r="K548" s="56">
        <f t="shared" si="221"/>
        <v>20</v>
      </c>
      <c r="L548" s="56">
        <f t="shared" si="222"/>
        <v>4</v>
      </c>
      <c r="M548" s="56">
        <f t="shared" si="230"/>
        <v>4</v>
      </c>
      <c r="N548" s="57">
        <f t="shared" si="234"/>
        <v>4</v>
      </c>
      <c r="O548" s="57" t="e">
        <f t="shared" si="235"/>
        <v>#N/A</v>
      </c>
      <c r="P548" s="56" t="e">
        <f t="shared" si="236"/>
        <v>#N/A</v>
      </c>
      <c r="Q548" s="56" t="e">
        <f t="shared" si="227"/>
        <v>#N/A</v>
      </c>
      <c r="R548" s="7" t="e">
        <f t="shared" si="237"/>
        <v>#N/A</v>
      </c>
      <c r="S548" s="7" t="e">
        <f t="shared" si="238"/>
        <v>#N/A</v>
      </c>
      <c r="T548" s="56">
        <f t="shared" si="223"/>
        <v>16</v>
      </c>
      <c r="U548" s="56">
        <f t="shared" si="239"/>
        <v>1</v>
      </c>
      <c r="W548" s="8" t="str">
        <f t="shared" si="240"/>
        <v>IN</v>
      </c>
      <c r="X548" s="58" t="str">
        <f t="shared" si="220"/>
        <v/>
      </c>
      <c r="Y548" s="59">
        <f t="shared" si="224"/>
        <v>0</v>
      </c>
      <c r="Z548" s="59">
        <f t="shared" si="225"/>
        <v>1734.7739792423322</v>
      </c>
      <c r="AA548" s="59">
        <f>IFERROR(IF(U548&gt;1,"",MAX($Z$353:Z548)*P548),0)</f>
        <v>0</v>
      </c>
      <c r="AB548" s="59">
        <f t="shared" si="226"/>
        <v>65414.654249655359</v>
      </c>
    </row>
    <row r="549" spans="1:28" ht="15.75" customHeight="1" x14ac:dyDescent="0.25">
      <c r="A549" s="78">
        <f t="shared" si="241"/>
        <v>45401</v>
      </c>
      <c r="B549" s="2" t="e">
        <f>VLOOKUP(A549,Import!$A$2:$H$8,5,FALSE)</f>
        <v>#N/A</v>
      </c>
      <c r="C549" s="54" t="e">
        <f t="shared" si="242"/>
        <v>#N/A</v>
      </c>
      <c r="D549" s="79" t="e">
        <f>VLOOKUP(A549,Import!$A$2:$H$8,2,FALSE)</f>
        <v>#N/A</v>
      </c>
      <c r="E549" s="55" t="e">
        <f t="shared" si="229"/>
        <v>#N/A</v>
      </c>
      <c r="F549" s="8" t="e">
        <f t="shared" si="228"/>
        <v>#N/A</v>
      </c>
      <c r="G549" s="76" t="e">
        <f t="shared" si="231"/>
        <v>#N/A</v>
      </c>
      <c r="H549" s="56" t="e">
        <f t="shared" si="243"/>
        <v>#N/A</v>
      </c>
      <c r="I549" s="7" t="e">
        <f t="shared" si="232"/>
        <v>#N/A</v>
      </c>
      <c r="J549" s="7" t="e">
        <f t="shared" si="233"/>
        <v>#N/A</v>
      </c>
      <c r="K549" s="56">
        <f t="shared" si="221"/>
        <v>20</v>
      </c>
      <c r="L549" s="56">
        <f t="shared" si="222"/>
        <v>4</v>
      </c>
      <c r="M549" s="56">
        <f t="shared" si="230"/>
        <v>4</v>
      </c>
      <c r="N549" s="57">
        <f t="shared" si="234"/>
        <v>4</v>
      </c>
      <c r="O549" s="57" t="e">
        <f t="shared" si="235"/>
        <v>#N/A</v>
      </c>
      <c r="P549" s="56" t="e">
        <f t="shared" si="236"/>
        <v>#N/A</v>
      </c>
      <c r="Q549" s="56" t="e">
        <f t="shared" si="227"/>
        <v>#N/A</v>
      </c>
      <c r="R549" s="7" t="e">
        <f t="shared" si="237"/>
        <v>#N/A</v>
      </c>
      <c r="S549" s="7" t="e">
        <f t="shared" si="238"/>
        <v>#N/A</v>
      </c>
      <c r="T549" s="56">
        <f t="shared" si="223"/>
        <v>16</v>
      </c>
      <c r="U549" s="56">
        <f t="shared" si="239"/>
        <v>1</v>
      </c>
      <c r="W549" s="8" t="str">
        <f t="shared" si="240"/>
        <v>IN</v>
      </c>
      <c r="X549" s="58" t="str">
        <f t="shared" si="220"/>
        <v/>
      </c>
      <c r="Y549" s="59">
        <f t="shared" si="224"/>
        <v>0</v>
      </c>
      <c r="Z549" s="59">
        <f t="shared" si="225"/>
        <v>1734.7739792423322</v>
      </c>
      <c r="AA549" s="59">
        <f>IFERROR(IF(U549&gt;1,"",MAX($Z$353:Z549)*P549),0)</f>
        <v>0</v>
      </c>
      <c r="AB549" s="59">
        <f t="shared" si="226"/>
        <v>65414.654249655359</v>
      </c>
    </row>
    <row r="550" spans="1:28" ht="15.75" customHeight="1" x14ac:dyDescent="0.25">
      <c r="A550" s="78">
        <f t="shared" si="241"/>
        <v>45402</v>
      </c>
      <c r="B550" s="2" t="e">
        <f>VLOOKUP(A550,Import!$A$2:$H$8,5,FALSE)</f>
        <v>#N/A</v>
      </c>
      <c r="C550" s="54" t="e">
        <f t="shared" si="242"/>
        <v>#N/A</v>
      </c>
      <c r="D550" s="79" t="e">
        <f>VLOOKUP(A550,Import!$A$2:$H$8,2,FALSE)</f>
        <v>#N/A</v>
      </c>
      <c r="E550" s="55" t="e">
        <f t="shared" si="229"/>
        <v>#N/A</v>
      </c>
      <c r="F550" s="8" t="e">
        <f t="shared" si="228"/>
        <v>#N/A</v>
      </c>
      <c r="G550" s="76" t="e">
        <f t="shared" si="231"/>
        <v>#N/A</v>
      </c>
      <c r="H550" s="56" t="e">
        <f t="shared" si="243"/>
        <v>#N/A</v>
      </c>
      <c r="I550" s="7" t="e">
        <f t="shared" si="232"/>
        <v>#N/A</v>
      </c>
      <c r="J550" s="7" t="e">
        <f t="shared" si="233"/>
        <v>#N/A</v>
      </c>
      <c r="K550" s="56">
        <f t="shared" si="221"/>
        <v>20</v>
      </c>
      <c r="L550" s="56">
        <f t="shared" si="222"/>
        <v>4</v>
      </c>
      <c r="M550" s="56">
        <f t="shared" si="230"/>
        <v>4</v>
      </c>
      <c r="N550" s="57">
        <f t="shared" si="234"/>
        <v>4</v>
      </c>
      <c r="O550" s="57" t="e">
        <f t="shared" si="235"/>
        <v>#N/A</v>
      </c>
      <c r="P550" s="56" t="e">
        <f t="shared" si="236"/>
        <v>#N/A</v>
      </c>
      <c r="Q550" s="56" t="e">
        <f t="shared" si="227"/>
        <v>#N/A</v>
      </c>
      <c r="R550" s="7" t="e">
        <f t="shared" si="237"/>
        <v>#N/A</v>
      </c>
      <c r="S550" s="7" t="e">
        <f t="shared" si="238"/>
        <v>#N/A</v>
      </c>
      <c r="T550" s="56">
        <f t="shared" si="223"/>
        <v>16</v>
      </c>
      <c r="U550" s="56">
        <f t="shared" si="239"/>
        <v>1</v>
      </c>
      <c r="W550" s="8" t="str">
        <f t="shared" si="240"/>
        <v>IN</v>
      </c>
      <c r="X550" s="58" t="str">
        <f t="shared" si="220"/>
        <v/>
      </c>
      <c r="Y550" s="59">
        <f t="shared" si="224"/>
        <v>0</v>
      </c>
      <c r="Z550" s="59">
        <f t="shared" si="225"/>
        <v>1734.7739792423322</v>
      </c>
      <c r="AA550" s="59">
        <f>IFERROR(IF(U550&gt;1,"",MAX($Z$353:Z550)*P550),0)</f>
        <v>0</v>
      </c>
      <c r="AB550" s="59">
        <f t="shared" si="226"/>
        <v>65414.654249655359</v>
      </c>
    </row>
    <row r="551" spans="1:28" ht="15.75" customHeight="1" x14ac:dyDescent="0.25">
      <c r="A551" s="78">
        <f t="shared" si="241"/>
        <v>45403</v>
      </c>
      <c r="B551" s="2" t="e">
        <f>VLOOKUP(A551,Import!$A$2:$H$8,5,FALSE)</f>
        <v>#N/A</v>
      </c>
      <c r="C551" s="54" t="e">
        <f t="shared" si="242"/>
        <v>#N/A</v>
      </c>
      <c r="D551" s="79" t="e">
        <f>VLOOKUP(A551,Import!$A$2:$H$8,2,FALSE)</f>
        <v>#N/A</v>
      </c>
      <c r="E551" s="55" t="e">
        <f t="shared" si="229"/>
        <v>#N/A</v>
      </c>
      <c r="F551" s="8" t="e">
        <f t="shared" si="228"/>
        <v>#N/A</v>
      </c>
      <c r="G551" s="76" t="e">
        <f t="shared" si="231"/>
        <v>#N/A</v>
      </c>
      <c r="H551" s="56" t="e">
        <f t="shared" si="243"/>
        <v>#N/A</v>
      </c>
      <c r="I551" s="7" t="e">
        <f t="shared" si="232"/>
        <v>#N/A</v>
      </c>
      <c r="J551" s="7" t="e">
        <f t="shared" si="233"/>
        <v>#N/A</v>
      </c>
      <c r="K551" s="56">
        <f t="shared" si="221"/>
        <v>20</v>
      </c>
      <c r="L551" s="56">
        <f t="shared" si="222"/>
        <v>4</v>
      </c>
      <c r="M551" s="56">
        <f t="shared" si="230"/>
        <v>4</v>
      </c>
      <c r="N551" s="57">
        <f t="shared" si="234"/>
        <v>4</v>
      </c>
      <c r="O551" s="57" t="e">
        <f t="shared" si="235"/>
        <v>#N/A</v>
      </c>
      <c r="P551" s="56" t="e">
        <f t="shared" si="236"/>
        <v>#N/A</v>
      </c>
      <c r="Q551" s="56" t="e">
        <f t="shared" si="227"/>
        <v>#N/A</v>
      </c>
      <c r="R551" s="7" t="e">
        <f t="shared" si="237"/>
        <v>#N/A</v>
      </c>
      <c r="S551" s="7" t="e">
        <f t="shared" si="238"/>
        <v>#N/A</v>
      </c>
      <c r="T551" s="56">
        <f t="shared" si="223"/>
        <v>16</v>
      </c>
      <c r="U551" s="56">
        <f t="shared" si="239"/>
        <v>1</v>
      </c>
      <c r="W551" s="8" t="str">
        <f t="shared" si="240"/>
        <v>IN</v>
      </c>
      <c r="X551" s="58" t="str">
        <f t="shared" si="220"/>
        <v/>
      </c>
      <c r="Y551" s="59">
        <f t="shared" si="224"/>
        <v>0</v>
      </c>
      <c r="Z551" s="59">
        <f t="shared" si="225"/>
        <v>1734.7739792423322</v>
      </c>
      <c r="AA551" s="59">
        <f>IFERROR(IF(U551&gt;1,"",MAX($Z$353:Z551)*P551),0)</f>
        <v>0</v>
      </c>
      <c r="AB551" s="59">
        <f t="shared" si="226"/>
        <v>65414.654249655359</v>
      </c>
    </row>
    <row r="552" spans="1:28" ht="15.75" customHeight="1" x14ac:dyDescent="0.25">
      <c r="A552" s="78">
        <f t="shared" si="241"/>
        <v>45404</v>
      </c>
      <c r="B552" s="2" t="e">
        <f>VLOOKUP(A552,Import!$A$2:$H$8,5,FALSE)</f>
        <v>#N/A</v>
      </c>
      <c r="C552" s="54" t="e">
        <f t="shared" si="242"/>
        <v>#N/A</v>
      </c>
      <c r="D552" s="79" t="e">
        <f>VLOOKUP(A552,Import!$A$2:$H$8,2,FALSE)</f>
        <v>#N/A</v>
      </c>
      <c r="E552" s="55" t="e">
        <f t="shared" si="229"/>
        <v>#N/A</v>
      </c>
      <c r="F552" s="8" t="e">
        <f t="shared" si="228"/>
        <v>#N/A</v>
      </c>
      <c r="G552" s="76" t="e">
        <f t="shared" si="231"/>
        <v>#N/A</v>
      </c>
      <c r="H552" s="56" t="e">
        <f t="shared" si="243"/>
        <v>#N/A</v>
      </c>
      <c r="I552" s="7" t="e">
        <f t="shared" si="232"/>
        <v>#N/A</v>
      </c>
      <c r="J552" s="7" t="e">
        <f t="shared" si="233"/>
        <v>#N/A</v>
      </c>
      <c r="K552" s="56">
        <f t="shared" si="221"/>
        <v>20</v>
      </c>
      <c r="L552" s="56">
        <f t="shared" si="222"/>
        <v>4</v>
      </c>
      <c r="M552" s="56">
        <f t="shared" si="230"/>
        <v>4</v>
      </c>
      <c r="N552" s="57">
        <f t="shared" si="234"/>
        <v>4</v>
      </c>
      <c r="O552" s="57" t="e">
        <f t="shared" si="235"/>
        <v>#N/A</v>
      </c>
      <c r="P552" s="56" t="e">
        <f t="shared" si="236"/>
        <v>#N/A</v>
      </c>
      <c r="Q552" s="56" t="e">
        <f t="shared" si="227"/>
        <v>#N/A</v>
      </c>
      <c r="R552" s="7" t="e">
        <f t="shared" si="237"/>
        <v>#N/A</v>
      </c>
      <c r="S552" s="7" t="e">
        <f t="shared" si="238"/>
        <v>#N/A</v>
      </c>
      <c r="T552" s="56">
        <f t="shared" si="223"/>
        <v>16</v>
      </c>
      <c r="U552" s="56">
        <f t="shared" si="239"/>
        <v>1</v>
      </c>
      <c r="W552" s="8" t="str">
        <f t="shared" si="240"/>
        <v>IN</v>
      </c>
      <c r="X552" s="58" t="str">
        <f t="shared" si="220"/>
        <v/>
      </c>
      <c r="Y552" s="59">
        <f t="shared" si="224"/>
        <v>0</v>
      </c>
      <c r="Z552" s="59">
        <f t="shared" si="225"/>
        <v>1734.7739792423322</v>
      </c>
      <c r="AA552" s="59">
        <f>IFERROR(IF(U552&gt;1,"",MAX($Z$353:Z552)*P552),0)</f>
        <v>0</v>
      </c>
      <c r="AB552" s="59">
        <f t="shared" si="226"/>
        <v>65414.654249655359</v>
      </c>
    </row>
    <row r="553" spans="1:28" ht="15.75" customHeight="1" x14ac:dyDescent="0.25">
      <c r="A553" s="78">
        <f t="shared" si="241"/>
        <v>45405</v>
      </c>
      <c r="B553" s="2" t="e">
        <f>VLOOKUP(A553,Import!$A$2:$H$8,5,FALSE)</f>
        <v>#N/A</v>
      </c>
      <c r="C553" s="54" t="e">
        <f t="shared" si="242"/>
        <v>#N/A</v>
      </c>
      <c r="D553" s="79" t="e">
        <f>VLOOKUP(A553,Import!$A$2:$H$8,2,FALSE)</f>
        <v>#N/A</v>
      </c>
      <c r="E553" s="55" t="e">
        <f t="shared" si="229"/>
        <v>#N/A</v>
      </c>
      <c r="F553" s="8" t="e">
        <f t="shared" si="228"/>
        <v>#N/A</v>
      </c>
      <c r="G553" s="76" t="e">
        <f t="shared" si="231"/>
        <v>#N/A</v>
      </c>
      <c r="H553" s="56" t="e">
        <f t="shared" si="243"/>
        <v>#N/A</v>
      </c>
      <c r="I553" s="7" t="e">
        <f t="shared" si="232"/>
        <v>#N/A</v>
      </c>
      <c r="J553" s="7" t="e">
        <f t="shared" si="233"/>
        <v>#N/A</v>
      </c>
      <c r="K553" s="56">
        <f t="shared" si="221"/>
        <v>20</v>
      </c>
      <c r="L553" s="56">
        <f t="shared" si="222"/>
        <v>4</v>
      </c>
      <c r="M553" s="56">
        <f t="shared" si="230"/>
        <v>4</v>
      </c>
      <c r="N553" s="57">
        <f t="shared" si="234"/>
        <v>4</v>
      </c>
      <c r="O553" s="57" t="e">
        <f t="shared" si="235"/>
        <v>#N/A</v>
      </c>
      <c r="P553" s="56" t="e">
        <f t="shared" si="236"/>
        <v>#N/A</v>
      </c>
      <c r="Q553" s="56" t="e">
        <f t="shared" si="227"/>
        <v>#N/A</v>
      </c>
      <c r="R553" s="7" t="e">
        <f t="shared" si="237"/>
        <v>#N/A</v>
      </c>
      <c r="S553" s="7" t="e">
        <f t="shared" si="238"/>
        <v>#N/A</v>
      </c>
      <c r="T553" s="56">
        <f t="shared" si="223"/>
        <v>16</v>
      </c>
      <c r="U553" s="56">
        <f t="shared" si="239"/>
        <v>1</v>
      </c>
      <c r="W553" s="8" t="str">
        <f t="shared" si="240"/>
        <v>IN</v>
      </c>
      <c r="X553" s="58" t="str">
        <f t="shared" si="220"/>
        <v/>
      </c>
      <c r="Y553" s="59">
        <f t="shared" si="224"/>
        <v>0</v>
      </c>
      <c r="Z553" s="59">
        <f t="shared" si="225"/>
        <v>1734.7739792423322</v>
      </c>
      <c r="AA553" s="59">
        <f>IFERROR(IF(U553&gt;1,"",MAX($Z$353:Z553)*P553),0)</f>
        <v>0</v>
      </c>
      <c r="AB553" s="59">
        <f t="shared" si="226"/>
        <v>65414.654249655359</v>
      </c>
    </row>
    <row r="554" spans="1:28" ht="15.75" customHeight="1" x14ac:dyDescent="0.25">
      <c r="A554" s="78">
        <f t="shared" si="241"/>
        <v>45406</v>
      </c>
      <c r="B554" s="2" t="e">
        <f>VLOOKUP(A554,Import!$A$2:$H$8,5,FALSE)</f>
        <v>#N/A</v>
      </c>
      <c r="C554" s="54" t="e">
        <f t="shared" si="242"/>
        <v>#N/A</v>
      </c>
      <c r="D554" s="79" t="e">
        <f>VLOOKUP(A554,Import!$A$2:$H$8,2,FALSE)</f>
        <v>#N/A</v>
      </c>
      <c r="E554" s="55" t="e">
        <f t="shared" si="229"/>
        <v>#N/A</v>
      </c>
      <c r="F554" s="8" t="e">
        <f t="shared" si="228"/>
        <v>#N/A</v>
      </c>
      <c r="G554" s="76" t="e">
        <f t="shared" si="231"/>
        <v>#N/A</v>
      </c>
      <c r="H554" s="56" t="e">
        <f t="shared" si="243"/>
        <v>#N/A</v>
      </c>
      <c r="I554" s="7" t="e">
        <f t="shared" si="232"/>
        <v>#N/A</v>
      </c>
      <c r="J554" s="7" t="e">
        <f t="shared" si="233"/>
        <v>#N/A</v>
      </c>
      <c r="K554" s="56">
        <f t="shared" si="221"/>
        <v>20</v>
      </c>
      <c r="L554" s="56">
        <f t="shared" si="222"/>
        <v>4</v>
      </c>
      <c r="M554" s="56">
        <f t="shared" si="230"/>
        <v>4</v>
      </c>
      <c r="N554" s="57">
        <f t="shared" si="234"/>
        <v>4</v>
      </c>
      <c r="O554" s="57" t="e">
        <f t="shared" si="235"/>
        <v>#N/A</v>
      </c>
      <c r="P554" s="56" t="e">
        <f t="shared" si="236"/>
        <v>#N/A</v>
      </c>
      <c r="Q554" s="56" t="e">
        <f t="shared" si="227"/>
        <v>#N/A</v>
      </c>
      <c r="R554" s="7" t="e">
        <f t="shared" si="237"/>
        <v>#N/A</v>
      </c>
      <c r="S554" s="7" t="e">
        <f t="shared" si="238"/>
        <v>#N/A</v>
      </c>
      <c r="T554" s="56">
        <f t="shared" si="223"/>
        <v>16</v>
      </c>
      <c r="U554" s="56">
        <f t="shared" si="239"/>
        <v>1</v>
      </c>
      <c r="W554" s="8" t="str">
        <f t="shared" si="240"/>
        <v>IN</v>
      </c>
      <c r="X554" s="58" t="str">
        <f t="shared" si="220"/>
        <v/>
      </c>
      <c r="Y554" s="59">
        <f t="shared" si="224"/>
        <v>0</v>
      </c>
      <c r="Z554" s="59">
        <f t="shared" si="225"/>
        <v>1734.7739792423322</v>
      </c>
      <c r="AA554" s="59">
        <f>IFERROR(IF(U554&gt;1,"",MAX($Z$353:Z554)*P554),0)</f>
        <v>0</v>
      </c>
      <c r="AB554" s="59">
        <f t="shared" si="226"/>
        <v>65414.654249655359</v>
      </c>
    </row>
    <row r="555" spans="1:28" ht="15.75" customHeight="1" x14ac:dyDescent="0.25">
      <c r="A555" s="78">
        <f t="shared" si="241"/>
        <v>45407</v>
      </c>
      <c r="B555" s="2" t="e">
        <f>VLOOKUP(A555,Import!$A$2:$H$8,5,FALSE)</f>
        <v>#N/A</v>
      </c>
      <c r="C555" s="54" t="e">
        <f t="shared" si="242"/>
        <v>#N/A</v>
      </c>
      <c r="D555" s="79" t="e">
        <f>VLOOKUP(A555,Import!$A$2:$H$8,2,FALSE)</f>
        <v>#N/A</v>
      </c>
      <c r="E555" s="55" t="e">
        <f t="shared" si="229"/>
        <v>#N/A</v>
      </c>
      <c r="F555" s="8" t="e">
        <f t="shared" si="228"/>
        <v>#N/A</v>
      </c>
      <c r="G555" s="76" t="e">
        <f t="shared" si="231"/>
        <v>#N/A</v>
      </c>
      <c r="H555" s="56" t="e">
        <f t="shared" si="243"/>
        <v>#N/A</v>
      </c>
      <c r="I555" s="7" t="e">
        <f t="shared" si="232"/>
        <v>#N/A</v>
      </c>
      <c r="J555" s="7" t="e">
        <f t="shared" si="233"/>
        <v>#N/A</v>
      </c>
      <c r="K555" s="56">
        <f t="shared" si="221"/>
        <v>20</v>
      </c>
      <c r="L555" s="56">
        <f t="shared" si="222"/>
        <v>4</v>
      </c>
      <c r="M555" s="56">
        <f t="shared" si="230"/>
        <v>4</v>
      </c>
      <c r="N555" s="57">
        <f t="shared" si="234"/>
        <v>4</v>
      </c>
      <c r="O555" s="57" t="e">
        <f t="shared" si="235"/>
        <v>#N/A</v>
      </c>
      <c r="P555" s="56" t="e">
        <f t="shared" si="236"/>
        <v>#N/A</v>
      </c>
      <c r="Q555" s="56" t="e">
        <f t="shared" si="227"/>
        <v>#N/A</v>
      </c>
      <c r="R555" s="7" t="e">
        <f t="shared" si="237"/>
        <v>#N/A</v>
      </c>
      <c r="S555" s="7" t="e">
        <f t="shared" si="238"/>
        <v>#N/A</v>
      </c>
      <c r="T555" s="56">
        <f t="shared" si="223"/>
        <v>16</v>
      </c>
      <c r="U555" s="56">
        <f t="shared" si="239"/>
        <v>1</v>
      </c>
      <c r="W555" s="8" t="str">
        <f t="shared" si="240"/>
        <v>IN</v>
      </c>
      <c r="X555" s="58" t="str">
        <f t="shared" si="220"/>
        <v/>
      </c>
      <c r="Y555" s="59">
        <f t="shared" si="224"/>
        <v>0</v>
      </c>
      <c r="Z555" s="59">
        <f t="shared" si="225"/>
        <v>1734.7739792423322</v>
      </c>
      <c r="AA555" s="59">
        <f>IFERROR(IF(U555&gt;1,"",MAX($Z$353:Z555)*P555),0)</f>
        <v>0</v>
      </c>
      <c r="AB555" s="59">
        <f t="shared" si="226"/>
        <v>65414.654249655359</v>
      </c>
    </row>
    <row r="556" spans="1:28" ht="15.75" customHeight="1" x14ac:dyDescent="0.25">
      <c r="A556" s="78">
        <f t="shared" si="241"/>
        <v>45408</v>
      </c>
      <c r="B556" s="2" t="e">
        <f>VLOOKUP(A556,Import!$A$2:$H$8,5,FALSE)</f>
        <v>#N/A</v>
      </c>
      <c r="C556" s="54" t="e">
        <f t="shared" si="242"/>
        <v>#N/A</v>
      </c>
      <c r="D556" s="79" t="e">
        <f>VLOOKUP(A556,Import!$A$2:$H$8,2,FALSE)</f>
        <v>#N/A</v>
      </c>
      <c r="E556" s="55" t="e">
        <f t="shared" si="229"/>
        <v>#N/A</v>
      </c>
      <c r="F556" s="8" t="e">
        <f t="shared" si="228"/>
        <v>#N/A</v>
      </c>
      <c r="G556" s="76" t="e">
        <f t="shared" si="231"/>
        <v>#N/A</v>
      </c>
      <c r="H556" s="56" t="e">
        <f t="shared" si="243"/>
        <v>#N/A</v>
      </c>
      <c r="I556" s="7" t="e">
        <f t="shared" si="232"/>
        <v>#N/A</v>
      </c>
      <c r="J556" s="7" t="e">
        <f t="shared" si="233"/>
        <v>#N/A</v>
      </c>
      <c r="K556" s="56">
        <f t="shared" si="221"/>
        <v>20</v>
      </c>
      <c r="L556" s="56">
        <f t="shared" si="222"/>
        <v>4</v>
      </c>
      <c r="M556" s="56">
        <f t="shared" si="230"/>
        <v>4</v>
      </c>
      <c r="N556" s="57">
        <f t="shared" si="234"/>
        <v>4</v>
      </c>
      <c r="O556" s="57" t="e">
        <f t="shared" si="235"/>
        <v>#N/A</v>
      </c>
      <c r="P556" s="56" t="e">
        <f t="shared" si="236"/>
        <v>#N/A</v>
      </c>
      <c r="Q556" s="56" t="e">
        <f t="shared" si="227"/>
        <v>#N/A</v>
      </c>
      <c r="R556" s="7" t="e">
        <f t="shared" si="237"/>
        <v>#N/A</v>
      </c>
      <c r="S556" s="7" t="e">
        <f t="shared" si="238"/>
        <v>#N/A</v>
      </c>
      <c r="T556" s="56">
        <f t="shared" si="223"/>
        <v>16</v>
      </c>
      <c r="U556" s="56">
        <f t="shared" si="239"/>
        <v>1</v>
      </c>
      <c r="W556" s="8" t="str">
        <f t="shared" si="240"/>
        <v>IN</v>
      </c>
      <c r="X556" s="58" t="str">
        <f t="shared" si="220"/>
        <v/>
      </c>
      <c r="Y556" s="59">
        <f t="shared" si="224"/>
        <v>0</v>
      </c>
      <c r="Z556" s="59">
        <f t="shared" si="225"/>
        <v>1734.7739792423322</v>
      </c>
      <c r="AA556" s="59">
        <f>IFERROR(IF(U556&gt;1,"",MAX($Z$353:Z556)*P556),0)</f>
        <v>0</v>
      </c>
      <c r="AB556" s="59">
        <f t="shared" si="226"/>
        <v>65414.654249655359</v>
      </c>
    </row>
    <row r="557" spans="1:28" ht="15.75" customHeight="1" x14ac:dyDescent="0.25">
      <c r="A557" s="78">
        <f t="shared" si="241"/>
        <v>45409</v>
      </c>
      <c r="B557" s="2" t="e">
        <f>VLOOKUP(A557,Import!$A$2:$H$8,5,FALSE)</f>
        <v>#N/A</v>
      </c>
      <c r="C557" s="54" t="e">
        <f t="shared" si="242"/>
        <v>#N/A</v>
      </c>
      <c r="D557" s="79" t="e">
        <f>VLOOKUP(A557,Import!$A$2:$H$8,2,FALSE)</f>
        <v>#N/A</v>
      </c>
      <c r="E557" s="55" t="e">
        <f t="shared" si="229"/>
        <v>#N/A</v>
      </c>
      <c r="F557" s="8" t="e">
        <f t="shared" si="228"/>
        <v>#N/A</v>
      </c>
      <c r="G557" s="76" t="e">
        <f t="shared" si="231"/>
        <v>#N/A</v>
      </c>
      <c r="H557" s="56" t="e">
        <f t="shared" si="243"/>
        <v>#N/A</v>
      </c>
      <c r="I557" s="7" t="e">
        <f t="shared" si="232"/>
        <v>#N/A</v>
      </c>
      <c r="J557" s="7" t="e">
        <f t="shared" si="233"/>
        <v>#N/A</v>
      </c>
      <c r="K557" s="56">
        <f t="shared" si="221"/>
        <v>20</v>
      </c>
      <c r="L557" s="56">
        <f t="shared" si="222"/>
        <v>4</v>
      </c>
      <c r="M557" s="56">
        <f t="shared" si="230"/>
        <v>4</v>
      </c>
      <c r="N557" s="57">
        <f t="shared" si="234"/>
        <v>4</v>
      </c>
      <c r="O557" s="57" t="e">
        <f t="shared" si="235"/>
        <v>#N/A</v>
      </c>
      <c r="P557" s="56" t="e">
        <f t="shared" si="236"/>
        <v>#N/A</v>
      </c>
      <c r="Q557" s="56" t="e">
        <f t="shared" si="227"/>
        <v>#N/A</v>
      </c>
      <c r="R557" s="7" t="e">
        <f t="shared" si="237"/>
        <v>#N/A</v>
      </c>
      <c r="S557" s="7" t="e">
        <f t="shared" si="238"/>
        <v>#N/A</v>
      </c>
      <c r="T557" s="56">
        <f t="shared" si="223"/>
        <v>16</v>
      </c>
      <c r="U557" s="56">
        <f t="shared" si="239"/>
        <v>1</v>
      </c>
      <c r="W557" s="8" t="str">
        <f t="shared" si="240"/>
        <v>IN</v>
      </c>
      <c r="X557" s="58" t="str">
        <f t="shared" si="220"/>
        <v/>
      </c>
      <c r="Y557" s="59">
        <f t="shared" si="224"/>
        <v>0</v>
      </c>
      <c r="Z557" s="59">
        <f t="shared" si="225"/>
        <v>1734.7739792423322</v>
      </c>
      <c r="AA557" s="59">
        <f>IFERROR(IF(U557&gt;1,"",MAX($Z$353:Z557)*P557),0)</f>
        <v>0</v>
      </c>
      <c r="AB557" s="59">
        <f t="shared" si="226"/>
        <v>65414.654249655359</v>
      </c>
    </row>
    <row r="558" spans="1:28" ht="15.75" customHeight="1" x14ac:dyDescent="0.25">
      <c r="A558" s="78">
        <f t="shared" si="241"/>
        <v>45410</v>
      </c>
      <c r="B558" s="2" t="e">
        <f>VLOOKUP(A558,Import!$A$2:$H$8,5,FALSE)</f>
        <v>#N/A</v>
      </c>
      <c r="C558" s="54" t="e">
        <f t="shared" si="242"/>
        <v>#N/A</v>
      </c>
      <c r="D558" s="79" t="e">
        <f>VLOOKUP(A558,Import!$A$2:$H$8,2,FALSE)</f>
        <v>#N/A</v>
      </c>
      <c r="E558" s="55" t="e">
        <f t="shared" si="229"/>
        <v>#N/A</v>
      </c>
      <c r="F558" s="8" t="e">
        <f t="shared" si="228"/>
        <v>#N/A</v>
      </c>
      <c r="G558" s="76" t="e">
        <f t="shared" si="231"/>
        <v>#N/A</v>
      </c>
      <c r="H558" s="56" t="e">
        <f t="shared" si="243"/>
        <v>#N/A</v>
      </c>
      <c r="I558" s="7" t="e">
        <f t="shared" si="232"/>
        <v>#N/A</v>
      </c>
      <c r="J558" s="7" t="e">
        <f t="shared" si="233"/>
        <v>#N/A</v>
      </c>
      <c r="K558" s="56">
        <f t="shared" si="221"/>
        <v>20</v>
      </c>
      <c r="L558" s="56">
        <f t="shared" si="222"/>
        <v>4</v>
      </c>
      <c r="M558" s="56">
        <f t="shared" si="230"/>
        <v>4</v>
      </c>
      <c r="N558" s="57">
        <f t="shared" si="234"/>
        <v>4</v>
      </c>
      <c r="O558" s="57" t="e">
        <f t="shared" si="235"/>
        <v>#N/A</v>
      </c>
      <c r="P558" s="56" t="e">
        <f t="shared" si="236"/>
        <v>#N/A</v>
      </c>
      <c r="Q558" s="56" t="e">
        <f t="shared" si="227"/>
        <v>#N/A</v>
      </c>
      <c r="R558" s="7" t="e">
        <f t="shared" si="237"/>
        <v>#N/A</v>
      </c>
      <c r="S558" s="7" t="e">
        <f t="shared" si="238"/>
        <v>#N/A</v>
      </c>
      <c r="T558" s="56">
        <f t="shared" si="223"/>
        <v>16</v>
      </c>
      <c r="U558" s="56">
        <f t="shared" si="239"/>
        <v>1</v>
      </c>
      <c r="W558" s="8" t="str">
        <f t="shared" si="240"/>
        <v>IN</v>
      </c>
      <c r="X558" s="58" t="str">
        <f t="shared" si="220"/>
        <v/>
      </c>
      <c r="Y558" s="59">
        <f t="shared" si="224"/>
        <v>0</v>
      </c>
      <c r="Z558" s="59">
        <f t="shared" si="225"/>
        <v>1734.7739792423322</v>
      </c>
      <c r="AA558" s="59">
        <f>IFERROR(IF(U558&gt;1,"",MAX($Z$353:Z558)*P558),0)</f>
        <v>0</v>
      </c>
      <c r="AB558" s="59">
        <f t="shared" si="226"/>
        <v>65414.654249655359</v>
      </c>
    </row>
    <row r="559" spans="1:28" ht="15.75" customHeight="1" x14ac:dyDescent="0.25">
      <c r="A559" s="78">
        <f t="shared" si="241"/>
        <v>45411</v>
      </c>
      <c r="B559" s="2" t="e">
        <f>VLOOKUP(A559,Import!$A$2:$H$8,5,FALSE)</f>
        <v>#N/A</v>
      </c>
      <c r="C559" s="54" t="e">
        <f t="shared" si="242"/>
        <v>#N/A</v>
      </c>
      <c r="D559" s="79" t="e">
        <f>VLOOKUP(A559,Import!$A$2:$H$8,2,FALSE)</f>
        <v>#N/A</v>
      </c>
      <c r="E559" s="55" t="e">
        <f t="shared" si="229"/>
        <v>#N/A</v>
      </c>
      <c r="F559" s="8" t="e">
        <f t="shared" si="228"/>
        <v>#N/A</v>
      </c>
      <c r="G559" s="76" t="e">
        <f t="shared" si="231"/>
        <v>#N/A</v>
      </c>
      <c r="H559" s="56" t="e">
        <f t="shared" si="243"/>
        <v>#N/A</v>
      </c>
      <c r="I559" s="7" t="e">
        <f t="shared" si="232"/>
        <v>#N/A</v>
      </c>
      <c r="J559" s="7" t="e">
        <f t="shared" si="233"/>
        <v>#N/A</v>
      </c>
      <c r="K559" s="56">
        <f t="shared" si="221"/>
        <v>20</v>
      </c>
      <c r="L559" s="56">
        <f t="shared" si="222"/>
        <v>4</v>
      </c>
      <c r="M559" s="56">
        <f t="shared" si="230"/>
        <v>4</v>
      </c>
      <c r="N559" s="57">
        <f t="shared" si="234"/>
        <v>4</v>
      </c>
      <c r="O559" s="57" t="e">
        <f t="shared" si="235"/>
        <v>#N/A</v>
      </c>
      <c r="P559" s="56" t="e">
        <f t="shared" si="236"/>
        <v>#N/A</v>
      </c>
      <c r="Q559" s="56" t="e">
        <f t="shared" si="227"/>
        <v>#N/A</v>
      </c>
      <c r="R559" s="7" t="e">
        <f t="shared" si="237"/>
        <v>#N/A</v>
      </c>
      <c r="S559" s="7" t="e">
        <f t="shared" si="238"/>
        <v>#N/A</v>
      </c>
      <c r="T559" s="56">
        <f t="shared" si="223"/>
        <v>16</v>
      </c>
      <c r="U559" s="56">
        <f t="shared" si="239"/>
        <v>1</v>
      </c>
      <c r="W559" s="8" t="str">
        <f t="shared" si="240"/>
        <v>IN</v>
      </c>
      <c r="X559" s="58" t="str">
        <f t="shared" si="220"/>
        <v/>
      </c>
      <c r="Y559" s="59">
        <f t="shared" si="224"/>
        <v>0</v>
      </c>
      <c r="Z559" s="59">
        <f t="shared" si="225"/>
        <v>1734.7739792423322</v>
      </c>
      <c r="AA559" s="59">
        <f>IFERROR(IF(U559&gt;1,"",MAX($Z$353:Z559)*P559),0)</f>
        <v>0</v>
      </c>
      <c r="AB559" s="59">
        <f t="shared" si="226"/>
        <v>65414.654249655359</v>
      </c>
    </row>
    <row r="560" spans="1:28" ht="15.75" customHeight="1" x14ac:dyDescent="0.25">
      <c r="A560" s="78">
        <f t="shared" si="241"/>
        <v>45412</v>
      </c>
      <c r="B560" s="2" t="e">
        <f>VLOOKUP(A560,Import!$A$2:$H$8,5,FALSE)</f>
        <v>#N/A</v>
      </c>
      <c r="C560" s="54" t="e">
        <f t="shared" si="242"/>
        <v>#N/A</v>
      </c>
      <c r="D560" s="79" t="e">
        <f>VLOOKUP(A560,Import!$A$2:$H$8,2,FALSE)</f>
        <v>#N/A</v>
      </c>
      <c r="E560" s="55" t="e">
        <f t="shared" si="229"/>
        <v>#N/A</v>
      </c>
      <c r="F560" s="8" t="e">
        <f t="shared" si="228"/>
        <v>#N/A</v>
      </c>
      <c r="G560" s="76" t="e">
        <f t="shared" si="231"/>
        <v>#N/A</v>
      </c>
      <c r="H560" s="56" t="e">
        <f t="shared" si="243"/>
        <v>#N/A</v>
      </c>
      <c r="I560" s="7" t="e">
        <f t="shared" si="232"/>
        <v>#N/A</v>
      </c>
      <c r="J560" s="7" t="e">
        <f t="shared" si="233"/>
        <v>#N/A</v>
      </c>
      <c r="K560" s="56">
        <f t="shared" si="221"/>
        <v>20</v>
      </c>
      <c r="L560" s="56">
        <f t="shared" si="222"/>
        <v>4</v>
      </c>
      <c r="M560" s="56">
        <f t="shared" si="230"/>
        <v>4</v>
      </c>
      <c r="N560" s="57">
        <f t="shared" si="234"/>
        <v>4</v>
      </c>
      <c r="O560" s="57" t="e">
        <f t="shared" si="235"/>
        <v>#N/A</v>
      </c>
      <c r="P560" s="56" t="e">
        <f t="shared" si="236"/>
        <v>#N/A</v>
      </c>
      <c r="Q560" s="56" t="e">
        <f t="shared" si="227"/>
        <v>#N/A</v>
      </c>
      <c r="R560" s="7" t="e">
        <f t="shared" si="237"/>
        <v>#N/A</v>
      </c>
      <c r="S560" s="7" t="e">
        <f t="shared" si="238"/>
        <v>#N/A</v>
      </c>
      <c r="T560" s="56">
        <f t="shared" si="223"/>
        <v>16</v>
      </c>
      <c r="U560" s="56">
        <f t="shared" si="239"/>
        <v>1</v>
      </c>
      <c r="W560" s="8" t="str">
        <f t="shared" si="240"/>
        <v>IN</v>
      </c>
      <c r="X560" s="58" t="str">
        <f t="shared" si="220"/>
        <v/>
      </c>
      <c r="Y560" s="59">
        <f t="shared" si="224"/>
        <v>0</v>
      </c>
      <c r="Z560" s="59">
        <f t="shared" si="225"/>
        <v>1734.7739792423322</v>
      </c>
      <c r="AA560" s="59">
        <f>IFERROR(IF(U560&gt;1,"",MAX($Z$353:Z560)*P560),0)</f>
        <v>0</v>
      </c>
      <c r="AB560" s="59">
        <f t="shared" si="226"/>
        <v>65414.654249655359</v>
      </c>
    </row>
    <row r="561" spans="1:28" ht="15.75" customHeight="1" x14ac:dyDescent="0.25">
      <c r="A561" s="78">
        <f t="shared" si="241"/>
        <v>45413</v>
      </c>
      <c r="B561" s="2" t="e">
        <f>VLOOKUP(A561,Import!$A$2:$H$8,5,FALSE)</f>
        <v>#N/A</v>
      </c>
      <c r="C561" s="54" t="e">
        <f t="shared" si="242"/>
        <v>#N/A</v>
      </c>
      <c r="D561" s="79" t="e">
        <f>VLOOKUP(A561,Import!$A$2:$H$8,2,FALSE)</f>
        <v>#N/A</v>
      </c>
      <c r="E561" s="55" t="e">
        <f t="shared" si="229"/>
        <v>#N/A</v>
      </c>
      <c r="F561" s="8" t="e">
        <f t="shared" si="228"/>
        <v>#N/A</v>
      </c>
      <c r="G561" s="76" t="e">
        <f t="shared" si="231"/>
        <v>#N/A</v>
      </c>
      <c r="H561" s="56" t="e">
        <f t="shared" si="243"/>
        <v>#N/A</v>
      </c>
      <c r="I561" s="7" t="e">
        <f t="shared" si="232"/>
        <v>#N/A</v>
      </c>
      <c r="J561" s="7" t="e">
        <f t="shared" si="233"/>
        <v>#N/A</v>
      </c>
      <c r="K561" s="56">
        <f t="shared" si="221"/>
        <v>20</v>
      </c>
      <c r="L561" s="56">
        <f t="shared" si="222"/>
        <v>4</v>
      </c>
      <c r="M561" s="56">
        <f t="shared" si="230"/>
        <v>4</v>
      </c>
      <c r="N561" s="57">
        <f t="shared" si="234"/>
        <v>4</v>
      </c>
      <c r="O561" s="57" t="e">
        <f t="shared" si="235"/>
        <v>#N/A</v>
      </c>
      <c r="P561" s="56" t="e">
        <f t="shared" si="236"/>
        <v>#N/A</v>
      </c>
      <c r="Q561" s="56" t="e">
        <f t="shared" si="227"/>
        <v>#N/A</v>
      </c>
      <c r="R561" s="7" t="e">
        <f t="shared" si="237"/>
        <v>#N/A</v>
      </c>
      <c r="S561" s="7" t="e">
        <f t="shared" si="238"/>
        <v>#N/A</v>
      </c>
      <c r="T561" s="56">
        <f t="shared" si="223"/>
        <v>16</v>
      </c>
      <c r="U561" s="56">
        <f t="shared" si="239"/>
        <v>1</v>
      </c>
      <c r="W561" s="8" t="str">
        <f t="shared" si="240"/>
        <v>IN</v>
      </c>
      <c r="X561" s="58" t="str">
        <f t="shared" ref="X561:X624" si="244">IF(M560&gt;=1,IFERROR($X$4*F560,""),"LOOK")</f>
        <v/>
      </c>
      <c r="Y561" s="59">
        <f t="shared" si="224"/>
        <v>0</v>
      </c>
      <c r="Z561" s="59">
        <f t="shared" si="225"/>
        <v>1734.7739792423322</v>
      </c>
      <c r="AA561" s="59">
        <f>IFERROR(IF(U561&gt;1,"",MAX($Z$353:Z561)*P561),0)</f>
        <v>0</v>
      </c>
      <c r="AB561" s="59">
        <f t="shared" si="226"/>
        <v>65414.654249655359</v>
      </c>
    </row>
    <row r="562" spans="1:28" ht="15.75" customHeight="1" x14ac:dyDescent="0.25">
      <c r="A562" s="78">
        <f t="shared" si="241"/>
        <v>45414</v>
      </c>
      <c r="B562" s="2" t="e">
        <f>VLOOKUP(A562,Import!$A$2:$H$8,5,FALSE)</f>
        <v>#N/A</v>
      </c>
      <c r="C562" s="54" t="e">
        <f t="shared" si="242"/>
        <v>#N/A</v>
      </c>
      <c r="D562" s="79" t="e">
        <f>VLOOKUP(A562,Import!$A$2:$H$8,2,FALSE)</f>
        <v>#N/A</v>
      </c>
      <c r="E562" s="55" t="e">
        <f t="shared" si="229"/>
        <v>#N/A</v>
      </c>
      <c r="F562" s="8" t="e">
        <f t="shared" si="228"/>
        <v>#N/A</v>
      </c>
      <c r="G562" s="76" t="e">
        <f t="shared" si="231"/>
        <v>#N/A</v>
      </c>
      <c r="H562" s="56" t="e">
        <f t="shared" si="243"/>
        <v>#N/A</v>
      </c>
      <c r="I562" s="7" t="e">
        <f t="shared" si="232"/>
        <v>#N/A</v>
      </c>
      <c r="J562" s="7" t="e">
        <f t="shared" si="233"/>
        <v>#N/A</v>
      </c>
      <c r="K562" s="56">
        <f t="shared" ref="K562:K625" si="245">K561+COUNTIF(F562,"1")</f>
        <v>20</v>
      </c>
      <c r="L562" s="56">
        <f t="shared" ref="L562:L625" si="246">K562-T562</f>
        <v>4</v>
      </c>
      <c r="M562" s="56">
        <f t="shared" si="230"/>
        <v>4</v>
      </c>
      <c r="N562" s="57">
        <f t="shared" si="234"/>
        <v>4</v>
      </c>
      <c r="O562" s="57" t="e">
        <f t="shared" si="235"/>
        <v>#N/A</v>
      </c>
      <c r="P562" s="56" t="e">
        <f t="shared" si="236"/>
        <v>#N/A</v>
      </c>
      <c r="Q562" s="56" t="e">
        <f t="shared" si="227"/>
        <v>#N/A</v>
      </c>
      <c r="R562" s="7" t="e">
        <f t="shared" si="237"/>
        <v>#N/A</v>
      </c>
      <c r="S562" s="7" t="e">
        <f t="shared" si="238"/>
        <v>#N/A</v>
      </c>
      <c r="T562" s="56">
        <f t="shared" ref="T562:T625" si="247">T561+COUNTIF(O562,"1")</f>
        <v>16</v>
      </c>
      <c r="U562" s="56">
        <f t="shared" si="239"/>
        <v>1</v>
      </c>
      <c r="W562" s="8" t="str">
        <f t="shared" si="240"/>
        <v>IN</v>
      </c>
      <c r="X562" s="58" t="str">
        <f t="shared" si="244"/>
        <v/>
      </c>
      <c r="Y562" s="59">
        <f t="shared" ref="Y562:Y625" si="248">IFERROR(X562/G562,0)</f>
        <v>0</v>
      </c>
      <c r="Z562" s="59">
        <f t="shared" ref="Z562:Z625" si="249">IF(AA561&gt;0,0+Y562,Z561+Y562)</f>
        <v>1734.7739792423322</v>
      </c>
      <c r="AA562" s="59">
        <f>IFERROR(IF(U562&gt;1,"",MAX($Z$353:Z562)*P562),0)</f>
        <v>0</v>
      </c>
      <c r="AB562" s="59">
        <f t="shared" ref="AB562:AB625" si="250">AB561+AA562</f>
        <v>65414.654249655359</v>
      </c>
    </row>
    <row r="563" spans="1:28" ht="15.75" customHeight="1" x14ac:dyDescent="0.25">
      <c r="A563" s="78">
        <f t="shared" si="241"/>
        <v>45415</v>
      </c>
      <c r="B563" s="2" t="e">
        <f>VLOOKUP(A563,Import!$A$2:$H$8,5,FALSE)</f>
        <v>#N/A</v>
      </c>
      <c r="C563" s="54" t="e">
        <f t="shared" si="242"/>
        <v>#N/A</v>
      </c>
      <c r="D563" s="79" t="e">
        <f>VLOOKUP(A563,Import!$A$2:$H$8,2,FALSE)</f>
        <v>#N/A</v>
      </c>
      <c r="E563" s="55" t="e">
        <f t="shared" si="229"/>
        <v>#N/A</v>
      </c>
      <c r="F563" s="8" t="e">
        <f t="shared" si="228"/>
        <v>#N/A</v>
      </c>
      <c r="G563" s="76" t="e">
        <f t="shared" si="231"/>
        <v>#N/A</v>
      </c>
      <c r="H563" s="56" t="e">
        <f t="shared" si="243"/>
        <v>#N/A</v>
      </c>
      <c r="I563" s="7" t="e">
        <f t="shared" si="232"/>
        <v>#N/A</v>
      </c>
      <c r="J563" s="7" t="e">
        <f t="shared" si="233"/>
        <v>#N/A</v>
      </c>
      <c r="K563" s="56">
        <f t="shared" si="245"/>
        <v>20</v>
      </c>
      <c r="L563" s="56">
        <f t="shared" si="246"/>
        <v>4</v>
      </c>
      <c r="M563" s="56">
        <f t="shared" si="230"/>
        <v>4</v>
      </c>
      <c r="N563" s="57">
        <f t="shared" si="234"/>
        <v>4</v>
      </c>
      <c r="O563" s="57" t="e">
        <f t="shared" si="235"/>
        <v>#N/A</v>
      </c>
      <c r="P563" s="56" t="e">
        <f t="shared" si="236"/>
        <v>#N/A</v>
      </c>
      <c r="Q563" s="56" t="e">
        <f t="shared" si="227"/>
        <v>#N/A</v>
      </c>
      <c r="R563" s="7" t="e">
        <f t="shared" si="237"/>
        <v>#N/A</v>
      </c>
      <c r="S563" s="7" t="e">
        <f t="shared" si="238"/>
        <v>#N/A</v>
      </c>
      <c r="T563" s="56">
        <f t="shared" si="247"/>
        <v>16</v>
      </c>
      <c r="U563" s="56">
        <f t="shared" si="239"/>
        <v>1</v>
      </c>
      <c r="W563" s="8" t="str">
        <f t="shared" si="240"/>
        <v>IN</v>
      </c>
      <c r="X563" s="58" t="str">
        <f t="shared" si="244"/>
        <v/>
      </c>
      <c r="Y563" s="59">
        <f t="shared" si="248"/>
        <v>0</v>
      </c>
      <c r="Z563" s="59">
        <f t="shared" si="249"/>
        <v>1734.7739792423322</v>
      </c>
      <c r="AA563" s="59">
        <f>IFERROR(IF(U563&gt;1,"",MAX($Z$353:Z563)*P563),0)</f>
        <v>0</v>
      </c>
      <c r="AB563" s="59">
        <f t="shared" si="250"/>
        <v>65414.654249655359</v>
      </c>
    </row>
    <row r="564" spans="1:28" ht="15.75" customHeight="1" x14ac:dyDescent="0.25">
      <c r="A564" s="78">
        <f t="shared" si="241"/>
        <v>45416</v>
      </c>
      <c r="B564" s="2" t="e">
        <f>VLOOKUP(A564,Import!$A$2:$H$8,5,FALSE)</f>
        <v>#N/A</v>
      </c>
      <c r="C564" s="54" t="e">
        <f t="shared" si="242"/>
        <v>#N/A</v>
      </c>
      <c r="D564" s="79" t="e">
        <f>VLOOKUP(A564,Import!$A$2:$H$8,2,FALSE)</f>
        <v>#N/A</v>
      </c>
      <c r="E564" s="55" t="e">
        <f t="shared" si="229"/>
        <v>#N/A</v>
      </c>
      <c r="F564" s="8" t="e">
        <f t="shared" si="228"/>
        <v>#N/A</v>
      </c>
      <c r="G564" s="76" t="e">
        <f t="shared" si="231"/>
        <v>#N/A</v>
      </c>
      <c r="H564" s="56" t="e">
        <f t="shared" si="243"/>
        <v>#N/A</v>
      </c>
      <c r="I564" s="7" t="e">
        <f t="shared" si="232"/>
        <v>#N/A</v>
      </c>
      <c r="J564" s="7" t="e">
        <f t="shared" si="233"/>
        <v>#N/A</v>
      </c>
      <c r="K564" s="56">
        <f t="shared" si="245"/>
        <v>20</v>
      </c>
      <c r="L564" s="56">
        <f t="shared" si="246"/>
        <v>4</v>
      </c>
      <c r="M564" s="56">
        <f t="shared" si="230"/>
        <v>4</v>
      </c>
      <c r="N564" s="57">
        <f t="shared" si="234"/>
        <v>4</v>
      </c>
      <c r="O564" s="57" t="e">
        <f t="shared" si="235"/>
        <v>#N/A</v>
      </c>
      <c r="P564" s="56" t="e">
        <f t="shared" si="236"/>
        <v>#N/A</v>
      </c>
      <c r="Q564" s="56" t="e">
        <f t="shared" si="227"/>
        <v>#N/A</v>
      </c>
      <c r="R564" s="7" t="e">
        <f t="shared" si="237"/>
        <v>#N/A</v>
      </c>
      <c r="S564" s="7" t="e">
        <f t="shared" si="238"/>
        <v>#N/A</v>
      </c>
      <c r="T564" s="56">
        <f t="shared" si="247"/>
        <v>16</v>
      </c>
      <c r="U564" s="56">
        <f t="shared" si="239"/>
        <v>1</v>
      </c>
      <c r="W564" s="8" t="str">
        <f t="shared" si="240"/>
        <v>IN</v>
      </c>
      <c r="X564" s="58" t="str">
        <f t="shared" si="244"/>
        <v/>
      </c>
      <c r="Y564" s="59">
        <f t="shared" si="248"/>
        <v>0</v>
      </c>
      <c r="Z564" s="59">
        <f t="shared" si="249"/>
        <v>1734.7739792423322</v>
      </c>
      <c r="AA564" s="59">
        <f>IFERROR(IF(U564&gt;1,"",MAX($Z$353:Z564)*P564),0)</f>
        <v>0</v>
      </c>
      <c r="AB564" s="59">
        <f t="shared" si="250"/>
        <v>65414.654249655359</v>
      </c>
    </row>
    <row r="565" spans="1:28" ht="15.75" customHeight="1" x14ac:dyDescent="0.25">
      <c r="A565" s="78">
        <f t="shared" si="241"/>
        <v>45417</v>
      </c>
      <c r="B565" s="2" t="e">
        <f>VLOOKUP(A565,Import!$A$2:$H$8,5,FALSE)</f>
        <v>#N/A</v>
      </c>
      <c r="C565" s="54" t="e">
        <f t="shared" si="242"/>
        <v>#N/A</v>
      </c>
      <c r="D565" s="79" t="e">
        <f>VLOOKUP(A565,Import!$A$2:$H$8,2,FALSE)</f>
        <v>#N/A</v>
      </c>
      <c r="E565" s="55" t="e">
        <f t="shared" si="229"/>
        <v>#N/A</v>
      </c>
      <c r="F565" s="8" t="e">
        <f t="shared" si="228"/>
        <v>#N/A</v>
      </c>
      <c r="G565" s="76" t="e">
        <f t="shared" si="231"/>
        <v>#N/A</v>
      </c>
      <c r="H565" s="56" t="e">
        <f t="shared" si="243"/>
        <v>#N/A</v>
      </c>
      <c r="I565" s="7" t="e">
        <f t="shared" si="232"/>
        <v>#N/A</v>
      </c>
      <c r="J565" s="7" t="e">
        <f t="shared" si="233"/>
        <v>#N/A</v>
      </c>
      <c r="K565" s="56">
        <f t="shared" si="245"/>
        <v>20</v>
      </c>
      <c r="L565" s="56">
        <f t="shared" si="246"/>
        <v>4</v>
      </c>
      <c r="M565" s="56">
        <f t="shared" si="230"/>
        <v>4</v>
      </c>
      <c r="N565" s="57">
        <f t="shared" si="234"/>
        <v>4</v>
      </c>
      <c r="O565" s="57" t="e">
        <f t="shared" si="235"/>
        <v>#N/A</v>
      </c>
      <c r="P565" s="56" t="e">
        <f t="shared" si="236"/>
        <v>#N/A</v>
      </c>
      <c r="Q565" s="56" t="e">
        <f t="shared" si="227"/>
        <v>#N/A</v>
      </c>
      <c r="R565" s="7" t="e">
        <f t="shared" si="237"/>
        <v>#N/A</v>
      </c>
      <c r="S565" s="7" t="e">
        <f t="shared" si="238"/>
        <v>#N/A</v>
      </c>
      <c r="T565" s="56">
        <f t="shared" si="247"/>
        <v>16</v>
      </c>
      <c r="U565" s="56">
        <f t="shared" si="239"/>
        <v>1</v>
      </c>
      <c r="W565" s="8" t="str">
        <f t="shared" si="240"/>
        <v>IN</v>
      </c>
      <c r="X565" s="58" t="str">
        <f t="shared" si="244"/>
        <v/>
      </c>
      <c r="Y565" s="59">
        <f t="shared" si="248"/>
        <v>0</v>
      </c>
      <c r="Z565" s="59">
        <f t="shared" si="249"/>
        <v>1734.7739792423322</v>
      </c>
      <c r="AA565" s="59">
        <f>IFERROR(IF(U565&gt;1,"",MAX($Z$353:Z565)*P565),0)</f>
        <v>0</v>
      </c>
      <c r="AB565" s="59">
        <f t="shared" si="250"/>
        <v>65414.654249655359</v>
      </c>
    </row>
    <row r="566" spans="1:28" ht="15.75" customHeight="1" x14ac:dyDescent="0.25">
      <c r="A566" s="78">
        <f t="shared" si="241"/>
        <v>45418</v>
      </c>
      <c r="B566" s="2" t="e">
        <f>VLOOKUP(A566,Import!$A$2:$H$8,5,FALSE)</f>
        <v>#N/A</v>
      </c>
      <c r="C566" s="54" t="e">
        <f t="shared" si="242"/>
        <v>#N/A</v>
      </c>
      <c r="D566" s="79" t="e">
        <f>VLOOKUP(A566,Import!$A$2:$H$8,2,FALSE)</f>
        <v>#N/A</v>
      </c>
      <c r="E566" s="55" t="e">
        <f t="shared" si="229"/>
        <v>#N/A</v>
      </c>
      <c r="F566" s="8" t="e">
        <f t="shared" si="228"/>
        <v>#N/A</v>
      </c>
      <c r="G566" s="76" t="e">
        <f t="shared" si="231"/>
        <v>#N/A</v>
      </c>
      <c r="H566" s="56" t="e">
        <f t="shared" si="243"/>
        <v>#N/A</v>
      </c>
      <c r="I566" s="7" t="e">
        <f t="shared" si="232"/>
        <v>#N/A</v>
      </c>
      <c r="J566" s="7" t="e">
        <f t="shared" si="233"/>
        <v>#N/A</v>
      </c>
      <c r="K566" s="56">
        <f t="shared" si="245"/>
        <v>20</v>
      </c>
      <c r="L566" s="56">
        <f t="shared" si="246"/>
        <v>4</v>
      </c>
      <c r="M566" s="56">
        <f t="shared" si="230"/>
        <v>4</v>
      </c>
      <c r="N566" s="57">
        <f t="shared" si="234"/>
        <v>4</v>
      </c>
      <c r="O566" s="57" t="e">
        <f t="shared" si="235"/>
        <v>#N/A</v>
      </c>
      <c r="P566" s="56" t="e">
        <f t="shared" si="236"/>
        <v>#N/A</v>
      </c>
      <c r="Q566" s="56" t="e">
        <f t="shared" si="227"/>
        <v>#N/A</v>
      </c>
      <c r="R566" s="7" t="e">
        <f t="shared" si="237"/>
        <v>#N/A</v>
      </c>
      <c r="S566" s="7" t="e">
        <f t="shared" si="238"/>
        <v>#N/A</v>
      </c>
      <c r="T566" s="56">
        <f t="shared" si="247"/>
        <v>16</v>
      </c>
      <c r="U566" s="56">
        <f t="shared" si="239"/>
        <v>1</v>
      </c>
      <c r="W566" s="8" t="str">
        <f t="shared" si="240"/>
        <v>IN</v>
      </c>
      <c r="X566" s="58" t="str">
        <f t="shared" si="244"/>
        <v/>
      </c>
      <c r="Y566" s="59">
        <f t="shared" si="248"/>
        <v>0</v>
      </c>
      <c r="Z566" s="59">
        <f t="shared" si="249"/>
        <v>1734.7739792423322</v>
      </c>
      <c r="AA566" s="59">
        <f>IFERROR(IF(U566&gt;1,"",MAX($Z$353:Z566)*P566),0)</f>
        <v>0</v>
      </c>
      <c r="AB566" s="59">
        <f t="shared" si="250"/>
        <v>65414.654249655359</v>
      </c>
    </row>
    <row r="567" spans="1:28" ht="15.75" customHeight="1" x14ac:dyDescent="0.25">
      <c r="A567" s="78">
        <f t="shared" si="241"/>
        <v>45419</v>
      </c>
      <c r="B567" s="2" t="e">
        <f>VLOOKUP(A567,Import!$A$2:$H$8,5,FALSE)</f>
        <v>#N/A</v>
      </c>
      <c r="C567" s="54" t="e">
        <f t="shared" si="242"/>
        <v>#N/A</v>
      </c>
      <c r="D567" s="79" t="e">
        <f>VLOOKUP(A567,Import!$A$2:$H$8,2,FALSE)</f>
        <v>#N/A</v>
      </c>
      <c r="E567" s="55" t="e">
        <f t="shared" si="229"/>
        <v>#N/A</v>
      </c>
      <c r="F567" s="8" t="e">
        <f t="shared" si="228"/>
        <v>#N/A</v>
      </c>
      <c r="G567" s="76" t="e">
        <f t="shared" si="231"/>
        <v>#N/A</v>
      </c>
      <c r="H567" s="56" t="e">
        <f t="shared" si="243"/>
        <v>#N/A</v>
      </c>
      <c r="I567" s="7" t="e">
        <f t="shared" si="232"/>
        <v>#N/A</v>
      </c>
      <c r="J567" s="7" t="e">
        <f t="shared" si="233"/>
        <v>#N/A</v>
      </c>
      <c r="K567" s="56">
        <f t="shared" si="245"/>
        <v>20</v>
      </c>
      <c r="L567" s="56">
        <f t="shared" si="246"/>
        <v>4</v>
      </c>
      <c r="M567" s="56">
        <f t="shared" si="230"/>
        <v>4</v>
      </c>
      <c r="N567" s="57">
        <f t="shared" si="234"/>
        <v>4</v>
      </c>
      <c r="O567" s="57" t="e">
        <f t="shared" si="235"/>
        <v>#N/A</v>
      </c>
      <c r="P567" s="56" t="e">
        <f t="shared" si="236"/>
        <v>#N/A</v>
      </c>
      <c r="Q567" s="56" t="e">
        <f t="shared" si="227"/>
        <v>#N/A</v>
      </c>
      <c r="R567" s="7" t="e">
        <f t="shared" si="237"/>
        <v>#N/A</v>
      </c>
      <c r="S567" s="7" t="e">
        <f t="shared" si="238"/>
        <v>#N/A</v>
      </c>
      <c r="T567" s="56">
        <f t="shared" si="247"/>
        <v>16</v>
      </c>
      <c r="U567" s="56">
        <f t="shared" si="239"/>
        <v>1</v>
      </c>
      <c r="W567" s="8" t="str">
        <f t="shared" si="240"/>
        <v>IN</v>
      </c>
      <c r="X567" s="58" t="str">
        <f t="shared" si="244"/>
        <v/>
      </c>
      <c r="Y567" s="59">
        <f t="shared" si="248"/>
        <v>0</v>
      </c>
      <c r="Z567" s="59">
        <f t="shared" si="249"/>
        <v>1734.7739792423322</v>
      </c>
      <c r="AA567" s="59">
        <f>IFERROR(IF(U567&gt;1,"",MAX($Z$353:Z567)*P567),0)</f>
        <v>0</v>
      </c>
      <c r="AB567" s="59">
        <f t="shared" si="250"/>
        <v>65414.654249655359</v>
      </c>
    </row>
    <row r="568" spans="1:28" ht="15.75" customHeight="1" x14ac:dyDescent="0.25">
      <c r="A568" s="78">
        <f t="shared" si="241"/>
        <v>45420</v>
      </c>
      <c r="B568" s="2" t="e">
        <f>VLOOKUP(A568,Import!$A$2:$H$8,5,FALSE)</f>
        <v>#N/A</v>
      </c>
      <c r="C568" s="54" t="e">
        <f t="shared" si="242"/>
        <v>#N/A</v>
      </c>
      <c r="D568" s="79" t="e">
        <f>VLOOKUP(A568,Import!$A$2:$H$8,2,FALSE)</f>
        <v>#N/A</v>
      </c>
      <c r="E568" s="55" t="e">
        <f t="shared" si="229"/>
        <v>#N/A</v>
      </c>
      <c r="F568" s="8" t="e">
        <f t="shared" si="228"/>
        <v>#N/A</v>
      </c>
      <c r="G568" s="76" t="e">
        <f t="shared" si="231"/>
        <v>#N/A</v>
      </c>
      <c r="H568" s="56" t="e">
        <f t="shared" si="243"/>
        <v>#N/A</v>
      </c>
      <c r="I568" s="7" t="e">
        <f t="shared" si="232"/>
        <v>#N/A</v>
      </c>
      <c r="J568" s="7" t="e">
        <f t="shared" si="233"/>
        <v>#N/A</v>
      </c>
      <c r="K568" s="56">
        <f t="shared" si="245"/>
        <v>20</v>
      </c>
      <c r="L568" s="56">
        <f t="shared" si="246"/>
        <v>4</v>
      </c>
      <c r="M568" s="56">
        <f t="shared" si="230"/>
        <v>4</v>
      </c>
      <c r="N568" s="57">
        <f t="shared" si="234"/>
        <v>4</v>
      </c>
      <c r="O568" s="57" t="e">
        <f t="shared" si="235"/>
        <v>#N/A</v>
      </c>
      <c r="P568" s="56" t="e">
        <f t="shared" si="236"/>
        <v>#N/A</v>
      </c>
      <c r="Q568" s="56" t="e">
        <f t="shared" si="227"/>
        <v>#N/A</v>
      </c>
      <c r="R568" s="7" t="e">
        <f t="shared" si="237"/>
        <v>#N/A</v>
      </c>
      <c r="S568" s="7" t="e">
        <f t="shared" si="238"/>
        <v>#N/A</v>
      </c>
      <c r="T568" s="56">
        <f t="shared" si="247"/>
        <v>16</v>
      </c>
      <c r="U568" s="56">
        <f t="shared" si="239"/>
        <v>1</v>
      </c>
      <c r="W568" s="8" t="str">
        <f t="shared" si="240"/>
        <v>IN</v>
      </c>
      <c r="X568" s="58" t="str">
        <f t="shared" si="244"/>
        <v/>
      </c>
      <c r="Y568" s="59">
        <f t="shared" si="248"/>
        <v>0</v>
      </c>
      <c r="Z568" s="59">
        <f t="shared" si="249"/>
        <v>1734.7739792423322</v>
      </c>
      <c r="AA568" s="59">
        <f>IFERROR(IF(U568&gt;1,"",MAX($Z$353:Z568)*P568),0)</f>
        <v>0</v>
      </c>
      <c r="AB568" s="59">
        <f t="shared" si="250"/>
        <v>65414.654249655359</v>
      </c>
    </row>
    <row r="569" spans="1:28" ht="15.75" customHeight="1" x14ac:dyDescent="0.25">
      <c r="A569" s="78">
        <f t="shared" si="241"/>
        <v>45421</v>
      </c>
      <c r="B569" s="2" t="e">
        <f>VLOOKUP(A569,Import!$A$2:$H$8,5,FALSE)</f>
        <v>#N/A</v>
      </c>
      <c r="C569" s="54" t="e">
        <f t="shared" si="242"/>
        <v>#N/A</v>
      </c>
      <c r="D569" s="79" t="e">
        <f>VLOOKUP(A569,Import!$A$2:$H$8,2,FALSE)</f>
        <v>#N/A</v>
      </c>
      <c r="E569" s="55" t="e">
        <f t="shared" si="229"/>
        <v>#N/A</v>
      </c>
      <c r="F569" s="8" t="e">
        <f t="shared" si="228"/>
        <v>#N/A</v>
      </c>
      <c r="G569" s="76" t="e">
        <f t="shared" si="231"/>
        <v>#N/A</v>
      </c>
      <c r="H569" s="56" t="e">
        <f t="shared" si="243"/>
        <v>#N/A</v>
      </c>
      <c r="I569" s="7" t="e">
        <f t="shared" si="232"/>
        <v>#N/A</v>
      </c>
      <c r="J569" s="7" t="e">
        <f t="shared" si="233"/>
        <v>#N/A</v>
      </c>
      <c r="K569" s="56">
        <f t="shared" si="245"/>
        <v>20</v>
      </c>
      <c r="L569" s="56">
        <f t="shared" si="246"/>
        <v>4</v>
      </c>
      <c r="M569" s="56">
        <f t="shared" si="230"/>
        <v>4</v>
      </c>
      <c r="N569" s="57">
        <f t="shared" si="234"/>
        <v>4</v>
      </c>
      <c r="O569" s="57" t="e">
        <f t="shared" si="235"/>
        <v>#N/A</v>
      </c>
      <c r="P569" s="56" t="e">
        <f t="shared" si="236"/>
        <v>#N/A</v>
      </c>
      <c r="Q569" s="56" t="e">
        <f t="shared" si="227"/>
        <v>#N/A</v>
      </c>
      <c r="R569" s="7" t="e">
        <f t="shared" si="237"/>
        <v>#N/A</v>
      </c>
      <c r="S569" s="7" t="e">
        <f t="shared" si="238"/>
        <v>#N/A</v>
      </c>
      <c r="T569" s="56">
        <f t="shared" si="247"/>
        <v>16</v>
      </c>
      <c r="U569" s="56">
        <f t="shared" si="239"/>
        <v>1</v>
      </c>
      <c r="W569" s="8" t="str">
        <f t="shared" si="240"/>
        <v>IN</v>
      </c>
      <c r="X569" s="58" t="str">
        <f t="shared" si="244"/>
        <v/>
      </c>
      <c r="Y569" s="59">
        <f t="shared" si="248"/>
        <v>0</v>
      </c>
      <c r="Z569" s="59">
        <f t="shared" si="249"/>
        <v>1734.7739792423322</v>
      </c>
      <c r="AA569" s="59">
        <f>IFERROR(IF(U569&gt;1,"",MAX($Z$353:Z569)*P569),0)</f>
        <v>0</v>
      </c>
      <c r="AB569" s="59">
        <f t="shared" si="250"/>
        <v>65414.654249655359</v>
      </c>
    </row>
    <row r="570" spans="1:28" ht="15.75" customHeight="1" x14ac:dyDescent="0.25">
      <c r="A570" s="78">
        <f t="shared" si="241"/>
        <v>45422</v>
      </c>
      <c r="B570" s="2" t="e">
        <f>VLOOKUP(A570,Import!$A$2:$H$8,5,FALSE)</f>
        <v>#N/A</v>
      </c>
      <c r="C570" s="54" t="e">
        <f t="shared" si="242"/>
        <v>#N/A</v>
      </c>
      <c r="D570" s="79" t="e">
        <f>VLOOKUP(A570,Import!$A$2:$H$8,2,FALSE)</f>
        <v>#N/A</v>
      </c>
      <c r="E570" s="55" t="e">
        <f t="shared" si="229"/>
        <v>#N/A</v>
      </c>
      <c r="F570" s="8" t="e">
        <f t="shared" si="228"/>
        <v>#N/A</v>
      </c>
      <c r="G570" s="76" t="e">
        <f t="shared" si="231"/>
        <v>#N/A</v>
      </c>
      <c r="H570" s="56" t="e">
        <f t="shared" si="243"/>
        <v>#N/A</v>
      </c>
      <c r="I570" s="7" t="e">
        <f t="shared" si="232"/>
        <v>#N/A</v>
      </c>
      <c r="J570" s="7" t="e">
        <f t="shared" si="233"/>
        <v>#N/A</v>
      </c>
      <c r="K570" s="56">
        <f t="shared" si="245"/>
        <v>20</v>
      </c>
      <c r="L570" s="56">
        <f t="shared" si="246"/>
        <v>4</v>
      </c>
      <c r="M570" s="56">
        <f t="shared" si="230"/>
        <v>4</v>
      </c>
      <c r="N570" s="57">
        <f t="shared" si="234"/>
        <v>4</v>
      </c>
      <c r="O570" s="57" t="e">
        <f t="shared" si="235"/>
        <v>#N/A</v>
      </c>
      <c r="P570" s="56" t="e">
        <f t="shared" si="236"/>
        <v>#N/A</v>
      </c>
      <c r="Q570" s="56" t="e">
        <f t="shared" si="227"/>
        <v>#N/A</v>
      </c>
      <c r="R570" s="7" t="e">
        <f t="shared" si="237"/>
        <v>#N/A</v>
      </c>
      <c r="S570" s="7" t="e">
        <f t="shared" si="238"/>
        <v>#N/A</v>
      </c>
      <c r="T570" s="56">
        <f t="shared" si="247"/>
        <v>16</v>
      </c>
      <c r="U570" s="56">
        <f t="shared" si="239"/>
        <v>1</v>
      </c>
      <c r="W570" s="8" t="str">
        <f t="shared" si="240"/>
        <v>IN</v>
      </c>
      <c r="X570" s="58" t="str">
        <f t="shared" si="244"/>
        <v/>
      </c>
      <c r="Y570" s="59">
        <f t="shared" si="248"/>
        <v>0</v>
      </c>
      <c r="Z570" s="59">
        <f t="shared" si="249"/>
        <v>1734.7739792423322</v>
      </c>
      <c r="AA570" s="59">
        <f>IFERROR(IF(U570&gt;1,"",MAX($Z$353:Z570)*P570),0)</f>
        <v>0</v>
      </c>
      <c r="AB570" s="59">
        <f t="shared" si="250"/>
        <v>65414.654249655359</v>
      </c>
    </row>
    <row r="571" spans="1:28" ht="15.75" customHeight="1" x14ac:dyDescent="0.25">
      <c r="A571" s="78">
        <f t="shared" si="241"/>
        <v>45423</v>
      </c>
      <c r="B571" s="2" t="e">
        <f>VLOOKUP(A571,Import!$A$2:$H$8,5,FALSE)</f>
        <v>#N/A</v>
      </c>
      <c r="C571" s="54" t="e">
        <f t="shared" si="242"/>
        <v>#N/A</v>
      </c>
      <c r="D571" s="79" t="e">
        <f>VLOOKUP(A571,Import!$A$2:$H$8,2,FALSE)</f>
        <v>#N/A</v>
      </c>
      <c r="E571" s="55" t="e">
        <f t="shared" si="229"/>
        <v>#N/A</v>
      </c>
      <c r="F571" s="8" t="e">
        <f t="shared" si="228"/>
        <v>#N/A</v>
      </c>
      <c r="G571" s="76" t="e">
        <f t="shared" si="231"/>
        <v>#N/A</v>
      </c>
      <c r="H571" s="56" t="e">
        <f t="shared" si="243"/>
        <v>#N/A</v>
      </c>
      <c r="I571" s="7" t="e">
        <f t="shared" si="232"/>
        <v>#N/A</v>
      </c>
      <c r="J571" s="7" t="e">
        <f t="shared" si="233"/>
        <v>#N/A</v>
      </c>
      <c r="K571" s="56">
        <f t="shared" si="245"/>
        <v>20</v>
      </c>
      <c r="L571" s="56">
        <f t="shared" si="246"/>
        <v>4</v>
      </c>
      <c r="M571" s="56">
        <f t="shared" si="230"/>
        <v>4</v>
      </c>
      <c r="N571" s="57">
        <f t="shared" si="234"/>
        <v>4</v>
      </c>
      <c r="O571" s="57" t="e">
        <f t="shared" si="235"/>
        <v>#N/A</v>
      </c>
      <c r="P571" s="56" t="e">
        <f t="shared" si="236"/>
        <v>#N/A</v>
      </c>
      <c r="Q571" s="56" t="e">
        <f t="shared" si="227"/>
        <v>#N/A</v>
      </c>
      <c r="R571" s="7" t="e">
        <f t="shared" si="237"/>
        <v>#N/A</v>
      </c>
      <c r="S571" s="7" t="e">
        <f t="shared" si="238"/>
        <v>#N/A</v>
      </c>
      <c r="T571" s="56">
        <f t="shared" si="247"/>
        <v>16</v>
      </c>
      <c r="U571" s="56">
        <f t="shared" si="239"/>
        <v>1</v>
      </c>
      <c r="W571" s="8" t="str">
        <f t="shared" si="240"/>
        <v>IN</v>
      </c>
      <c r="X571" s="58" t="str">
        <f t="shared" si="244"/>
        <v/>
      </c>
      <c r="Y571" s="59">
        <f t="shared" si="248"/>
        <v>0</v>
      </c>
      <c r="Z571" s="59">
        <f t="shared" si="249"/>
        <v>1734.7739792423322</v>
      </c>
      <c r="AA571" s="59">
        <f>IFERROR(IF(U571&gt;1,"",MAX($Z$353:Z571)*P571),0)</f>
        <v>0</v>
      </c>
      <c r="AB571" s="59">
        <f t="shared" si="250"/>
        <v>65414.654249655359</v>
      </c>
    </row>
    <row r="572" spans="1:28" ht="15.75" customHeight="1" x14ac:dyDescent="0.25">
      <c r="A572" s="78">
        <f t="shared" si="241"/>
        <v>45424</v>
      </c>
      <c r="B572" s="2" t="e">
        <f>VLOOKUP(A572,Import!$A$2:$H$8,5,FALSE)</f>
        <v>#N/A</v>
      </c>
      <c r="C572" s="54" t="e">
        <f t="shared" si="242"/>
        <v>#N/A</v>
      </c>
      <c r="D572" s="79" t="e">
        <f>VLOOKUP(A572,Import!$A$2:$H$8,2,FALSE)</f>
        <v>#N/A</v>
      </c>
      <c r="E572" s="55" t="e">
        <f t="shared" si="229"/>
        <v>#N/A</v>
      </c>
      <c r="F572" s="8" t="e">
        <f t="shared" si="228"/>
        <v>#N/A</v>
      </c>
      <c r="G572" s="76" t="e">
        <f t="shared" si="231"/>
        <v>#N/A</v>
      </c>
      <c r="H572" s="56" t="e">
        <f t="shared" si="243"/>
        <v>#N/A</v>
      </c>
      <c r="I572" s="7" t="e">
        <f t="shared" si="232"/>
        <v>#N/A</v>
      </c>
      <c r="J572" s="7" t="e">
        <f t="shared" si="233"/>
        <v>#N/A</v>
      </c>
      <c r="K572" s="56">
        <f t="shared" si="245"/>
        <v>20</v>
      </c>
      <c r="L572" s="56">
        <f t="shared" si="246"/>
        <v>4</v>
      </c>
      <c r="M572" s="56">
        <f t="shared" si="230"/>
        <v>4</v>
      </c>
      <c r="N572" s="57">
        <f t="shared" si="234"/>
        <v>4</v>
      </c>
      <c r="O572" s="57" t="e">
        <f t="shared" si="235"/>
        <v>#N/A</v>
      </c>
      <c r="P572" s="56" t="e">
        <f t="shared" si="236"/>
        <v>#N/A</v>
      </c>
      <c r="Q572" s="56" t="e">
        <f t="shared" si="227"/>
        <v>#N/A</v>
      </c>
      <c r="R572" s="7" t="e">
        <f t="shared" si="237"/>
        <v>#N/A</v>
      </c>
      <c r="S572" s="7" t="e">
        <f t="shared" si="238"/>
        <v>#N/A</v>
      </c>
      <c r="T572" s="56">
        <f t="shared" si="247"/>
        <v>16</v>
      </c>
      <c r="U572" s="56">
        <f t="shared" si="239"/>
        <v>1</v>
      </c>
      <c r="W572" s="8" t="str">
        <f t="shared" si="240"/>
        <v>IN</v>
      </c>
      <c r="X572" s="58" t="str">
        <f t="shared" si="244"/>
        <v/>
      </c>
      <c r="Y572" s="59">
        <f t="shared" si="248"/>
        <v>0</v>
      </c>
      <c r="Z572" s="59">
        <f t="shared" si="249"/>
        <v>1734.7739792423322</v>
      </c>
      <c r="AA572" s="59">
        <f>IFERROR(IF(U572&gt;1,"",MAX($Z$353:Z572)*P572),0)</f>
        <v>0</v>
      </c>
      <c r="AB572" s="59">
        <f t="shared" si="250"/>
        <v>65414.654249655359</v>
      </c>
    </row>
    <row r="573" spans="1:28" ht="15.75" customHeight="1" x14ac:dyDescent="0.25">
      <c r="A573" s="78">
        <f t="shared" si="241"/>
        <v>45425</v>
      </c>
      <c r="B573" s="2" t="e">
        <f>VLOOKUP(A573,Import!$A$2:$H$8,5,FALSE)</f>
        <v>#N/A</v>
      </c>
      <c r="C573" s="54" t="e">
        <f t="shared" si="242"/>
        <v>#N/A</v>
      </c>
      <c r="D573" s="79" t="e">
        <f>VLOOKUP(A573,Import!$A$2:$H$8,2,FALSE)</f>
        <v>#N/A</v>
      </c>
      <c r="E573" s="55" t="e">
        <f t="shared" si="229"/>
        <v>#N/A</v>
      </c>
      <c r="F573" s="8" t="e">
        <f t="shared" si="228"/>
        <v>#N/A</v>
      </c>
      <c r="G573" s="76" t="e">
        <f t="shared" si="231"/>
        <v>#N/A</v>
      </c>
      <c r="H573" s="56" t="e">
        <f t="shared" si="243"/>
        <v>#N/A</v>
      </c>
      <c r="I573" s="7" t="e">
        <f t="shared" si="232"/>
        <v>#N/A</v>
      </c>
      <c r="J573" s="7" t="e">
        <f t="shared" si="233"/>
        <v>#N/A</v>
      </c>
      <c r="K573" s="56">
        <f t="shared" si="245"/>
        <v>20</v>
      </c>
      <c r="L573" s="56">
        <f t="shared" si="246"/>
        <v>4</v>
      </c>
      <c r="M573" s="56">
        <f t="shared" si="230"/>
        <v>4</v>
      </c>
      <c r="N573" s="57">
        <f t="shared" si="234"/>
        <v>4</v>
      </c>
      <c r="O573" s="57" t="e">
        <f t="shared" si="235"/>
        <v>#N/A</v>
      </c>
      <c r="P573" s="56" t="e">
        <f t="shared" si="236"/>
        <v>#N/A</v>
      </c>
      <c r="Q573" s="56" t="e">
        <f t="shared" si="227"/>
        <v>#N/A</v>
      </c>
      <c r="R573" s="7" t="e">
        <f t="shared" si="237"/>
        <v>#N/A</v>
      </c>
      <c r="S573" s="7" t="e">
        <f t="shared" si="238"/>
        <v>#N/A</v>
      </c>
      <c r="T573" s="56">
        <f t="shared" si="247"/>
        <v>16</v>
      </c>
      <c r="U573" s="56">
        <f t="shared" si="239"/>
        <v>1</v>
      </c>
      <c r="W573" s="8" t="str">
        <f t="shared" si="240"/>
        <v>IN</v>
      </c>
      <c r="X573" s="58" t="str">
        <f t="shared" si="244"/>
        <v/>
      </c>
      <c r="Y573" s="59">
        <f t="shared" si="248"/>
        <v>0</v>
      </c>
      <c r="Z573" s="59">
        <f t="shared" si="249"/>
        <v>1734.7739792423322</v>
      </c>
      <c r="AA573" s="59">
        <f>IFERROR(IF(U573&gt;1,"",MAX($Z$353:Z573)*P573),0)</f>
        <v>0</v>
      </c>
      <c r="AB573" s="59">
        <f t="shared" si="250"/>
        <v>65414.654249655359</v>
      </c>
    </row>
    <row r="574" spans="1:28" ht="15.75" customHeight="1" x14ac:dyDescent="0.25">
      <c r="A574" s="78">
        <f t="shared" si="241"/>
        <v>45426</v>
      </c>
      <c r="B574" s="2" t="e">
        <f>VLOOKUP(A574,Import!$A$2:$H$8,5,FALSE)</f>
        <v>#N/A</v>
      </c>
      <c r="C574" s="54" t="e">
        <f t="shared" si="242"/>
        <v>#N/A</v>
      </c>
      <c r="D574" s="79" t="e">
        <f>VLOOKUP(A574,Import!$A$2:$H$8,2,FALSE)</f>
        <v>#N/A</v>
      </c>
      <c r="E574" s="55" t="e">
        <f t="shared" si="229"/>
        <v>#N/A</v>
      </c>
      <c r="F574" s="8" t="e">
        <f t="shared" si="228"/>
        <v>#N/A</v>
      </c>
      <c r="G574" s="76" t="e">
        <f t="shared" si="231"/>
        <v>#N/A</v>
      </c>
      <c r="H574" s="56" t="e">
        <f t="shared" si="243"/>
        <v>#N/A</v>
      </c>
      <c r="I574" s="7" t="e">
        <f t="shared" si="232"/>
        <v>#N/A</v>
      </c>
      <c r="J574" s="7" t="e">
        <f t="shared" si="233"/>
        <v>#N/A</v>
      </c>
      <c r="K574" s="56">
        <f t="shared" si="245"/>
        <v>20</v>
      </c>
      <c r="L574" s="56">
        <f t="shared" si="246"/>
        <v>4</v>
      </c>
      <c r="M574" s="56">
        <f t="shared" si="230"/>
        <v>4</v>
      </c>
      <c r="N574" s="57">
        <f t="shared" si="234"/>
        <v>4</v>
      </c>
      <c r="O574" s="57" t="e">
        <f t="shared" si="235"/>
        <v>#N/A</v>
      </c>
      <c r="P574" s="56" t="e">
        <f t="shared" si="236"/>
        <v>#N/A</v>
      </c>
      <c r="Q574" s="56" t="e">
        <f t="shared" si="227"/>
        <v>#N/A</v>
      </c>
      <c r="R574" s="7" t="e">
        <f t="shared" si="237"/>
        <v>#N/A</v>
      </c>
      <c r="S574" s="7" t="e">
        <f t="shared" si="238"/>
        <v>#N/A</v>
      </c>
      <c r="T574" s="56">
        <f t="shared" si="247"/>
        <v>16</v>
      </c>
      <c r="U574" s="56">
        <f t="shared" si="239"/>
        <v>1</v>
      </c>
      <c r="W574" s="8" t="str">
        <f t="shared" si="240"/>
        <v>IN</v>
      </c>
      <c r="X574" s="58" t="str">
        <f t="shared" si="244"/>
        <v/>
      </c>
      <c r="Y574" s="59">
        <f t="shared" si="248"/>
        <v>0</v>
      </c>
      <c r="Z574" s="59">
        <f t="shared" si="249"/>
        <v>1734.7739792423322</v>
      </c>
      <c r="AA574" s="59">
        <f>IFERROR(IF(U574&gt;1,"",MAX($Z$353:Z574)*P574),0)</f>
        <v>0</v>
      </c>
      <c r="AB574" s="59">
        <f t="shared" si="250"/>
        <v>65414.654249655359</v>
      </c>
    </row>
    <row r="575" spans="1:28" ht="15.75" customHeight="1" x14ac:dyDescent="0.25">
      <c r="A575" s="78">
        <f t="shared" si="241"/>
        <v>45427</v>
      </c>
      <c r="B575" s="2" t="e">
        <f>VLOOKUP(A575,Import!$A$2:$H$8,5,FALSE)</f>
        <v>#N/A</v>
      </c>
      <c r="C575" s="54" t="e">
        <f t="shared" si="242"/>
        <v>#N/A</v>
      </c>
      <c r="D575" s="79" t="e">
        <f>VLOOKUP(A575,Import!$A$2:$H$8,2,FALSE)</f>
        <v>#N/A</v>
      </c>
      <c r="E575" s="55" t="e">
        <f t="shared" si="229"/>
        <v>#N/A</v>
      </c>
      <c r="F575" s="8" t="e">
        <f t="shared" si="228"/>
        <v>#N/A</v>
      </c>
      <c r="G575" s="76" t="e">
        <f t="shared" si="231"/>
        <v>#N/A</v>
      </c>
      <c r="H575" s="56" t="e">
        <f t="shared" si="243"/>
        <v>#N/A</v>
      </c>
      <c r="I575" s="7" t="e">
        <f t="shared" si="232"/>
        <v>#N/A</v>
      </c>
      <c r="J575" s="7" t="e">
        <f t="shared" si="233"/>
        <v>#N/A</v>
      </c>
      <c r="K575" s="56">
        <f t="shared" si="245"/>
        <v>20</v>
      </c>
      <c r="L575" s="56">
        <f t="shared" si="246"/>
        <v>4</v>
      </c>
      <c r="M575" s="56">
        <f t="shared" si="230"/>
        <v>4</v>
      </c>
      <c r="N575" s="57">
        <f t="shared" si="234"/>
        <v>4</v>
      </c>
      <c r="O575" s="57" t="e">
        <f t="shared" si="235"/>
        <v>#N/A</v>
      </c>
      <c r="P575" s="56" t="e">
        <f t="shared" si="236"/>
        <v>#N/A</v>
      </c>
      <c r="Q575" s="56" t="e">
        <f t="shared" si="227"/>
        <v>#N/A</v>
      </c>
      <c r="R575" s="7" t="e">
        <f t="shared" si="237"/>
        <v>#N/A</v>
      </c>
      <c r="S575" s="7" t="e">
        <f t="shared" si="238"/>
        <v>#N/A</v>
      </c>
      <c r="T575" s="56">
        <f t="shared" si="247"/>
        <v>16</v>
      </c>
      <c r="U575" s="56">
        <f t="shared" si="239"/>
        <v>1</v>
      </c>
      <c r="W575" s="8" t="str">
        <f t="shared" si="240"/>
        <v>IN</v>
      </c>
      <c r="X575" s="58" t="str">
        <f t="shared" si="244"/>
        <v/>
      </c>
      <c r="Y575" s="59">
        <f t="shared" si="248"/>
        <v>0</v>
      </c>
      <c r="Z575" s="59">
        <f t="shared" si="249"/>
        <v>1734.7739792423322</v>
      </c>
      <c r="AA575" s="59">
        <f>IFERROR(IF(U575&gt;1,"",MAX($Z$353:Z575)*P575),0)</f>
        <v>0</v>
      </c>
      <c r="AB575" s="59">
        <f t="shared" si="250"/>
        <v>65414.654249655359</v>
      </c>
    </row>
    <row r="576" spans="1:28" ht="15.75" customHeight="1" x14ac:dyDescent="0.25">
      <c r="A576" s="78">
        <f t="shared" si="241"/>
        <v>45428</v>
      </c>
      <c r="B576" s="2" t="e">
        <f>VLOOKUP(A576,Import!$A$2:$H$8,5,FALSE)</f>
        <v>#N/A</v>
      </c>
      <c r="C576" s="54" t="e">
        <f t="shared" si="242"/>
        <v>#N/A</v>
      </c>
      <c r="D576" s="79" t="e">
        <f>VLOOKUP(A576,Import!$A$2:$H$8,2,FALSE)</f>
        <v>#N/A</v>
      </c>
      <c r="E576" s="55" t="e">
        <f t="shared" si="229"/>
        <v>#N/A</v>
      </c>
      <c r="F576" s="8" t="e">
        <f t="shared" si="228"/>
        <v>#N/A</v>
      </c>
      <c r="G576" s="76" t="e">
        <f t="shared" si="231"/>
        <v>#N/A</v>
      </c>
      <c r="H576" s="56" t="e">
        <f t="shared" si="243"/>
        <v>#N/A</v>
      </c>
      <c r="I576" s="7" t="e">
        <f t="shared" si="232"/>
        <v>#N/A</v>
      </c>
      <c r="J576" s="7" t="e">
        <f t="shared" si="233"/>
        <v>#N/A</v>
      </c>
      <c r="K576" s="56">
        <f t="shared" si="245"/>
        <v>20</v>
      </c>
      <c r="L576" s="56">
        <f t="shared" si="246"/>
        <v>4</v>
      </c>
      <c r="M576" s="56">
        <f t="shared" si="230"/>
        <v>4</v>
      </c>
      <c r="N576" s="57">
        <f t="shared" si="234"/>
        <v>4</v>
      </c>
      <c r="O576" s="57" t="e">
        <f t="shared" si="235"/>
        <v>#N/A</v>
      </c>
      <c r="P576" s="56" t="e">
        <f t="shared" si="236"/>
        <v>#N/A</v>
      </c>
      <c r="Q576" s="56" t="e">
        <f t="shared" si="227"/>
        <v>#N/A</v>
      </c>
      <c r="R576" s="7" t="e">
        <f t="shared" si="237"/>
        <v>#N/A</v>
      </c>
      <c r="S576" s="7" t="e">
        <f t="shared" si="238"/>
        <v>#N/A</v>
      </c>
      <c r="T576" s="56">
        <f t="shared" si="247"/>
        <v>16</v>
      </c>
      <c r="U576" s="56">
        <f t="shared" si="239"/>
        <v>1</v>
      </c>
      <c r="W576" s="8" t="str">
        <f t="shared" si="240"/>
        <v>IN</v>
      </c>
      <c r="X576" s="58" t="str">
        <f t="shared" si="244"/>
        <v/>
      </c>
      <c r="Y576" s="59">
        <f t="shared" si="248"/>
        <v>0</v>
      </c>
      <c r="Z576" s="59">
        <f t="shared" si="249"/>
        <v>1734.7739792423322</v>
      </c>
      <c r="AA576" s="59">
        <f>IFERROR(IF(U576&gt;1,"",MAX($Z$353:Z576)*P576),0)</f>
        <v>0</v>
      </c>
      <c r="AB576" s="59">
        <f t="shared" si="250"/>
        <v>65414.654249655359</v>
      </c>
    </row>
    <row r="577" spans="1:28" ht="15.75" customHeight="1" x14ac:dyDescent="0.25">
      <c r="A577" s="78">
        <f t="shared" si="241"/>
        <v>45429</v>
      </c>
      <c r="B577" s="2" t="e">
        <f>VLOOKUP(A577,Import!$A$2:$H$8,5,FALSE)</f>
        <v>#N/A</v>
      </c>
      <c r="C577" s="54" t="e">
        <f t="shared" si="242"/>
        <v>#N/A</v>
      </c>
      <c r="D577" s="79" t="e">
        <f>VLOOKUP(A577,Import!$A$2:$H$8,2,FALSE)</f>
        <v>#N/A</v>
      </c>
      <c r="E577" s="55" t="e">
        <f t="shared" si="229"/>
        <v>#N/A</v>
      </c>
      <c r="F577" s="8" t="e">
        <f t="shared" si="228"/>
        <v>#N/A</v>
      </c>
      <c r="G577" s="76" t="e">
        <f t="shared" si="231"/>
        <v>#N/A</v>
      </c>
      <c r="H577" s="56" t="e">
        <f t="shared" si="243"/>
        <v>#N/A</v>
      </c>
      <c r="I577" s="7" t="e">
        <f t="shared" si="232"/>
        <v>#N/A</v>
      </c>
      <c r="J577" s="7" t="e">
        <f t="shared" si="233"/>
        <v>#N/A</v>
      </c>
      <c r="K577" s="56">
        <f t="shared" si="245"/>
        <v>20</v>
      </c>
      <c r="L577" s="56">
        <f t="shared" si="246"/>
        <v>4</v>
      </c>
      <c r="M577" s="56">
        <f t="shared" si="230"/>
        <v>4</v>
      </c>
      <c r="N577" s="57">
        <f t="shared" si="234"/>
        <v>4</v>
      </c>
      <c r="O577" s="57" t="e">
        <f t="shared" si="235"/>
        <v>#N/A</v>
      </c>
      <c r="P577" s="56" t="e">
        <f t="shared" si="236"/>
        <v>#N/A</v>
      </c>
      <c r="Q577" s="56" t="e">
        <f t="shared" si="227"/>
        <v>#N/A</v>
      </c>
      <c r="R577" s="7" t="e">
        <f t="shared" si="237"/>
        <v>#N/A</v>
      </c>
      <c r="S577" s="7" t="e">
        <f t="shared" si="238"/>
        <v>#N/A</v>
      </c>
      <c r="T577" s="56">
        <f t="shared" si="247"/>
        <v>16</v>
      </c>
      <c r="U577" s="56">
        <f t="shared" si="239"/>
        <v>1</v>
      </c>
      <c r="W577" s="8" t="str">
        <f t="shared" si="240"/>
        <v>IN</v>
      </c>
      <c r="X577" s="58" t="str">
        <f t="shared" si="244"/>
        <v/>
      </c>
      <c r="Y577" s="59">
        <f t="shared" si="248"/>
        <v>0</v>
      </c>
      <c r="Z577" s="59">
        <f t="shared" si="249"/>
        <v>1734.7739792423322</v>
      </c>
      <c r="AA577" s="59">
        <f>IFERROR(IF(U577&gt;1,"",MAX($Z$353:Z577)*P577),0)</f>
        <v>0</v>
      </c>
      <c r="AB577" s="59">
        <f t="shared" si="250"/>
        <v>65414.654249655359</v>
      </c>
    </row>
    <row r="578" spans="1:28" ht="15.75" customHeight="1" x14ac:dyDescent="0.25">
      <c r="A578" s="78">
        <f t="shared" si="241"/>
        <v>45430</v>
      </c>
      <c r="B578" s="2" t="e">
        <f>VLOOKUP(A578,Import!$A$2:$H$8,5,FALSE)</f>
        <v>#N/A</v>
      </c>
      <c r="C578" s="54" t="e">
        <f t="shared" si="242"/>
        <v>#N/A</v>
      </c>
      <c r="D578" s="79" t="e">
        <f>VLOOKUP(A578,Import!$A$2:$H$8,2,FALSE)</f>
        <v>#N/A</v>
      </c>
      <c r="E578" s="55" t="e">
        <f t="shared" si="229"/>
        <v>#N/A</v>
      </c>
      <c r="F578" s="8" t="e">
        <f t="shared" si="228"/>
        <v>#N/A</v>
      </c>
      <c r="G578" s="76" t="e">
        <f t="shared" si="231"/>
        <v>#N/A</v>
      </c>
      <c r="H578" s="56" t="e">
        <f t="shared" si="243"/>
        <v>#N/A</v>
      </c>
      <c r="I578" s="7" t="e">
        <f t="shared" si="232"/>
        <v>#N/A</v>
      </c>
      <c r="J578" s="7" t="e">
        <f t="shared" si="233"/>
        <v>#N/A</v>
      </c>
      <c r="K578" s="56">
        <f t="shared" si="245"/>
        <v>20</v>
      </c>
      <c r="L578" s="56">
        <f t="shared" si="246"/>
        <v>4</v>
      </c>
      <c r="M578" s="56">
        <f t="shared" si="230"/>
        <v>4</v>
      </c>
      <c r="N578" s="57">
        <f t="shared" si="234"/>
        <v>4</v>
      </c>
      <c r="O578" s="57" t="e">
        <f t="shared" si="235"/>
        <v>#N/A</v>
      </c>
      <c r="P578" s="56" t="e">
        <f t="shared" si="236"/>
        <v>#N/A</v>
      </c>
      <c r="Q578" s="56" t="e">
        <f t="shared" ref="Q578:Q641" si="251">IF(O577=1,D683,"")</f>
        <v>#N/A</v>
      </c>
      <c r="R578" s="7" t="e">
        <f t="shared" si="237"/>
        <v>#N/A</v>
      </c>
      <c r="S578" s="7" t="e">
        <f t="shared" si="238"/>
        <v>#N/A</v>
      </c>
      <c r="T578" s="56">
        <f t="shared" si="247"/>
        <v>16</v>
      </c>
      <c r="U578" s="56">
        <f t="shared" si="239"/>
        <v>1</v>
      </c>
      <c r="W578" s="8" t="str">
        <f t="shared" si="240"/>
        <v>IN</v>
      </c>
      <c r="X578" s="58" t="str">
        <f t="shared" si="244"/>
        <v/>
      </c>
      <c r="Y578" s="59">
        <f t="shared" si="248"/>
        <v>0</v>
      </c>
      <c r="Z578" s="59">
        <f t="shared" si="249"/>
        <v>1734.7739792423322</v>
      </c>
      <c r="AA578" s="59">
        <f>IFERROR(IF(U578&gt;1,"",MAX($Z$353:Z578)*P578),0)</f>
        <v>0</v>
      </c>
      <c r="AB578" s="59">
        <f t="shared" si="250"/>
        <v>65414.654249655359</v>
      </c>
    </row>
    <row r="579" spans="1:28" ht="15.75" customHeight="1" x14ac:dyDescent="0.25">
      <c r="A579" s="78">
        <f t="shared" si="241"/>
        <v>45431</v>
      </c>
      <c r="B579" s="2" t="e">
        <f>VLOOKUP(A579,Import!$A$2:$H$8,5,FALSE)</f>
        <v>#N/A</v>
      </c>
      <c r="C579" s="54" t="e">
        <f t="shared" si="242"/>
        <v>#N/A</v>
      </c>
      <c r="D579" s="79" t="e">
        <f>VLOOKUP(A579,Import!$A$2:$H$8,2,FALSE)</f>
        <v>#N/A</v>
      </c>
      <c r="E579" s="55" t="e">
        <f t="shared" si="229"/>
        <v>#N/A</v>
      </c>
      <c r="F579" s="8" t="e">
        <f t="shared" si="228"/>
        <v>#N/A</v>
      </c>
      <c r="G579" s="76" t="e">
        <f t="shared" si="231"/>
        <v>#N/A</v>
      </c>
      <c r="H579" s="56" t="e">
        <f t="shared" si="243"/>
        <v>#N/A</v>
      </c>
      <c r="I579" s="7" t="e">
        <f t="shared" si="232"/>
        <v>#N/A</v>
      </c>
      <c r="J579" s="7" t="e">
        <f t="shared" si="233"/>
        <v>#N/A</v>
      </c>
      <c r="K579" s="56">
        <f t="shared" si="245"/>
        <v>20</v>
      </c>
      <c r="L579" s="56">
        <f t="shared" si="246"/>
        <v>4</v>
      </c>
      <c r="M579" s="56">
        <f t="shared" si="230"/>
        <v>4</v>
      </c>
      <c r="N579" s="57">
        <f t="shared" si="234"/>
        <v>4</v>
      </c>
      <c r="O579" s="57" t="e">
        <f t="shared" si="235"/>
        <v>#N/A</v>
      </c>
      <c r="P579" s="56" t="e">
        <f t="shared" si="236"/>
        <v>#N/A</v>
      </c>
      <c r="Q579" s="56" t="e">
        <f t="shared" si="251"/>
        <v>#N/A</v>
      </c>
      <c r="R579" s="7" t="e">
        <f t="shared" si="237"/>
        <v>#N/A</v>
      </c>
      <c r="S579" s="7" t="e">
        <f t="shared" si="238"/>
        <v>#N/A</v>
      </c>
      <c r="T579" s="56">
        <f t="shared" si="247"/>
        <v>16</v>
      </c>
      <c r="U579" s="56">
        <f t="shared" si="239"/>
        <v>1</v>
      </c>
      <c r="W579" s="8" t="str">
        <f t="shared" si="240"/>
        <v>IN</v>
      </c>
      <c r="X579" s="58" t="str">
        <f t="shared" si="244"/>
        <v/>
      </c>
      <c r="Y579" s="59">
        <f t="shared" si="248"/>
        <v>0</v>
      </c>
      <c r="Z579" s="59">
        <f t="shared" si="249"/>
        <v>1734.7739792423322</v>
      </c>
      <c r="AA579" s="59">
        <f>IFERROR(IF(U579&gt;1,"",MAX($Z$353:Z579)*P579),0)</f>
        <v>0</v>
      </c>
      <c r="AB579" s="59">
        <f t="shared" si="250"/>
        <v>65414.654249655359</v>
      </c>
    </row>
    <row r="580" spans="1:28" ht="15.75" customHeight="1" x14ac:dyDescent="0.25">
      <c r="A580" s="78">
        <f t="shared" si="241"/>
        <v>45432</v>
      </c>
      <c r="B580" s="2" t="e">
        <f>VLOOKUP(A580,Import!$A$2:$H$8,5,FALSE)</f>
        <v>#N/A</v>
      </c>
      <c r="C580" s="54" t="e">
        <f t="shared" si="242"/>
        <v>#N/A</v>
      </c>
      <c r="D580" s="79" t="e">
        <f>VLOOKUP(A580,Import!$A$2:$H$8,2,FALSE)</f>
        <v>#N/A</v>
      </c>
      <c r="E580" s="55" t="e">
        <f t="shared" si="229"/>
        <v>#N/A</v>
      </c>
      <c r="F580" s="8" t="e">
        <f t="shared" si="228"/>
        <v>#N/A</v>
      </c>
      <c r="G580" s="76" t="e">
        <f t="shared" si="231"/>
        <v>#N/A</v>
      </c>
      <c r="H580" s="56" t="e">
        <f t="shared" si="243"/>
        <v>#N/A</v>
      </c>
      <c r="I580" s="7" t="e">
        <f t="shared" si="232"/>
        <v>#N/A</v>
      </c>
      <c r="J580" s="7" t="e">
        <f t="shared" si="233"/>
        <v>#N/A</v>
      </c>
      <c r="K580" s="56">
        <f t="shared" si="245"/>
        <v>20</v>
      </c>
      <c r="L580" s="56">
        <f t="shared" si="246"/>
        <v>4</v>
      </c>
      <c r="M580" s="56">
        <f t="shared" si="230"/>
        <v>4</v>
      </c>
      <c r="N580" s="57">
        <f t="shared" si="234"/>
        <v>4</v>
      </c>
      <c r="O580" s="57" t="e">
        <f t="shared" si="235"/>
        <v>#N/A</v>
      </c>
      <c r="P580" s="56" t="e">
        <f t="shared" si="236"/>
        <v>#N/A</v>
      </c>
      <c r="Q580" s="56" t="e">
        <f t="shared" si="251"/>
        <v>#N/A</v>
      </c>
      <c r="R580" s="7" t="e">
        <f t="shared" si="237"/>
        <v>#N/A</v>
      </c>
      <c r="S580" s="7" t="e">
        <f t="shared" si="238"/>
        <v>#N/A</v>
      </c>
      <c r="T580" s="56">
        <f t="shared" si="247"/>
        <v>16</v>
      </c>
      <c r="U580" s="56">
        <f t="shared" si="239"/>
        <v>1</v>
      </c>
      <c r="W580" s="8" t="str">
        <f t="shared" si="240"/>
        <v>IN</v>
      </c>
      <c r="X580" s="58" t="str">
        <f t="shared" si="244"/>
        <v/>
      </c>
      <c r="Y580" s="59">
        <f t="shared" si="248"/>
        <v>0</v>
      </c>
      <c r="Z580" s="59">
        <f t="shared" si="249"/>
        <v>1734.7739792423322</v>
      </c>
      <c r="AA580" s="59">
        <f>IFERROR(IF(U580&gt;1,"",MAX($Z$353:Z580)*P580),0)</f>
        <v>0</v>
      </c>
      <c r="AB580" s="59">
        <f t="shared" si="250"/>
        <v>65414.654249655359</v>
      </c>
    </row>
    <row r="581" spans="1:28" ht="15.75" customHeight="1" x14ac:dyDescent="0.25">
      <c r="A581" s="78">
        <f t="shared" si="241"/>
        <v>45433</v>
      </c>
      <c r="B581" s="2" t="e">
        <f>VLOOKUP(A581,Import!$A$2:$H$8,5,FALSE)</f>
        <v>#N/A</v>
      </c>
      <c r="C581" s="54" t="e">
        <f t="shared" si="242"/>
        <v>#N/A</v>
      </c>
      <c r="D581" s="79" t="e">
        <f>VLOOKUP(A581,Import!$A$2:$H$8,2,FALSE)</f>
        <v>#N/A</v>
      </c>
      <c r="E581" s="55" t="e">
        <f t="shared" si="229"/>
        <v>#N/A</v>
      </c>
      <c r="F581" s="8" t="e">
        <f t="shared" si="228"/>
        <v>#N/A</v>
      </c>
      <c r="G581" s="76" t="e">
        <f t="shared" si="231"/>
        <v>#N/A</v>
      </c>
      <c r="H581" s="56" t="e">
        <f t="shared" si="243"/>
        <v>#N/A</v>
      </c>
      <c r="I581" s="7" t="e">
        <f t="shared" si="232"/>
        <v>#N/A</v>
      </c>
      <c r="J581" s="7" t="e">
        <f t="shared" si="233"/>
        <v>#N/A</v>
      </c>
      <c r="K581" s="56">
        <f t="shared" si="245"/>
        <v>20</v>
      </c>
      <c r="L581" s="56">
        <f t="shared" si="246"/>
        <v>4</v>
      </c>
      <c r="M581" s="56">
        <f t="shared" si="230"/>
        <v>4</v>
      </c>
      <c r="N581" s="57">
        <f t="shared" si="234"/>
        <v>4</v>
      </c>
      <c r="O581" s="57" t="e">
        <f t="shared" si="235"/>
        <v>#N/A</v>
      </c>
      <c r="P581" s="56" t="e">
        <f t="shared" si="236"/>
        <v>#N/A</v>
      </c>
      <c r="Q581" s="56" t="e">
        <f t="shared" si="251"/>
        <v>#N/A</v>
      </c>
      <c r="R581" s="7" t="e">
        <f t="shared" si="237"/>
        <v>#N/A</v>
      </c>
      <c r="S581" s="7" t="e">
        <f t="shared" si="238"/>
        <v>#N/A</v>
      </c>
      <c r="T581" s="56">
        <f t="shared" si="247"/>
        <v>16</v>
      </c>
      <c r="U581" s="56">
        <f t="shared" si="239"/>
        <v>1</v>
      </c>
      <c r="W581" s="8" t="str">
        <f t="shared" si="240"/>
        <v>IN</v>
      </c>
      <c r="X581" s="58" t="str">
        <f t="shared" si="244"/>
        <v/>
      </c>
      <c r="Y581" s="59">
        <f t="shared" si="248"/>
        <v>0</v>
      </c>
      <c r="Z581" s="59">
        <f t="shared" si="249"/>
        <v>1734.7739792423322</v>
      </c>
      <c r="AA581" s="59">
        <f>IFERROR(IF(U581&gt;1,"",MAX($Z$353:Z581)*P581),0)</f>
        <v>0</v>
      </c>
      <c r="AB581" s="59">
        <f t="shared" si="250"/>
        <v>65414.654249655359</v>
      </c>
    </row>
    <row r="582" spans="1:28" ht="15.75" customHeight="1" x14ac:dyDescent="0.25">
      <c r="A582" s="78">
        <f t="shared" si="241"/>
        <v>45434</v>
      </c>
      <c r="B582" s="2" t="e">
        <f>VLOOKUP(A582,Import!$A$2:$H$8,5,FALSE)</f>
        <v>#N/A</v>
      </c>
      <c r="C582" s="54" t="e">
        <f t="shared" si="242"/>
        <v>#N/A</v>
      </c>
      <c r="D582" s="79" t="e">
        <f>VLOOKUP(A582,Import!$A$2:$H$8,2,FALSE)</f>
        <v>#N/A</v>
      </c>
      <c r="E582" s="55" t="e">
        <f t="shared" si="229"/>
        <v>#N/A</v>
      </c>
      <c r="F582" s="8" t="e">
        <f t="shared" ref="F582:F645" si="252">IF(E582&gt;0,IF(C583&gt;0,1,"X"),"")</f>
        <v>#N/A</v>
      </c>
      <c r="G582" s="76" t="e">
        <f t="shared" si="231"/>
        <v>#N/A</v>
      </c>
      <c r="H582" s="56" t="e">
        <f t="shared" si="243"/>
        <v>#N/A</v>
      </c>
      <c r="I582" s="7" t="e">
        <f t="shared" si="232"/>
        <v>#N/A</v>
      </c>
      <c r="J582" s="7" t="e">
        <f t="shared" si="233"/>
        <v>#N/A</v>
      </c>
      <c r="K582" s="56">
        <f t="shared" si="245"/>
        <v>20</v>
      </c>
      <c r="L582" s="56">
        <f t="shared" si="246"/>
        <v>4</v>
      </c>
      <c r="M582" s="56">
        <f t="shared" si="230"/>
        <v>4</v>
      </c>
      <c r="N582" s="57">
        <f t="shared" si="234"/>
        <v>4</v>
      </c>
      <c r="O582" s="57" t="e">
        <f t="shared" si="235"/>
        <v>#N/A</v>
      </c>
      <c r="P582" s="56" t="e">
        <f t="shared" si="236"/>
        <v>#N/A</v>
      </c>
      <c r="Q582" s="56" t="e">
        <f t="shared" si="251"/>
        <v>#N/A</v>
      </c>
      <c r="R582" s="7" t="e">
        <f t="shared" si="237"/>
        <v>#N/A</v>
      </c>
      <c r="S582" s="7" t="e">
        <f t="shared" si="238"/>
        <v>#N/A</v>
      </c>
      <c r="T582" s="56">
        <f t="shared" si="247"/>
        <v>16</v>
      </c>
      <c r="U582" s="56">
        <f t="shared" si="239"/>
        <v>1</v>
      </c>
      <c r="W582" s="8" t="str">
        <f t="shared" si="240"/>
        <v>IN</v>
      </c>
      <c r="X582" s="58" t="str">
        <f t="shared" si="244"/>
        <v/>
      </c>
      <c r="Y582" s="59">
        <f t="shared" si="248"/>
        <v>0</v>
      </c>
      <c r="Z582" s="59">
        <f t="shared" si="249"/>
        <v>1734.7739792423322</v>
      </c>
      <c r="AA582" s="59">
        <f>IFERROR(IF(U582&gt;1,"",MAX($Z$353:Z582)*P582),0)</f>
        <v>0</v>
      </c>
      <c r="AB582" s="59">
        <f t="shared" si="250"/>
        <v>65414.654249655359</v>
      </c>
    </row>
    <row r="583" spans="1:28" ht="15.75" customHeight="1" x14ac:dyDescent="0.25">
      <c r="A583" s="78">
        <f t="shared" si="241"/>
        <v>45435</v>
      </c>
      <c r="B583" s="2" t="e">
        <f>VLOOKUP(A583,Import!$A$2:$H$8,5,FALSE)</f>
        <v>#N/A</v>
      </c>
      <c r="C583" s="54" t="e">
        <f t="shared" si="242"/>
        <v>#N/A</v>
      </c>
      <c r="D583" s="79" t="e">
        <f>VLOOKUP(A583,Import!$A$2:$H$8,2,FALSE)</f>
        <v>#N/A</v>
      </c>
      <c r="E583" s="55" t="e">
        <f t="shared" ref="E583:E646" si="253">(D583-D582)/D582</f>
        <v>#N/A</v>
      </c>
      <c r="F583" s="8" t="e">
        <f t="shared" si="252"/>
        <v>#N/A</v>
      </c>
      <c r="G583" s="76" t="e">
        <f t="shared" si="231"/>
        <v>#N/A</v>
      </c>
      <c r="H583" s="56" t="e">
        <f t="shared" si="243"/>
        <v>#N/A</v>
      </c>
      <c r="I583" s="7" t="e">
        <f t="shared" si="232"/>
        <v>#N/A</v>
      </c>
      <c r="J583" s="7" t="e">
        <f t="shared" si="233"/>
        <v>#N/A</v>
      </c>
      <c r="K583" s="56">
        <f t="shared" si="245"/>
        <v>20</v>
      </c>
      <c r="L583" s="56">
        <f t="shared" si="246"/>
        <v>4</v>
      </c>
      <c r="M583" s="56">
        <f t="shared" ref="M583:M646" si="254">IF(L583&lt;L582,0,L583)</f>
        <v>4</v>
      </c>
      <c r="N583" s="57">
        <f t="shared" si="234"/>
        <v>4</v>
      </c>
      <c r="O583" s="57" t="e">
        <f t="shared" si="235"/>
        <v>#N/A</v>
      </c>
      <c r="P583" s="56" t="e">
        <f t="shared" si="236"/>
        <v>#N/A</v>
      </c>
      <c r="Q583" s="56" t="e">
        <f t="shared" si="251"/>
        <v>#N/A</v>
      </c>
      <c r="R583" s="7" t="e">
        <f t="shared" si="237"/>
        <v>#N/A</v>
      </c>
      <c r="S583" s="7" t="e">
        <f t="shared" si="238"/>
        <v>#N/A</v>
      </c>
      <c r="T583" s="56">
        <f t="shared" si="247"/>
        <v>16</v>
      </c>
      <c r="U583" s="56">
        <f t="shared" si="239"/>
        <v>1</v>
      </c>
      <c r="W583" s="8" t="str">
        <f t="shared" si="240"/>
        <v>IN</v>
      </c>
      <c r="X583" s="58" t="str">
        <f t="shared" si="244"/>
        <v/>
      </c>
      <c r="Y583" s="59">
        <f t="shared" si="248"/>
        <v>0</v>
      </c>
      <c r="Z583" s="59">
        <f t="shared" si="249"/>
        <v>1734.7739792423322</v>
      </c>
      <c r="AA583" s="59">
        <f>IFERROR(IF(U583&gt;1,"",MAX($Z$353:Z583)*P583),0)</f>
        <v>0</v>
      </c>
      <c r="AB583" s="59">
        <f t="shared" si="250"/>
        <v>65414.654249655359</v>
      </c>
    </row>
    <row r="584" spans="1:28" ht="15.75" customHeight="1" x14ac:dyDescent="0.25">
      <c r="A584" s="78">
        <f t="shared" si="241"/>
        <v>45436</v>
      </c>
      <c r="B584" s="2" t="e">
        <f>VLOOKUP(A584,Import!$A$2:$H$8,5,FALSE)</f>
        <v>#N/A</v>
      </c>
      <c r="C584" s="54" t="e">
        <f t="shared" si="242"/>
        <v>#N/A</v>
      </c>
      <c r="D584" s="79" t="e">
        <f>VLOOKUP(A584,Import!$A$2:$H$8,2,FALSE)</f>
        <v>#N/A</v>
      </c>
      <c r="E584" s="55" t="e">
        <f t="shared" si="253"/>
        <v>#N/A</v>
      </c>
      <c r="F584" s="8" t="e">
        <f t="shared" si="252"/>
        <v>#N/A</v>
      </c>
      <c r="G584" s="76" t="e">
        <f t="shared" si="231"/>
        <v>#N/A</v>
      </c>
      <c r="H584" s="56" t="e">
        <f t="shared" si="243"/>
        <v>#N/A</v>
      </c>
      <c r="I584" s="7" t="e">
        <f t="shared" si="232"/>
        <v>#N/A</v>
      </c>
      <c r="J584" s="7" t="e">
        <f t="shared" si="233"/>
        <v>#N/A</v>
      </c>
      <c r="K584" s="56">
        <f t="shared" si="245"/>
        <v>20</v>
      </c>
      <c r="L584" s="56">
        <f t="shared" si="246"/>
        <v>4</v>
      </c>
      <c r="M584" s="56">
        <f t="shared" si="254"/>
        <v>4</v>
      </c>
      <c r="N584" s="57">
        <f t="shared" si="234"/>
        <v>4</v>
      </c>
      <c r="O584" s="57" t="e">
        <f t="shared" si="235"/>
        <v>#N/A</v>
      </c>
      <c r="P584" s="56" t="e">
        <f t="shared" si="236"/>
        <v>#N/A</v>
      </c>
      <c r="Q584" s="56" t="e">
        <f t="shared" si="251"/>
        <v>#N/A</v>
      </c>
      <c r="R584" s="7" t="e">
        <f t="shared" si="237"/>
        <v>#N/A</v>
      </c>
      <c r="S584" s="7" t="e">
        <f t="shared" si="238"/>
        <v>#N/A</v>
      </c>
      <c r="T584" s="56">
        <f t="shared" si="247"/>
        <v>16</v>
      </c>
      <c r="U584" s="56">
        <f t="shared" si="239"/>
        <v>1</v>
      </c>
      <c r="W584" s="8" t="str">
        <f t="shared" si="240"/>
        <v>IN</v>
      </c>
      <c r="X584" s="58" t="str">
        <f t="shared" si="244"/>
        <v/>
      </c>
      <c r="Y584" s="59">
        <f t="shared" si="248"/>
        <v>0</v>
      </c>
      <c r="Z584" s="59">
        <f t="shared" si="249"/>
        <v>1734.7739792423322</v>
      </c>
      <c r="AA584" s="59">
        <f>IFERROR(IF(U584&gt;1,"",MAX($Z$353:Z584)*P584),0)</f>
        <v>0</v>
      </c>
      <c r="AB584" s="59">
        <f t="shared" si="250"/>
        <v>65414.654249655359</v>
      </c>
    </row>
    <row r="585" spans="1:28" ht="15.75" customHeight="1" x14ac:dyDescent="0.25">
      <c r="A585" s="78">
        <f t="shared" si="241"/>
        <v>45437</v>
      </c>
      <c r="B585" s="2" t="e">
        <f>VLOOKUP(A585,Import!$A$2:$H$8,5,FALSE)</f>
        <v>#N/A</v>
      </c>
      <c r="C585" s="54" t="e">
        <f t="shared" si="242"/>
        <v>#N/A</v>
      </c>
      <c r="D585" s="79" t="e">
        <f>VLOOKUP(A585,Import!$A$2:$H$8,2,FALSE)</f>
        <v>#N/A</v>
      </c>
      <c r="E585" s="55" t="e">
        <f t="shared" si="253"/>
        <v>#N/A</v>
      </c>
      <c r="F585" s="8" t="e">
        <f t="shared" si="252"/>
        <v>#N/A</v>
      </c>
      <c r="G585" s="76" t="e">
        <f t="shared" si="231"/>
        <v>#N/A</v>
      </c>
      <c r="H585" s="56" t="e">
        <f t="shared" si="243"/>
        <v>#N/A</v>
      </c>
      <c r="I585" s="7" t="e">
        <f t="shared" si="232"/>
        <v>#N/A</v>
      </c>
      <c r="J585" s="7" t="e">
        <f t="shared" si="233"/>
        <v>#N/A</v>
      </c>
      <c r="K585" s="56">
        <f t="shared" si="245"/>
        <v>20</v>
      </c>
      <c r="L585" s="56">
        <f t="shared" si="246"/>
        <v>4</v>
      </c>
      <c r="M585" s="56">
        <f t="shared" si="254"/>
        <v>4</v>
      </c>
      <c r="N585" s="57">
        <f t="shared" si="234"/>
        <v>4</v>
      </c>
      <c r="O585" s="57" t="e">
        <f t="shared" si="235"/>
        <v>#N/A</v>
      </c>
      <c r="P585" s="56" t="e">
        <f t="shared" si="236"/>
        <v>#N/A</v>
      </c>
      <c r="Q585" s="56" t="e">
        <f t="shared" si="251"/>
        <v>#N/A</v>
      </c>
      <c r="R585" s="7" t="e">
        <f t="shared" si="237"/>
        <v>#N/A</v>
      </c>
      <c r="S585" s="7" t="e">
        <f t="shared" si="238"/>
        <v>#N/A</v>
      </c>
      <c r="T585" s="56">
        <f t="shared" si="247"/>
        <v>16</v>
      </c>
      <c r="U585" s="56">
        <f t="shared" si="239"/>
        <v>1</v>
      </c>
      <c r="W585" s="8" t="str">
        <f t="shared" si="240"/>
        <v>IN</v>
      </c>
      <c r="X585" s="58" t="str">
        <f t="shared" si="244"/>
        <v/>
      </c>
      <c r="Y585" s="59">
        <f t="shared" si="248"/>
        <v>0</v>
      </c>
      <c r="Z585" s="59">
        <f t="shared" si="249"/>
        <v>1734.7739792423322</v>
      </c>
      <c r="AA585" s="59">
        <f>IFERROR(IF(U585&gt;1,"",MAX($Z$353:Z585)*P585),0)</f>
        <v>0</v>
      </c>
      <c r="AB585" s="59">
        <f t="shared" si="250"/>
        <v>65414.654249655359</v>
      </c>
    </row>
    <row r="586" spans="1:28" ht="15.75" customHeight="1" x14ac:dyDescent="0.25">
      <c r="A586" s="78">
        <f t="shared" si="241"/>
        <v>45438</v>
      </c>
      <c r="B586" s="2" t="e">
        <f>VLOOKUP(A586,Import!$A$2:$H$8,5,FALSE)</f>
        <v>#N/A</v>
      </c>
      <c r="C586" s="54" t="e">
        <f t="shared" si="242"/>
        <v>#N/A</v>
      </c>
      <c r="D586" s="79" t="e">
        <f>VLOOKUP(A586,Import!$A$2:$H$8,2,FALSE)</f>
        <v>#N/A</v>
      </c>
      <c r="E586" s="55" t="e">
        <f t="shared" si="253"/>
        <v>#N/A</v>
      </c>
      <c r="F586" s="8" t="e">
        <f t="shared" si="252"/>
        <v>#N/A</v>
      </c>
      <c r="G586" s="76" t="e">
        <f t="shared" ref="G586:G649" si="255">IF(F585=1,B586,"")</f>
        <v>#N/A</v>
      </c>
      <c r="H586" s="56" t="e">
        <f t="shared" si="243"/>
        <v>#N/A</v>
      </c>
      <c r="I586" s="7" t="e">
        <f t="shared" ref="I586:I649" si="256">IF(F585=1,C586,"")</f>
        <v>#N/A</v>
      </c>
      <c r="J586" s="7" t="e">
        <f t="shared" ref="J586:J649" si="257">IF(F585=1,E586,"")</f>
        <v>#N/A</v>
      </c>
      <c r="K586" s="56">
        <f t="shared" si="245"/>
        <v>20</v>
      </c>
      <c r="L586" s="56">
        <f t="shared" si="246"/>
        <v>4</v>
      </c>
      <c r="M586" s="56">
        <f t="shared" si="254"/>
        <v>4</v>
      </c>
      <c r="N586" s="57">
        <f t="shared" ref="N586:N649" si="258">IF(L586&lt;0,0,L586)</f>
        <v>4</v>
      </c>
      <c r="O586" s="57" t="e">
        <f t="shared" ref="O586:O649" si="259">IF(E586&gt;0,IF(C587&lt;0,1,"X"),"")</f>
        <v>#N/A</v>
      </c>
      <c r="P586" s="56" t="e">
        <f t="shared" ref="P586:P649" si="260">IF(O585=1,B586,"")</f>
        <v>#N/A</v>
      </c>
      <c r="Q586" s="56" t="e">
        <f t="shared" si="251"/>
        <v>#N/A</v>
      </c>
      <c r="R586" s="7" t="e">
        <f t="shared" ref="R586:R649" si="261">IF(O585=1,C586,"")</f>
        <v>#N/A</v>
      </c>
      <c r="S586" s="7" t="e">
        <f t="shared" ref="S586:S649" si="262">IF(O585=1,E586,"")</f>
        <v>#N/A</v>
      </c>
      <c r="T586" s="56">
        <f t="shared" si="247"/>
        <v>16</v>
      </c>
      <c r="U586" s="56">
        <f t="shared" ref="U586:U649" si="263">IF(L586&lt;0,0,1)</f>
        <v>1</v>
      </c>
      <c r="W586" s="8" t="str">
        <f t="shared" ref="W586:W649" si="264">IF(M586&gt;0,"IN","OUT")</f>
        <v>IN</v>
      </c>
      <c r="X586" s="58" t="str">
        <f t="shared" si="244"/>
        <v/>
      </c>
      <c r="Y586" s="59">
        <f t="shared" si="248"/>
        <v>0</v>
      </c>
      <c r="Z586" s="59">
        <f t="shared" si="249"/>
        <v>1734.7739792423322</v>
      </c>
      <c r="AA586" s="59">
        <f>IFERROR(IF(U586&gt;1,"",MAX($Z$353:Z586)*P586),0)</f>
        <v>0</v>
      </c>
      <c r="AB586" s="59">
        <f t="shared" si="250"/>
        <v>65414.654249655359</v>
      </c>
    </row>
    <row r="587" spans="1:28" ht="15.75" customHeight="1" x14ac:dyDescent="0.25">
      <c r="A587" s="78">
        <f t="shared" ref="A587:A607" si="265">A586+1</f>
        <v>45439</v>
      </c>
      <c r="B587" s="2" t="e">
        <f>VLOOKUP(A587,Import!$A$2:$H$8,5,FALSE)</f>
        <v>#N/A</v>
      </c>
      <c r="C587" s="54" t="e">
        <f t="shared" si="242"/>
        <v>#N/A</v>
      </c>
      <c r="D587" s="79" t="e">
        <f>VLOOKUP(A587,Import!$A$2:$H$8,2,FALSE)</f>
        <v>#N/A</v>
      </c>
      <c r="E587" s="55" t="e">
        <f t="shared" si="253"/>
        <v>#N/A</v>
      </c>
      <c r="F587" s="8" t="e">
        <f t="shared" si="252"/>
        <v>#N/A</v>
      </c>
      <c r="G587" s="76" t="e">
        <f t="shared" si="255"/>
        <v>#N/A</v>
      </c>
      <c r="H587" s="56" t="e">
        <f t="shared" si="243"/>
        <v>#N/A</v>
      </c>
      <c r="I587" s="7" t="e">
        <f t="shared" si="256"/>
        <v>#N/A</v>
      </c>
      <c r="J587" s="7" t="e">
        <f t="shared" si="257"/>
        <v>#N/A</v>
      </c>
      <c r="K587" s="56">
        <f t="shared" si="245"/>
        <v>20</v>
      </c>
      <c r="L587" s="56">
        <f t="shared" si="246"/>
        <v>4</v>
      </c>
      <c r="M587" s="56">
        <f t="shared" si="254"/>
        <v>4</v>
      </c>
      <c r="N587" s="57">
        <f t="shared" si="258"/>
        <v>4</v>
      </c>
      <c r="O587" s="57" t="e">
        <f t="shared" si="259"/>
        <v>#N/A</v>
      </c>
      <c r="P587" s="56" t="e">
        <f t="shared" si="260"/>
        <v>#N/A</v>
      </c>
      <c r="Q587" s="56" t="e">
        <f t="shared" si="251"/>
        <v>#N/A</v>
      </c>
      <c r="R587" s="7" t="e">
        <f t="shared" si="261"/>
        <v>#N/A</v>
      </c>
      <c r="S587" s="7" t="e">
        <f t="shared" si="262"/>
        <v>#N/A</v>
      </c>
      <c r="T587" s="56">
        <f t="shared" si="247"/>
        <v>16</v>
      </c>
      <c r="U587" s="56">
        <f t="shared" si="263"/>
        <v>1</v>
      </c>
      <c r="W587" s="8" t="str">
        <f t="shared" si="264"/>
        <v>IN</v>
      </c>
      <c r="X587" s="58" t="str">
        <f t="shared" si="244"/>
        <v/>
      </c>
      <c r="Y587" s="59">
        <f t="shared" si="248"/>
        <v>0</v>
      </c>
      <c r="Z587" s="59">
        <f t="shared" si="249"/>
        <v>1734.7739792423322</v>
      </c>
      <c r="AA587" s="59">
        <f>IFERROR(IF(U587&gt;1,"",MAX($Z$353:Z587)*P587),0)</f>
        <v>0</v>
      </c>
      <c r="AB587" s="59">
        <f t="shared" si="250"/>
        <v>65414.654249655359</v>
      </c>
    </row>
    <row r="588" spans="1:28" ht="15.75" customHeight="1" x14ac:dyDescent="0.25">
      <c r="A588" s="78">
        <f t="shared" si="265"/>
        <v>45440</v>
      </c>
      <c r="B588" s="2" t="e">
        <f>VLOOKUP(A588,Import!$A$2:$H$8,5,FALSE)</f>
        <v>#N/A</v>
      </c>
      <c r="C588" s="54" t="e">
        <f t="shared" si="242"/>
        <v>#N/A</v>
      </c>
      <c r="D588" s="79" t="e">
        <f>VLOOKUP(A588,Import!$A$2:$H$8,2,FALSE)</f>
        <v>#N/A</v>
      </c>
      <c r="E588" s="55" t="e">
        <f t="shared" si="253"/>
        <v>#N/A</v>
      </c>
      <c r="F588" s="8" t="e">
        <f t="shared" si="252"/>
        <v>#N/A</v>
      </c>
      <c r="G588" s="76" t="e">
        <f t="shared" si="255"/>
        <v>#N/A</v>
      </c>
      <c r="H588" s="56" t="e">
        <f t="shared" si="243"/>
        <v>#N/A</v>
      </c>
      <c r="I588" s="7" t="e">
        <f t="shared" si="256"/>
        <v>#N/A</v>
      </c>
      <c r="J588" s="7" t="e">
        <f t="shared" si="257"/>
        <v>#N/A</v>
      </c>
      <c r="K588" s="56">
        <f t="shared" si="245"/>
        <v>20</v>
      </c>
      <c r="L588" s="56">
        <f t="shared" si="246"/>
        <v>4</v>
      </c>
      <c r="M588" s="56">
        <f t="shared" si="254"/>
        <v>4</v>
      </c>
      <c r="N588" s="57">
        <f t="shared" si="258"/>
        <v>4</v>
      </c>
      <c r="O588" s="57" t="e">
        <f t="shared" si="259"/>
        <v>#N/A</v>
      </c>
      <c r="P588" s="56" t="e">
        <f t="shared" si="260"/>
        <v>#N/A</v>
      </c>
      <c r="Q588" s="56" t="e">
        <f t="shared" si="251"/>
        <v>#N/A</v>
      </c>
      <c r="R588" s="7" t="e">
        <f t="shared" si="261"/>
        <v>#N/A</v>
      </c>
      <c r="S588" s="7" t="e">
        <f t="shared" si="262"/>
        <v>#N/A</v>
      </c>
      <c r="T588" s="56">
        <f t="shared" si="247"/>
        <v>16</v>
      </c>
      <c r="U588" s="56">
        <f t="shared" si="263"/>
        <v>1</v>
      </c>
      <c r="W588" s="8" t="str">
        <f t="shared" si="264"/>
        <v>IN</v>
      </c>
      <c r="X588" s="58" t="str">
        <f t="shared" si="244"/>
        <v/>
      </c>
      <c r="Y588" s="59">
        <f t="shared" si="248"/>
        <v>0</v>
      </c>
      <c r="Z588" s="59">
        <f t="shared" si="249"/>
        <v>1734.7739792423322</v>
      </c>
      <c r="AA588" s="59">
        <f>IFERROR(IF(U588&gt;1,"",MAX($Z$353:Z588)*P588),0)</f>
        <v>0</v>
      </c>
      <c r="AB588" s="59">
        <f t="shared" si="250"/>
        <v>65414.654249655359</v>
      </c>
    </row>
    <row r="589" spans="1:28" ht="15.75" customHeight="1" x14ac:dyDescent="0.25">
      <c r="A589" s="78">
        <f t="shared" si="265"/>
        <v>45441</v>
      </c>
      <c r="B589" s="2" t="e">
        <f>VLOOKUP(A589,Import!$A$2:$H$8,5,FALSE)</f>
        <v>#N/A</v>
      </c>
      <c r="C589" s="54" t="e">
        <f t="shared" si="242"/>
        <v>#N/A</v>
      </c>
      <c r="D589" s="79" t="e">
        <f>VLOOKUP(A589,Import!$A$2:$H$8,2,FALSE)</f>
        <v>#N/A</v>
      </c>
      <c r="E589" s="55" t="e">
        <f t="shared" si="253"/>
        <v>#N/A</v>
      </c>
      <c r="F589" s="8" t="e">
        <f t="shared" si="252"/>
        <v>#N/A</v>
      </c>
      <c r="G589" s="76" t="e">
        <f t="shared" si="255"/>
        <v>#N/A</v>
      </c>
      <c r="H589" s="56" t="e">
        <f t="shared" si="243"/>
        <v>#N/A</v>
      </c>
      <c r="I589" s="7" t="e">
        <f t="shared" si="256"/>
        <v>#N/A</v>
      </c>
      <c r="J589" s="7" t="e">
        <f t="shared" si="257"/>
        <v>#N/A</v>
      </c>
      <c r="K589" s="56">
        <f t="shared" si="245"/>
        <v>20</v>
      </c>
      <c r="L589" s="56">
        <f t="shared" si="246"/>
        <v>4</v>
      </c>
      <c r="M589" s="56">
        <f t="shared" si="254"/>
        <v>4</v>
      </c>
      <c r="N589" s="57">
        <f t="shared" si="258"/>
        <v>4</v>
      </c>
      <c r="O589" s="57" t="e">
        <f t="shared" si="259"/>
        <v>#N/A</v>
      </c>
      <c r="P589" s="56" t="e">
        <f t="shared" si="260"/>
        <v>#N/A</v>
      </c>
      <c r="Q589" s="56" t="e">
        <f t="shared" si="251"/>
        <v>#N/A</v>
      </c>
      <c r="R589" s="7" t="e">
        <f t="shared" si="261"/>
        <v>#N/A</v>
      </c>
      <c r="S589" s="7" t="e">
        <f t="shared" si="262"/>
        <v>#N/A</v>
      </c>
      <c r="T589" s="56">
        <f t="shared" si="247"/>
        <v>16</v>
      </c>
      <c r="U589" s="56">
        <f t="shared" si="263"/>
        <v>1</v>
      </c>
      <c r="W589" s="8" t="str">
        <f t="shared" si="264"/>
        <v>IN</v>
      </c>
      <c r="X589" s="58" t="str">
        <f t="shared" si="244"/>
        <v/>
      </c>
      <c r="Y589" s="59">
        <f t="shared" si="248"/>
        <v>0</v>
      </c>
      <c r="Z589" s="59">
        <f t="shared" si="249"/>
        <v>1734.7739792423322</v>
      </c>
      <c r="AA589" s="59">
        <f>IFERROR(IF(U589&gt;1,"",MAX($Z$353:Z589)*P589),0)</f>
        <v>0</v>
      </c>
      <c r="AB589" s="59">
        <f t="shared" si="250"/>
        <v>65414.654249655359</v>
      </c>
    </row>
    <row r="590" spans="1:28" ht="15.75" customHeight="1" x14ac:dyDescent="0.25">
      <c r="A590" s="78">
        <f t="shared" si="265"/>
        <v>45442</v>
      </c>
      <c r="B590" s="2" t="e">
        <f>VLOOKUP(A590,Import!$A$2:$H$8,5,FALSE)</f>
        <v>#N/A</v>
      </c>
      <c r="C590" s="54" t="e">
        <f t="shared" si="242"/>
        <v>#N/A</v>
      </c>
      <c r="D590" s="79" t="e">
        <f>VLOOKUP(A590,Import!$A$2:$H$8,2,FALSE)</f>
        <v>#N/A</v>
      </c>
      <c r="E590" s="55" t="e">
        <f t="shared" si="253"/>
        <v>#N/A</v>
      </c>
      <c r="F590" s="8" t="e">
        <f t="shared" si="252"/>
        <v>#N/A</v>
      </c>
      <c r="G590" s="76" t="e">
        <f t="shared" si="255"/>
        <v>#N/A</v>
      </c>
      <c r="H590" s="56" t="e">
        <f t="shared" si="243"/>
        <v>#N/A</v>
      </c>
      <c r="I590" s="7" t="e">
        <f t="shared" si="256"/>
        <v>#N/A</v>
      </c>
      <c r="J590" s="7" t="e">
        <f t="shared" si="257"/>
        <v>#N/A</v>
      </c>
      <c r="K590" s="56">
        <f t="shared" si="245"/>
        <v>20</v>
      </c>
      <c r="L590" s="56">
        <f t="shared" si="246"/>
        <v>4</v>
      </c>
      <c r="M590" s="56">
        <f t="shared" si="254"/>
        <v>4</v>
      </c>
      <c r="N590" s="57">
        <f t="shared" si="258"/>
        <v>4</v>
      </c>
      <c r="O590" s="57" t="e">
        <f t="shared" si="259"/>
        <v>#N/A</v>
      </c>
      <c r="P590" s="56" t="e">
        <f t="shared" si="260"/>
        <v>#N/A</v>
      </c>
      <c r="Q590" s="56" t="e">
        <f t="shared" si="251"/>
        <v>#N/A</v>
      </c>
      <c r="R590" s="7" t="e">
        <f t="shared" si="261"/>
        <v>#N/A</v>
      </c>
      <c r="S590" s="7" t="e">
        <f t="shared" si="262"/>
        <v>#N/A</v>
      </c>
      <c r="T590" s="56">
        <f t="shared" si="247"/>
        <v>16</v>
      </c>
      <c r="U590" s="56">
        <f t="shared" si="263"/>
        <v>1</v>
      </c>
      <c r="W590" s="8" t="str">
        <f t="shared" si="264"/>
        <v>IN</v>
      </c>
      <c r="X590" s="58" t="str">
        <f t="shared" si="244"/>
        <v/>
      </c>
      <c r="Y590" s="59">
        <f t="shared" si="248"/>
        <v>0</v>
      </c>
      <c r="Z590" s="59">
        <f t="shared" si="249"/>
        <v>1734.7739792423322</v>
      </c>
      <c r="AA590" s="59">
        <f>IFERROR(IF(U590&gt;1,"",MAX($Z$353:Z590)*P590),0)</f>
        <v>0</v>
      </c>
      <c r="AB590" s="59">
        <f t="shared" si="250"/>
        <v>65414.654249655359</v>
      </c>
    </row>
    <row r="591" spans="1:28" ht="15.75" customHeight="1" x14ac:dyDescent="0.25">
      <c r="A591" s="78">
        <f t="shared" si="265"/>
        <v>45443</v>
      </c>
      <c r="B591" s="2" t="e">
        <f>VLOOKUP(A591,Import!$A$2:$H$8,5,FALSE)</f>
        <v>#N/A</v>
      </c>
      <c r="C591" s="54" t="e">
        <f t="shared" si="242"/>
        <v>#N/A</v>
      </c>
      <c r="D591" s="79" t="e">
        <f>VLOOKUP(A591,Import!$A$2:$H$8,2,FALSE)</f>
        <v>#N/A</v>
      </c>
      <c r="E591" s="55" t="e">
        <f t="shared" si="253"/>
        <v>#N/A</v>
      </c>
      <c r="F591" s="8" t="e">
        <f t="shared" si="252"/>
        <v>#N/A</v>
      </c>
      <c r="G591" s="76" t="e">
        <f t="shared" si="255"/>
        <v>#N/A</v>
      </c>
      <c r="H591" s="56" t="e">
        <f t="shared" si="243"/>
        <v>#N/A</v>
      </c>
      <c r="I591" s="7" t="e">
        <f t="shared" si="256"/>
        <v>#N/A</v>
      </c>
      <c r="J591" s="7" t="e">
        <f t="shared" si="257"/>
        <v>#N/A</v>
      </c>
      <c r="K591" s="56">
        <f t="shared" si="245"/>
        <v>20</v>
      </c>
      <c r="L591" s="56">
        <f t="shared" si="246"/>
        <v>4</v>
      </c>
      <c r="M591" s="56">
        <f t="shared" si="254"/>
        <v>4</v>
      </c>
      <c r="N591" s="57">
        <f t="shared" si="258"/>
        <v>4</v>
      </c>
      <c r="O591" s="57" t="e">
        <f t="shared" si="259"/>
        <v>#N/A</v>
      </c>
      <c r="P591" s="56" t="e">
        <f t="shared" si="260"/>
        <v>#N/A</v>
      </c>
      <c r="Q591" s="56" t="e">
        <f t="shared" si="251"/>
        <v>#N/A</v>
      </c>
      <c r="R591" s="7" t="e">
        <f t="shared" si="261"/>
        <v>#N/A</v>
      </c>
      <c r="S591" s="7" t="e">
        <f t="shared" si="262"/>
        <v>#N/A</v>
      </c>
      <c r="T591" s="56">
        <f t="shared" si="247"/>
        <v>16</v>
      </c>
      <c r="U591" s="56">
        <f t="shared" si="263"/>
        <v>1</v>
      </c>
      <c r="W591" s="8" t="str">
        <f t="shared" si="264"/>
        <v>IN</v>
      </c>
      <c r="X591" s="58" t="str">
        <f t="shared" si="244"/>
        <v/>
      </c>
      <c r="Y591" s="59">
        <f t="shared" si="248"/>
        <v>0</v>
      </c>
      <c r="Z591" s="59">
        <f t="shared" si="249"/>
        <v>1734.7739792423322</v>
      </c>
      <c r="AA591" s="59">
        <f>IFERROR(IF(U591&gt;1,"",MAX($Z$353:Z591)*P591),0)</f>
        <v>0</v>
      </c>
      <c r="AB591" s="59">
        <f t="shared" si="250"/>
        <v>65414.654249655359</v>
      </c>
    </row>
    <row r="592" spans="1:28" ht="15.75" customHeight="1" x14ac:dyDescent="0.25">
      <c r="A592" s="78">
        <f t="shared" si="265"/>
        <v>45444</v>
      </c>
      <c r="B592" s="2" t="e">
        <f>VLOOKUP(A592,Import!$A$2:$H$8,5,FALSE)</f>
        <v>#N/A</v>
      </c>
      <c r="C592" s="54" t="e">
        <f t="shared" si="242"/>
        <v>#N/A</v>
      </c>
      <c r="D592" s="79" t="e">
        <f>VLOOKUP(A592,Import!$A$2:$H$8,2,FALSE)</f>
        <v>#N/A</v>
      </c>
      <c r="E592" s="55" t="e">
        <f t="shared" si="253"/>
        <v>#N/A</v>
      </c>
      <c r="F592" s="8" t="e">
        <f t="shared" si="252"/>
        <v>#N/A</v>
      </c>
      <c r="G592" s="76" t="e">
        <f t="shared" si="255"/>
        <v>#N/A</v>
      </c>
      <c r="H592" s="56" t="e">
        <f t="shared" si="243"/>
        <v>#N/A</v>
      </c>
      <c r="I592" s="7" t="e">
        <f t="shared" si="256"/>
        <v>#N/A</v>
      </c>
      <c r="J592" s="7" t="e">
        <f t="shared" si="257"/>
        <v>#N/A</v>
      </c>
      <c r="K592" s="56">
        <f t="shared" si="245"/>
        <v>20</v>
      </c>
      <c r="L592" s="56">
        <f t="shared" si="246"/>
        <v>4</v>
      </c>
      <c r="M592" s="56">
        <f t="shared" si="254"/>
        <v>4</v>
      </c>
      <c r="N592" s="57">
        <f t="shared" si="258"/>
        <v>4</v>
      </c>
      <c r="O592" s="57" t="e">
        <f t="shared" si="259"/>
        <v>#N/A</v>
      </c>
      <c r="P592" s="56" t="e">
        <f t="shared" si="260"/>
        <v>#N/A</v>
      </c>
      <c r="Q592" s="56" t="e">
        <f t="shared" si="251"/>
        <v>#N/A</v>
      </c>
      <c r="R592" s="7" t="e">
        <f t="shared" si="261"/>
        <v>#N/A</v>
      </c>
      <c r="S592" s="7" t="e">
        <f t="shared" si="262"/>
        <v>#N/A</v>
      </c>
      <c r="T592" s="56">
        <f t="shared" si="247"/>
        <v>16</v>
      </c>
      <c r="U592" s="56">
        <f t="shared" si="263"/>
        <v>1</v>
      </c>
      <c r="W592" s="8" t="str">
        <f t="shared" si="264"/>
        <v>IN</v>
      </c>
      <c r="X592" s="58" t="str">
        <f t="shared" si="244"/>
        <v/>
      </c>
      <c r="Y592" s="59">
        <f t="shared" si="248"/>
        <v>0</v>
      </c>
      <c r="Z592" s="59">
        <f t="shared" si="249"/>
        <v>1734.7739792423322</v>
      </c>
      <c r="AA592" s="59">
        <f>IFERROR(IF(U592&gt;1,"",MAX($Z$353:Z592)*P592),0)</f>
        <v>0</v>
      </c>
      <c r="AB592" s="59">
        <f t="shared" si="250"/>
        <v>65414.654249655359</v>
      </c>
    </row>
    <row r="593" spans="1:28" ht="15.75" customHeight="1" x14ac:dyDescent="0.25">
      <c r="A593" s="78">
        <f t="shared" si="265"/>
        <v>45445</v>
      </c>
      <c r="B593" s="2" t="e">
        <f>VLOOKUP(A593,Import!$A$2:$H$8,5,FALSE)</f>
        <v>#N/A</v>
      </c>
      <c r="C593" s="54" t="e">
        <f t="shared" si="242"/>
        <v>#N/A</v>
      </c>
      <c r="D593" s="79" t="e">
        <f>VLOOKUP(A593,Import!$A$2:$H$8,2,FALSE)</f>
        <v>#N/A</v>
      </c>
      <c r="E593" s="55" t="e">
        <f t="shared" si="253"/>
        <v>#N/A</v>
      </c>
      <c r="F593" s="8" t="e">
        <f t="shared" si="252"/>
        <v>#N/A</v>
      </c>
      <c r="G593" s="76" t="e">
        <f t="shared" si="255"/>
        <v>#N/A</v>
      </c>
      <c r="H593" s="56" t="e">
        <f t="shared" si="243"/>
        <v>#N/A</v>
      </c>
      <c r="I593" s="7" t="e">
        <f t="shared" si="256"/>
        <v>#N/A</v>
      </c>
      <c r="J593" s="7" t="e">
        <f t="shared" si="257"/>
        <v>#N/A</v>
      </c>
      <c r="K593" s="56">
        <f t="shared" si="245"/>
        <v>20</v>
      </c>
      <c r="L593" s="56">
        <f t="shared" si="246"/>
        <v>4</v>
      </c>
      <c r="M593" s="56">
        <f t="shared" si="254"/>
        <v>4</v>
      </c>
      <c r="N593" s="57">
        <f t="shared" si="258"/>
        <v>4</v>
      </c>
      <c r="O593" s="57" t="e">
        <f t="shared" si="259"/>
        <v>#N/A</v>
      </c>
      <c r="P593" s="56" t="e">
        <f t="shared" si="260"/>
        <v>#N/A</v>
      </c>
      <c r="Q593" s="56" t="e">
        <f t="shared" si="251"/>
        <v>#N/A</v>
      </c>
      <c r="R593" s="7" t="e">
        <f t="shared" si="261"/>
        <v>#N/A</v>
      </c>
      <c r="S593" s="7" t="e">
        <f t="shared" si="262"/>
        <v>#N/A</v>
      </c>
      <c r="T593" s="56">
        <f t="shared" si="247"/>
        <v>16</v>
      </c>
      <c r="U593" s="56">
        <f t="shared" si="263"/>
        <v>1</v>
      </c>
      <c r="W593" s="8" t="str">
        <f t="shared" si="264"/>
        <v>IN</v>
      </c>
      <c r="X593" s="58" t="str">
        <f t="shared" si="244"/>
        <v/>
      </c>
      <c r="Y593" s="59">
        <f t="shared" si="248"/>
        <v>0</v>
      </c>
      <c r="Z593" s="59">
        <f t="shared" si="249"/>
        <v>1734.7739792423322</v>
      </c>
      <c r="AA593" s="59">
        <f>IFERROR(IF(U593&gt;1,"",MAX($Z$353:Z593)*P593),0)</f>
        <v>0</v>
      </c>
      <c r="AB593" s="59">
        <f t="shared" si="250"/>
        <v>65414.654249655359</v>
      </c>
    </row>
    <row r="594" spans="1:28" ht="15.75" customHeight="1" x14ac:dyDescent="0.25">
      <c r="A594" s="78">
        <f t="shared" si="265"/>
        <v>45446</v>
      </c>
      <c r="B594" s="2" t="e">
        <f>VLOOKUP(A594,Import!$A$2:$H$8,5,FALSE)</f>
        <v>#N/A</v>
      </c>
      <c r="C594" s="54" t="e">
        <f t="shared" si="242"/>
        <v>#N/A</v>
      </c>
      <c r="D594" s="79" t="e">
        <f>VLOOKUP(A594,Import!$A$2:$H$8,2,FALSE)</f>
        <v>#N/A</v>
      </c>
      <c r="E594" s="55" t="e">
        <f t="shared" si="253"/>
        <v>#N/A</v>
      </c>
      <c r="F594" s="8" t="e">
        <f t="shared" si="252"/>
        <v>#N/A</v>
      </c>
      <c r="G594" s="76" t="e">
        <f t="shared" si="255"/>
        <v>#N/A</v>
      </c>
      <c r="H594" s="56" t="e">
        <f t="shared" si="243"/>
        <v>#N/A</v>
      </c>
      <c r="I594" s="7" t="e">
        <f t="shared" si="256"/>
        <v>#N/A</v>
      </c>
      <c r="J594" s="7" t="e">
        <f t="shared" si="257"/>
        <v>#N/A</v>
      </c>
      <c r="K594" s="56">
        <f t="shared" si="245"/>
        <v>20</v>
      </c>
      <c r="L594" s="56">
        <f t="shared" si="246"/>
        <v>4</v>
      </c>
      <c r="M594" s="56">
        <f t="shared" si="254"/>
        <v>4</v>
      </c>
      <c r="N594" s="57">
        <f t="shared" si="258"/>
        <v>4</v>
      </c>
      <c r="O594" s="57" t="e">
        <f t="shared" si="259"/>
        <v>#N/A</v>
      </c>
      <c r="P594" s="56" t="e">
        <f t="shared" si="260"/>
        <v>#N/A</v>
      </c>
      <c r="Q594" s="56" t="e">
        <f t="shared" si="251"/>
        <v>#N/A</v>
      </c>
      <c r="R594" s="7" t="e">
        <f t="shared" si="261"/>
        <v>#N/A</v>
      </c>
      <c r="S594" s="7" t="e">
        <f t="shared" si="262"/>
        <v>#N/A</v>
      </c>
      <c r="T594" s="56">
        <f t="shared" si="247"/>
        <v>16</v>
      </c>
      <c r="U594" s="56">
        <f t="shared" si="263"/>
        <v>1</v>
      </c>
      <c r="W594" s="8" t="str">
        <f t="shared" si="264"/>
        <v>IN</v>
      </c>
      <c r="X594" s="58" t="str">
        <f t="shared" si="244"/>
        <v/>
      </c>
      <c r="Y594" s="59">
        <f t="shared" si="248"/>
        <v>0</v>
      </c>
      <c r="Z594" s="59">
        <f t="shared" si="249"/>
        <v>1734.7739792423322</v>
      </c>
      <c r="AA594" s="59">
        <f>IFERROR(IF(U594&gt;1,"",MAX($Z$353:Z594)*P594),0)</f>
        <v>0</v>
      </c>
      <c r="AB594" s="59">
        <f t="shared" si="250"/>
        <v>65414.654249655359</v>
      </c>
    </row>
    <row r="595" spans="1:28" ht="15.75" customHeight="1" x14ac:dyDescent="0.25">
      <c r="A595" s="78">
        <f t="shared" si="265"/>
        <v>45447</v>
      </c>
      <c r="B595" s="2" t="e">
        <f>VLOOKUP(A595,Import!$A$2:$H$8,5,FALSE)</f>
        <v>#N/A</v>
      </c>
      <c r="C595" s="54" t="e">
        <f t="shared" si="242"/>
        <v>#N/A</v>
      </c>
      <c r="D595" s="79" t="e">
        <f>VLOOKUP(A595,Import!$A$2:$H$8,2,FALSE)</f>
        <v>#N/A</v>
      </c>
      <c r="E595" s="55" t="e">
        <f t="shared" si="253"/>
        <v>#N/A</v>
      </c>
      <c r="F595" s="8" t="e">
        <f t="shared" si="252"/>
        <v>#N/A</v>
      </c>
      <c r="G595" s="76" t="e">
        <f t="shared" si="255"/>
        <v>#N/A</v>
      </c>
      <c r="H595" s="56" t="e">
        <f t="shared" si="243"/>
        <v>#N/A</v>
      </c>
      <c r="I595" s="7" t="e">
        <f t="shared" si="256"/>
        <v>#N/A</v>
      </c>
      <c r="J595" s="7" t="e">
        <f t="shared" si="257"/>
        <v>#N/A</v>
      </c>
      <c r="K595" s="56">
        <f t="shared" si="245"/>
        <v>20</v>
      </c>
      <c r="L595" s="56">
        <f t="shared" si="246"/>
        <v>4</v>
      </c>
      <c r="M595" s="56">
        <f t="shared" si="254"/>
        <v>4</v>
      </c>
      <c r="N595" s="57">
        <f t="shared" si="258"/>
        <v>4</v>
      </c>
      <c r="O595" s="57" t="e">
        <f t="shared" si="259"/>
        <v>#N/A</v>
      </c>
      <c r="P595" s="56" t="e">
        <f t="shared" si="260"/>
        <v>#N/A</v>
      </c>
      <c r="Q595" s="56" t="e">
        <f t="shared" si="251"/>
        <v>#N/A</v>
      </c>
      <c r="R595" s="7" t="e">
        <f t="shared" si="261"/>
        <v>#N/A</v>
      </c>
      <c r="S595" s="7" t="e">
        <f t="shared" si="262"/>
        <v>#N/A</v>
      </c>
      <c r="T595" s="56">
        <f t="shared" si="247"/>
        <v>16</v>
      </c>
      <c r="U595" s="56">
        <f t="shared" si="263"/>
        <v>1</v>
      </c>
      <c r="W595" s="8" t="str">
        <f t="shared" si="264"/>
        <v>IN</v>
      </c>
      <c r="X595" s="58" t="str">
        <f t="shared" si="244"/>
        <v/>
      </c>
      <c r="Y595" s="59">
        <f t="shared" si="248"/>
        <v>0</v>
      </c>
      <c r="Z595" s="59">
        <f t="shared" si="249"/>
        <v>1734.7739792423322</v>
      </c>
      <c r="AA595" s="59">
        <f>IFERROR(IF(U595&gt;1,"",MAX($Z$353:Z595)*P595),0)</f>
        <v>0</v>
      </c>
      <c r="AB595" s="59">
        <f t="shared" si="250"/>
        <v>65414.654249655359</v>
      </c>
    </row>
    <row r="596" spans="1:28" ht="15.75" customHeight="1" x14ac:dyDescent="0.25">
      <c r="A596" s="78">
        <f t="shared" si="265"/>
        <v>45448</v>
      </c>
      <c r="B596" s="2" t="e">
        <f>VLOOKUP(A596,Import!$A$2:$H$8,5,FALSE)</f>
        <v>#N/A</v>
      </c>
      <c r="C596" s="54" t="e">
        <f t="shared" si="242"/>
        <v>#N/A</v>
      </c>
      <c r="D596" s="79" t="e">
        <f>VLOOKUP(A596,Import!$A$2:$H$8,2,FALSE)</f>
        <v>#N/A</v>
      </c>
      <c r="E596" s="55" t="e">
        <f t="shared" si="253"/>
        <v>#N/A</v>
      </c>
      <c r="F596" s="8" t="e">
        <f t="shared" si="252"/>
        <v>#N/A</v>
      </c>
      <c r="G596" s="76" t="e">
        <f t="shared" si="255"/>
        <v>#N/A</v>
      </c>
      <c r="H596" s="56" t="e">
        <f t="shared" si="243"/>
        <v>#N/A</v>
      </c>
      <c r="I596" s="7" t="e">
        <f t="shared" si="256"/>
        <v>#N/A</v>
      </c>
      <c r="J596" s="7" t="e">
        <f t="shared" si="257"/>
        <v>#N/A</v>
      </c>
      <c r="K596" s="56">
        <f t="shared" si="245"/>
        <v>20</v>
      </c>
      <c r="L596" s="56">
        <f t="shared" si="246"/>
        <v>4</v>
      </c>
      <c r="M596" s="56">
        <f t="shared" si="254"/>
        <v>4</v>
      </c>
      <c r="N596" s="57">
        <f t="shared" si="258"/>
        <v>4</v>
      </c>
      <c r="O596" s="57" t="e">
        <f t="shared" si="259"/>
        <v>#N/A</v>
      </c>
      <c r="P596" s="56" t="e">
        <f t="shared" si="260"/>
        <v>#N/A</v>
      </c>
      <c r="Q596" s="56" t="e">
        <f t="shared" si="251"/>
        <v>#N/A</v>
      </c>
      <c r="R596" s="7" t="e">
        <f t="shared" si="261"/>
        <v>#N/A</v>
      </c>
      <c r="S596" s="7" t="e">
        <f t="shared" si="262"/>
        <v>#N/A</v>
      </c>
      <c r="T596" s="56">
        <f t="shared" si="247"/>
        <v>16</v>
      </c>
      <c r="U596" s="56">
        <f t="shared" si="263"/>
        <v>1</v>
      </c>
      <c r="W596" s="8" t="str">
        <f t="shared" si="264"/>
        <v>IN</v>
      </c>
      <c r="X596" s="58" t="str">
        <f t="shared" si="244"/>
        <v/>
      </c>
      <c r="Y596" s="59">
        <f t="shared" si="248"/>
        <v>0</v>
      </c>
      <c r="Z596" s="59">
        <f t="shared" si="249"/>
        <v>1734.7739792423322</v>
      </c>
      <c r="AA596" s="59">
        <f>IFERROR(IF(U596&gt;1,"",MAX($Z$353:Z596)*P596),0)</f>
        <v>0</v>
      </c>
      <c r="AB596" s="59">
        <f t="shared" si="250"/>
        <v>65414.654249655359</v>
      </c>
    </row>
    <row r="597" spans="1:28" ht="15.75" customHeight="1" x14ac:dyDescent="0.25">
      <c r="A597" s="78">
        <f t="shared" si="265"/>
        <v>45449</v>
      </c>
      <c r="B597" s="2" t="e">
        <f>VLOOKUP(A597,Import!$A$2:$H$8,5,FALSE)</f>
        <v>#N/A</v>
      </c>
      <c r="C597" s="54" t="e">
        <f t="shared" si="242"/>
        <v>#N/A</v>
      </c>
      <c r="D597" s="79" t="e">
        <f>VLOOKUP(A597,Import!$A$2:$H$8,2,FALSE)</f>
        <v>#N/A</v>
      </c>
      <c r="E597" s="55" t="e">
        <f t="shared" si="253"/>
        <v>#N/A</v>
      </c>
      <c r="F597" s="8" t="e">
        <f t="shared" si="252"/>
        <v>#N/A</v>
      </c>
      <c r="G597" s="76" t="e">
        <f t="shared" si="255"/>
        <v>#N/A</v>
      </c>
      <c r="H597" s="56" t="e">
        <f t="shared" si="243"/>
        <v>#N/A</v>
      </c>
      <c r="I597" s="7" t="e">
        <f t="shared" si="256"/>
        <v>#N/A</v>
      </c>
      <c r="J597" s="7" t="e">
        <f t="shared" si="257"/>
        <v>#N/A</v>
      </c>
      <c r="K597" s="56">
        <f t="shared" si="245"/>
        <v>20</v>
      </c>
      <c r="L597" s="56">
        <f t="shared" si="246"/>
        <v>4</v>
      </c>
      <c r="M597" s="56">
        <f t="shared" si="254"/>
        <v>4</v>
      </c>
      <c r="N597" s="57">
        <f t="shared" si="258"/>
        <v>4</v>
      </c>
      <c r="O597" s="57" t="e">
        <f t="shared" si="259"/>
        <v>#N/A</v>
      </c>
      <c r="P597" s="56" t="e">
        <f t="shared" si="260"/>
        <v>#N/A</v>
      </c>
      <c r="Q597" s="56" t="e">
        <f t="shared" si="251"/>
        <v>#N/A</v>
      </c>
      <c r="R597" s="7" t="e">
        <f t="shared" si="261"/>
        <v>#N/A</v>
      </c>
      <c r="S597" s="7" t="e">
        <f t="shared" si="262"/>
        <v>#N/A</v>
      </c>
      <c r="T597" s="56">
        <f t="shared" si="247"/>
        <v>16</v>
      </c>
      <c r="U597" s="56">
        <f t="shared" si="263"/>
        <v>1</v>
      </c>
      <c r="W597" s="8" t="str">
        <f t="shared" si="264"/>
        <v>IN</v>
      </c>
      <c r="X597" s="58" t="str">
        <f t="shared" si="244"/>
        <v/>
      </c>
      <c r="Y597" s="59">
        <f t="shared" si="248"/>
        <v>0</v>
      </c>
      <c r="Z597" s="59">
        <f t="shared" si="249"/>
        <v>1734.7739792423322</v>
      </c>
      <c r="AA597" s="59">
        <f>IFERROR(IF(U597&gt;1,"",MAX($Z$353:Z597)*P597),0)</f>
        <v>0</v>
      </c>
      <c r="AB597" s="59">
        <f t="shared" si="250"/>
        <v>65414.654249655359</v>
      </c>
    </row>
    <row r="598" spans="1:28" ht="15.75" customHeight="1" x14ac:dyDescent="0.25">
      <c r="A598" s="78">
        <f t="shared" si="265"/>
        <v>45450</v>
      </c>
      <c r="B598" s="2" t="e">
        <f>VLOOKUP(A598,Import!$A$2:$H$8,5,FALSE)</f>
        <v>#N/A</v>
      </c>
      <c r="C598" s="54" t="e">
        <f t="shared" si="242"/>
        <v>#N/A</v>
      </c>
      <c r="D598" s="79" t="e">
        <f>VLOOKUP(A598,Import!$A$2:$H$8,2,FALSE)</f>
        <v>#N/A</v>
      </c>
      <c r="E598" s="55" t="e">
        <f t="shared" si="253"/>
        <v>#N/A</v>
      </c>
      <c r="F598" s="8" t="e">
        <f t="shared" si="252"/>
        <v>#N/A</v>
      </c>
      <c r="G598" s="76" t="e">
        <f t="shared" si="255"/>
        <v>#N/A</v>
      </c>
      <c r="H598" s="56" t="e">
        <f t="shared" si="243"/>
        <v>#N/A</v>
      </c>
      <c r="I598" s="7" t="e">
        <f t="shared" si="256"/>
        <v>#N/A</v>
      </c>
      <c r="J598" s="7" t="e">
        <f t="shared" si="257"/>
        <v>#N/A</v>
      </c>
      <c r="K598" s="56">
        <f t="shared" si="245"/>
        <v>20</v>
      </c>
      <c r="L598" s="56">
        <f t="shared" si="246"/>
        <v>4</v>
      </c>
      <c r="M598" s="56">
        <f t="shared" si="254"/>
        <v>4</v>
      </c>
      <c r="N598" s="57">
        <f t="shared" si="258"/>
        <v>4</v>
      </c>
      <c r="O598" s="57" t="e">
        <f t="shared" si="259"/>
        <v>#N/A</v>
      </c>
      <c r="P598" s="56" t="e">
        <f t="shared" si="260"/>
        <v>#N/A</v>
      </c>
      <c r="Q598" s="56" t="e">
        <f t="shared" si="251"/>
        <v>#N/A</v>
      </c>
      <c r="R598" s="7" t="e">
        <f t="shared" si="261"/>
        <v>#N/A</v>
      </c>
      <c r="S598" s="7" t="e">
        <f t="shared" si="262"/>
        <v>#N/A</v>
      </c>
      <c r="T598" s="56">
        <f t="shared" si="247"/>
        <v>16</v>
      </c>
      <c r="U598" s="56">
        <f t="shared" si="263"/>
        <v>1</v>
      </c>
      <c r="W598" s="8" t="str">
        <f t="shared" si="264"/>
        <v>IN</v>
      </c>
      <c r="X598" s="58" t="str">
        <f t="shared" si="244"/>
        <v/>
      </c>
      <c r="Y598" s="59">
        <f t="shared" si="248"/>
        <v>0</v>
      </c>
      <c r="Z598" s="59">
        <f t="shared" si="249"/>
        <v>1734.7739792423322</v>
      </c>
      <c r="AA598" s="59">
        <f>IFERROR(IF(U598&gt;1,"",MAX($Z$353:Z598)*P598),0)</f>
        <v>0</v>
      </c>
      <c r="AB598" s="59">
        <f t="shared" si="250"/>
        <v>65414.654249655359</v>
      </c>
    </row>
    <row r="599" spans="1:28" ht="15.75" customHeight="1" x14ac:dyDescent="0.25">
      <c r="A599" s="78">
        <f t="shared" si="265"/>
        <v>45451</v>
      </c>
      <c r="B599" s="2" t="e">
        <f>VLOOKUP(A599,Import!$A$2:$H$8,5,FALSE)</f>
        <v>#N/A</v>
      </c>
      <c r="C599" s="54" t="e">
        <f t="shared" si="242"/>
        <v>#N/A</v>
      </c>
      <c r="D599" s="79" t="e">
        <f>VLOOKUP(A599,Import!$A$2:$H$8,2,FALSE)</f>
        <v>#N/A</v>
      </c>
      <c r="E599" s="55" t="e">
        <f t="shared" si="253"/>
        <v>#N/A</v>
      </c>
      <c r="F599" s="8" t="e">
        <f t="shared" si="252"/>
        <v>#N/A</v>
      </c>
      <c r="G599" s="76" t="e">
        <f t="shared" si="255"/>
        <v>#N/A</v>
      </c>
      <c r="H599" s="56" t="e">
        <f t="shared" si="243"/>
        <v>#N/A</v>
      </c>
      <c r="I599" s="7" t="e">
        <f t="shared" si="256"/>
        <v>#N/A</v>
      </c>
      <c r="J599" s="7" t="e">
        <f t="shared" si="257"/>
        <v>#N/A</v>
      </c>
      <c r="K599" s="56">
        <f t="shared" si="245"/>
        <v>20</v>
      </c>
      <c r="L599" s="56">
        <f t="shared" si="246"/>
        <v>4</v>
      </c>
      <c r="M599" s="56">
        <f t="shared" si="254"/>
        <v>4</v>
      </c>
      <c r="N599" s="57">
        <f t="shared" si="258"/>
        <v>4</v>
      </c>
      <c r="O599" s="57" t="e">
        <f t="shared" si="259"/>
        <v>#N/A</v>
      </c>
      <c r="P599" s="56" t="e">
        <f t="shared" si="260"/>
        <v>#N/A</v>
      </c>
      <c r="Q599" s="56" t="e">
        <f t="shared" si="251"/>
        <v>#N/A</v>
      </c>
      <c r="R599" s="7" t="e">
        <f t="shared" si="261"/>
        <v>#N/A</v>
      </c>
      <c r="S599" s="7" t="e">
        <f t="shared" si="262"/>
        <v>#N/A</v>
      </c>
      <c r="T599" s="56">
        <f t="shared" si="247"/>
        <v>16</v>
      </c>
      <c r="U599" s="56">
        <f t="shared" si="263"/>
        <v>1</v>
      </c>
      <c r="W599" s="8" t="str">
        <f t="shared" si="264"/>
        <v>IN</v>
      </c>
      <c r="X599" s="58" t="str">
        <f t="shared" si="244"/>
        <v/>
      </c>
      <c r="Y599" s="59">
        <f t="shared" si="248"/>
        <v>0</v>
      </c>
      <c r="Z599" s="59">
        <f t="shared" si="249"/>
        <v>1734.7739792423322</v>
      </c>
      <c r="AA599" s="59">
        <f>IFERROR(IF(U599&gt;1,"",MAX($Z$353:Z599)*P599),0)</f>
        <v>0</v>
      </c>
      <c r="AB599" s="59">
        <f t="shared" si="250"/>
        <v>65414.654249655359</v>
      </c>
    </row>
    <row r="600" spans="1:28" ht="15.75" customHeight="1" x14ac:dyDescent="0.25">
      <c r="A600" s="78">
        <f t="shared" si="265"/>
        <v>45452</v>
      </c>
      <c r="B600" s="2" t="e">
        <f>VLOOKUP(A600,Import!$A$2:$H$8,5,FALSE)</f>
        <v>#N/A</v>
      </c>
      <c r="C600" s="54" t="e">
        <f t="shared" si="242"/>
        <v>#N/A</v>
      </c>
      <c r="D600" s="79" t="e">
        <f>VLOOKUP(A600,Import!$A$2:$H$8,2,FALSE)</f>
        <v>#N/A</v>
      </c>
      <c r="E600" s="55" t="e">
        <f t="shared" si="253"/>
        <v>#N/A</v>
      </c>
      <c r="F600" s="8" t="e">
        <f t="shared" si="252"/>
        <v>#N/A</v>
      </c>
      <c r="G600" s="76" t="e">
        <f t="shared" si="255"/>
        <v>#N/A</v>
      </c>
      <c r="H600" s="56" t="e">
        <f t="shared" si="243"/>
        <v>#N/A</v>
      </c>
      <c r="I600" s="7" t="e">
        <f t="shared" si="256"/>
        <v>#N/A</v>
      </c>
      <c r="J600" s="7" t="e">
        <f t="shared" si="257"/>
        <v>#N/A</v>
      </c>
      <c r="K600" s="56">
        <f t="shared" si="245"/>
        <v>20</v>
      </c>
      <c r="L600" s="56">
        <f t="shared" si="246"/>
        <v>4</v>
      </c>
      <c r="M600" s="56">
        <f t="shared" si="254"/>
        <v>4</v>
      </c>
      <c r="N600" s="57">
        <f t="shared" si="258"/>
        <v>4</v>
      </c>
      <c r="O600" s="57" t="e">
        <f t="shared" si="259"/>
        <v>#N/A</v>
      </c>
      <c r="P600" s="56" t="e">
        <f t="shared" si="260"/>
        <v>#N/A</v>
      </c>
      <c r="Q600" s="56" t="e">
        <f t="shared" si="251"/>
        <v>#N/A</v>
      </c>
      <c r="R600" s="7" t="e">
        <f t="shared" si="261"/>
        <v>#N/A</v>
      </c>
      <c r="S600" s="7" t="e">
        <f t="shared" si="262"/>
        <v>#N/A</v>
      </c>
      <c r="T600" s="56">
        <f t="shared" si="247"/>
        <v>16</v>
      </c>
      <c r="U600" s="56">
        <f t="shared" si="263"/>
        <v>1</v>
      </c>
      <c r="W600" s="8" t="str">
        <f t="shared" si="264"/>
        <v>IN</v>
      </c>
      <c r="X600" s="58" t="str">
        <f t="shared" si="244"/>
        <v/>
      </c>
      <c r="Y600" s="59">
        <f t="shared" si="248"/>
        <v>0</v>
      </c>
      <c r="Z600" s="59">
        <f t="shared" si="249"/>
        <v>1734.7739792423322</v>
      </c>
      <c r="AA600" s="59">
        <f>IFERROR(IF(U600&gt;1,"",MAX($Z$353:Z600)*P600),0)</f>
        <v>0</v>
      </c>
      <c r="AB600" s="59">
        <f t="shared" si="250"/>
        <v>65414.654249655359</v>
      </c>
    </row>
    <row r="601" spans="1:28" ht="15.75" customHeight="1" x14ac:dyDescent="0.25">
      <c r="A601" s="78">
        <f t="shared" si="265"/>
        <v>45453</v>
      </c>
      <c r="B601" s="2" t="e">
        <f>VLOOKUP(A601,Import!$A$2:$H$8,5,FALSE)</f>
        <v>#N/A</v>
      </c>
      <c r="C601" s="54" t="e">
        <f t="shared" ref="C601:C664" si="266">(B601-B600)/B600</f>
        <v>#N/A</v>
      </c>
      <c r="D601" s="79" t="e">
        <f>VLOOKUP(A601,Import!$A$2:$H$8,2,FALSE)</f>
        <v>#N/A</v>
      </c>
      <c r="E601" s="55" t="e">
        <f t="shared" si="253"/>
        <v>#N/A</v>
      </c>
      <c r="F601" s="8" t="e">
        <f t="shared" si="252"/>
        <v>#N/A</v>
      </c>
      <c r="G601" s="76" t="e">
        <f t="shared" si="255"/>
        <v>#N/A</v>
      </c>
      <c r="H601" s="56" t="e">
        <f t="shared" si="243"/>
        <v>#N/A</v>
      </c>
      <c r="I601" s="7" t="e">
        <f t="shared" si="256"/>
        <v>#N/A</v>
      </c>
      <c r="J601" s="7" t="e">
        <f t="shared" si="257"/>
        <v>#N/A</v>
      </c>
      <c r="K601" s="56">
        <f t="shared" si="245"/>
        <v>20</v>
      </c>
      <c r="L601" s="56">
        <f t="shared" si="246"/>
        <v>4</v>
      </c>
      <c r="M601" s="56">
        <f t="shared" si="254"/>
        <v>4</v>
      </c>
      <c r="N601" s="57">
        <f t="shared" si="258"/>
        <v>4</v>
      </c>
      <c r="O601" s="57" t="e">
        <f t="shared" si="259"/>
        <v>#N/A</v>
      </c>
      <c r="P601" s="56" t="e">
        <f t="shared" si="260"/>
        <v>#N/A</v>
      </c>
      <c r="Q601" s="56" t="e">
        <f t="shared" si="251"/>
        <v>#N/A</v>
      </c>
      <c r="R601" s="7" t="e">
        <f t="shared" si="261"/>
        <v>#N/A</v>
      </c>
      <c r="S601" s="7" t="e">
        <f t="shared" si="262"/>
        <v>#N/A</v>
      </c>
      <c r="T601" s="56">
        <f t="shared" si="247"/>
        <v>16</v>
      </c>
      <c r="U601" s="56">
        <f t="shared" si="263"/>
        <v>1</v>
      </c>
      <c r="W601" s="8" t="str">
        <f t="shared" si="264"/>
        <v>IN</v>
      </c>
      <c r="X601" s="58" t="str">
        <f t="shared" si="244"/>
        <v/>
      </c>
      <c r="Y601" s="59">
        <f t="shared" si="248"/>
        <v>0</v>
      </c>
      <c r="Z601" s="59">
        <f t="shared" si="249"/>
        <v>1734.7739792423322</v>
      </c>
      <c r="AA601" s="59">
        <f>IFERROR(IF(U601&gt;1,"",MAX($Z$353:Z601)*P601),0)</f>
        <v>0</v>
      </c>
      <c r="AB601" s="59">
        <f t="shared" si="250"/>
        <v>65414.654249655359</v>
      </c>
    </row>
    <row r="602" spans="1:28" ht="15.75" customHeight="1" x14ac:dyDescent="0.25">
      <c r="A602" s="78">
        <f t="shared" si="265"/>
        <v>45454</v>
      </c>
      <c r="B602" s="2" t="e">
        <f>VLOOKUP(A602,Import!$A$2:$H$8,5,FALSE)</f>
        <v>#N/A</v>
      </c>
      <c r="C602" s="54" t="e">
        <f t="shared" si="266"/>
        <v>#N/A</v>
      </c>
      <c r="D602" s="79" t="e">
        <f>VLOOKUP(A602,Import!$A$2:$H$8,2,FALSE)</f>
        <v>#N/A</v>
      </c>
      <c r="E602" s="55" t="e">
        <f t="shared" si="253"/>
        <v>#N/A</v>
      </c>
      <c r="F602" s="8" t="e">
        <f t="shared" si="252"/>
        <v>#N/A</v>
      </c>
      <c r="G602" s="76" t="e">
        <f t="shared" si="255"/>
        <v>#N/A</v>
      </c>
      <c r="H602" s="56" t="e">
        <f t="shared" si="243"/>
        <v>#N/A</v>
      </c>
      <c r="I602" s="7" t="e">
        <f t="shared" si="256"/>
        <v>#N/A</v>
      </c>
      <c r="J602" s="7" t="e">
        <f t="shared" si="257"/>
        <v>#N/A</v>
      </c>
      <c r="K602" s="56">
        <f t="shared" si="245"/>
        <v>20</v>
      </c>
      <c r="L602" s="56">
        <f t="shared" si="246"/>
        <v>4</v>
      </c>
      <c r="M602" s="56">
        <f t="shared" si="254"/>
        <v>4</v>
      </c>
      <c r="N602" s="57">
        <f t="shared" si="258"/>
        <v>4</v>
      </c>
      <c r="O602" s="57" t="e">
        <f t="shared" si="259"/>
        <v>#N/A</v>
      </c>
      <c r="P602" s="56" t="e">
        <f t="shared" si="260"/>
        <v>#N/A</v>
      </c>
      <c r="Q602" s="56" t="e">
        <f t="shared" si="251"/>
        <v>#N/A</v>
      </c>
      <c r="R602" s="7" t="e">
        <f t="shared" si="261"/>
        <v>#N/A</v>
      </c>
      <c r="S602" s="7" t="e">
        <f t="shared" si="262"/>
        <v>#N/A</v>
      </c>
      <c r="T602" s="56">
        <f t="shared" si="247"/>
        <v>16</v>
      </c>
      <c r="U602" s="56">
        <f t="shared" si="263"/>
        <v>1</v>
      </c>
      <c r="W602" s="8" t="str">
        <f t="shared" si="264"/>
        <v>IN</v>
      </c>
      <c r="X602" s="58" t="str">
        <f t="shared" si="244"/>
        <v/>
      </c>
      <c r="Y602" s="59">
        <f t="shared" si="248"/>
        <v>0</v>
      </c>
      <c r="Z602" s="59">
        <f t="shared" si="249"/>
        <v>1734.7739792423322</v>
      </c>
      <c r="AA602" s="59">
        <f>IFERROR(IF(U602&gt;1,"",MAX($Z$353:Z602)*P602),0)</f>
        <v>0</v>
      </c>
      <c r="AB602" s="59">
        <f t="shared" si="250"/>
        <v>65414.654249655359</v>
      </c>
    </row>
    <row r="603" spans="1:28" ht="15.75" customHeight="1" x14ac:dyDescent="0.25">
      <c r="A603" s="78">
        <f t="shared" si="265"/>
        <v>45455</v>
      </c>
      <c r="B603" s="2" t="e">
        <f>VLOOKUP(A603,Import!$A$2:$H$8,5,FALSE)</f>
        <v>#N/A</v>
      </c>
      <c r="C603" s="54" t="e">
        <f t="shared" si="266"/>
        <v>#N/A</v>
      </c>
      <c r="D603" s="79" t="e">
        <f>VLOOKUP(A603,Import!$A$2:$H$8,2,FALSE)</f>
        <v>#N/A</v>
      </c>
      <c r="E603" s="55" t="e">
        <f t="shared" si="253"/>
        <v>#N/A</v>
      </c>
      <c r="F603" s="8" t="e">
        <f t="shared" si="252"/>
        <v>#N/A</v>
      </c>
      <c r="G603" s="76" t="e">
        <f t="shared" si="255"/>
        <v>#N/A</v>
      </c>
      <c r="H603" s="56" t="e">
        <f t="shared" si="243"/>
        <v>#N/A</v>
      </c>
      <c r="I603" s="7" t="e">
        <f t="shared" si="256"/>
        <v>#N/A</v>
      </c>
      <c r="J603" s="7" t="e">
        <f t="shared" si="257"/>
        <v>#N/A</v>
      </c>
      <c r="K603" s="56">
        <f t="shared" si="245"/>
        <v>20</v>
      </c>
      <c r="L603" s="56">
        <f t="shared" si="246"/>
        <v>4</v>
      </c>
      <c r="M603" s="56">
        <f t="shared" si="254"/>
        <v>4</v>
      </c>
      <c r="N603" s="57">
        <f t="shared" si="258"/>
        <v>4</v>
      </c>
      <c r="O603" s="57" t="e">
        <f t="shared" si="259"/>
        <v>#N/A</v>
      </c>
      <c r="P603" s="56" t="e">
        <f t="shared" si="260"/>
        <v>#N/A</v>
      </c>
      <c r="Q603" s="56" t="e">
        <f t="shared" si="251"/>
        <v>#N/A</v>
      </c>
      <c r="R603" s="7" t="e">
        <f t="shared" si="261"/>
        <v>#N/A</v>
      </c>
      <c r="S603" s="7" t="e">
        <f t="shared" si="262"/>
        <v>#N/A</v>
      </c>
      <c r="T603" s="56">
        <f t="shared" si="247"/>
        <v>16</v>
      </c>
      <c r="U603" s="56">
        <f t="shared" si="263"/>
        <v>1</v>
      </c>
      <c r="W603" s="8" t="str">
        <f t="shared" si="264"/>
        <v>IN</v>
      </c>
      <c r="X603" s="58" t="str">
        <f t="shared" si="244"/>
        <v/>
      </c>
      <c r="Y603" s="59">
        <f t="shared" si="248"/>
        <v>0</v>
      </c>
      <c r="Z603" s="59">
        <f t="shared" si="249"/>
        <v>1734.7739792423322</v>
      </c>
      <c r="AA603" s="59">
        <f>IFERROR(IF(U603&gt;1,"",MAX($Z$353:Z603)*P603),0)</f>
        <v>0</v>
      </c>
      <c r="AB603" s="59">
        <f t="shared" si="250"/>
        <v>65414.654249655359</v>
      </c>
    </row>
    <row r="604" spans="1:28" ht="15.75" customHeight="1" x14ac:dyDescent="0.25">
      <c r="A604" s="78">
        <f t="shared" si="265"/>
        <v>45456</v>
      </c>
      <c r="B604" s="2" t="e">
        <f>VLOOKUP(A604,Import!$A$2:$H$8,5,FALSE)</f>
        <v>#N/A</v>
      </c>
      <c r="C604" s="54" t="e">
        <f t="shared" si="266"/>
        <v>#N/A</v>
      </c>
      <c r="D604" s="79" t="e">
        <f>VLOOKUP(A604,Import!$A$2:$H$8,2,FALSE)</f>
        <v>#N/A</v>
      </c>
      <c r="E604" s="55" t="e">
        <f t="shared" si="253"/>
        <v>#N/A</v>
      </c>
      <c r="F604" s="8" t="e">
        <f t="shared" si="252"/>
        <v>#N/A</v>
      </c>
      <c r="G604" s="76" t="e">
        <f t="shared" si="255"/>
        <v>#N/A</v>
      </c>
      <c r="H604" s="56" t="e">
        <f t="shared" si="243"/>
        <v>#N/A</v>
      </c>
      <c r="I604" s="7" t="e">
        <f t="shared" si="256"/>
        <v>#N/A</v>
      </c>
      <c r="J604" s="7" t="e">
        <f t="shared" si="257"/>
        <v>#N/A</v>
      </c>
      <c r="K604" s="56">
        <f t="shared" si="245"/>
        <v>20</v>
      </c>
      <c r="L604" s="56">
        <f t="shared" si="246"/>
        <v>4</v>
      </c>
      <c r="M604" s="56">
        <f t="shared" si="254"/>
        <v>4</v>
      </c>
      <c r="N604" s="57">
        <f t="shared" si="258"/>
        <v>4</v>
      </c>
      <c r="O604" s="57" t="e">
        <f t="shared" si="259"/>
        <v>#N/A</v>
      </c>
      <c r="P604" s="56" t="e">
        <f t="shared" si="260"/>
        <v>#N/A</v>
      </c>
      <c r="Q604" s="56" t="e">
        <f t="shared" si="251"/>
        <v>#N/A</v>
      </c>
      <c r="R604" s="7" t="e">
        <f t="shared" si="261"/>
        <v>#N/A</v>
      </c>
      <c r="S604" s="7" t="e">
        <f t="shared" si="262"/>
        <v>#N/A</v>
      </c>
      <c r="T604" s="56">
        <f t="shared" si="247"/>
        <v>16</v>
      </c>
      <c r="U604" s="56">
        <f t="shared" si="263"/>
        <v>1</v>
      </c>
      <c r="W604" s="8" t="str">
        <f t="shared" si="264"/>
        <v>IN</v>
      </c>
      <c r="X604" s="58" t="str">
        <f t="shared" si="244"/>
        <v/>
      </c>
      <c r="Y604" s="59">
        <f t="shared" si="248"/>
        <v>0</v>
      </c>
      <c r="Z604" s="59">
        <f t="shared" si="249"/>
        <v>1734.7739792423322</v>
      </c>
      <c r="AA604" s="59">
        <f>IFERROR(IF(U604&gt;1,"",MAX($Z$353:Z604)*P604),0)</f>
        <v>0</v>
      </c>
      <c r="AB604" s="59">
        <f t="shared" si="250"/>
        <v>65414.654249655359</v>
      </c>
    </row>
    <row r="605" spans="1:28" ht="15.75" customHeight="1" x14ac:dyDescent="0.25">
      <c r="A605" s="78">
        <f t="shared" si="265"/>
        <v>45457</v>
      </c>
      <c r="B605" s="2" t="e">
        <f>VLOOKUP(A605,Import!$A$2:$H$8,5,FALSE)</f>
        <v>#N/A</v>
      </c>
      <c r="C605" s="54" t="e">
        <f t="shared" si="266"/>
        <v>#N/A</v>
      </c>
      <c r="D605" s="79" t="e">
        <f>VLOOKUP(A605,Import!$A$2:$H$8,2,FALSE)</f>
        <v>#N/A</v>
      </c>
      <c r="E605" s="55" t="e">
        <f t="shared" si="253"/>
        <v>#N/A</v>
      </c>
      <c r="F605" s="8" t="e">
        <f t="shared" si="252"/>
        <v>#N/A</v>
      </c>
      <c r="G605" s="76" t="e">
        <f t="shared" si="255"/>
        <v>#N/A</v>
      </c>
      <c r="H605" s="56" t="e">
        <f t="shared" si="243"/>
        <v>#N/A</v>
      </c>
      <c r="I605" s="7" t="e">
        <f t="shared" si="256"/>
        <v>#N/A</v>
      </c>
      <c r="J605" s="7" t="e">
        <f t="shared" si="257"/>
        <v>#N/A</v>
      </c>
      <c r="K605" s="56">
        <f t="shared" si="245"/>
        <v>20</v>
      </c>
      <c r="L605" s="56">
        <f t="shared" si="246"/>
        <v>4</v>
      </c>
      <c r="M605" s="56">
        <f t="shared" si="254"/>
        <v>4</v>
      </c>
      <c r="N605" s="57">
        <f t="shared" si="258"/>
        <v>4</v>
      </c>
      <c r="O605" s="57" t="e">
        <f t="shared" si="259"/>
        <v>#N/A</v>
      </c>
      <c r="P605" s="56" t="e">
        <f t="shared" si="260"/>
        <v>#N/A</v>
      </c>
      <c r="Q605" s="56" t="e">
        <f t="shared" si="251"/>
        <v>#N/A</v>
      </c>
      <c r="R605" s="7" t="e">
        <f t="shared" si="261"/>
        <v>#N/A</v>
      </c>
      <c r="S605" s="7" t="e">
        <f t="shared" si="262"/>
        <v>#N/A</v>
      </c>
      <c r="T605" s="56">
        <f t="shared" si="247"/>
        <v>16</v>
      </c>
      <c r="U605" s="56">
        <f t="shared" si="263"/>
        <v>1</v>
      </c>
      <c r="W605" s="8" t="str">
        <f t="shared" si="264"/>
        <v>IN</v>
      </c>
      <c r="X605" s="58" t="str">
        <f t="shared" si="244"/>
        <v/>
      </c>
      <c r="Y605" s="59">
        <f t="shared" si="248"/>
        <v>0</v>
      </c>
      <c r="Z605" s="59">
        <f t="shared" si="249"/>
        <v>1734.7739792423322</v>
      </c>
      <c r="AA605" s="59">
        <f>IFERROR(IF(U605&gt;1,"",MAX($Z$353:Z605)*P605),0)</f>
        <v>0</v>
      </c>
      <c r="AB605" s="59">
        <f t="shared" si="250"/>
        <v>65414.654249655359</v>
      </c>
    </row>
    <row r="606" spans="1:28" ht="15.75" customHeight="1" x14ac:dyDescent="0.25">
      <c r="A606" s="78">
        <f t="shared" si="265"/>
        <v>45458</v>
      </c>
      <c r="B606" s="2" t="e">
        <f>VLOOKUP(A606,Import!$A$2:$H$8,5,FALSE)</f>
        <v>#N/A</v>
      </c>
      <c r="C606" s="54" t="e">
        <f t="shared" si="266"/>
        <v>#N/A</v>
      </c>
      <c r="D606" s="79" t="e">
        <f>VLOOKUP(A606,Import!$A$2:$H$8,2,FALSE)</f>
        <v>#N/A</v>
      </c>
      <c r="E606" s="55" t="e">
        <f t="shared" si="253"/>
        <v>#N/A</v>
      </c>
      <c r="F606" s="8" t="e">
        <f t="shared" si="252"/>
        <v>#N/A</v>
      </c>
      <c r="G606" s="76" t="e">
        <f t="shared" si="255"/>
        <v>#N/A</v>
      </c>
      <c r="H606" s="56" t="e">
        <f t="shared" si="243"/>
        <v>#N/A</v>
      </c>
      <c r="I606" s="7" t="e">
        <f t="shared" si="256"/>
        <v>#N/A</v>
      </c>
      <c r="J606" s="7" t="e">
        <f t="shared" si="257"/>
        <v>#N/A</v>
      </c>
      <c r="K606" s="56">
        <f t="shared" si="245"/>
        <v>20</v>
      </c>
      <c r="L606" s="56">
        <f t="shared" si="246"/>
        <v>4</v>
      </c>
      <c r="M606" s="56">
        <f t="shared" si="254"/>
        <v>4</v>
      </c>
      <c r="N606" s="57">
        <f t="shared" si="258"/>
        <v>4</v>
      </c>
      <c r="O606" s="57" t="e">
        <f t="shared" si="259"/>
        <v>#N/A</v>
      </c>
      <c r="P606" s="56" t="e">
        <f t="shared" si="260"/>
        <v>#N/A</v>
      </c>
      <c r="Q606" s="56" t="e">
        <f t="shared" si="251"/>
        <v>#N/A</v>
      </c>
      <c r="R606" s="7" t="e">
        <f t="shared" si="261"/>
        <v>#N/A</v>
      </c>
      <c r="S606" s="7" t="e">
        <f t="shared" si="262"/>
        <v>#N/A</v>
      </c>
      <c r="T606" s="56">
        <f t="shared" si="247"/>
        <v>16</v>
      </c>
      <c r="U606" s="56">
        <f t="shared" si="263"/>
        <v>1</v>
      </c>
      <c r="W606" s="8" t="str">
        <f t="shared" si="264"/>
        <v>IN</v>
      </c>
      <c r="X606" s="58" t="str">
        <f t="shared" si="244"/>
        <v/>
      </c>
      <c r="Y606" s="59">
        <f t="shared" si="248"/>
        <v>0</v>
      </c>
      <c r="Z606" s="59">
        <f t="shared" si="249"/>
        <v>1734.7739792423322</v>
      </c>
      <c r="AA606" s="59">
        <f>IFERROR(IF(U606&gt;1,"",MAX($Z$353:Z606)*P606),0)</f>
        <v>0</v>
      </c>
      <c r="AB606" s="59">
        <f t="shared" si="250"/>
        <v>65414.654249655359</v>
      </c>
    </row>
    <row r="607" spans="1:28" ht="15.75" customHeight="1" x14ac:dyDescent="0.25">
      <c r="A607" s="78">
        <f t="shared" si="265"/>
        <v>45459</v>
      </c>
      <c r="B607" s="2" t="e">
        <f>VLOOKUP(A607,Import!$A$2:$H$8,5,FALSE)</f>
        <v>#N/A</v>
      </c>
      <c r="C607" s="54" t="e">
        <f t="shared" si="266"/>
        <v>#N/A</v>
      </c>
      <c r="D607" s="79" t="e">
        <f>VLOOKUP(A607,Import!$A$2:$H$8,2,FALSE)</f>
        <v>#N/A</v>
      </c>
      <c r="E607" s="55" t="e">
        <f t="shared" si="253"/>
        <v>#N/A</v>
      </c>
      <c r="F607" s="8" t="e">
        <f t="shared" si="252"/>
        <v>#N/A</v>
      </c>
      <c r="G607" s="76" t="e">
        <f t="shared" si="255"/>
        <v>#N/A</v>
      </c>
      <c r="H607" s="56" t="e">
        <f t="shared" si="243"/>
        <v>#N/A</v>
      </c>
      <c r="I607" s="7" t="e">
        <f t="shared" si="256"/>
        <v>#N/A</v>
      </c>
      <c r="J607" s="7" t="e">
        <f t="shared" si="257"/>
        <v>#N/A</v>
      </c>
      <c r="K607" s="56">
        <f t="shared" si="245"/>
        <v>20</v>
      </c>
      <c r="L607" s="56">
        <f t="shared" si="246"/>
        <v>4</v>
      </c>
      <c r="M607" s="56">
        <f t="shared" si="254"/>
        <v>4</v>
      </c>
      <c r="N607" s="57">
        <f t="shared" si="258"/>
        <v>4</v>
      </c>
      <c r="O607" s="57" t="e">
        <f t="shared" si="259"/>
        <v>#N/A</v>
      </c>
      <c r="P607" s="56" t="e">
        <f t="shared" si="260"/>
        <v>#N/A</v>
      </c>
      <c r="Q607" s="56" t="e">
        <f t="shared" si="251"/>
        <v>#N/A</v>
      </c>
      <c r="R607" s="7" t="e">
        <f t="shared" si="261"/>
        <v>#N/A</v>
      </c>
      <c r="S607" s="7" t="e">
        <f t="shared" si="262"/>
        <v>#N/A</v>
      </c>
      <c r="T607" s="56">
        <f t="shared" si="247"/>
        <v>16</v>
      </c>
      <c r="U607" s="56">
        <f t="shared" si="263"/>
        <v>1</v>
      </c>
      <c r="W607" s="8" t="str">
        <f t="shared" si="264"/>
        <v>IN</v>
      </c>
      <c r="X607" s="58" t="str">
        <f t="shared" si="244"/>
        <v/>
      </c>
      <c r="Y607" s="59">
        <f t="shared" si="248"/>
        <v>0</v>
      </c>
      <c r="Z607" s="59">
        <f t="shared" si="249"/>
        <v>1734.7739792423322</v>
      </c>
      <c r="AA607" s="59">
        <f>IFERROR(IF(U607&gt;1,"",MAX($Z$353:Z607)*P607),0)</f>
        <v>0</v>
      </c>
      <c r="AB607" s="59">
        <f t="shared" si="250"/>
        <v>65414.654249655359</v>
      </c>
    </row>
    <row r="608" spans="1:28" ht="15.75" customHeight="1" x14ac:dyDescent="0.25">
      <c r="A608" s="78">
        <f>A607+1</f>
        <v>45460</v>
      </c>
      <c r="B608" s="2" t="e">
        <f>VLOOKUP(A608,Import!$A$2:$H$8,5,FALSE)</f>
        <v>#N/A</v>
      </c>
      <c r="C608" s="54" t="e">
        <f t="shared" si="266"/>
        <v>#N/A</v>
      </c>
      <c r="D608" s="79" t="e">
        <f>VLOOKUP(A608,Import!$A$2:$H$8,2,FALSE)</f>
        <v>#N/A</v>
      </c>
      <c r="E608" s="55" t="e">
        <f t="shared" si="253"/>
        <v>#N/A</v>
      </c>
      <c r="F608" s="8" t="e">
        <f t="shared" si="252"/>
        <v>#N/A</v>
      </c>
      <c r="G608" s="76" t="e">
        <f t="shared" si="255"/>
        <v>#N/A</v>
      </c>
      <c r="H608" s="56" t="e">
        <f t="shared" si="243"/>
        <v>#N/A</v>
      </c>
      <c r="I608" s="7" t="e">
        <f t="shared" si="256"/>
        <v>#N/A</v>
      </c>
      <c r="J608" s="7" t="e">
        <f t="shared" si="257"/>
        <v>#N/A</v>
      </c>
      <c r="K608" s="56">
        <f t="shared" si="245"/>
        <v>20</v>
      </c>
      <c r="L608" s="56">
        <f t="shared" si="246"/>
        <v>4</v>
      </c>
      <c r="M608" s="56">
        <f t="shared" si="254"/>
        <v>4</v>
      </c>
      <c r="N608" s="57">
        <f t="shared" si="258"/>
        <v>4</v>
      </c>
      <c r="O608" s="57" t="e">
        <f t="shared" si="259"/>
        <v>#N/A</v>
      </c>
      <c r="P608" s="56" t="e">
        <f t="shared" si="260"/>
        <v>#N/A</v>
      </c>
      <c r="Q608" s="56" t="e">
        <f t="shared" si="251"/>
        <v>#N/A</v>
      </c>
      <c r="R608" s="7" t="e">
        <f t="shared" si="261"/>
        <v>#N/A</v>
      </c>
      <c r="S608" s="7" t="e">
        <f t="shared" si="262"/>
        <v>#N/A</v>
      </c>
      <c r="T608" s="56">
        <f t="shared" si="247"/>
        <v>16</v>
      </c>
      <c r="U608" s="56">
        <f t="shared" si="263"/>
        <v>1</v>
      </c>
      <c r="W608" s="8" t="str">
        <f t="shared" si="264"/>
        <v>IN</v>
      </c>
      <c r="X608" s="58" t="str">
        <f t="shared" si="244"/>
        <v/>
      </c>
      <c r="Y608" s="59">
        <f t="shared" si="248"/>
        <v>0</v>
      </c>
      <c r="Z608" s="59">
        <f t="shared" si="249"/>
        <v>1734.7739792423322</v>
      </c>
      <c r="AA608" s="59">
        <f>IFERROR(IF(U608&gt;1,"",MAX($Z$353:Z608)*P608),0)</f>
        <v>0</v>
      </c>
      <c r="AB608" s="59">
        <f t="shared" si="250"/>
        <v>65414.654249655359</v>
      </c>
    </row>
    <row r="609" spans="1:28" ht="15.75" customHeight="1" x14ac:dyDescent="0.25">
      <c r="A609" s="78">
        <f t="shared" ref="A609:A621" si="267">A608+1</f>
        <v>45461</v>
      </c>
      <c r="B609" s="2" t="e">
        <f>VLOOKUP(A609,Import!$A$2:$H$8,5,FALSE)</f>
        <v>#N/A</v>
      </c>
      <c r="C609" s="54" t="e">
        <f t="shared" si="266"/>
        <v>#N/A</v>
      </c>
      <c r="D609" s="79" t="e">
        <f>VLOOKUP(A609,Import!$A$2:$H$8,2,FALSE)</f>
        <v>#N/A</v>
      </c>
      <c r="E609" s="55" t="e">
        <f t="shared" si="253"/>
        <v>#N/A</v>
      </c>
      <c r="F609" s="8" t="e">
        <f t="shared" si="252"/>
        <v>#N/A</v>
      </c>
      <c r="G609" s="76" t="e">
        <f t="shared" si="255"/>
        <v>#N/A</v>
      </c>
      <c r="H609" s="56" t="e">
        <f t="shared" si="243"/>
        <v>#N/A</v>
      </c>
      <c r="I609" s="7" t="e">
        <f t="shared" si="256"/>
        <v>#N/A</v>
      </c>
      <c r="J609" s="7" t="e">
        <f t="shared" si="257"/>
        <v>#N/A</v>
      </c>
      <c r="K609" s="56">
        <f t="shared" si="245"/>
        <v>20</v>
      </c>
      <c r="L609" s="56">
        <f t="shared" si="246"/>
        <v>4</v>
      </c>
      <c r="M609" s="56">
        <f t="shared" si="254"/>
        <v>4</v>
      </c>
      <c r="N609" s="57">
        <f t="shared" si="258"/>
        <v>4</v>
      </c>
      <c r="O609" s="57" t="e">
        <f t="shared" si="259"/>
        <v>#N/A</v>
      </c>
      <c r="P609" s="56" t="e">
        <f t="shared" si="260"/>
        <v>#N/A</v>
      </c>
      <c r="Q609" s="56" t="e">
        <f t="shared" si="251"/>
        <v>#N/A</v>
      </c>
      <c r="R609" s="7" t="e">
        <f t="shared" si="261"/>
        <v>#N/A</v>
      </c>
      <c r="S609" s="7" t="e">
        <f t="shared" si="262"/>
        <v>#N/A</v>
      </c>
      <c r="T609" s="56">
        <f t="shared" si="247"/>
        <v>16</v>
      </c>
      <c r="U609" s="56">
        <f t="shared" si="263"/>
        <v>1</v>
      </c>
      <c r="W609" s="8" t="str">
        <f t="shared" si="264"/>
        <v>IN</v>
      </c>
      <c r="X609" s="58" t="str">
        <f t="shared" si="244"/>
        <v/>
      </c>
      <c r="Y609" s="59">
        <f t="shared" si="248"/>
        <v>0</v>
      </c>
      <c r="Z609" s="59">
        <f t="shared" si="249"/>
        <v>1734.7739792423322</v>
      </c>
      <c r="AA609" s="59">
        <f>IFERROR(IF(U609&gt;1,"",MAX($Z$353:Z609)*P609),0)</f>
        <v>0</v>
      </c>
      <c r="AB609" s="59">
        <f t="shared" si="250"/>
        <v>65414.654249655359</v>
      </c>
    </row>
    <row r="610" spans="1:28" ht="15.75" customHeight="1" x14ac:dyDescent="0.25">
      <c r="A610" s="78">
        <f t="shared" si="267"/>
        <v>45462</v>
      </c>
      <c r="B610" s="2" t="e">
        <f>VLOOKUP(A610,Import!$A$2:$H$8,5,FALSE)</f>
        <v>#N/A</v>
      </c>
      <c r="C610" s="54" t="e">
        <f t="shared" si="266"/>
        <v>#N/A</v>
      </c>
      <c r="D610" s="79" t="e">
        <f>VLOOKUP(A610,Import!$A$2:$H$8,2,FALSE)</f>
        <v>#N/A</v>
      </c>
      <c r="E610" s="55" t="e">
        <f t="shared" si="253"/>
        <v>#N/A</v>
      </c>
      <c r="F610" s="8" t="e">
        <f t="shared" si="252"/>
        <v>#N/A</v>
      </c>
      <c r="G610" s="76" t="e">
        <f t="shared" si="255"/>
        <v>#N/A</v>
      </c>
      <c r="H610" s="56" t="e">
        <f t="shared" ref="H610:H673" si="268">IF(F609=1,D715,"")</f>
        <v>#N/A</v>
      </c>
      <c r="I610" s="7" t="e">
        <f t="shared" si="256"/>
        <v>#N/A</v>
      </c>
      <c r="J610" s="7" t="e">
        <f t="shared" si="257"/>
        <v>#N/A</v>
      </c>
      <c r="K610" s="56">
        <f t="shared" si="245"/>
        <v>20</v>
      </c>
      <c r="L610" s="56">
        <f t="shared" si="246"/>
        <v>4</v>
      </c>
      <c r="M610" s="56">
        <f t="shared" si="254"/>
        <v>4</v>
      </c>
      <c r="N610" s="57">
        <f t="shared" si="258"/>
        <v>4</v>
      </c>
      <c r="O610" s="57" t="e">
        <f t="shared" si="259"/>
        <v>#N/A</v>
      </c>
      <c r="P610" s="56" t="e">
        <f t="shared" si="260"/>
        <v>#N/A</v>
      </c>
      <c r="Q610" s="56" t="e">
        <f t="shared" si="251"/>
        <v>#N/A</v>
      </c>
      <c r="R610" s="7" t="e">
        <f t="shared" si="261"/>
        <v>#N/A</v>
      </c>
      <c r="S610" s="7" t="e">
        <f t="shared" si="262"/>
        <v>#N/A</v>
      </c>
      <c r="T610" s="56">
        <f t="shared" si="247"/>
        <v>16</v>
      </c>
      <c r="U610" s="56">
        <f t="shared" si="263"/>
        <v>1</v>
      </c>
      <c r="W610" s="8" t="str">
        <f t="shared" si="264"/>
        <v>IN</v>
      </c>
      <c r="X610" s="58" t="str">
        <f t="shared" si="244"/>
        <v/>
      </c>
      <c r="Y610" s="59">
        <f t="shared" si="248"/>
        <v>0</v>
      </c>
      <c r="Z610" s="59">
        <f t="shared" si="249"/>
        <v>1734.7739792423322</v>
      </c>
      <c r="AA610" s="59">
        <f>IFERROR(IF(U610&gt;1,"",MAX($Z$353:Z610)*P610),0)</f>
        <v>0</v>
      </c>
      <c r="AB610" s="59">
        <f t="shared" si="250"/>
        <v>65414.654249655359</v>
      </c>
    </row>
    <row r="611" spans="1:28" ht="15.75" customHeight="1" x14ac:dyDescent="0.25">
      <c r="A611" s="78">
        <f t="shared" si="267"/>
        <v>45463</v>
      </c>
      <c r="B611" s="2" t="e">
        <f>VLOOKUP(A611,Import!$A$2:$H$8,5,FALSE)</f>
        <v>#N/A</v>
      </c>
      <c r="C611" s="54" t="e">
        <f t="shared" si="266"/>
        <v>#N/A</v>
      </c>
      <c r="D611" s="79" t="e">
        <f>VLOOKUP(A611,Import!$A$2:$H$8,2,FALSE)</f>
        <v>#N/A</v>
      </c>
      <c r="E611" s="55" t="e">
        <f t="shared" si="253"/>
        <v>#N/A</v>
      </c>
      <c r="F611" s="8" t="e">
        <f t="shared" si="252"/>
        <v>#N/A</v>
      </c>
      <c r="G611" s="76" t="e">
        <f t="shared" si="255"/>
        <v>#N/A</v>
      </c>
      <c r="H611" s="56" t="e">
        <f t="shared" si="268"/>
        <v>#N/A</v>
      </c>
      <c r="I611" s="7" t="e">
        <f t="shared" si="256"/>
        <v>#N/A</v>
      </c>
      <c r="J611" s="7" t="e">
        <f t="shared" si="257"/>
        <v>#N/A</v>
      </c>
      <c r="K611" s="56">
        <f t="shared" si="245"/>
        <v>20</v>
      </c>
      <c r="L611" s="56">
        <f t="shared" si="246"/>
        <v>4</v>
      </c>
      <c r="M611" s="56">
        <f t="shared" si="254"/>
        <v>4</v>
      </c>
      <c r="N611" s="57">
        <f t="shared" si="258"/>
        <v>4</v>
      </c>
      <c r="O611" s="57" t="e">
        <f t="shared" si="259"/>
        <v>#N/A</v>
      </c>
      <c r="P611" s="56" t="e">
        <f t="shared" si="260"/>
        <v>#N/A</v>
      </c>
      <c r="Q611" s="56" t="e">
        <f t="shared" si="251"/>
        <v>#N/A</v>
      </c>
      <c r="R611" s="7" t="e">
        <f t="shared" si="261"/>
        <v>#N/A</v>
      </c>
      <c r="S611" s="7" t="e">
        <f t="shared" si="262"/>
        <v>#N/A</v>
      </c>
      <c r="T611" s="56">
        <f t="shared" si="247"/>
        <v>16</v>
      </c>
      <c r="U611" s="56">
        <f t="shared" si="263"/>
        <v>1</v>
      </c>
      <c r="W611" s="8" t="str">
        <f t="shared" si="264"/>
        <v>IN</v>
      </c>
      <c r="X611" s="58" t="str">
        <f t="shared" si="244"/>
        <v/>
      </c>
      <c r="Y611" s="59">
        <f t="shared" si="248"/>
        <v>0</v>
      </c>
      <c r="Z611" s="59">
        <f t="shared" si="249"/>
        <v>1734.7739792423322</v>
      </c>
      <c r="AA611" s="59">
        <f>IFERROR(IF(U611&gt;1,"",MAX($Z$353:Z611)*P611),0)</f>
        <v>0</v>
      </c>
      <c r="AB611" s="59">
        <f t="shared" si="250"/>
        <v>65414.654249655359</v>
      </c>
    </row>
    <row r="612" spans="1:28" ht="15.75" customHeight="1" x14ac:dyDescent="0.25">
      <c r="A612" s="78">
        <f t="shared" si="267"/>
        <v>45464</v>
      </c>
      <c r="B612" s="2" t="e">
        <f>VLOOKUP(A612,Import!$A$2:$H$8,5,FALSE)</f>
        <v>#N/A</v>
      </c>
      <c r="C612" s="54" t="e">
        <f t="shared" si="266"/>
        <v>#N/A</v>
      </c>
      <c r="D612" s="79" t="e">
        <f>VLOOKUP(A612,Import!$A$2:$H$8,2,FALSE)</f>
        <v>#N/A</v>
      </c>
      <c r="E612" s="55" t="e">
        <f t="shared" si="253"/>
        <v>#N/A</v>
      </c>
      <c r="F612" s="8" t="e">
        <f t="shared" si="252"/>
        <v>#N/A</v>
      </c>
      <c r="G612" s="76" t="e">
        <f t="shared" si="255"/>
        <v>#N/A</v>
      </c>
      <c r="H612" s="56" t="e">
        <f t="shared" si="268"/>
        <v>#N/A</v>
      </c>
      <c r="I612" s="7" t="e">
        <f t="shared" si="256"/>
        <v>#N/A</v>
      </c>
      <c r="J612" s="7" t="e">
        <f t="shared" si="257"/>
        <v>#N/A</v>
      </c>
      <c r="K612" s="56">
        <f t="shared" si="245"/>
        <v>20</v>
      </c>
      <c r="L612" s="56">
        <f t="shared" si="246"/>
        <v>4</v>
      </c>
      <c r="M612" s="56">
        <f t="shared" si="254"/>
        <v>4</v>
      </c>
      <c r="N612" s="57">
        <f t="shared" si="258"/>
        <v>4</v>
      </c>
      <c r="O612" s="57" t="e">
        <f t="shared" si="259"/>
        <v>#N/A</v>
      </c>
      <c r="P612" s="56" t="e">
        <f t="shared" si="260"/>
        <v>#N/A</v>
      </c>
      <c r="Q612" s="56" t="e">
        <f t="shared" si="251"/>
        <v>#N/A</v>
      </c>
      <c r="R612" s="7" t="e">
        <f t="shared" si="261"/>
        <v>#N/A</v>
      </c>
      <c r="S612" s="7" t="e">
        <f t="shared" si="262"/>
        <v>#N/A</v>
      </c>
      <c r="T612" s="56">
        <f t="shared" si="247"/>
        <v>16</v>
      </c>
      <c r="U612" s="56">
        <f t="shared" si="263"/>
        <v>1</v>
      </c>
      <c r="W612" s="8" t="str">
        <f t="shared" si="264"/>
        <v>IN</v>
      </c>
      <c r="X612" s="58" t="str">
        <f t="shared" si="244"/>
        <v/>
      </c>
      <c r="Y612" s="59">
        <f t="shared" si="248"/>
        <v>0</v>
      </c>
      <c r="Z612" s="59">
        <f t="shared" si="249"/>
        <v>1734.7739792423322</v>
      </c>
      <c r="AA612" s="59">
        <f>IFERROR(IF(U612&gt;1,"",MAX($Z$353:Z612)*P612),0)</f>
        <v>0</v>
      </c>
      <c r="AB612" s="59">
        <f t="shared" si="250"/>
        <v>65414.654249655359</v>
      </c>
    </row>
    <row r="613" spans="1:28" ht="15.75" customHeight="1" x14ac:dyDescent="0.25">
      <c r="A613" s="78">
        <f t="shared" si="267"/>
        <v>45465</v>
      </c>
      <c r="B613" s="2" t="e">
        <f>VLOOKUP(A613,Import!$A$2:$H$8,5,FALSE)</f>
        <v>#N/A</v>
      </c>
      <c r="C613" s="54" t="e">
        <f t="shared" si="266"/>
        <v>#N/A</v>
      </c>
      <c r="D613" s="79" t="e">
        <f>VLOOKUP(A613,Import!$A$2:$H$8,2,FALSE)</f>
        <v>#N/A</v>
      </c>
      <c r="E613" s="55" t="e">
        <f t="shared" si="253"/>
        <v>#N/A</v>
      </c>
      <c r="F613" s="8" t="e">
        <f t="shared" si="252"/>
        <v>#N/A</v>
      </c>
      <c r="G613" s="76" t="e">
        <f t="shared" si="255"/>
        <v>#N/A</v>
      </c>
      <c r="H613" s="56" t="e">
        <f t="shared" si="268"/>
        <v>#N/A</v>
      </c>
      <c r="I613" s="7" t="e">
        <f t="shared" si="256"/>
        <v>#N/A</v>
      </c>
      <c r="J613" s="7" t="e">
        <f t="shared" si="257"/>
        <v>#N/A</v>
      </c>
      <c r="K613" s="56">
        <f t="shared" si="245"/>
        <v>20</v>
      </c>
      <c r="L613" s="56">
        <f t="shared" si="246"/>
        <v>4</v>
      </c>
      <c r="M613" s="56">
        <f t="shared" si="254"/>
        <v>4</v>
      </c>
      <c r="N613" s="57">
        <f t="shared" si="258"/>
        <v>4</v>
      </c>
      <c r="O613" s="57" t="e">
        <f t="shared" si="259"/>
        <v>#N/A</v>
      </c>
      <c r="P613" s="56" t="e">
        <f t="shared" si="260"/>
        <v>#N/A</v>
      </c>
      <c r="Q613" s="56" t="e">
        <f t="shared" si="251"/>
        <v>#N/A</v>
      </c>
      <c r="R613" s="7" t="e">
        <f t="shared" si="261"/>
        <v>#N/A</v>
      </c>
      <c r="S613" s="7" t="e">
        <f t="shared" si="262"/>
        <v>#N/A</v>
      </c>
      <c r="T613" s="56">
        <f t="shared" si="247"/>
        <v>16</v>
      </c>
      <c r="U613" s="56">
        <f t="shared" si="263"/>
        <v>1</v>
      </c>
      <c r="W613" s="8" t="str">
        <f t="shared" si="264"/>
        <v>IN</v>
      </c>
      <c r="X613" s="58" t="str">
        <f t="shared" si="244"/>
        <v/>
      </c>
      <c r="Y613" s="59">
        <f t="shared" si="248"/>
        <v>0</v>
      </c>
      <c r="Z613" s="59">
        <f t="shared" si="249"/>
        <v>1734.7739792423322</v>
      </c>
      <c r="AA613" s="59">
        <f>IFERROR(IF(U613&gt;1,"",MAX($Z$353:Z613)*P613),0)</f>
        <v>0</v>
      </c>
      <c r="AB613" s="59">
        <f t="shared" si="250"/>
        <v>65414.654249655359</v>
      </c>
    </row>
    <row r="614" spans="1:28" ht="15.75" customHeight="1" x14ac:dyDescent="0.25">
      <c r="A614" s="78">
        <f t="shared" si="267"/>
        <v>45466</v>
      </c>
      <c r="B614" s="2" t="e">
        <f>VLOOKUP(A614,Import!$A$2:$H$8,5,FALSE)</f>
        <v>#N/A</v>
      </c>
      <c r="C614" s="54" t="e">
        <f t="shared" si="266"/>
        <v>#N/A</v>
      </c>
      <c r="D614" s="79" t="e">
        <f>VLOOKUP(A614,Import!$A$2:$H$8,2,FALSE)</f>
        <v>#N/A</v>
      </c>
      <c r="E614" s="55" t="e">
        <f t="shared" si="253"/>
        <v>#N/A</v>
      </c>
      <c r="F614" s="8" t="e">
        <f t="shared" si="252"/>
        <v>#N/A</v>
      </c>
      <c r="G614" s="76" t="e">
        <f t="shared" si="255"/>
        <v>#N/A</v>
      </c>
      <c r="H614" s="56" t="e">
        <f t="shared" si="268"/>
        <v>#N/A</v>
      </c>
      <c r="I614" s="7" t="e">
        <f t="shared" si="256"/>
        <v>#N/A</v>
      </c>
      <c r="J614" s="7" t="e">
        <f t="shared" si="257"/>
        <v>#N/A</v>
      </c>
      <c r="K614" s="56">
        <f t="shared" si="245"/>
        <v>20</v>
      </c>
      <c r="L614" s="56">
        <f t="shared" si="246"/>
        <v>4</v>
      </c>
      <c r="M614" s="56">
        <f t="shared" si="254"/>
        <v>4</v>
      </c>
      <c r="N614" s="57">
        <f t="shared" si="258"/>
        <v>4</v>
      </c>
      <c r="O614" s="57" t="e">
        <f t="shared" si="259"/>
        <v>#N/A</v>
      </c>
      <c r="P614" s="56" t="e">
        <f t="shared" si="260"/>
        <v>#N/A</v>
      </c>
      <c r="Q614" s="56" t="e">
        <f t="shared" si="251"/>
        <v>#N/A</v>
      </c>
      <c r="R614" s="7" t="e">
        <f t="shared" si="261"/>
        <v>#N/A</v>
      </c>
      <c r="S614" s="7" t="e">
        <f t="shared" si="262"/>
        <v>#N/A</v>
      </c>
      <c r="T614" s="56">
        <f t="shared" si="247"/>
        <v>16</v>
      </c>
      <c r="U614" s="56">
        <f t="shared" si="263"/>
        <v>1</v>
      </c>
      <c r="W614" s="8" t="str">
        <f t="shared" si="264"/>
        <v>IN</v>
      </c>
      <c r="X614" s="58" t="str">
        <f t="shared" si="244"/>
        <v/>
      </c>
      <c r="Y614" s="59">
        <f t="shared" si="248"/>
        <v>0</v>
      </c>
      <c r="Z614" s="59">
        <f t="shared" si="249"/>
        <v>1734.7739792423322</v>
      </c>
      <c r="AA614" s="59">
        <f>IFERROR(IF(U614&gt;1,"",MAX($Z$353:Z614)*P614),0)</f>
        <v>0</v>
      </c>
      <c r="AB614" s="59">
        <f t="shared" si="250"/>
        <v>65414.654249655359</v>
      </c>
    </row>
    <row r="615" spans="1:28" ht="15.75" customHeight="1" x14ac:dyDescent="0.25">
      <c r="A615" s="78">
        <f t="shared" si="267"/>
        <v>45467</v>
      </c>
      <c r="B615" s="2" t="e">
        <f>VLOOKUP(A615,Import!$A$2:$H$8,5,FALSE)</f>
        <v>#N/A</v>
      </c>
      <c r="C615" s="54" t="e">
        <f t="shared" si="266"/>
        <v>#N/A</v>
      </c>
      <c r="D615" s="79" t="e">
        <f>VLOOKUP(A615,Import!$A$2:$H$8,2,FALSE)</f>
        <v>#N/A</v>
      </c>
      <c r="E615" s="55" t="e">
        <f t="shared" si="253"/>
        <v>#N/A</v>
      </c>
      <c r="F615" s="8" t="e">
        <f t="shared" si="252"/>
        <v>#N/A</v>
      </c>
      <c r="G615" s="76" t="e">
        <f t="shared" si="255"/>
        <v>#N/A</v>
      </c>
      <c r="H615" s="56" t="e">
        <f t="shared" si="268"/>
        <v>#N/A</v>
      </c>
      <c r="I615" s="7" t="e">
        <f t="shared" si="256"/>
        <v>#N/A</v>
      </c>
      <c r="J615" s="7" t="e">
        <f t="shared" si="257"/>
        <v>#N/A</v>
      </c>
      <c r="K615" s="56">
        <f t="shared" si="245"/>
        <v>20</v>
      </c>
      <c r="L615" s="56">
        <f t="shared" si="246"/>
        <v>4</v>
      </c>
      <c r="M615" s="56">
        <f t="shared" si="254"/>
        <v>4</v>
      </c>
      <c r="N615" s="57">
        <f t="shared" si="258"/>
        <v>4</v>
      </c>
      <c r="O615" s="57" t="e">
        <f t="shared" si="259"/>
        <v>#N/A</v>
      </c>
      <c r="P615" s="56" t="e">
        <f t="shared" si="260"/>
        <v>#N/A</v>
      </c>
      <c r="Q615" s="56" t="e">
        <f t="shared" si="251"/>
        <v>#N/A</v>
      </c>
      <c r="R615" s="7" t="e">
        <f t="shared" si="261"/>
        <v>#N/A</v>
      </c>
      <c r="S615" s="7" t="e">
        <f t="shared" si="262"/>
        <v>#N/A</v>
      </c>
      <c r="T615" s="56">
        <f t="shared" si="247"/>
        <v>16</v>
      </c>
      <c r="U615" s="56">
        <f t="shared" si="263"/>
        <v>1</v>
      </c>
      <c r="W615" s="8" t="str">
        <f t="shared" si="264"/>
        <v>IN</v>
      </c>
      <c r="X615" s="58" t="str">
        <f t="shared" si="244"/>
        <v/>
      </c>
      <c r="Y615" s="59">
        <f t="shared" si="248"/>
        <v>0</v>
      </c>
      <c r="Z615" s="59">
        <f t="shared" si="249"/>
        <v>1734.7739792423322</v>
      </c>
      <c r="AA615" s="59">
        <f>IFERROR(IF(U615&gt;1,"",MAX($Z$353:Z615)*P615),0)</f>
        <v>0</v>
      </c>
      <c r="AB615" s="59">
        <f t="shared" si="250"/>
        <v>65414.654249655359</v>
      </c>
    </row>
    <row r="616" spans="1:28" ht="15.75" customHeight="1" x14ac:dyDescent="0.25">
      <c r="A616" s="78">
        <f t="shared" si="267"/>
        <v>45468</v>
      </c>
      <c r="B616" s="2" t="e">
        <f>VLOOKUP(A616,Import!$A$2:$H$8,5,FALSE)</f>
        <v>#N/A</v>
      </c>
      <c r="C616" s="54" t="e">
        <f t="shared" si="266"/>
        <v>#N/A</v>
      </c>
      <c r="D616" s="79" t="e">
        <f>VLOOKUP(A616,Import!$A$2:$H$8,2,FALSE)</f>
        <v>#N/A</v>
      </c>
      <c r="E616" s="55" t="e">
        <f t="shared" si="253"/>
        <v>#N/A</v>
      </c>
      <c r="F616" s="8" t="e">
        <f t="shared" si="252"/>
        <v>#N/A</v>
      </c>
      <c r="G616" s="76" t="e">
        <f t="shared" si="255"/>
        <v>#N/A</v>
      </c>
      <c r="H616" s="56" t="e">
        <f t="shared" si="268"/>
        <v>#N/A</v>
      </c>
      <c r="I616" s="7" t="e">
        <f t="shared" si="256"/>
        <v>#N/A</v>
      </c>
      <c r="J616" s="7" t="e">
        <f t="shared" si="257"/>
        <v>#N/A</v>
      </c>
      <c r="K616" s="56">
        <f t="shared" si="245"/>
        <v>20</v>
      </c>
      <c r="L616" s="56">
        <f t="shared" si="246"/>
        <v>4</v>
      </c>
      <c r="M616" s="56">
        <f t="shared" si="254"/>
        <v>4</v>
      </c>
      <c r="N616" s="57">
        <f t="shared" si="258"/>
        <v>4</v>
      </c>
      <c r="O616" s="57" t="e">
        <f t="shared" si="259"/>
        <v>#N/A</v>
      </c>
      <c r="P616" s="56" t="e">
        <f t="shared" si="260"/>
        <v>#N/A</v>
      </c>
      <c r="Q616" s="56" t="e">
        <f t="shared" si="251"/>
        <v>#N/A</v>
      </c>
      <c r="R616" s="7" t="e">
        <f t="shared" si="261"/>
        <v>#N/A</v>
      </c>
      <c r="S616" s="7" t="e">
        <f t="shared" si="262"/>
        <v>#N/A</v>
      </c>
      <c r="T616" s="56">
        <f t="shared" si="247"/>
        <v>16</v>
      </c>
      <c r="U616" s="56">
        <f t="shared" si="263"/>
        <v>1</v>
      </c>
      <c r="W616" s="8" t="str">
        <f t="shared" si="264"/>
        <v>IN</v>
      </c>
      <c r="X616" s="58" t="str">
        <f t="shared" si="244"/>
        <v/>
      </c>
      <c r="Y616" s="59">
        <f t="shared" si="248"/>
        <v>0</v>
      </c>
      <c r="Z616" s="59">
        <f t="shared" si="249"/>
        <v>1734.7739792423322</v>
      </c>
      <c r="AA616" s="59">
        <f>IFERROR(IF(U616&gt;1,"",MAX($Z$353:Z616)*P616),0)</f>
        <v>0</v>
      </c>
      <c r="AB616" s="59">
        <f t="shared" si="250"/>
        <v>65414.654249655359</v>
      </c>
    </row>
    <row r="617" spans="1:28" ht="15.75" customHeight="1" x14ac:dyDescent="0.25">
      <c r="A617" s="78">
        <f t="shared" si="267"/>
        <v>45469</v>
      </c>
      <c r="B617" s="2" t="e">
        <f>VLOOKUP(A617,Import!$A$2:$H$8,5,FALSE)</f>
        <v>#N/A</v>
      </c>
      <c r="C617" s="54" t="e">
        <f t="shared" si="266"/>
        <v>#N/A</v>
      </c>
      <c r="D617" s="79" t="e">
        <f>VLOOKUP(A617,Import!$A$2:$H$8,2,FALSE)</f>
        <v>#N/A</v>
      </c>
      <c r="E617" s="55" t="e">
        <f t="shared" si="253"/>
        <v>#N/A</v>
      </c>
      <c r="F617" s="8" t="e">
        <f t="shared" si="252"/>
        <v>#N/A</v>
      </c>
      <c r="G617" s="76" t="e">
        <f t="shared" si="255"/>
        <v>#N/A</v>
      </c>
      <c r="H617" s="56" t="e">
        <f t="shared" si="268"/>
        <v>#N/A</v>
      </c>
      <c r="I617" s="7" t="e">
        <f t="shared" si="256"/>
        <v>#N/A</v>
      </c>
      <c r="J617" s="7" t="e">
        <f t="shared" si="257"/>
        <v>#N/A</v>
      </c>
      <c r="K617" s="56">
        <f t="shared" si="245"/>
        <v>20</v>
      </c>
      <c r="L617" s="56">
        <f t="shared" si="246"/>
        <v>4</v>
      </c>
      <c r="M617" s="56">
        <f t="shared" si="254"/>
        <v>4</v>
      </c>
      <c r="N617" s="57">
        <f t="shared" si="258"/>
        <v>4</v>
      </c>
      <c r="O617" s="57" t="e">
        <f t="shared" si="259"/>
        <v>#N/A</v>
      </c>
      <c r="P617" s="56" t="e">
        <f t="shared" si="260"/>
        <v>#N/A</v>
      </c>
      <c r="Q617" s="56" t="e">
        <f t="shared" si="251"/>
        <v>#N/A</v>
      </c>
      <c r="R617" s="7" t="e">
        <f t="shared" si="261"/>
        <v>#N/A</v>
      </c>
      <c r="S617" s="7" t="e">
        <f t="shared" si="262"/>
        <v>#N/A</v>
      </c>
      <c r="T617" s="56">
        <f t="shared" si="247"/>
        <v>16</v>
      </c>
      <c r="U617" s="56">
        <f t="shared" si="263"/>
        <v>1</v>
      </c>
      <c r="W617" s="8" t="str">
        <f t="shared" si="264"/>
        <v>IN</v>
      </c>
      <c r="X617" s="58" t="str">
        <f t="shared" si="244"/>
        <v/>
      </c>
      <c r="Y617" s="59">
        <f t="shared" si="248"/>
        <v>0</v>
      </c>
      <c r="Z617" s="59">
        <f t="shared" si="249"/>
        <v>1734.7739792423322</v>
      </c>
      <c r="AA617" s="59">
        <f>IFERROR(IF(U617&gt;1,"",MAX($Z$353:Z617)*P617),0)</f>
        <v>0</v>
      </c>
      <c r="AB617" s="59">
        <f t="shared" si="250"/>
        <v>65414.654249655359</v>
      </c>
    </row>
    <row r="618" spans="1:28" ht="15.75" customHeight="1" x14ac:dyDescent="0.25">
      <c r="A618" s="78">
        <f t="shared" si="267"/>
        <v>45470</v>
      </c>
      <c r="B618" s="2" t="e">
        <f>VLOOKUP(A618,Import!$A$2:$H$8,5,FALSE)</f>
        <v>#N/A</v>
      </c>
      <c r="C618" s="54" t="e">
        <f t="shared" si="266"/>
        <v>#N/A</v>
      </c>
      <c r="D618" s="79" t="e">
        <f>VLOOKUP(A618,Import!$A$2:$H$8,2,FALSE)</f>
        <v>#N/A</v>
      </c>
      <c r="E618" s="55" t="e">
        <f t="shared" si="253"/>
        <v>#N/A</v>
      </c>
      <c r="F618" s="8" t="e">
        <f t="shared" si="252"/>
        <v>#N/A</v>
      </c>
      <c r="G618" s="76" t="e">
        <f t="shared" si="255"/>
        <v>#N/A</v>
      </c>
      <c r="H618" s="56" t="e">
        <f t="shared" si="268"/>
        <v>#N/A</v>
      </c>
      <c r="I618" s="7" t="e">
        <f t="shared" si="256"/>
        <v>#N/A</v>
      </c>
      <c r="J618" s="7" t="e">
        <f t="shared" si="257"/>
        <v>#N/A</v>
      </c>
      <c r="K618" s="56">
        <f t="shared" si="245"/>
        <v>20</v>
      </c>
      <c r="L618" s="56">
        <f t="shared" si="246"/>
        <v>4</v>
      </c>
      <c r="M618" s="56">
        <f t="shared" si="254"/>
        <v>4</v>
      </c>
      <c r="N618" s="57">
        <f t="shared" si="258"/>
        <v>4</v>
      </c>
      <c r="O618" s="57" t="e">
        <f t="shared" si="259"/>
        <v>#N/A</v>
      </c>
      <c r="P618" s="56" t="e">
        <f t="shared" si="260"/>
        <v>#N/A</v>
      </c>
      <c r="Q618" s="56" t="e">
        <f t="shared" si="251"/>
        <v>#N/A</v>
      </c>
      <c r="R618" s="7" t="e">
        <f t="shared" si="261"/>
        <v>#N/A</v>
      </c>
      <c r="S618" s="7" t="e">
        <f t="shared" si="262"/>
        <v>#N/A</v>
      </c>
      <c r="T618" s="56">
        <f t="shared" si="247"/>
        <v>16</v>
      </c>
      <c r="U618" s="56">
        <f t="shared" si="263"/>
        <v>1</v>
      </c>
      <c r="W618" s="8" t="str">
        <f t="shared" si="264"/>
        <v>IN</v>
      </c>
      <c r="X618" s="58" t="str">
        <f t="shared" si="244"/>
        <v/>
      </c>
      <c r="Y618" s="59">
        <f t="shared" si="248"/>
        <v>0</v>
      </c>
      <c r="Z618" s="59">
        <f t="shared" si="249"/>
        <v>1734.7739792423322</v>
      </c>
      <c r="AA618" s="59">
        <f>IFERROR(IF(U618&gt;1,"",MAX($Z$353:Z618)*P618),0)</f>
        <v>0</v>
      </c>
      <c r="AB618" s="59">
        <f t="shared" si="250"/>
        <v>65414.654249655359</v>
      </c>
    </row>
    <row r="619" spans="1:28" ht="15.75" customHeight="1" x14ac:dyDescent="0.25">
      <c r="A619" s="78">
        <f t="shared" si="267"/>
        <v>45471</v>
      </c>
      <c r="B619" s="2" t="e">
        <f>VLOOKUP(A619,Import!$A$2:$H$8,5,FALSE)</f>
        <v>#N/A</v>
      </c>
      <c r="C619" s="54" t="e">
        <f t="shared" si="266"/>
        <v>#N/A</v>
      </c>
      <c r="D619" s="79" t="e">
        <f>VLOOKUP(A619,Import!$A$2:$H$8,2,FALSE)</f>
        <v>#N/A</v>
      </c>
      <c r="E619" s="55" t="e">
        <f t="shared" si="253"/>
        <v>#N/A</v>
      </c>
      <c r="F619" s="8" t="e">
        <f t="shared" si="252"/>
        <v>#N/A</v>
      </c>
      <c r="G619" s="76" t="e">
        <f t="shared" si="255"/>
        <v>#N/A</v>
      </c>
      <c r="H619" s="56" t="e">
        <f t="shared" si="268"/>
        <v>#N/A</v>
      </c>
      <c r="I619" s="7" t="e">
        <f t="shared" si="256"/>
        <v>#N/A</v>
      </c>
      <c r="J619" s="7" t="e">
        <f t="shared" si="257"/>
        <v>#N/A</v>
      </c>
      <c r="K619" s="56">
        <f t="shared" si="245"/>
        <v>20</v>
      </c>
      <c r="L619" s="56">
        <f t="shared" si="246"/>
        <v>4</v>
      </c>
      <c r="M619" s="56">
        <f t="shared" si="254"/>
        <v>4</v>
      </c>
      <c r="N619" s="57">
        <f t="shared" si="258"/>
        <v>4</v>
      </c>
      <c r="O619" s="57" t="e">
        <f t="shared" si="259"/>
        <v>#N/A</v>
      </c>
      <c r="P619" s="56" t="e">
        <f t="shared" si="260"/>
        <v>#N/A</v>
      </c>
      <c r="Q619" s="56" t="e">
        <f t="shared" si="251"/>
        <v>#N/A</v>
      </c>
      <c r="R619" s="7" t="e">
        <f t="shared" si="261"/>
        <v>#N/A</v>
      </c>
      <c r="S619" s="7" t="e">
        <f t="shared" si="262"/>
        <v>#N/A</v>
      </c>
      <c r="T619" s="56">
        <f t="shared" si="247"/>
        <v>16</v>
      </c>
      <c r="U619" s="56">
        <f t="shared" si="263"/>
        <v>1</v>
      </c>
      <c r="W619" s="8" t="str">
        <f t="shared" si="264"/>
        <v>IN</v>
      </c>
      <c r="X619" s="58" t="str">
        <f t="shared" si="244"/>
        <v/>
      </c>
      <c r="Y619" s="59">
        <f t="shared" si="248"/>
        <v>0</v>
      </c>
      <c r="Z619" s="59">
        <f t="shared" si="249"/>
        <v>1734.7739792423322</v>
      </c>
      <c r="AA619" s="59">
        <f>IFERROR(IF(U619&gt;1,"",MAX($Z$353:Z619)*P619),0)</f>
        <v>0</v>
      </c>
      <c r="AB619" s="59">
        <f t="shared" si="250"/>
        <v>65414.654249655359</v>
      </c>
    </row>
    <row r="620" spans="1:28" ht="15.75" customHeight="1" x14ac:dyDescent="0.25">
      <c r="A620" s="78">
        <f t="shared" si="267"/>
        <v>45472</v>
      </c>
      <c r="B620" s="2" t="e">
        <f>VLOOKUP(A620,Import!$A$2:$H$8,5,FALSE)</f>
        <v>#N/A</v>
      </c>
      <c r="C620" s="54" t="e">
        <f t="shared" si="266"/>
        <v>#N/A</v>
      </c>
      <c r="D620" s="79" t="e">
        <f>VLOOKUP(A620,Import!$A$2:$H$8,2,FALSE)</f>
        <v>#N/A</v>
      </c>
      <c r="E620" s="55" t="e">
        <f t="shared" si="253"/>
        <v>#N/A</v>
      </c>
      <c r="F620" s="8" t="e">
        <f t="shared" si="252"/>
        <v>#N/A</v>
      </c>
      <c r="G620" s="76" t="e">
        <f t="shared" si="255"/>
        <v>#N/A</v>
      </c>
      <c r="H620" s="56" t="e">
        <f t="shared" si="268"/>
        <v>#N/A</v>
      </c>
      <c r="I620" s="7" t="e">
        <f t="shared" si="256"/>
        <v>#N/A</v>
      </c>
      <c r="J620" s="7" t="e">
        <f t="shared" si="257"/>
        <v>#N/A</v>
      </c>
      <c r="K620" s="56">
        <f t="shared" si="245"/>
        <v>20</v>
      </c>
      <c r="L620" s="56">
        <f t="shared" si="246"/>
        <v>4</v>
      </c>
      <c r="M620" s="56">
        <f t="shared" si="254"/>
        <v>4</v>
      </c>
      <c r="N620" s="57">
        <f t="shared" si="258"/>
        <v>4</v>
      </c>
      <c r="O620" s="57" t="e">
        <f t="shared" si="259"/>
        <v>#N/A</v>
      </c>
      <c r="P620" s="56" t="e">
        <f t="shared" si="260"/>
        <v>#N/A</v>
      </c>
      <c r="Q620" s="56" t="e">
        <f t="shared" si="251"/>
        <v>#N/A</v>
      </c>
      <c r="R620" s="7" t="e">
        <f t="shared" si="261"/>
        <v>#N/A</v>
      </c>
      <c r="S620" s="7" t="e">
        <f t="shared" si="262"/>
        <v>#N/A</v>
      </c>
      <c r="T620" s="56">
        <f t="shared" si="247"/>
        <v>16</v>
      </c>
      <c r="U620" s="56">
        <f t="shared" si="263"/>
        <v>1</v>
      </c>
      <c r="W620" s="8" t="str">
        <f t="shared" si="264"/>
        <v>IN</v>
      </c>
      <c r="X620" s="58" t="str">
        <f t="shared" si="244"/>
        <v/>
      </c>
      <c r="Y620" s="59">
        <f t="shared" si="248"/>
        <v>0</v>
      </c>
      <c r="Z620" s="59">
        <f t="shared" si="249"/>
        <v>1734.7739792423322</v>
      </c>
      <c r="AA620" s="59">
        <f>IFERROR(IF(U620&gt;1,"",MAX($Z$353:Z620)*P620),0)</f>
        <v>0</v>
      </c>
      <c r="AB620" s="59">
        <f t="shared" si="250"/>
        <v>65414.654249655359</v>
      </c>
    </row>
    <row r="621" spans="1:28" ht="15.75" customHeight="1" x14ac:dyDescent="0.25">
      <c r="A621" s="78">
        <f t="shared" si="267"/>
        <v>45473</v>
      </c>
      <c r="B621" s="2" t="e">
        <f>VLOOKUP(A621,Import!$A$2:$H$8,5,FALSE)</f>
        <v>#N/A</v>
      </c>
      <c r="C621" s="54" t="e">
        <f t="shared" si="266"/>
        <v>#N/A</v>
      </c>
      <c r="D621" s="79" t="e">
        <f>VLOOKUP(A621,Import!$A$2:$H$8,2,FALSE)</f>
        <v>#N/A</v>
      </c>
      <c r="E621" s="55" t="e">
        <f t="shared" si="253"/>
        <v>#N/A</v>
      </c>
      <c r="F621" s="8" t="e">
        <f t="shared" si="252"/>
        <v>#N/A</v>
      </c>
      <c r="G621" s="76" t="e">
        <f t="shared" si="255"/>
        <v>#N/A</v>
      </c>
      <c r="H621" s="56" t="e">
        <f t="shared" si="268"/>
        <v>#N/A</v>
      </c>
      <c r="I621" s="7" t="e">
        <f t="shared" si="256"/>
        <v>#N/A</v>
      </c>
      <c r="J621" s="7" t="e">
        <f t="shared" si="257"/>
        <v>#N/A</v>
      </c>
      <c r="K621" s="56">
        <f t="shared" si="245"/>
        <v>20</v>
      </c>
      <c r="L621" s="56">
        <f t="shared" si="246"/>
        <v>4</v>
      </c>
      <c r="M621" s="56">
        <f t="shared" si="254"/>
        <v>4</v>
      </c>
      <c r="N621" s="57">
        <f t="shared" si="258"/>
        <v>4</v>
      </c>
      <c r="O621" s="57" t="e">
        <f t="shared" si="259"/>
        <v>#N/A</v>
      </c>
      <c r="P621" s="56" t="e">
        <f t="shared" si="260"/>
        <v>#N/A</v>
      </c>
      <c r="Q621" s="56" t="e">
        <f t="shared" si="251"/>
        <v>#N/A</v>
      </c>
      <c r="R621" s="7" t="e">
        <f t="shared" si="261"/>
        <v>#N/A</v>
      </c>
      <c r="S621" s="7" t="e">
        <f t="shared" si="262"/>
        <v>#N/A</v>
      </c>
      <c r="T621" s="56">
        <f t="shared" si="247"/>
        <v>16</v>
      </c>
      <c r="U621" s="56">
        <f t="shared" si="263"/>
        <v>1</v>
      </c>
      <c r="W621" s="8" t="str">
        <f t="shared" si="264"/>
        <v>IN</v>
      </c>
      <c r="X621" s="58" t="str">
        <f t="shared" si="244"/>
        <v/>
      </c>
      <c r="Y621" s="59">
        <f t="shared" si="248"/>
        <v>0</v>
      </c>
      <c r="Z621" s="59">
        <f t="shared" si="249"/>
        <v>1734.7739792423322</v>
      </c>
      <c r="AA621" s="59">
        <f>IFERROR(IF(U621&gt;1,"",MAX($Z$353:Z621)*P621),0)</f>
        <v>0</v>
      </c>
      <c r="AB621" s="59">
        <f t="shared" si="250"/>
        <v>65414.654249655359</v>
      </c>
    </row>
    <row r="622" spans="1:28" ht="15.75" customHeight="1" x14ac:dyDescent="0.25">
      <c r="A622" s="78">
        <f>A621+1</f>
        <v>45474</v>
      </c>
      <c r="B622" s="2" t="e">
        <f>VLOOKUP(A622,Import!$A$2:$H$8,5,FALSE)</f>
        <v>#N/A</v>
      </c>
      <c r="C622" s="54" t="e">
        <f t="shared" si="266"/>
        <v>#N/A</v>
      </c>
      <c r="D622" s="79" t="e">
        <f>VLOOKUP(A622,Import!$A$2:$H$8,2,FALSE)</f>
        <v>#N/A</v>
      </c>
      <c r="E622" s="55" t="e">
        <f t="shared" si="253"/>
        <v>#N/A</v>
      </c>
      <c r="F622" s="8" t="e">
        <f t="shared" si="252"/>
        <v>#N/A</v>
      </c>
      <c r="G622" s="76" t="e">
        <f t="shared" si="255"/>
        <v>#N/A</v>
      </c>
      <c r="H622" s="56" t="e">
        <f t="shared" si="268"/>
        <v>#N/A</v>
      </c>
      <c r="I622" s="7" t="e">
        <f t="shared" si="256"/>
        <v>#N/A</v>
      </c>
      <c r="J622" s="7" t="e">
        <f t="shared" si="257"/>
        <v>#N/A</v>
      </c>
      <c r="K622" s="56">
        <f t="shared" si="245"/>
        <v>20</v>
      </c>
      <c r="L622" s="56">
        <f t="shared" si="246"/>
        <v>4</v>
      </c>
      <c r="M622" s="56">
        <f t="shared" si="254"/>
        <v>4</v>
      </c>
      <c r="N622" s="57">
        <f t="shared" si="258"/>
        <v>4</v>
      </c>
      <c r="O622" s="57" t="e">
        <f t="shared" si="259"/>
        <v>#N/A</v>
      </c>
      <c r="P622" s="56" t="e">
        <f t="shared" si="260"/>
        <v>#N/A</v>
      </c>
      <c r="Q622" s="56" t="e">
        <f t="shared" si="251"/>
        <v>#N/A</v>
      </c>
      <c r="R622" s="7" t="e">
        <f t="shared" si="261"/>
        <v>#N/A</v>
      </c>
      <c r="S622" s="7" t="e">
        <f t="shared" si="262"/>
        <v>#N/A</v>
      </c>
      <c r="T622" s="56">
        <f t="shared" si="247"/>
        <v>16</v>
      </c>
      <c r="U622" s="56">
        <f t="shared" si="263"/>
        <v>1</v>
      </c>
      <c r="W622" s="8" t="str">
        <f t="shared" si="264"/>
        <v>IN</v>
      </c>
      <c r="X622" s="58" t="str">
        <f t="shared" si="244"/>
        <v/>
      </c>
      <c r="Y622" s="59">
        <f t="shared" si="248"/>
        <v>0</v>
      </c>
      <c r="Z622" s="59">
        <f t="shared" si="249"/>
        <v>1734.7739792423322</v>
      </c>
      <c r="AA622" s="59">
        <f>IFERROR(IF(U622&gt;1,"",MAX($Z$353:Z622)*P622),0)</f>
        <v>0</v>
      </c>
      <c r="AB622" s="59">
        <f t="shared" si="250"/>
        <v>65414.654249655359</v>
      </c>
    </row>
    <row r="623" spans="1:28" ht="15.75" customHeight="1" x14ac:dyDescent="0.25">
      <c r="A623" s="78">
        <f t="shared" ref="A623:A686" si="269">A622+1</f>
        <v>45475</v>
      </c>
      <c r="B623" s="2" t="e">
        <f>VLOOKUP(A623,Import!$A$2:$H$8,5,FALSE)</f>
        <v>#N/A</v>
      </c>
      <c r="C623" s="54" t="e">
        <f t="shared" si="266"/>
        <v>#N/A</v>
      </c>
      <c r="D623" s="79" t="e">
        <f>VLOOKUP(A623,Import!$A$2:$H$8,2,FALSE)</f>
        <v>#N/A</v>
      </c>
      <c r="E623" s="55" t="e">
        <f t="shared" si="253"/>
        <v>#N/A</v>
      </c>
      <c r="F623" s="8" t="e">
        <f t="shared" si="252"/>
        <v>#N/A</v>
      </c>
      <c r="G623" s="76" t="e">
        <f t="shared" si="255"/>
        <v>#N/A</v>
      </c>
      <c r="H623" s="56" t="e">
        <f t="shared" si="268"/>
        <v>#N/A</v>
      </c>
      <c r="I623" s="7" t="e">
        <f t="shared" si="256"/>
        <v>#N/A</v>
      </c>
      <c r="J623" s="7" t="e">
        <f t="shared" si="257"/>
        <v>#N/A</v>
      </c>
      <c r="K623" s="56">
        <f t="shared" si="245"/>
        <v>20</v>
      </c>
      <c r="L623" s="56">
        <f t="shared" si="246"/>
        <v>4</v>
      </c>
      <c r="M623" s="56">
        <f t="shared" si="254"/>
        <v>4</v>
      </c>
      <c r="N623" s="57">
        <f t="shared" si="258"/>
        <v>4</v>
      </c>
      <c r="O623" s="57" t="e">
        <f t="shared" si="259"/>
        <v>#N/A</v>
      </c>
      <c r="P623" s="56" t="e">
        <f t="shared" si="260"/>
        <v>#N/A</v>
      </c>
      <c r="Q623" s="56" t="e">
        <f t="shared" si="251"/>
        <v>#N/A</v>
      </c>
      <c r="R623" s="7" t="e">
        <f t="shared" si="261"/>
        <v>#N/A</v>
      </c>
      <c r="S623" s="7" t="e">
        <f t="shared" si="262"/>
        <v>#N/A</v>
      </c>
      <c r="T623" s="56">
        <f t="shared" si="247"/>
        <v>16</v>
      </c>
      <c r="U623" s="56">
        <f t="shared" si="263"/>
        <v>1</v>
      </c>
      <c r="W623" s="8" t="str">
        <f t="shared" si="264"/>
        <v>IN</v>
      </c>
      <c r="X623" s="58" t="str">
        <f t="shared" si="244"/>
        <v/>
      </c>
      <c r="Y623" s="59">
        <f t="shared" si="248"/>
        <v>0</v>
      </c>
      <c r="Z623" s="59">
        <f t="shared" si="249"/>
        <v>1734.7739792423322</v>
      </c>
      <c r="AA623" s="59">
        <f>IFERROR(IF(U623&gt;1,"",MAX($Z$353:Z623)*P623),0)</f>
        <v>0</v>
      </c>
      <c r="AB623" s="59">
        <f t="shared" si="250"/>
        <v>65414.654249655359</v>
      </c>
    </row>
    <row r="624" spans="1:28" ht="15.75" customHeight="1" x14ac:dyDescent="0.25">
      <c r="A624" s="78">
        <f t="shared" si="269"/>
        <v>45476</v>
      </c>
      <c r="B624" s="2" t="e">
        <f>VLOOKUP(A624,Import!$A$2:$H$8,5,FALSE)</f>
        <v>#N/A</v>
      </c>
      <c r="C624" s="54" t="e">
        <f t="shared" si="266"/>
        <v>#N/A</v>
      </c>
      <c r="D624" s="79" t="e">
        <f>VLOOKUP(A624,Import!$A$2:$H$8,2,FALSE)</f>
        <v>#N/A</v>
      </c>
      <c r="E624" s="55" t="e">
        <f t="shared" si="253"/>
        <v>#N/A</v>
      </c>
      <c r="F624" s="8" t="e">
        <f t="shared" si="252"/>
        <v>#N/A</v>
      </c>
      <c r="G624" s="76" t="e">
        <f t="shared" si="255"/>
        <v>#N/A</v>
      </c>
      <c r="H624" s="56" t="e">
        <f t="shared" si="268"/>
        <v>#N/A</v>
      </c>
      <c r="I624" s="7" t="e">
        <f t="shared" si="256"/>
        <v>#N/A</v>
      </c>
      <c r="J624" s="7" t="e">
        <f t="shared" si="257"/>
        <v>#N/A</v>
      </c>
      <c r="K624" s="56">
        <f t="shared" si="245"/>
        <v>20</v>
      </c>
      <c r="L624" s="56">
        <f t="shared" si="246"/>
        <v>4</v>
      </c>
      <c r="M624" s="56">
        <f t="shared" si="254"/>
        <v>4</v>
      </c>
      <c r="N624" s="57">
        <f t="shared" si="258"/>
        <v>4</v>
      </c>
      <c r="O624" s="57" t="e">
        <f t="shared" si="259"/>
        <v>#N/A</v>
      </c>
      <c r="P624" s="56" t="e">
        <f t="shared" si="260"/>
        <v>#N/A</v>
      </c>
      <c r="Q624" s="56" t="e">
        <f t="shared" si="251"/>
        <v>#N/A</v>
      </c>
      <c r="R624" s="7" t="e">
        <f t="shared" si="261"/>
        <v>#N/A</v>
      </c>
      <c r="S624" s="7" t="e">
        <f t="shared" si="262"/>
        <v>#N/A</v>
      </c>
      <c r="T624" s="56">
        <f t="shared" si="247"/>
        <v>16</v>
      </c>
      <c r="U624" s="56">
        <f t="shared" si="263"/>
        <v>1</v>
      </c>
      <c r="W624" s="8" t="str">
        <f t="shared" si="264"/>
        <v>IN</v>
      </c>
      <c r="X624" s="58" t="str">
        <f t="shared" si="244"/>
        <v/>
      </c>
      <c r="Y624" s="59">
        <f t="shared" si="248"/>
        <v>0</v>
      </c>
      <c r="Z624" s="59">
        <f t="shared" si="249"/>
        <v>1734.7739792423322</v>
      </c>
      <c r="AA624" s="59">
        <f>IFERROR(IF(U624&gt;1,"",MAX($Z$353:Z624)*P624),0)</f>
        <v>0</v>
      </c>
      <c r="AB624" s="59">
        <f t="shared" si="250"/>
        <v>65414.654249655359</v>
      </c>
    </row>
    <row r="625" spans="1:28" ht="15.75" customHeight="1" x14ac:dyDescent="0.25">
      <c r="A625" s="78">
        <f t="shared" si="269"/>
        <v>45477</v>
      </c>
      <c r="B625" s="2" t="e">
        <f>VLOOKUP(A625,Import!$A$2:$H$8,5,FALSE)</f>
        <v>#N/A</v>
      </c>
      <c r="C625" s="54" t="e">
        <f t="shared" si="266"/>
        <v>#N/A</v>
      </c>
      <c r="D625" s="79" t="e">
        <f>VLOOKUP(A625,Import!$A$2:$H$8,2,FALSE)</f>
        <v>#N/A</v>
      </c>
      <c r="E625" s="55" t="e">
        <f t="shared" si="253"/>
        <v>#N/A</v>
      </c>
      <c r="F625" s="8" t="e">
        <f t="shared" si="252"/>
        <v>#N/A</v>
      </c>
      <c r="G625" s="76" t="e">
        <f t="shared" si="255"/>
        <v>#N/A</v>
      </c>
      <c r="H625" s="56" t="e">
        <f t="shared" si="268"/>
        <v>#N/A</v>
      </c>
      <c r="I625" s="7" t="e">
        <f t="shared" si="256"/>
        <v>#N/A</v>
      </c>
      <c r="J625" s="7" t="e">
        <f t="shared" si="257"/>
        <v>#N/A</v>
      </c>
      <c r="K625" s="56">
        <f t="shared" si="245"/>
        <v>20</v>
      </c>
      <c r="L625" s="56">
        <f t="shared" si="246"/>
        <v>4</v>
      </c>
      <c r="M625" s="56">
        <f t="shared" si="254"/>
        <v>4</v>
      </c>
      <c r="N625" s="57">
        <f t="shared" si="258"/>
        <v>4</v>
      </c>
      <c r="O625" s="57" t="e">
        <f t="shared" si="259"/>
        <v>#N/A</v>
      </c>
      <c r="P625" s="56" t="e">
        <f t="shared" si="260"/>
        <v>#N/A</v>
      </c>
      <c r="Q625" s="56" t="e">
        <f t="shared" si="251"/>
        <v>#N/A</v>
      </c>
      <c r="R625" s="7" t="e">
        <f t="shared" si="261"/>
        <v>#N/A</v>
      </c>
      <c r="S625" s="7" t="e">
        <f t="shared" si="262"/>
        <v>#N/A</v>
      </c>
      <c r="T625" s="56">
        <f t="shared" si="247"/>
        <v>16</v>
      </c>
      <c r="U625" s="56">
        <f t="shared" si="263"/>
        <v>1</v>
      </c>
      <c r="W625" s="8" t="str">
        <f t="shared" si="264"/>
        <v>IN</v>
      </c>
      <c r="X625" s="58" t="str">
        <f t="shared" ref="X625:X688" si="270">IF(M624&gt;=1,IFERROR($X$4*F624,""),"LOOK")</f>
        <v/>
      </c>
      <c r="Y625" s="59">
        <f t="shared" si="248"/>
        <v>0</v>
      </c>
      <c r="Z625" s="59">
        <f t="shared" si="249"/>
        <v>1734.7739792423322</v>
      </c>
      <c r="AA625" s="59">
        <f>IFERROR(IF(U625&gt;1,"",MAX($Z$353:Z625)*P625),0)</f>
        <v>0</v>
      </c>
      <c r="AB625" s="59">
        <f t="shared" si="250"/>
        <v>65414.654249655359</v>
      </c>
    </row>
    <row r="626" spans="1:28" ht="15.75" customHeight="1" x14ac:dyDescent="0.25">
      <c r="A626" s="78">
        <f t="shared" si="269"/>
        <v>45478</v>
      </c>
      <c r="B626" s="2" t="e">
        <f>VLOOKUP(A626,Import!$A$2:$H$8,5,FALSE)</f>
        <v>#N/A</v>
      </c>
      <c r="C626" s="54" t="e">
        <f t="shared" si="266"/>
        <v>#N/A</v>
      </c>
      <c r="D626" s="79" t="e">
        <f>VLOOKUP(A626,Import!$A$2:$H$8,2,FALSE)</f>
        <v>#N/A</v>
      </c>
      <c r="E626" s="55" t="e">
        <f t="shared" si="253"/>
        <v>#N/A</v>
      </c>
      <c r="F626" s="8" t="e">
        <f t="shared" si="252"/>
        <v>#N/A</v>
      </c>
      <c r="G626" s="76" t="e">
        <f t="shared" si="255"/>
        <v>#N/A</v>
      </c>
      <c r="H626" s="56" t="e">
        <f t="shared" si="268"/>
        <v>#N/A</v>
      </c>
      <c r="I626" s="7" t="e">
        <f t="shared" si="256"/>
        <v>#N/A</v>
      </c>
      <c r="J626" s="7" t="e">
        <f t="shared" si="257"/>
        <v>#N/A</v>
      </c>
      <c r="K626" s="56">
        <f t="shared" ref="K626:K689" si="271">K625+COUNTIF(F626,"1")</f>
        <v>20</v>
      </c>
      <c r="L626" s="56">
        <f t="shared" ref="L626:L689" si="272">K626-T626</f>
        <v>4</v>
      </c>
      <c r="M626" s="56">
        <f t="shared" si="254"/>
        <v>4</v>
      </c>
      <c r="N626" s="57">
        <f t="shared" si="258"/>
        <v>4</v>
      </c>
      <c r="O626" s="57" t="e">
        <f t="shared" si="259"/>
        <v>#N/A</v>
      </c>
      <c r="P626" s="56" t="e">
        <f t="shared" si="260"/>
        <v>#N/A</v>
      </c>
      <c r="Q626" s="56" t="e">
        <f t="shared" si="251"/>
        <v>#N/A</v>
      </c>
      <c r="R626" s="7" t="e">
        <f t="shared" si="261"/>
        <v>#N/A</v>
      </c>
      <c r="S626" s="7" t="e">
        <f t="shared" si="262"/>
        <v>#N/A</v>
      </c>
      <c r="T626" s="56">
        <f t="shared" ref="T626:T689" si="273">T625+COUNTIF(O626,"1")</f>
        <v>16</v>
      </c>
      <c r="U626" s="56">
        <f t="shared" si="263"/>
        <v>1</v>
      </c>
      <c r="W626" s="8" t="str">
        <f t="shared" si="264"/>
        <v>IN</v>
      </c>
      <c r="X626" s="58" t="str">
        <f t="shared" si="270"/>
        <v/>
      </c>
      <c r="Y626" s="59">
        <f t="shared" ref="Y626:Y689" si="274">IFERROR(X626/G626,0)</f>
        <v>0</v>
      </c>
      <c r="Z626" s="59">
        <f t="shared" ref="Z626:Z689" si="275">IF(AA625&gt;0,0+Y626,Z625+Y626)</f>
        <v>1734.7739792423322</v>
      </c>
      <c r="AA626" s="59">
        <f>IFERROR(IF(U626&gt;1,"",MAX($Z$353:Z626)*P626),0)</f>
        <v>0</v>
      </c>
      <c r="AB626" s="59">
        <f t="shared" ref="AB626:AB689" si="276">AB625+AA626</f>
        <v>65414.654249655359</v>
      </c>
    </row>
    <row r="627" spans="1:28" ht="15.75" customHeight="1" x14ac:dyDescent="0.25">
      <c r="A627" s="78">
        <f t="shared" si="269"/>
        <v>45479</v>
      </c>
      <c r="B627" s="2" t="e">
        <f>VLOOKUP(A627,Import!$A$2:$H$8,5,FALSE)</f>
        <v>#N/A</v>
      </c>
      <c r="C627" s="54" t="e">
        <f t="shared" si="266"/>
        <v>#N/A</v>
      </c>
      <c r="D627" s="79" t="e">
        <f>VLOOKUP(A627,Import!$A$2:$H$8,2,FALSE)</f>
        <v>#N/A</v>
      </c>
      <c r="E627" s="55" t="e">
        <f t="shared" si="253"/>
        <v>#N/A</v>
      </c>
      <c r="F627" s="8" t="e">
        <f t="shared" si="252"/>
        <v>#N/A</v>
      </c>
      <c r="G627" s="76" t="e">
        <f t="shared" si="255"/>
        <v>#N/A</v>
      </c>
      <c r="H627" s="56" t="e">
        <f t="shared" si="268"/>
        <v>#N/A</v>
      </c>
      <c r="I627" s="7" t="e">
        <f t="shared" si="256"/>
        <v>#N/A</v>
      </c>
      <c r="J627" s="7" t="e">
        <f t="shared" si="257"/>
        <v>#N/A</v>
      </c>
      <c r="K627" s="56">
        <f t="shared" si="271"/>
        <v>20</v>
      </c>
      <c r="L627" s="56">
        <f t="shared" si="272"/>
        <v>4</v>
      </c>
      <c r="M627" s="56">
        <f t="shared" si="254"/>
        <v>4</v>
      </c>
      <c r="N627" s="57">
        <f t="shared" si="258"/>
        <v>4</v>
      </c>
      <c r="O627" s="57" t="e">
        <f t="shared" si="259"/>
        <v>#N/A</v>
      </c>
      <c r="P627" s="56" t="e">
        <f t="shared" si="260"/>
        <v>#N/A</v>
      </c>
      <c r="Q627" s="56" t="e">
        <f t="shared" si="251"/>
        <v>#N/A</v>
      </c>
      <c r="R627" s="7" t="e">
        <f t="shared" si="261"/>
        <v>#N/A</v>
      </c>
      <c r="S627" s="7" t="e">
        <f t="shared" si="262"/>
        <v>#N/A</v>
      </c>
      <c r="T627" s="56">
        <f t="shared" si="273"/>
        <v>16</v>
      </c>
      <c r="U627" s="56">
        <f t="shared" si="263"/>
        <v>1</v>
      </c>
      <c r="W627" s="8" t="str">
        <f t="shared" si="264"/>
        <v>IN</v>
      </c>
      <c r="X627" s="58" t="str">
        <f t="shared" si="270"/>
        <v/>
      </c>
      <c r="Y627" s="59">
        <f t="shared" si="274"/>
        <v>0</v>
      </c>
      <c r="Z627" s="59">
        <f t="shared" si="275"/>
        <v>1734.7739792423322</v>
      </c>
      <c r="AA627" s="59">
        <f>IFERROR(IF(U627&gt;1,"",MAX($Z$353:Z627)*P627),0)</f>
        <v>0</v>
      </c>
      <c r="AB627" s="59">
        <f t="shared" si="276"/>
        <v>65414.654249655359</v>
      </c>
    </row>
    <row r="628" spans="1:28" ht="15.75" customHeight="1" x14ac:dyDescent="0.25">
      <c r="A628" s="78">
        <f t="shared" si="269"/>
        <v>45480</v>
      </c>
      <c r="B628" s="2" t="e">
        <f>VLOOKUP(A628,Import!$A$2:$H$8,5,FALSE)</f>
        <v>#N/A</v>
      </c>
      <c r="C628" s="54" t="e">
        <f t="shared" si="266"/>
        <v>#N/A</v>
      </c>
      <c r="D628" s="79" t="e">
        <f>VLOOKUP(A628,Import!$A$2:$H$8,2,FALSE)</f>
        <v>#N/A</v>
      </c>
      <c r="E628" s="55" t="e">
        <f t="shared" si="253"/>
        <v>#N/A</v>
      </c>
      <c r="F628" s="8" t="e">
        <f t="shared" si="252"/>
        <v>#N/A</v>
      </c>
      <c r="G628" s="76" t="e">
        <f t="shared" si="255"/>
        <v>#N/A</v>
      </c>
      <c r="H628" s="56" t="e">
        <f t="shared" si="268"/>
        <v>#N/A</v>
      </c>
      <c r="I628" s="7" t="e">
        <f t="shared" si="256"/>
        <v>#N/A</v>
      </c>
      <c r="J628" s="7" t="e">
        <f t="shared" si="257"/>
        <v>#N/A</v>
      </c>
      <c r="K628" s="56">
        <f t="shared" si="271"/>
        <v>20</v>
      </c>
      <c r="L628" s="56">
        <f t="shared" si="272"/>
        <v>4</v>
      </c>
      <c r="M628" s="56">
        <f t="shared" si="254"/>
        <v>4</v>
      </c>
      <c r="N628" s="57">
        <f t="shared" si="258"/>
        <v>4</v>
      </c>
      <c r="O628" s="57" t="e">
        <f t="shared" si="259"/>
        <v>#N/A</v>
      </c>
      <c r="P628" s="56" t="e">
        <f t="shared" si="260"/>
        <v>#N/A</v>
      </c>
      <c r="Q628" s="56" t="e">
        <f t="shared" si="251"/>
        <v>#N/A</v>
      </c>
      <c r="R628" s="7" t="e">
        <f t="shared" si="261"/>
        <v>#N/A</v>
      </c>
      <c r="S628" s="7" t="e">
        <f t="shared" si="262"/>
        <v>#N/A</v>
      </c>
      <c r="T628" s="56">
        <f t="shared" si="273"/>
        <v>16</v>
      </c>
      <c r="U628" s="56">
        <f t="shared" si="263"/>
        <v>1</v>
      </c>
      <c r="W628" s="8" t="str">
        <f t="shared" si="264"/>
        <v>IN</v>
      </c>
      <c r="X628" s="58" t="str">
        <f t="shared" si="270"/>
        <v/>
      </c>
      <c r="Y628" s="59">
        <f t="shared" si="274"/>
        <v>0</v>
      </c>
      <c r="Z628" s="59">
        <f t="shared" si="275"/>
        <v>1734.7739792423322</v>
      </c>
      <c r="AA628" s="59">
        <f>IFERROR(IF(U628&gt;1,"",MAX($Z$353:Z628)*P628),0)</f>
        <v>0</v>
      </c>
      <c r="AB628" s="59">
        <f t="shared" si="276"/>
        <v>65414.654249655359</v>
      </c>
    </row>
    <row r="629" spans="1:28" ht="15.75" customHeight="1" x14ac:dyDescent="0.25">
      <c r="A629" s="78">
        <f t="shared" si="269"/>
        <v>45481</v>
      </c>
      <c r="B629" s="2" t="e">
        <f>VLOOKUP(A629,Import!$A$2:$H$8,5,FALSE)</f>
        <v>#N/A</v>
      </c>
      <c r="C629" s="54" t="e">
        <f t="shared" si="266"/>
        <v>#N/A</v>
      </c>
      <c r="D629" s="79" t="e">
        <f>VLOOKUP(A629,Import!$A$2:$H$8,2,FALSE)</f>
        <v>#N/A</v>
      </c>
      <c r="E629" s="55" t="e">
        <f t="shared" si="253"/>
        <v>#N/A</v>
      </c>
      <c r="F629" s="8" t="e">
        <f t="shared" si="252"/>
        <v>#N/A</v>
      </c>
      <c r="G629" s="76" t="e">
        <f t="shared" si="255"/>
        <v>#N/A</v>
      </c>
      <c r="H629" s="56" t="e">
        <f t="shared" si="268"/>
        <v>#N/A</v>
      </c>
      <c r="I629" s="7" t="e">
        <f t="shared" si="256"/>
        <v>#N/A</v>
      </c>
      <c r="J629" s="7" t="e">
        <f t="shared" si="257"/>
        <v>#N/A</v>
      </c>
      <c r="K629" s="56">
        <f t="shared" si="271"/>
        <v>20</v>
      </c>
      <c r="L629" s="56">
        <f t="shared" si="272"/>
        <v>4</v>
      </c>
      <c r="M629" s="56">
        <f t="shared" si="254"/>
        <v>4</v>
      </c>
      <c r="N629" s="57">
        <f t="shared" si="258"/>
        <v>4</v>
      </c>
      <c r="O629" s="57" t="e">
        <f t="shared" si="259"/>
        <v>#N/A</v>
      </c>
      <c r="P629" s="56" t="e">
        <f t="shared" si="260"/>
        <v>#N/A</v>
      </c>
      <c r="Q629" s="56" t="e">
        <f t="shared" si="251"/>
        <v>#N/A</v>
      </c>
      <c r="R629" s="7" t="e">
        <f t="shared" si="261"/>
        <v>#N/A</v>
      </c>
      <c r="S629" s="7" t="e">
        <f t="shared" si="262"/>
        <v>#N/A</v>
      </c>
      <c r="T629" s="56">
        <f t="shared" si="273"/>
        <v>16</v>
      </c>
      <c r="U629" s="56">
        <f t="shared" si="263"/>
        <v>1</v>
      </c>
      <c r="W629" s="8" t="str">
        <f t="shared" si="264"/>
        <v>IN</v>
      </c>
      <c r="X629" s="58" t="str">
        <f t="shared" si="270"/>
        <v/>
      </c>
      <c r="Y629" s="59">
        <f t="shared" si="274"/>
        <v>0</v>
      </c>
      <c r="Z629" s="59">
        <f t="shared" si="275"/>
        <v>1734.7739792423322</v>
      </c>
      <c r="AA629" s="59">
        <f>IFERROR(IF(U629&gt;1,"",MAX($Z$353:Z629)*P629),0)</f>
        <v>0</v>
      </c>
      <c r="AB629" s="59">
        <f t="shared" si="276"/>
        <v>65414.654249655359</v>
      </c>
    </row>
    <row r="630" spans="1:28" ht="15.75" customHeight="1" x14ac:dyDescent="0.25">
      <c r="A630" s="78">
        <f t="shared" si="269"/>
        <v>45482</v>
      </c>
      <c r="B630" s="2" t="e">
        <f>VLOOKUP(A630,Import!$A$2:$H$8,5,FALSE)</f>
        <v>#N/A</v>
      </c>
      <c r="C630" s="54" t="e">
        <f t="shared" si="266"/>
        <v>#N/A</v>
      </c>
      <c r="D630" s="79" t="e">
        <f>VLOOKUP(A630,Import!$A$2:$H$8,2,FALSE)</f>
        <v>#N/A</v>
      </c>
      <c r="E630" s="55" t="e">
        <f t="shared" si="253"/>
        <v>#N/A</v>
      </c>
      <c r="F630" s="8" t="e">
        <f t="shared" si="252"/>
        <v>#N/A</v>
      </c>
      <c r="G630" s="76" t="e">
        <f t="shared" si="255"/>
        <v>#N/A</v>
      </c>
      <c r="H630" s="56" t="e">
        <f t="shared" si="268"/>
        <v>#N/A</v>
      </c>
      <c r="I630" s="7" t="e">
        <f t="shared" si="256"/>
        <v>#N/A</v>
      </c>
      <c r="J630" s="7" t="e">
        <f t="shared" si="257"/>
        <v>#N/A</v>
      </c>
      <c r="K630" s="56">
        <f t="shared" si="271"/>
        <v>20</v>
      </c>
      <c r="L630" s="56">
        <f t="shared" si="272"/>
        <v>4</v>
      </c>
      <c r="M630" s="56">
        <f t="shared" si="254"/>
        <v>4</v>
      </c>
      <c r="N630" s="57">
        <f t="shared" si="258"/>
        <v>4</v>
      </c>
      <c r="O630" s="57" t="e">
        <f t="shared" si="259"/>
        <v>#N/A</v>
      </c>
      <c r="P630" s="56" t="e">
        <f t="shared" si="260"/>
        <v>#N/A</v>
      </c>
      <c r="Q630" s="56" t="e">
        <f t="shared" si="251"/>
        <v>#N/A</v>
      </c>
      <c r="R630" s="7" t="e">
        <f t="shared" si="261"/>
        <v>#N/A</v>
      </c>
      <c r="S630" s="7" t="e">
        <f t="shared" si="262"/>
        <v>#N/A</v>
      </c>
      <c r="T630" s="56">
        <f t="shared" si="273"/>
        <v>16</v>
      </c>
      <c r="U630" s="56">
        <f t="shared" si="263"/>
        <v>1</v>
      </c>
      <c r="W630" s="8" t="str">
        <f t="shared" si="264"/>
        <v>IN</v>
      </c>
      <c r="X630" s="58" t="str">
        <f t="shared" si="270"/>
        <v/>
      </c>
      <c r="Y630" s="59">
        <f t="shared" si="274"/>
        <v>0</v>
      </c>
      <c r="Z630" s="59">
        <f t="shared" si="275"/>
        <v>1734.7739792423322</v>
      </c>
      <c r="AA630" s="59">
        <f>IFERROR(IF(U630&gt;1,"",MAX($Z$353:Z630)*P630),0)</f>
        <v>0</v>
      </c>
      <c r="AB630" s="59">
        <f t="shared" si="276"/>
        <v>65414.654249655359</v>
      </c>
    </row>
    <row r="631" spans="1:28" ht="15.75" customHeight="1" x14ac:dyDescent="0.25">
      <c r="A631" s="78">
        <f t="shared" si="269"/>
        <v>45483</v>
      </c>
      <c r="B631" s="2" t="e">
        <f>VLOOKUP(A631,Import!$A$2:$H$8,5,FALSE)</f>
        <v>#N/A</v>
      </c>
      <c r="C631" s="54" t="e">
        <f t="shared" si="266"/>
        <v>#N/A</v>
      </c>
      <c r="D631" s="79" t="e">
        <f>VLOOKUP(A631,Import!$A$2:$H$8,2,FALSE)</f>
        <v>#N/A</v>
      </c>
      <c r="E631" s="55" t="e">
        <f t="shared" si="253"/>
        <v>#N/A</v>
      </c>
      <c r="F631" s="8" t="e">
        <f t="shared" si="252"/>
        <v>#N/A</v>
      </c>
      <c r="G631" s="76" t="e">
        <f t="shared" si="255"/>
        <v>#N/A</v>
      </c>
      <c r="H631" s="56" t="e">
        <f t="shared" si="268"/>
        <v>#N/A</v>
      </c>
      <c r="I631" s="7" t="e">
        <f t="shared" si="256"/>
        <v>#N/A</v>
      </c>
      <c r="J631" s="7" t="e">
        <f t="shared" si="257"/>
        <v>#N/A</v>
      </c>
      <c r="K631" s="56">
        <f t="shared" si="271"/>
        <v>20</v>
      </c>
      <c r="L631" s="56">
        <f t="shared" si="272"/>
        <v>4</v>
      </c>
      <c r="M631" s="56">
        <f t="shared" si="254"/>
        <v>4</v>
      </c>
      <c r="N631" s="57">
        <f t="shared" si="258"/>
        <v>4</v>
      </c>
      <c r="O631" s="57" t="e">
        <f t="shared" si="259"/>
        <v>#N/A</v>
      </c>
      <c r="P631" s="56" t="e">
        <f t="shared" si="260"/>
        <v>#N/A</v>
      </c>
      <c r="Q631" s="56" t="e">
        <f t="shared" si="251"/>
        <v>#N/A</v>
      </c>
      <c r="R631" s="7" t="e">
        <f t="shared" si="261"/>
        <v>#N/A</v>
      </c>
      <c r="S631" s="7" t="e">
        <f t="shared" si="262"/>
        <v>#N/A</v>
      </c>
      <c r="T631" s="56">
        <f t="shared" si="273"/>
        <v>16</v>
      </c>
      <c r="U631" s="56">
        <f t="shared" si="263"/>
        <v>1</v>
      </c>
      <c r="W631" s="8" t="str">
        <f t="shared" si="264"/>
        <v>IN</v>
      </c>
      <c r="X631" s="58" t="str">
        <f t="shared" si="270"/>
        <v/>
      </c>
      <c r="Y631" s="59">
        <f t="shared" si="274"/>
        <v>0</v>
      </c>
      <c r="Z631" s="59">
        <f t="shared" si="275"/>
        <v>1734.7739792423322</v>
      </c>
      <c r="AA631" s="59">
        <f>IFERROR(IF(U631&gt;1,"",MAX($Z$353:Z631)*P631),0)</f>
        <v>0</v>
      </c>
      <c r="AB631" s="59">
        <f t="shared" si="276"/>
        <v>65414.654249655359</v>
      </c>
    </row>
    <row r="632" spans="1:28" ht="15.75" customHeight="1" x14ac:dyDescent="0.25">
      <c r="A632" s="78">
        <f t="shared" si="269"/>
        <v>45484</v>
      </c>
      <c r="B632" s="2" t="e">
        <f>VLOOKUP(A632,Import!$A$2:$H$8,5,FALSE)</f>
        <v>#N/A</v>
      </c>
      <c r="C632" s="54" t="e">
        <f t="shared" si="266"/>
        <v>#N/A</v>
      </c>
      <c r="D632" s="79" t="e">
        <f>VLOOKUP(A632,Import!$A$2:$H$8,2,FALSE)</f>
        <v>#N/A</v>
      </c>
      <c r="E632" s="55" t="e">
        <f t="shared" si="253"/>
        <v>#N/A</v>
      </c>
      <c r="F632" s="8" t="e">
        <f t="shared" si="252"/>
        <v>#N/A</v>
      </c>
      <c r="G632" s="76" t="e">
        <f t="shared" si="255"/>
        <v>#N/A</v>
      </c>
      <c r="H632" s="56" t="e">
        <f t="shared" si="268"/>
        <v>#N/A</v>
      </c>
      <c r="I632" s="7" t="e">
        <f t="shared" si="256"/>
        <v>#N/A</v>
      </c>
      <c r="J632" s="7" t="e">
        <f t="shared" si="257"/>
        <v>#N/A</v>
      </c>
      <c r="K632" s="56">
        <f t="shared" si="271"/>
        <v>20</v>
      </c>
      <c r="L632" s="56">
        <f t="shared" si="272"/>
        <v>4</v>
      </c>
      <c r="M632" s="56">
        <f t="shared" si="254"/>
        <v>4</v>
      </c>
      <c r="N632" s="57">
        <f t="shared" si="258"/>
        <v>4</v>
      </c>
      <c r="O632" s="57" t="e">
        <f t="shared" si="259"/>
        <v>#N/A</v>
      </c>
      <c r="P632" s="56" t="e">
        <f t="shared" si="260"/>
        <v>#N/A</v>
      </c>
      <c r="Q632" s="56" t="e">
        <f t="shared" si="251"/>
        <v>#N/A</v>
      </c>
      <c r="R632" s="7" t="e">
        <f t="shared" si="261"/>
        <v>#N/A</v>
      </c>
      <c r="S632" s="7" t="e">
        <f t="shared" si="262"/>
        <v>#N/A</v>
      </c>
      <c r="T632" s="56">
        <f t="shared" si="273"/>
        <v>16</v>
      </c>
      <c r="U632" s="56">
        <f t="shared" si="263"/>
        <v>1</v>
      </c>
      <c r="W632" s="8" t="str">
        <f t="shared" si="264"/>
        <v>IN</v>
      </c>
      <c r="X632" s="58" t="str">
        <f t="shared" si="270"/>
        <v/>
      </c>
      <c r="Y632" s="59">
        <f t="shared" si="274"/>
        <v>0</v>
      </c>
      <c r="Z632" s="59">
        <f t="shared" si="275"/>
        <v>1734.7739792423322</v>
      </c>
      <c r="AA632" s="59">
        <f>IFERROR(IF(U632&gt;1,"",MAX($Z$353:Z632)*P632),0)</f>
        <v>0</v>
      </c>
      <c r="AB632" s="59">
        <f t="shared" si="276"/>
        <v>65414.654249655359</v>
      </c>
    </row>
    <row r="633" spans="1:28" ht="15.75" customHeight="1" x14ac:dyDescent="0.25">
      <c r="A633" s="78">
        <f t="shared" si="269"/>
        <v>45485</v>
      </c>
      <c r="B633" s="2" t="e">
        <f>VLOOKUP(A633,Import!$A$2:$H$8,5,FALSE)</f>
        <v>#N/A</v>
      </c>
      <c r="C633" s="54" t="e">
        <f t="shared" si="266"/>
        <v>#N/A</v>
      </c>
      <c r="D633" s="79" t="e">
        <f>VLOOKUP(A633,Import!$A$2:$H$8,2,FALSE)</f>
        <v>#N/A</v>
      </c>
      <c r="E633" s="55" t="e">
        <f t="shared" si="253"/>
        <v>#N/A</v>
      </c>
      <c r="F633" s="8" t="e">
        <f t="shared" si="252"/>
        <v>#N/A</v>
      </c>
      <c r="G633" s="76" t="e">
        <f t="shared" si="255"/>
        <v>#N/A</v>
      </c>
      <c r="H633" s="56" t="e">
        <f t="shared" si="268"/>
        <v>#N/A</v>
      </c>
      <c r="I633" s="7" t="e">
        <f t="shared" si="256"/>
        <v>#N/A</v>
      </c>
      <c r="J633" s="7" t="e">
        <f t="shared" si="257"/>
        <v>#N/A</v>
      </c>
      <c r="K633" s="56">
        <f t="shared" si="271"/>
        <v>20</v>
      </c>
      <c r="L633" s="56">
        <f t="shared" si="272"/>
        <v>4</v>
      </c>
      <c r="M633" s="56">
        <f t="shared" si="254"/>
        <v>4</v>
      </c>
      <c r="N633" s="57">
        <f t="shared" si="258"/>
        <v>4</v>
      </c>
      <c r="O633" s="57" t="e">
        <f t="shared" si="259"/>
        <v>#N/A</v>
      </c>
      <c r="P633" s="56" t="e">
        <f t="shared" si="260"/>
        <v>#N/A</v>
      </c>
      <c r="Q633" s="56" t="e">
        <f t="shared" si="251"/>
        <v>#N/A</v>
      </c>
      <c r="R633" s="7" t="e">
        <f t="shared" si="261"/>
        <v>#N/A</v>
      </c>
      <c r="S633" s="7" t="e">
        <f t="shared" si="262"/>
        <v>#N/A</v>
      </c>
      <c r="T633" s="56">
        <f t="shared" si="273"/>
        <v>16</v>
      </c>
      <c r="U633" s="56">
        <f t="shared" si="263"/>
        <v>1</v>
      </c>
      <c r="W633" s="8" t="str">
        <f t="shared" si="264"/>
        <v>IN</v>
      </c>
      <c r="X633" s="58" t="str">
        <f t="shared" si="270"/>
        <v/>
      </c>
      <c r="Y633" s="59">
        <f t="shared" si="274"/>
        <v>0</v>
      </c>
      <c r="Z633" s="59">
        <f t="shared" si="275"/>
        <v>1734.7739792423322</v>
      </c>
      <c r="AA633" s="59">
        <f>IFERROR(IF(U633&gt;1,"",MAX($Z$353:Z633)*P633),0)</f>
        <v>0</v>
      </c>
      <c r="AB633" s="59">
        <f t="shared" si="276"/>
        <v>65414.654249655359</v>
      </c>
    </row>
    <row r="634" spans="1:28" ht="15.75" customHeight="1" x14ac:dyDescent="0.25">
      <c r="A634" s="78">
        <f t="shared" si="269"/>
        <v>45486</v>
      </c>
      <c r="B634" s="2" t="e">
        <f>VLOOKUP(A634,Import!$A$2:$H$8,5,FALSE)</f>
        <v>#N/A</v>
      </c>
      <c r="C634" s="54" t="e">
        <f t="shared" si="266"/>
        <v>#N/A</v>
      </c>
      <c r="D634" s="79" t="e">
        <f>VLOOKUP(A634,Import!$A$2:$H$8,2,FALSE)</f>
        <v>#N/A</v>
      </c>
      <c r="E634" s="55" t="e">
        <f t="shared" si="253"/>
        <v>#N/A</v>
      </c>
      <c r="F634" s="8" t="e">
        <f t="shared" si="252"/>
        <v>#N/A</v>
      </c>
      <c r="G634" s="76" t="e">
        <f t="shared" si="255"/>
        <v>#N/A</v>
      </c>
      <c r="H634" s="56" t="e">
        <f t="shared" si="268"/>
        <v>#N/A</v>
      </c>
      <c r="I634" s="7" t="e">
        <f t="shared" si="256"/>
        <v>#N/A</v>
      </c>
      <c r="J634" s="7" t="e">
        <f t="shared" si="257"/>
        <v>#N/A</v>
      </c>
      <c r="K634" s="56">
        <f t="shared" si="271"/>
        <v>20</v>
      </c>
      <c r="L634" s="56">
        <f t="shared" si="272"/>
        <v>4</v>
      </c>
      <c r="M634" s="56">
        <f t="shared" si="254"/>
        <v>4</v>
      </c>
      <c r="N634" s="57">
        <f t="shared" si="258"/>
        <v>4</v>
      </c>
      <c r="O634" s="57" t="e">
        <f t="shared" si="259"/>
        <v>#N/A</v>
      </c>
      <c r="P634" s="56" t="e">
        <f t="shared" si="260"/>
        <v>#N/A</v>
      </c>
      <c r="Q634" s="56" t="e">
        <f t="shared" si="251"/>
        <v>#N/A</v>
      </c>
      <c r="R634" s="7" t="e">
        <f t="shared" si="261"/>
        <v>#N/A</v>
      </c>
      <c r="S634" s="7" t="e">
        <f t="shared" si="262"/>
        <v>#N/A</v>
      </c>
      <c r="T634" s="56">
        <f t="shared" si="273"/>
        <v>16</v>
      </c>
      <c r="U634" s="56">
        <f t="shared" si="263"/>
        <v>1</v>
      </c>
      <c r="W634" s="8" t="str">
        <f t="shared" si="264"/>
        <v>IN</v>
      </c>
      <c r="X634" s="58" t="str">
        <f t="shared" si="270"/>
        <v/>
      </c>
      <c r="Y634" s="59">
        <f t="shared" si="274"/>
        <v>0</v>
      </c>
      <c r="Z634" s="59">
        <f t="shared" si="275"/>
        <v>1734.7739792423322</v>
      </c>
      <c r="AA634" s="59">
        <f>IFERROR(IF(U634&gt;1,"",MAX($Z$353:Z634)*P634),0)</f>
        <v>0</v>
      </c>
      <c r="AB634" s="59">
        <f t="shared" si="276"/>
        <v>65414.654249655359</v>
      </c>
    </row>
    <row r="635" spans="1:28" ht="15.75" customHeight="1" x14ac:dyDescent="0.25">
      <c r="A635" s="78">
        <f t="shared" si="269"/>
        <v>45487</v>
      </c>
      <c r="B635" s="2" t="e">
        <f>VLOOKUP(A635,Import!$A$2:$H$8,5,FALSE)</f>
        <v>#N/A</v>
      </c>
      <c r="C635" s="54" t="e">
        <f t="shared" si="266"/>
        <v>#N/A</v>
      </c>
      <c r="D635" s="79" t="e">
        <f>VLOOKUP(A635,Import!$A$2:$H$8,2,FALSE)</f>
        <v>#N/A</v>
      </c>
      <c r="E635" s="55" t="e">
        <f t="shared" si="253"/>
        <v>#N/A</v>
      </c>
      <c r="F635" s="8" t="e">
        <f t="shared" si="252"/>
        <v>#N/A</v>
      </c>
      <c r="G635" s="76" t="e">
        <f t="shared" si="255"/>
        <v>#N/A</v>
      </c>
      <c r="H635" s="56" t="e">
        <f t="shared" si="268"/>
        <v>#N/A</v>
      </c>
      <c r="I635" s="7" t="e">
        <f t="shared" si="256"/>
        <v>#N/A</v>
      </c>
      <c r="J635" s="7" t="e">
        <f t="shared" si="257"/>
        <v>#N/A</v>
      </c>
      <c r="K635" s="56">
        <f t="shared" si="271"/>
        <v>20</v>
      </c>
      <c r="L635" s="56">
        <f t="shared" si="272"/>
        <v>4</v>
      </c>
      <c r="M635" s="56">
        <f t="shared" si="254"/>
        <v>4</v>
      </c>
      <c r="N635" s="57">
        <f t="shared" si="258"/>
        <v>4</v>
      </c>
      <c r="O635" s="57" t="e">
        <f t="shared" si="259"/>
        <v>#N/A</v>
      </c>
      <c r="P635" s="56" t="e">
        <f t="shared" si="260"/>
        <v>#N/A</v>
      </c>
      <c r="Q635" s="56" t="e">
        <f t="shared" si="251"/>
        <v>#N/A</v>
      </c>
      <c r="R635" s="7" t="e">
        <f t="shared" si="261"/>
        <v>#N/A</v>
      </c>
      <c r="S635" s="7" t="e">
        <f t="shared" si="262"/>
        <v>#N/A</v>
      </c>
      <c r="T635" s="56">
        <f t="shared" si="273"/>
        <v>16</v>
      </c>
      <c r="U635" s="56">
        <f t="shared" si="263"/>
        <v>1</v>
      </c>
      <c r="W635" s="8" t="str">
        <f t="shared" si="264"/>
        <v>IN</v>
      </c>
      <c r="X635" s="58" t="str">
        <f t="shared" si="270"/>
        <v/>
      </c>
      <c r="Y635" s="59">
        <f t="shared" si="274"/>
        <v>0</v>
      </c>
      <c r="Z635" s="59">
        <f t="shared" si="275"/>
        <v>1734.7739792423322</v>
      </c>
      <c r="AA635" s="59">
        <f>IFERROR(IF(U635&gt;1,"",MAX($Z$353:Z635)*P635),0)</f>
        <v>0</v>
      </c>
      <c r="AB635" s="59">
        <f t="shared" si="276"/>
        <v>65414.654249655359</v>
      </c>
    </row>
    <row r="636" spans="1:28" ht="15.75" customHeight="1" x14ac:dyDescent="0.25">
      <c r="A636" s="78">
        <f t="shared" si="269"/>
        <v>45488</v>
      </c>
      <c r="B636" s="2" t="e">
        <f>VLOOKUP(A636,Import!$A$2:$H$8,5,FALSE)</f>
        <v>#N/A</v>
      </c>
      <c r="C636" s="54" t="e">
        <f t="shared" si="266"/>
        <v>#N/A</v>
      </c>
      <c r="D636" s="79" t="e">
        <f>VLOOKUP(A636,Import!$A$2:$H$8,2,FALSE)</f>
        <v>#N/A</v>
      </c>
      <c r="E636" s="55" t="e">
        <f t="shared" si="253"/>
        <v>#N/A</v>
      </c>
      <c r="F636" s="8" t="e">
        <f t="shared" si="252"/>
        <v>#N/A</v>
      </c>
      <c r="G636" s="76" t="e">
        <f t="shared" si="255"/>
        <v>#N/A</v>
      </c>
      <c r="H636" s="56" t="e">
        <f t="shared" si="268"/>
        <v>#N/A</v>
      </c>
      <c r="I636" s="7" t="e">
        <f t="shared" si="256"/>
        <v>#N/A</v>
      </c>
      <c r="J636" s="7" t="e">
        <f t="shared" si="257"/>
        <v>#N/A</v>
      </c>
      <c r="K636" s="56">
        <f t="shared" si="271"/>
        <v>20</v>
      </c>
      <c r="L636" s="56">
        <f t="shared" si="272"/>
        <v>4</v>
      </c>
      <c r="M636" s="56">
        <f t="shared" si="254"/>
        <v>4</v>
      </c>
      <c r="N636" s="57">
        <f t="shared" si="258"/>
        <v>4</v>
      </c>
      <c r="O636" s="57" t="e">
        <f t="shared" si="259"/>
        <v>#N/A</v>
      </c>
      <c r="P636" s="56" t="e">
        <f t="shared" si="260"/>
        <v>#N/A</v>
      </c>
      <c r="Q636" s="56" t="e">
        <f t="shared" si="251"/>
        <v>#N/A</v>
      </c>
      <c r="R636" s="7" t="e">
        <f t="shared" si="261"/>
        <v>#N/A</v>
      </c>
      <c r="S636" s="7" t="e">
        <f t="shared" si="262"/>
        <v>#N/A</v>
      </c>
      <c r="T636" s="56">
        <f t="shared" si="273"/>
        <v>16</v>
      </c>
      <c r="U636" s="56">
        <f t="shared" si="263"/>
        <v>1</v>
      </c>
      <c r="W636" s="8" t="str">
        <f t="shared" si="264"/>
        <v>IN</v>
      </c>
      <c r="X636" s="58" t="str">
        <f t="shared" si="270"/>
        <v/>
      </c>
      <c r="Y636" s="59">
        <f t="shared" si="274"/>
        <v>0</v>
      </c>
      <c r="Z636" s="59">
        <f t="shared" si="275"/>
        <v>1734.7739792423322</v>
      </c>
      <c r="AA636" s="59">
        <f>IFERROR(IF(U636&gt;1,"",MAX($Z$353:Z636)*P636),0)</f>
        <v>0</v>
      </c>
      <c r="AB636" s="59">
        <f t="shared" si="276"/>
        <v>65414.654249655359</v>
      </c>
    </row>
    <row r="637" spans="1:28" ht="15.75" customHeight="1" x14ac:dyDescent="0.25">
      <c r="A637" s="78">
        <f t="shared" si="269"/>
        <v>45489</v>
      </c>
      <c r="B637" s="2" t="e">
        <f>VLOOKUP(A637,Import!$A$2:$H$8,5,FALSE)</f>
        <v>#N/A</v>
      </c>
      <c r="C637" s="54" t="e">
        <f t="shared" si="266"/>
        <v>#N/A</v>
      </c>
      <c r="D637" s="79" t="e">
        <f>VLOOKUP(A637,Import!$A$2:$H$8,2,FALSE)</f>
        <v>#N/A</v>
      </c>
      <c r="E637" s="55" t="e">
        <f t="shared" si="253"/>
        <v>#N/A</v>
      </c>
      <c r="F637" s="8" t="e">
        <f t="shared" si="252"/>
        <v>#N/A</v>
      </c>
      <c r="G637" s="76" t="e">
        <f t="shared" si="255"/>
        <v>#N/A</v>
      </c>
      <c r="H637" s="56" t="e">
        <f t="shared" si="268"/>
        <v>#N/A</v>
      </c>
      <c r="I637" s="7" t="e">
        <f t="shared" si="256"/>
        <v>#N/A</v>
      </c>
      <c r="J637" s="7" t="e">
        <f t="shared" si="257"/>
        <v>#N/A</v>
      </c>
      <c r="K637" s="56">
        <f t="shared" si="271"/>
        <v>20</v>
      </c>
      <c r="L637" s="56">
        <f t="shared" si="272"/>
        <v>4</v>
      </c>
      <c r="M637" s="56">
        <f t="shared" si="254"/>
        <v>4</v>
      </c>
      <c r="N637" s="57">
        <f t="shared" si="258"/>
        <v>4</v>
      </c>
      <c r="O637" s="57" t="e">
        <f t="shared" si="259"/>
        <v>#N/A</v>
      </c>
      <c r="P637" s="56" t="e">
        <f t="shared" si="260"/>
        <v>#N/A</v>
      </c>
      <c r="Q637" s="56" t="e">
        <f t="shared" si="251"/>
        <v>#N/A</v>
      </c>
      <c r="R637" s="7" t="e">
        <f t="shared" si="261"/>
        <v>#N/A</v>
      </c>
      <c r="S637" s="7" t="e">
        <f t="shared" si="262"/>
        <v>#N/A</v>
      </c>
      <c r="T637" s="56">
        <f t="shared" si="273"/>
        <v>16</v>
      </c>
      <c r="U637" s="56">
        <f t="shared" si="263"/>
        <v>1</v>
      </c>
      <c r="W637" s="8" t="str">
        <f t="shared" si="264"/>
        <v>IN</v>
      </c>
      <c r="X637" s="58" t="str">
        <f t="shared" si="270"/>
        <v/>
      </c>
      <c r="Y637" s="59">
        <f t="shared" si="274"/>
        <v>0</v>
      </c>
      <c r="Z637" s="59">
        <f t="shared" si="275"/>
        <v>1734.7739792423322</v>
      </c>
      <c r="AA637" s="59">
        <f>IFERROR(IF(U637&gt;1,"",MAX($Z$353:Z637)*P637),0)</f>
        <v>0</v>
      </c>
      <c r="AB637" s="59">
        <f t="shared" si="276"/>
        <v>65414.654249655359</v>
      </c>
    </row>
    <row r="638" spans="1:28" ht="15.75" customHeight="1" x14ac:dyDescent="0.25">
      <c r="A638" s="78">
        <f t="shared" si="269"/>
        <v>45490</v>
      </c>
      <c r="B638" s="2" t="e">
        <f>VLOOKUP(A638,Import!$A$2:$H$8,5,FALSE)</f>
        <v>#N/A</v>
      </c>
      <c r="C638" s="54" t="e">
        <f t="shared" si="266"/>
        <v>#N/A</v>
      </c>
      <c r="D638" s="79" t="e">
        <f>VLOOKUP(A638,Import!$A$2:$H$8,2,FALSE)</f>
        <v>#N/A</v>
      </c>
      <c r="E638" s="55" t="e">
        <f t="shared" si="253"/>
        <v>#N/A</v>
      </c>
      <c r="F638" s="8" t="e">
        <f t="shared" si="252"/>
        <v>#N/A</v>
      </c>
      <c r="G638" s="76" t="e">
        <f t="shared" si="255"/>
        <v>#N/A</v>
      </c>
      <c r="H638" s="56" t="e">
        <f t="shared" si="268"/>
        <v>#N/A</v>
      </c>
      <c r="I638" s="7" t="e">
        <f t="shared" si="256"/>
        <v>#N/A</v>
      </c>
      <c r="J638" s="7" t="e">
        <f t="shared" si="257"/>
        <v>#N/A</v>
      </c>
      <c r="K638" s="56">
        <f t="shared" si="271"/>
        <v>20</v>
      </c>
      <c r="L638" s="56">
        <f t="shared" si="272"/>
        <v>4</v>
      </c>
      <c r="M638" s="56">
        <f t="shared" si="254"/>
        <v>4</v>
      </c>
      <c r="N638" s="57">
        <f t="shared" si="258"/>
        <v>4</v>
      </c>
      <c r="O638" s="57" t="e">
        <f t="shared" si="259"/>
        <v>#N/A</v>
      </c>
      <c r="P638" s="56" t="e">
        <f t="shared" si="260"/>
        <v>#N/A</v>
      </c>
      <c r="Q638" s="56" t="e">
        <f t="shared" si="251"/>
        <v>#N/A</v>
      </c>
      <c r="R638" s="7" t="e">
        <f t="shared" si="261"/>
        <v>#N/A</v>
      </c>
      <c r="S638" s="7" t="e">
        <f t="shared" si="262"/>
        <v>#N/A</v>
      </c>
      <c r="T638" s="56">
        <f t="shared" si="273"/>
        <v>16</v>
      </c>
      <c r="U638" s="56">
        <f t="shared" si="263"/>
        <v>1</v>
      </c>
      <c r="W638" s="8" t="str">
        <f t="shared" si="264"/>
        <v>IN</v>
      </c>
      <c r="X638" s="58" t="str">
        <f t="shared" si="270"/>
        <v/>
      </c>
      <c r="Y638" s="59">
        <f t="shared" si="274"/>
        <v>0</v>
      </c>
      <c r="Z638" s="59">
        <f t="shared" si="275"/>
        <v>1734.7739792423322</v>
      </c>
      <c r="AA638" s="59">
        <f>IFERROR(IF(U638&gt;1,"",MAX($Z$353:Z638)*P638),0)</f>
        <v>0</v>
      </c>
      <c r="AB638" s="59">
        <f t="shared" si="276"/>
        <v>65414.654249655359</v>
      </c>
    </row>
    <row r="639" spans="1:28" ht="15.75" customHeight="1" x14ac:dyDescent="0.25">
      <c r="A639" s="78">
        <f t="shared" si="269"/>
        <v>45491</v>
      </c>
      <c r="B639" s="2" t="e">
        <f>VLOOKUP(A639,Import!$A$2:$H$8,5,FALSE)</f>
        <v>#N/A</v>
      </c>
      <c r="C639" s="54" t="e">
        <f t="shared" si="266"/>
        <v>#N/A</v>
      </c>
      <c r="D639" s="79" t="e">
        <f>VLOOKUP(A639,Import!$A$2:$H$8,2,FALSE)</f>
        <v>#N/A</v>
      </c>
      <c r="E639" s="55" t="e">
        <f t="shared" si="253"/>
        <v>#N/A</v>
      </c>
      <c r="F639" s="8" t="e">
        <f t="shared" si="252"/>
        <v>#N/A</v>
      </c>
      <c r="G639" s="76" t="e">
        <f t="shared" si="255"/>
        <v>#N/A</v>
      </c>
      <c r="H639" s="56" t="e">
        <f t="shared" si="268"/>
        <v>#N/A</v>
      </c>
      <c r="I639" s="7" t="e">
        <f t="shared" si="256"/>
        <v>#N/A</v>
      </c>
      <c r="J639" s="7" t="e">
        <f t="shared" si="257"/>
        <v>#N/A</v>
      </c>
      <c r="K639" s="56">
        <f t="shared" si="271"/>
        <v>20</v>
      </c>
      <c r="L639" s="56">
        <f t="shared" si="272"/>
        <v>4</v>
      </c>
      <c r="M639" s="56">
        <f t="shared" si="254"/>
        <v>4</v>
      </c>
      <c r="N639" s="57">
        <f t="shared" si="258"/>
        <v>4</v>
      </c>
      <c r="O639" s="57" t="e">
        <f t="shared" si="259"/>
        <v>#N/A</v>
      </c>
      <c r="P639" s="56" t="e">
        <f t="shared" si="260"/>
        <v>#N/A</v>
      </c>
      <c r="Q639" s="56" t="e">
        <f t="shared" si="251"/>
        <v>#N/A</v>
      </c>
      <c r="R639" s="7" t="e">
        <f t="shared" si="261"/>
        <v>#N/A</v>
      </c>
      <c r="S639" s="7" t="e">
        <f t="shared" si="262"/>
        <v>#N/A</v>
      </c>
      <c r="T639" s="56">
        <f t="shared" si="273"/>
        <v>16</v>
      </c>
      <c r="U639" s="56">
        <f t="shared" si="263"/>
        <v>1</v>
      </c>
      <c r="W639" s="8" t="str">
        <f t="shared" si="264"/>
        <v>IN</v>
      </c>
      <c r="X639" s="58" t="str">
        <f t="shared" si="270"/>
        <v/>
      </c>
      <c r="Y639" s="59">
        <f t="shared" si="274"/>
        <v>0</v>
      </c>
      <c r="Z639" s="59">
        <f t="shared" si="275"/>
        <v>1734.7739792423322</v>
      </c>
      <c r="AA639" s="59">
        <f>IFERROR(IF(U639&gt;1,"",MAX($Z$353:Z639)*P639),0)</f>
        <v>0</v>
      </c>
      <c r="AB639" s="59">
        <f t="shared" si="276"/>
        <v>65414.654249655359</v>
      </c>
    </row>
    <row r="640" spans="1:28" ht="15.75" customHeight="1" x14ac:dyDescent="0.25">
      <c r="A640" s="78">
        <f t="shared" si="269"/>
        <v>45492</v>
      </c>
      <c r="B640" s="2" t="e">
        <f>VLOOKUP(A640,Import!$A$2:$H$8,5,FALSE)</f>
        <v>#N/A</v>
      </c>
      <c r="C640" s="54" t="e">
        <f t="shared" si="266"/>
        <v>#N/A</v>
      </c>
      <c r="D640" s="79" t="e">
        <f>VLOOKUP(A640,Import!$A$2:$H$8,2,FALSE)</f>
        <v>#N/A</v>
      </c>
      <c r="E640" s="55" t="e">
        <f t="shared" si="253"/>
        <v>#N/A</v>
      </c>
      <c r="F640" s="8" t="e">
        <f t="shared" si="252"/>
        <v>#N/A</v>
      </c>
      <c r="G640" s="76" t="e">
        <f t="shared" si="255"/>
        <v>#N/A</v>
      </c>
      <c r="H640" s="56" t="e">
        <f t="shared" si="268"/>
        <v>#N/A</v>
      </c>
      <c r="I640" s="7" t="e">
        <f t="shared" si="256"/>
        <v>#N/A</v>
      </c>
      <c r="J640" s="7" t="e">
        <f t="shared" si="257"/>
        <v>#N/A</v>
      </c>
      <c r="K640" s="56">
        <f t="shared" si="271"/>
        <v>20</v>
      </c>
      <c r="L640" s="56">
        <f t="shared" si="272"/>
        <v>4</v>
      </c>
      <c r="M640" s="56">
        <f t="shared" si="254"/>
        <v>4</v>
      </c>
      <c r="N640" s="57">
        <f t="shared" si="258"/>
        <v>4</v>
      </c>
      <c r="O640" s="57" t="e">
        <f t="shared" si="259"/>
        <v>#N/A</v>
      </c>
      <c r="P640" s="56" t="e">
        <f t="shared" si="260"/>
        <v>#N/A</v>
      </c>
      <c r="Q640" s="56" t="e">
        <f t="shared" si="251"/>
        <v>#N/A</v>
      </c>
      <c r="R640" s="7" t="e">
        <f t="shared" si="261"/>
        <v>#N/A</v>
      </c>
      <c r="S640" s="7" t="e">
        <f t="shared" si="262"/>
        <v>#N/A</v>
      </c>
      <c r="T640" s="56">
        <f t="shared" si="273"/>
        <v>16</v>
      </c>
      <c r="U640" s="56">
        <f t="shared" si="263"/>
        <v>1</v>
      </c>
      <c r="W640" s="8" t="str">
        <f t="shared" si="264"/>
        <v>IN</v>
      </c>
      <c r="X640" s="58" t="str">
        <f t="shared" si="270"/>
        <v/>
      </c>
      <c r="Y640" s="59">
        <f t="shared" si="274"/>
        <v>0</v>
      </c>
      <c r="Z640" s="59">
        <f t="shared" si="275"/>
        <v>1734.7739792423322</v>
      </c>
      <c r="AA640" s="59">
        <f>IFERROR(IF(U640&gt;1,"",MAX($Z$353:Z640)*P640),0)</f>
        <v>0</v>
      </c>
      <c r="AB640" s="59">
        <f t="shared" si="276"/>
        <v>65414.654249655359</v>
      </c>
    </row>
    <row r="641" spans="1:28" ht="15.75" customHeight="1" x14ac:dyDescent="0.25">
      <c r="A641" s="78">
        <f t="shared" si="269"/>
        <v>45493</v>
      </c>
      <c r="B641" s="2" t="e">
        <f>VLOOKUP(A641,Import!$A$2:$H$8,5,FALSE)</f>
        <v>#N/A</v>
      </c>
      <c r="C641" s="54" t="e">
        <f t="shared" si="266"/>
        <v>#N/A</v>
      </c>
      <c r="D641" s="79" t="e">
        <f>VLOOKUP(A641,Import!$A$2:$H$8,2,FALSE)</f>
        <v>#N/A</v>
      </c>
      <c r="E641" s="55" t="e">
        <f t="shared" si="253"/>
        <v>#N/A</v>
      </c>
      <c r="F641" s="8" t="e">
        <f t="shared" si="252"/>
        <v>#N/A</v>
      </c>
      <c r="G641" s="76" t="e">
        <f t="shared" si="255"/>
        <v>#N/A</v>
      </c>
      <c r="H641" s="56" t="e">
        <f t="shared" si="268"/>
        <v>#N/A</v>
      </c>
      <c r="I641" s="7" t="e">
        <f t="shared" si="256"/>
        <v>#N/A</v>
      </c>
      <c r="J641" s="7" t="e">
        <f t="shared" si="257"/>
        <v>#N/A</v>
      </c>
      <c r="K641" s="56">
        <f t="shared" si="271"/>
        <v>20</v>
      </c>
      <c r="L641" s="56">
        <f t="shared" si="272"/>
        <v>4</v>
      </c>
      <c r="M641" s="56">
        <f t="shared" si="254"/>
        <v>4</v>
      </c>
      <c r="N641" s="57">
        <f t="shared" si="258"/>
        <v>4</v>
      </c>
      <c r="O641" s="57" t="e">
        <f t="shared" si="259"/>
        <v>#N/A</v>
      </c>
      <c r="P641" s="56" t="e">
        <f t="shared" si="260"/>
        <v>#N/A</v>
      </c>
      <c r="Q641" s="56" t="e">
        <f t="shared" si="251"/>
        <v>#N/A</v>
      </c>
      <c r="R641" s="7" t="e">
        <f t="shared" si="261"/>
        <v>#N/A</v>
      </c>
      <c r="S641" s="7" t="e">
        <f t="shared" si="262"/>
        <v>#N/A</v>
      </c>
      <c r="T641" s="56">
        <f t="shared" si="273"/>
        <v>16</v>
      </c>
      <c r="U641" s="56">
        <f t="shared" si="263"/>
        <v>1</v>
      </c>
      <c r="W641" s="8" t="str">
        <f t="shared" si="264"/>
        <v>IN</v>
      </c>
      <c r="X641" s="58" t="str">
        <f t="shared" si="270"/>
        <v/>
      </c>
      <c r="Y641" s="59">
        <f t="shared" si="274"/>
        <v>0</v>
      </c>
      <c r="Z641" s="59">
        <f t="shared" si="275"/>
        <v>1734.7739792423322</v>
      </c>
      <c r="AA641" s="59">
        <f>IFERROR(IF(U641&gt;1,"",MAX($Z$353:Z641)*P641),0)</f>
        <v>0</v>
      </c>
      <c r="AB641" s="59">
        <f t="shared" si="276"/>
        <v>65414.654249655359</v>
      </c>
    </row>
    <row r="642" spans="1:28" ht="15.75" customHeight="1" x14ac:dyDescent="0.25">
      <c r="A642" s="78">
        <f t="shared" si="269"/>
        <v>45494</v>
      </c>
      <c r="B642" s="2" t="e">
        <f>VLOOKUP(A642,Import!$A$2:$H$8,5,FALSE)</f>
        <v>#N/A</v>
      </c>
      <c r="C642" s="54" t="e">
        <f t="shared" si="266"/>
        <v>#N/A</v>
      </c>
      <c r="D642" s="79" t="e">
        <f>VLOOKUP(A642,Import!$A$2:$H$8,2,FALSE)</f>
        <v>#N/A</v>
      </c>
      <c r="E642" s="55" t="e">
        <f t="shared" si="253"/>
        <v>#N/A</v>
      </c>
      <c r="F642" s="8" t="e">
        <f t="shared" si="252"/>
        <v>#N/A</v>
      </c>
      <c r="G642" s="76" t="e">
        <f t="shared" si="255"/>
        <v>#N/A</v>
      </c>
      <c r="H642" s="56" t="e">
        <f t="shared" si="268"/>
        <v>#N/A</v>
      </c>
      <c r="I642" s="7" t="e">
        <f t="shared" si="256"/>
        <v>#N/A</v>
      </c>
      <c r="J642" s="7" t="e">
        <f t="shared" si="257"/>
        <v>#N/A</v>
      </c>
      <c r="K642" s="56">
        <f t="shared" si="271"/>
        <v>20</v>
      </c>
      <c r="L642" s="56">
        <f t="shared" si="272"/>
        <v>4</v>
      </c>
      <c r="M642" s="56">
        <f t="shared" si="254"/>
        <v>4</v>
      </c>
      <c r="N642" s="57">
        <f t="shared" si="258"/>
        <v>4</v>
      </c>
      <c r="O642" s="57" t="e">
        <f t="shared" si="259"/>
        <v>#N/A</v>
      </c>
      <c r="P642" s="56" t="e">
        <f t="shared" si="260"/>
        <v>#N/A</v>
      </c>
      <c r="Q642" s="56" t="e">
        <f t="shared" ref="Q642:Q705" si="277">IF(O641=1,D747,"")</f>
        <v>#N/A</v>
      </c>
      <c r="R642" s="7" t="e">
        <f t="shared" si="261"/>
        <v>#N/A</v>
      </c>
      <c r="S642" s="7" t="e">
        <f t="shared" si="262"/>
        <v>#N/A</v>
      </c>
      <c r="T642" s="56">
        <f t="shared" si="273"/>
        <v>16</v>
      </c>
      <c r="U642" s="56">
        <f t="shared" si="263"/>
        <v>1</v>
      </c>
      <c r="W642" s="8" t="str">
        <f t="shared" si="264"/>
        <v>IN</v>
      </c>
      <c r="X642" s="58" t="str">
        <f t="shared" si="270"/>
        <v/>
      </c>
      <c r="Y642" s="59">
        <f t="shared" si="274"/>
        <v>0</v>
      </c>
      <c r="Z642" s="59">
        <f t="shared" si="275"/>
        <v>1734.7739792423322</v>
      </c>
      <c r="AA642" s="59">
        <f>IFERROR(IF(U642&gt;1,"",MAX($Z$353:Z642)*P642),0)</f>
        <v>0</v>
      </c>
      <c r="AB642" s="59">
        <f t="shared" si="276"/>
        <v>65414.654249655359</v>
      </c>
    </row>
    <row r="643" spans="1:28" ht="15.75" customHeight="1" x14ac:dyDescent="0.25">
      <c r="A643" s="78">
        <f t="shared" si="269"/>
        <v>45495</v>
      </c>
      <c r="B643" s="2" t="e">
        <f>VLOOKUP(A643,Import!$A$2:$H$8,5,FALSE)</f>
        <v>#N/A</v>
      </c>
      <c r="C643" s="54" t="e">
        <f t="shared" si="266"/>
        <v>#N/A</v>
      </c>
      <c r="D643" s="79" t="e">
        <f>VLOOKUP(A643,Import!$A$2:$H$8,2,FALSE)</f>
        <v>#N/A</v>
      </c>
      <c r="E643" s="55" t="e">
        <f t="shared" si="253"/>
        <v>#N/A</v>
      </c>
      <c r="F643" s="8" t="e">
        <f t="shared" si="252"/>
        <v>#N/A</v>
      </c>
      <c r="G643" s="76" t="e">
        <f t="shared" si="255"/>
        <v>#N/A</v>
      </c>
      <c r="H643" s="56" t="e">
        <f t="shared" si="268"/>
        <v>#N/A</v>
      </c>
      <c r="I643" s="7" t="e">
        <f t="shared" si="256"/>
        <v>#N/A</v>
      </c>
      <c r="J643" s="7" t="e">
        <f t="shared" si="257"/>
        <v>#N/A</v>
      </c>
      <c r="K643" s="56">
        <f t="shared" si="271"/>
        <v>20</v>
      </c>
      <c r="L643" s="56">
        <f t="shared" si="272"/>
        <v>4</v>
      </c>
      <c r="M643" s="56">
        <f t="shared" si="254"/>
        <v>4</v>
      </c>
      <c r="N643" s="57">
        <f t="shared" si="258"/>
        <v>4</v>
      </c>
      <c r="O643" s="57" t="e">
        <f t="shared" si="259"/>
        <v>#N/A</v>
      </c>
      <c r="P643" s="56" t="e">
        <f t="shared" si="260"/>
        <v>#N/A</v>
      </c>
      <c r="Q643" s="56" t="e">
        <f t="shared" si="277"/>
        <v>#N/A</v>
      </c>
      <c r="R643" s="7" t="e">
        <f t="shared" si="261"/>
        <v>#N/A</v>
      </c>
      <c r="S643" s="7" t="e">
        <f t="shared" si="262"/>
        <v>#N/A</v>
      </c>
      <c r="T643" s="56">
        <f t="shared" si="273"/>
        <v>16</v>
      </c>
      <c r="U643" s="56">
        <f t="shared" si="263"/>
        <v>1</v>
      </c>
      <c r="W643" s="8" t="str">
        <f t="shared" si="264"/>
        <v>IN</v>
      </c>
      <c r="X643" s="58" t="str">
        <f t="shared" si="270"/>
        <v/>
      </c>
      <c r="Y643" s="59">
        <f t="shared" si="274"/>
        <v>0</v>
      </c>
      <c r="Z643" s="59">
        <f t="shared" si="275"/>
        <v>1734.7739792423322</v>
      </c>
      <c r="AA643" s="59">
        <f>IFERROR(IF(U643&gt;1,"",MAX($Z$353:Z643)*P643),0)</f>
        <v>0</v>
      </c>
      <c r="AB643" s="59">
        <f t="shared" si="276"/>
        <v>65414.654249655359</v>
      </c>
    </row>
    <row r="644" spans="1:28" ht="15.75" customHeight="1" x14ac:dyDescent="0.25">
      <c r="A644" s="78">
        <f t="shared" si="269"/>
        <v>45496</v>
      </c>
      <c r="B644" s="2" t="e">
        <f>VLOOKUP(A644,Import!$A$2:$H$8,5,FALSE)</f>
        <v>#N/A</v>
      </c>
      <c r="C644" s="54" t="e">
        <f t="shared" si="266"/>
        <v>#N/A</v>
      </c>
      <c r="D644" s="79" t="e">
        <f>VLOOKUP(A644,Import!$A$2:$H$8,2,FALSE)</f>
        <v>#N/A</v>
      </c>
      <c r="E644" s="55" t="e">
        <f t="shared" si="253"/>
        <v>#N/A</v>
      </c>
      <c r="F644" s="8" t="e">
        <f t="shared" si="252"/>
        <v>#N/A</v>
      </c>
      <c r="G644" s="76" t="e">
        <f t="shared" si="255"/>
        <v>#N/A</v>
      </c>
      <c r="H644" s="56" t="e">
        <f t="shared" si="268"/>
        <v>#N/A</v>
      </c>
      <c r="I644" s="7" t="e">
        <f t="shared" si="256"/>
        <v>#N/A</v>
      </c>
      <c r="J644" s="7" t="e">
        <f t="shared" si="257"/>
        <v>#N/A</v>
      </c>
      <c r="K644" s="56">
        <f t="shared" si="271"/>
        <v>20</v>
      </c>
      <c r="L644" s="56">
        <f t="shared" si="272"/>
        <v>4</v>
      </c>
      <c r="M644" s="56">
        <f t="shared" si="254"/>
        <v>4</v>
      </c>
      <c r="N644" s="57">
        <f t="shared" si="258"/>
        <v>4</v>
      </c>
      <c r="O644" s="57" t="e">
        <f t="shared" si="259"/>
        <v>#N/A</v>
      </c>
      <c r="P644" s="56" t="e">
        <f t="shared" si="260"/>
        <v>#N/A</v>
      </c>
      <c r="Q644" s="56" t="e">
        <f t="shared" si="277"/>
        <v>#N/A</v>
      </c>
      <c r="R644" s="7" t="e">
        <f t="shared" si="261"/>
        <v>#N/A</v>
      </c>
      <c r="S644" s="7" t="e">
        <f t="shared" si="262"/>
        <v>#N/A</v>
      </c>
      <c r="T644" s="56">
        <f t="shared" si="273"/>
        <v>16</v>
      </c>
      <c r="U644" s="56">
        <f t="shared" si="263"/>
        <v>1</v>
      </c>
      <c r="W644" s="8" t="str">
        <f t="shared" si="264"/>
        <v>IN</v>
      </c>
      <c r="X644" s="58" t="str">
        <f t="shared" si="270"/>
        <v/>
      </c>
      <c r="Y644" s="59">
        <f t="shared" si="274"/>
        <v>0</v>
      </c>
      <c r="Z644" s="59">
        <f t="shared" si="275"/>
        <v>1734.7739792423322</v>
      </c>
      <c r="AA644" s="59">
        <f>IFERROR(IF(U644&gt;1,"",MAX($Z$353:Z644)*P644),0)</f>
        <v>0</v>
      </c>
      <c r="AB644" s="59">
        <f t="shared" si="276"/>
        <v>65414.654249655359</v>
      </c>
    </row>
    <row r="645" spans="1:28" ht="15.75" customHeight="1" x14ac:dyDescent="0.25">
      <c r="A645" s="78">
        <f t="shared" si="269"/>
        <v>45497</v>
      </c>
      <c r="B645" s="2" t="e">
        <f>VLOOKUP(A645,Import!$A$2:$H$8,5,FALSE)</f>
        <v>#N/A</v>
      </c>
      <c r="C645" s="54" t="e">
        <f t="shared" si="266"/>
        <v>#N/A</v>
      </c>
      <c r="D645" s="79" t="e">
        <f>VLOOKUP(A645,Import!$A$2:$H$8,2,FALSE)</f>
        <v>#N/A</v>
      </c>
      <c r="E645" s="55" t="e">
        <f t="shared" si="253"/>
        <v>#N/A</v>
      </c>
      <c r="F645" s="8" t="e">
        <f t="shared" si="252"/>
        <v>#N/A</v>
      </c>
      <c r="G645" s="76" t="e">
        <f t="shared" si="255"/>
        <v>#N/A</v>
      </c>
      <c r="H645" s="56" t="e">
        <f t="shared" si="268"/>
        <v>#N/A</v>
      </c>
      <c r="I645" s="7" t="e">
        <f t="shared" si="256"/>
        <v>#N/A</v>
      </c>
      <c r="J645" s="7" t="e">
        <f t="shared" si="257"/>
        <v>#N/A</v>
      </c>
      <c r="K645" s="56">
        <f t="shared" si="271"/>
        <v>20</v>
      </c>
      <c r="L645" s="56">
        <f t="shared" si="272"/>
        <v>4</v>
      </c>
      <c r="M645" s="56">
        <f t="shared" si="254"/>
        <v>4</v>
      </c>
      <c r="N645" s="57">
        <f t="shared" si="258"/>
        <v>4</v>
      </c>
      <c r="O645" s="57" t="e">
        <f t="shared" si="259"/>
        <v>#N/A</v>
      </c>
      <c r="P645" s="56" t="e">
        <f t="shared" si="260"/>
        <v>#N/A</v>
      </c>
      <c r="Q645" s="56" t="e">
        <f t="shared" si="277"/>
        <v>#N/A</v>
      </c>
      <c r="R645" s="7" t="e">
        <f t="shared" si="261"/>
        <v>#N/A</v>
      </c>
      <c r="S645" s="7" t="e">
        <f t="shared" si="262"/>
        <v>#N/A</v>
      </c>
      <c r="T645" s="56">
        <f t="shared" si="273"/>
        <v>16</v>
      </c>
      <c r="U645" s="56">
        <f t="shared" si="263"/>
        <v>1</v>
      </c>
      <c r="W645" s="8" t="str">
        <f t="shared" si="264"/>
        <v>IN</v>
      </c>
      <c r="X645" s="58" t="str">
        <f t="shared" si="270"/>
        <v/>
      </c>
      <c r="Y645" s="59">
        <f t="shared" si="274"/>
        <v>0</v>
      </c>
      <c r="Z645" s="59">
        <f t="shared" si="275"/>
        <v>1734.7739792423322</v>
      </c>
      <c r="AA645" s="59">
        <f>IFERROR(IF(U645&gt;1,"",MAX($Z$353:Z645)*P645),0)</f>
        <v>0</v>
      </c>
      <c r="AB645" s="59">
        <f t="shared" si="276"/>
        <v>65414.654249655359</v>
      </c>
    </row>
    <row r="646" spans="1:28" ht="15.75" customHeight="1" x14ac:dyDescent="0.25">
      <c r="A646" s="78">
        <f t="shared" si="269"/>
        <v>45498</v>
      </c>
      <c r="B646" s="2" t="e">
        <f>VLOOKUP(A646,Import!$A$2:$H$8,5,FALSE)</f>
        <v>#N/A</v>
      </c>
      <c r="C646" s="54" t="e">
        <f t="shared" si="266"/>
        <v>#N/A</v>
      </c>
      <c r="D646" s="79" t="e">
        <f>VLOOKUP(A646,Import!$A$2:$H$8,2,FALSE)</f>
        <v>#N/A</v>
      </c>
      <c r="E646" s="55" t="e">
        <f t="shared" si="253"/>
        <v>#N/A</v>
      </c>
      <c r="F646" s="8" t="e">
        <f t="shared" ref="F646:F709" si="278">IF(E646&gt;0,IF(C647&gt;0,1,"X"),"")</f>
        <v>#N/A</v>
      </c>
      <c r="G646" s="76" t="e">
        <f t="shared" si="255"/>
        <v>#N/A</v>
      </c>
      <c r="H646" s="56" t="e">
        <f t="shared" si="268"/>
        <v>#N/A</v>
      </c>
      <c r="I646" s="7" t="e">
        <f t="shared" si="256"/>
        <v>#N/A</v>
      </c>
      <c r="J646" s="7" t="e">
        <f t="shared" si="257"/>
        <v>#N/A</v>
      </c>
      <c r="K646" s="56">
        <f t="shared" si="271"/>
        <v>20</v>
      </c>
      <c r="L646" s="56">
        <f t="shared" si="272"/>
        <v>4</v>
      </c>
      <c r="M646" s="56">
        <f t="shared" si="254"/>
        <v>4</v>
      </c>
      <c r="N646" s="57">
        <f t="shared" si="258"/>
        <v>4</v>
      </c>
      <c r="O646" s="57" t="e">
        <f t="shared" si="259"/>
        <v>#N/A</v>
      </c>
      <c r="P646" s="56" t="e">
        <f t="shared" si="260"/>
        <v>#N/A</v>
      </c>
      <c r="Q646" s="56" t="e">
        <f t="shared" si="277"/>
        <v>#N/A</v>
      </c>
      <c r="R646" s="7" t="e">
        <f t="shared" si="261"/>
        <v>#N/A</v>
      </c>
      <c r="S646" s="7" t="e">
        <f t="shared" si="262"/>
        <v>#N/A</v>
      </c>
      <c r="T646" s="56">
        <f t="shared" si="273"/>
        <v>16</v>
      </c>
      <c r="U646" s="56">
        <f t="shared" si="263"/>
        <v>1</v>
      </c>
      <c r="W646" s="8" t="str">
        <f t="shared" si="264"/>
        <v>IN</v>
      </c>
      <c r="X646" s="58" t="str">
        <f t="shared" si="270"/>
        <v/>
      </c>
      <c r="Y646" s="59">
        <f t="shared" si="274"/>
        <v>0</v>
      </c>
      <c r="Z646" s="59">
        <f t="shared" si="275"/>
        <v>1734.7739792423322</v>
      </c>
      <c r="AA646" s="59">
        <f>IFERROR(IF(U646&gt;1,"",MAX($Z$353:Z646)*P646),0)</f>
        <v>0</v>
      </c>
      <c r="AB646" s="59">
        <f t="shared" si="276"/>
        <v>65414.654249655359</v>
      </c>
    </row>
    <row r="647" spans="1:28" ht="15.75" customHeight="1" x14ac:dyDescent="0.25">
      <c r="A647" s="78">
        <f t="shared" si="269"/>
        <v>45499</v>
      </c>
      <c r="B647" s="2" t="e">
        <f>VLOOKUP(A647,Import!$A$2:$H$8,5,FALSE)</f>
        <v>#N/A</v>
      </c>
      <c r="C647" s="54" t="e">
        <f t="shared" si="266"/>
        <v>#N/A</v>
      </c>
      <c r="D647" s="79" t="e">
        <f>VLOOKUP(A647,Import!$A$2:$H$8,2,FALSE)</f>
        <v>#N/A</v>
      </c>
      <c r="E647" s="55" t="e">
        <f t="shared" ref="E647:E710" si="279">(D647-D646)/D646</f>
        <v>#N/A</v>
      </c>
      <c r="F647" s="8" t="e">
        <f t="shared" si="278"/>
        <v>#N/A</v>
      </c>
      <c r="G647" s="76" t="e">
        <f t="shared" si="255"/>
        <v>#N/A</v>
      </c>
      <c r="H647" s="56" t="e">
        <f t="shared" si="268"/>
        <v>#N/A</v>
      </c>
      <c r="I647" s="7" t="e">
        <f t="shared" si="256"/>
        <v>#N/A</v>
      </c>
      <c r="J647" s="7" t="e">
        <f t="shared" si="257"/>
        <v>#N/A</v>
      </c>
      <c r="K647" s="56">
        <f t="shared" si="271"/>
        <v>20</v>
      </c>
      <c r="L647" s="56">
        <f t="shared" si="272"/>
        <v>4</v>
      </c>
      <c r="M647" s="56">
        <f t="shared" ref="M647:M710" si="280">IF(L647&lt;L646,0,L647)</f>
        <v>4</v>
      </c>
      <c r="N647" s="57">
        <f t="shared" si="258"/>
        <v>4</v>
      </c>
      <c r="O647" s="57" t="e">
        <f t="shared" si="259"/>
        <v>#N/A</v>
      </c>
      <c r="P647" s="56" t="e">
        <f t="shared" si="260"/>
        <v>#N/A</v>
      </c>
      <c r="Q647" s="56" t="e">
        <f t="shared" si="277"/>
        <v>#N/A</v>
      </c>
      <c r="R647" s="7" t="e">
        <f t="shared" si="261"/>
        <v>#N/A</v>
      </c>
      <c r="S647" s="7" t="e">
        <f t="shared" si="262"/>
        <v>#N/A</v>
      </c>
      <c r="T647" s="56">
        <f t="shared" si="273"/>
        <v>16</v>
      </c>
      <c r="U647" s="56">
        <f t="shared" si="263"/>
        <v>1</v>
      </c>
      <c r="W647" s="8" t="str">
        <f t="shared" si="264"/>
        <v>IN</v>
      </c>
      <c r="X647" s="58" t="str">
        <f t="shared" si="270"/>
        <v/>
      </c>
      <c r="Y647" s="59">
        <f t="shared" si="274"/>
        <v>0</v>
      </c>
      <c r="Z647" s="59">
        <f t="shared" si="275"/>
        <v>1734.7739792423322</v>
      </c>
      <c r="AA647" s="59">
        <f>IFERROR(IF(U647&gt;1,"",MAX($Z$353:Z647)*P647),0)</f>
        <v>0</v>
      </c>
      <c r="AB647" s="59">
        <f t="shared" si="276"/>
        <v>65414.654249655359</v>
      </c>
    </row>
    <row r="648" spans="1:28" ht="15.75" customHeight="1" x14ac:dyDescent="0.25">
      <c r="A648" s="78">
        <f t="shared" si="269"/>
        <v>45500</v>
      </c>
      <c r="B648" s="2" t="e">
        <f>VLOOKUP(A648,Import!$A$2:$H$8,5,FALSE)</f>
        <v>#N/A</v>
      </c>
      <c r="C648" s="54" t="e">
        <f t="shared" si="266"/>
        <v>#N/A</v>
      </c>
      <c r="D648" s="79" t="e">
        <f>VLOOKUP(A648,Import!$A$2:$H$8,2,FALSE)</f>
        <v>#N/A</v>
      </c>
      <c r="E648" s="55" t="e">
        <f t="shared" si="279"/>
        <v>#N/A</v>
      </c>
      <c r="F648" s="8" t="e">
        <f t="shared" si="278"/>
        <v>#N/A</v>
      </c>
      <c r="G648" s="76" t="e">
        <f t="shared" si="255"/>
        <v>#N/A</v>
      </c>
      <c r="H648" s="56" t="e">
        <f t="shared" si="268"/>
        <v>#N/A</v>
      </c>
      <c r="I648" s="7" t="e">
        <f t="shared" si="256"/>
        <v>#N/A</v>
      </c>
      <c r="J648" s="7" t="e">
        <f t="shared" si="257"/>
        <v>#N/A</v>
      </c>
      <c r="K648" s="56">
        <f t="shared" si="271"/>
        <v>20</v>
      </c>
      <c r="L648" s="56">
        <f t="shared" si="272"/>
        <v>4</v>
      </c>
      <c r="M648" s="56">
        <f t="shared" si="280"/>
        <v>4</v>
      </c>
      <c r="N648" s="57">
        <f t="shared" si="258"/>
        <v>4</v>
      </c>
      <c r="O648" s="57" t="e">
        <f t="shared" si="259"/>
        <v>#N/A</v>
      </c>
      <c r="P648" s="56" t="e">
        <f t="shared" si="260"/>
        <v>#N/A</v>
      </c>
      <c r="Q648" s="56" t="e">
        <f t="shared" si="277"/>
        <v>#N/A</v>
      </c>
      <c r="R648" s="7" t="e">
        <f t="shared" si="261"/>
        <v>#N/A</v>
      </c>
      <c r="S648" s="7" t="e">
        <f t="shared" si="262"/>
        <v>#N/A</v>
      </c>
      <c r="T648" s="56">
        <f t="shared" si="273"/>
        <v>16</v>
      </c>
      <c r="U648" s="56">
        <f t="shared" si="263"/>
        <v>1</v>
      </c>
      <c r="W648" s="8" t="str">
        <f t="shared" si="264"/>
        <v>IN</v>
      </c>
      <c r="X648" s="58" t="str">
        <f t="shared" si="270"/>
        <v/>
      </c>
      <c r="Y648" s="59">
        <f t="shared" si="274"/>
        <v>0</v>
      </c>
      <c r="Z648" s="59">
        <f t="shared" si="275"/>
        <v>1734.7739792423322</v>
      </c>
      <c r="AA648" s="59">
        <f>IFERROR(IF(U648&gt;1,"",MAX($Z$353:Z648)*P648),0)</f>
        <v>0</v>
      </c>
      <c r="AB648" s="59">
        <f t="shared" si="276"/>
        <v>65414.654249655359</v>
      </c>
    </row>
    <row r="649" spans="1:28" ht="15.75" customHeight="1" x14ac:dyDescent="0.25">
      <c r="A649" s="78">
        <f t="shared" si="269"/>
        <v>45501</v>
      </c>
      <c r="B649" s="2" t="e">
        <f>VLOOKUP(A649,Import!$A$2:$H$8,5,FALSE)</f>
        <v>#N/A</v>
      </c>
      <c r="C649" s="54" t="e">
        <f t="shared" si="266"/>
        <v>#N/A</v>
      </c>
      <c r="D649" s="79" t="e">
        <f>VLOOKUP(A649,Import!$A$2:$H$8,2,FALSE)</f>
        <v>#N/A</v>
      </c>
      <c r="E649" s="55" t="e">
        <f t="shared" si="279"/>
        <v>#N/A</v>
      </c>
      <c r="F649" s="8" t="e">
        <f t="shared" si="278"/>
        <v>#N/A</v>
      </c>
      <c r="G649" s="76" t="e">
        <f t="shared" si="255"/>
        <v>#N/A</v>
      </c>
      <c r="H649" s="56" t="e">
        <f t="shared" si="268"/>
        <v>#N/A</v>
      </c>
      <c r="I649" s="7" t="e">
        <f t="shared" si="256"/>
        <v>#N/A</v>
      </c>
      <c r="J649" s="7" t="e">
        <f t="shared" si="257"/>
        <v>#N/A</v>
      </c>
      <c r="K649" s="56">
        <f t="shared" si="271"/>
        <v>20</v>
      </c>
      <c r="L649" s="56">
        <f t="shared" si="272"/>
        <v>4</v>
      </c>
      <c r="M649" s="56">
        <f t="shared" si="280"/>
        <v>4</v>
      </c>
      <c r="N649" s="57">
        <f t="shared" si="258"/>
        <v>4</v>
      </c>
      <c r="O649" s="57" t="e">
        <f t="shared" si="259"/>
        <v>#N/A</v>
      </c>
      <c r="P649" s="56" t="e">
        <f t="shared" si="260"/>
        <v>#N/A</v>
      </c>
      <c r="Q649" s="56" t="e">
        <f t="shared" si="277"/>
        <v>#N/A</v>
      </c>
      <c r="R649" s="7" t="e">
        <f t="shared" si="261"/>
        <v>#N/A</v>
      </c>
      <c r="S649" s="7" t="e">
        <f t="shared" si="262"/>
        <v>#N/A</v>
      </c>
      <c r="T649" s="56">
        <f t="shared" si="273"/>
        <v>16</v>
      </c>
      <c r="U649" s="56">
        <f t="shared" si="263"/>
        <v>1</v>
      </c>
      <c r="W649" s="8" t="str">
        <f t="shared" si="264"/>
        <v>IN</v>
      </c>
      <c r="X649" s="58" t="str">
        <f t="shared" si="270"/>
        <v/>
      </c>
      <c r="Y649" s="59">
        <f t="shared" si="274"/>
        <v>0</v>
      </c>
      <c r="Z649" s="59">
        <f t="shared" si="275"/>
        <v>1734.7739792423322</v>
      </c>
      <c r="AA649" s="59">
        <f>IFERROR(IF(U649&gt;1,"",MAX($Z$353:Z649)*P649),0)</f>
        <v>0</v>
      </c>
      <c r="AB649" s="59">
        <f t="shared" si="276"/>
        <v>65414.654249655359</v>
      </c>
    </row>
    <row r="650" spans="1:28" ht="15.75" customHeight="1" x14ac:dyDescent="0.25">
      <c r="A650" s="78">
        <f t="shared" si="269"/>
        <v>45502</v>
      </c>
      <c r="B650" s="2" t="e">
        <f>VLOOKUP(A650,Import!$A$2:$H$8,5,FALSE)</f>
        <v>#N/A</v>
      </c>
      <c r="C650" s="54" t="e">
        <f t="shared" si="266"/>
        <v>#N/A</v>
      </c>
      <c r="D650" s="79" t="e">
        <f>VLOOKUP(A650,Import!$A$2:$H$8,2,FALSE)</f>
        <v>#N/A</v>
      </c>
      <c r="E650" s="55" t="e">
        <f t="shared" si="279"/>
        <v>#N/A</v>
      </c>
      <c r="F650" s="8" t="e">
        <f t="shared" si="278"/>
        <v>#N/A</v>
      </c>
      <c r="G650" s="76" t="e">
        <f t="shared" ref="G650:G713" si="281">IF(F649=1,B650,"")</f>
        <v>#N/A</v>
      </c>
      <c r="H650" s="56" t="e">
        <f t="shared" si="268"/>
        <v>#N/A</v>
      </c>
      <c r="I650" s="7" t="e">
        <f t="shared" ref="I650:I713" si="282">IF(F649=1,C650,"")</f>
        <v>#N/A</v>
      </c>
      <c r="J650" s="7" t="e">
        <f t="shared" ref="J650:J713" si="283">IF(F649=1,E650,"")</f>
        <v>#N/A</v>
      </c>
      <c r="K650" s="56">
        <f t="shared" si="271"/>
        <v>20</v>
      </c>
      <c r="L650" s="56">
        <f t="shared" si="272"/>
        <v>4</v>
      </c>
      <c r="M650" s="56">
        <f t="shared" si="280"/>
        <v>4</v>
      </c>
      <c r="N650" s="57">
        <f t="shared" ref="N650:N713" si="284">IF(L650&lt;0,0,L650)</f>
        <v>4</v>
      </c>
      <c r="O650" s="57" t="e">
        <f t="shared" ref="O650:O713" si="285">IF(E650&gt;0,IF(C651&lt;0,1,"X"),"")</f>
        <v>#N/A</v>
      </c>
      <c r="P650" s="56" t="e">
        <f t="shared" ref="P650:P713" si="286">IF(O649=1,B650,"")</f>
        <v>#N/A</v>
      </c>
      <c r="Q650" s="56" t="e">
        <f t="shared" si="277"/>
        <v>#N/A</v>
      </c>
      <c r="R650" s="7" t="e">
        <f t="shared" ref="R650:R713" si="287">IF(O649=1,C650,"")</f>
        <v>#N/A</v>
      </c>
      <c r="S650" s="7" t="e">
        <f t="shared" ref="S650:S713" si="288">IF(O649=1,E650,"")</f>
        <v>#N/A</v>
      </c>
      <c r="T650" s="56">
        <f t="shared" si="273"/>
        <v>16</v>
      </c>
      <c r="U650" s="56">
        <f t="shared" ref="U650:U713" si="289">IF(L650&lt;0,0,1)</f>
        <v>1</v>
      </c>
      <c r="W650" s="8" t="str">
        <f t="shared" ref="W650:W713" si="290">IF(M650&gt;0,"IN","OUT")</f>
        <v>IN</v>
      </c>
      <c r="X650" s="58" t="str">
        <f t="shared" si="270"/>
        <v/>
      </c>
      <c r="Y650" s="59">
        <f t="shared" si="274"/>
        <v>0</v>
      </c>
      <c r="Z650" s="59">
        <f t="shared" si="275"/>
        <v>1734.7739792423322</v>
      </c>
      <c r="AA650" s="59">
        <f>IFERROR(IF(U650&gt;1,"",MAX($Z$353:Z650)*P650),0)</f>
        <v>0</v>
      </c>
      <c r="AB650" s="59">
        <f t="shared" si="276"/>
        <v>65414.654249655359</v>
      </c>
    </row>
    <row r="651" spans="1:28" ht="15.75" customHeight="1" x14ac:dyDescent="0.25">
      <c r="A651" s="78">
        <f t="shared" si="269"/>
        <v>45503</v>
      </c>
      <c r="B651" s="2" t="e">
        <f>VLOOKUP(A651,Import!$A$2:$H$8,5,FALSE)</f>
        <v>#N/A</v>
      </c>
      <c r="C651" s="54" t="e">
        <f t="shared" si="266"/>
        <v>#N/A</v>
      </c>
      <c r="D651" s="79" t="e">
        <f>VLOOKUP(A651,Import!$A$2:$H$8,2,FALSE)</f>
        <v>#N/A</v>
      </c>
      <c r="E651" s="55" t="e">
        <f t="shared" si="279"/>
        <v>#N/A</v>
      </c>
      <c r="F651" s="8" t="e">
        <f t="shared" si="278"/>
        <v>#N/A</v>
      </c>
      <c r="G651" s="76" t="e">
        <f t="shared" si="281"/>
        <v>#N/A</v>
      </c>
      <c r="H651" s="56" t="e">
        <f t="shared" si="268"/>
        <v>#N/A</v>
      </c>
      <c r="I651" s="7" t="e">
        <f t="shared" si="282"/>
        <v>#N/A</v>
      </c>
      <c r="J651" s="7" t="e">
        <f t="shared" si="283"/>
        <v>#N/A</v>
      </c>
      <c r="K651" s="56">
        <f t="shared" si="271"/>
        <v>20</v>
      </c>
      <c r="L651" s="56">
        <f t="shared" si="272"/>
        <v>4</v>
      </c>
      <c r="M651" s="56">
        <f t="shared" si="280"/>
        <v>4</v>
      </c>
      <c r="N651" s="57">
        <f t="shared" si="284"/>
        <v>4</v>
      </c>
      <c r="O651" s="57" t="e">
        <f t="shared" si="285"/>
        <v>#N/A</v>
      </c>
      <c r="P651" s="56" t="e">
        <f t="shared" si="286"/>
        <v>#N/A</v>
      </c>
      <c r="Q651" s="56" t="e">
        <f t="shared" si="277"/>
        <v>#N/A</v>
      </c>
      <c r="R651" s="7" t="e">
        <f t="shared" si="287"/>
        <v>#N/A</v>
      </c>
      <c r="S651" s="7" t="e">
        <f t="shared" si="288"/>
        <v>#N/A</v>
      </c>
      <c r="T651" s="56">
        <f t="shared" si="273"/>
        <v>16</v>
      </c>
      <c r="U651" s="56">
        <f t="shared" si="289"/>
        <v>1</v>
      </c>
      <c r="W651" s="8" t="str">
        <f t="shared" si="290"/>
        <v>IN</v>
      </c>
      <c r="X651" s="58" t="str">
        <f t="shared" si="270"/>
        <v/>
      </c>
      <c r="Y651" s="59">
        <f t="shared" si="274"/>
        <v>0</v>
      </c>
      <c r="Z651" s="59">
        <f t="shared" si="275"/>
        <v>1734.7739792423322</v>
      </c>
      <c r="AA651" s="59">
        <f>IFERROR(IF(U651&gt;1,"",MAX($Z$353:Z651)*P651),0)</f>
        <v>0</v>
      </c>
      <c r="AB651" s="59">
        <f t="shared" si="276"/>
        <v>65414.654249655359</v>
      </c>
    </row>
    <row r="652" spans="1:28" ht="15.75" customHeight="1" x14ac:dyDescent="0.25">
      <c r="A652" s="78">
        <f t="shared" si="269"/>
        <v>45504</v>
      </c>
      <c r="B652" s="2" t="e">
        <f>VLOOKUP(A652,Import!$A$2:$H$8,5,FALSE)</f>
        <v>#N/A</v>
      </c>
      <c r="C652" s="54" t="e">
        <f t="shared" si="266"/>
        <v>#N/A</v>
      </c>
      <c r="D652" s="79" t="e">
        <f>VLOOKUP(A652,Import!$A$2:$H$8,2,FALSE)</f>
        <v>#N/A</v>
      </c>
      <c r="E652" s="55" t="e">
        <f t="shared" si="279"/>
        <v>#N/A</v>
      </c>
      <c r="F652" s="8" t="e">
        <f t="shared" si="278"/>
        <v>#N/A</v>
      </c>
      <c r="G652" s="76" t="e">
        <f t="shared" si="281"/>
        <v>#N/A</v>
      </c>
      <c r="H652" s="56" t="e">
        <f t="shared" si="268"/>
        <v>#N/A</v>
      </c>
      <c r="I652" s="7" t="e">
        <f t="shared" si="282"/>
        <v>#N/A</v>
      </c>
      <c r="J652" s="7" t="e">
        <f t="shared" si="283"/>
        <v>#N/A</v>
      </c>
      <c r="K652" s="56">
        <f t="shared" si="271"/>
        <v>20</v>
      </c>
      <c r="L652" s="56">
        <f t="shared" si="272"/>
        <v>4</v>
      </c>
      <c r="M652" s="56">
        <f t="shared" si="280"/>
        <v>4</v>
      </c>
      <c r="N652" s="57">
        <f t="shared" si="284"/>
        <v>4</v>
      </c>
      <c r="O652" s="57" t="e">
        <f t="shared" si="285"/>
        <v>#N/A</v>
      </c>
      <c r="P652" s="56" t="e">
        <f t="shared" si="286"/>
        <v>#N/A</v>
      </c>
      <c r="Q652" s="56" t="e">
        <f t="shared" si="277"/>
        <v>#N/A</v>
      </c>
      <c r="R652" s="7" t="e">
        <f t="shared" si="287"/>
        <v>#N/A</v>
      </c>
      <c r="S652" s="7" t="e">
        <f t="shared" si="288"/>
        <v>#N/A</v>
      </c>
      <c r="T652" s="56">
        <f t="shared" si="273"/>
        <v>16</v>
      </c>
      <c r="U652" s="56">
        <f t="shared" si="289"/>
        <v>1</v>
      </c>
      <c r="W652" s="8" t="str">
        <f t="shared" si="290"/>
        <v>IN</v>
      </c>
      <c r="X652" s="58" t="str">
        <f t="shared" si="270"/>
        <v/>
      </c>
      <c r="Y652" s="59">
        <f t="shared" si="274"/>
        <v>0</v>
      </c>
      <c r="Z652" s="59">
        <f t="shared" si="275"/>
        <v>1734.7739792423322</v>
      </c>
      <c r="AA652" s="59">
        <f>IFERROR(IF(U652&gt;1,"",MAX($Z$353:Z652)*P652),0)</f>
        <v>0</v>
      </c>
      <c r="AB652" s="59">
        <f t="shared" si="276"/>
        <v>65414.654249655359</v>
      </c>
    </row>
    <row r="653" spans="1:28" ht="15.75" customHeight="1" x14ac:dyDescent="0.25">
      <c r="A653" s="78">
        <f t="shared" si="269"/>
        <v>45505</v>
      </c>
      <c r="B653" s="2" t="e">
        <f>VLOOKUP(A653,Import!$A$2:$H$8,5,FALSE)</f>
        <v>#N/A</v>
      </c>
      <c r="C653" s="54" t="e">
        <f t="shared" si="266"/>
        <v>#N/A</v>
      </c>
      <c r="D653" s="79" t="e">
        <f>VLOOKUP(A653,Import!$A$2:$H$8,2,FALSE)</f>
        <v>#N/A</v>
      </c>
      <c r="E653" s="55" t="e">
        <f t="shared" si="279"/>
        <v>#N/A</v>
      </c>
      <c r="F653" s="8" t="e">
        <f t="shared" si="278"/>
        <v>#N/A</v>
      </c>
      <c r="G653" s="76" t="e">
        <f t="shared" si="281"/>
        <v>#N/A</v>
      </c>
      <c r="H653" s="56" t="e">
        <f t="shared" si="268"/>
        <v>#N/A</v>
      </c>
      <c r="I653" s="7" t="e">
        <f t="shared" si="282"/>
        <v>#N/A</v>
      </c>
      <c r="J653" s="7" t="e">
        <f t="shared" si="283"/>
        <v>#N/A</v>
      </c>
      <c r="K653" s="56">
        <f t="shared" si="271"/>
        <v>20</v>
      </c>
      <c r="L653" s="56">
        <f t="shared" si="272"/>
        <v>4</v>
      </c>
      <c r="M653" s="56">
        <f t="shared" si="280"/>
        <v>4</v>
      </c>
      <c r="N653" s="57">
        <f t="shared" si="284"/>
        <v>4</v>
      </c>
      <c r="O653" s="57" t="e">
        <f t="shared" si="285"/>
        <v>#N/A</v>
      </c>
      <c r="P653" s="56" t="e">
        <f t="shared" si="286"/>
        <v>#N/A</v>
      </c>
      <c r="Q653" s="56" t="e">
        <f t="shared" si="277"/>
        <v>#N/A</v>
      </c>
      <c r="R653" s="7" t="e">
        <f t="shared" si="287"/>
        <v>#N/A</v>
      </c>
      <c r="S653" s="7" t="e">
        <f t="shared" si="288"/>
        <v>#N/A</v>
      </c>
      <c r="T653" s="56">
        <f t="shared" si="273"/>
        <v>16</v>
      </c>
      <c r="U653" s="56">
        <f t="shared" si="289"/>
        <v>1</v>
      </c>
      <c r="W653" s="8" t="str">
        <f t="shared" si="290"/>
        <v>IN</v>
      </c>
      <c r="X653" s="58" t="str">
        <f t="shared" si="270"/>
        <v/>
      </c>
      <c r="Y653" s="59">
        <f t="shared" si="274"/>
        <v>0</v>
      </c>
      <c r="Z653" s="59">
        <f t="shared" si="275"/>
        <v>1734.7739792423322</v>
      </c>
      <c r="AA653" s="59">
        <f>IFERROR(IF(U653&gt;1,"",MAX($Z$353:Z653)*P653),0)</f>
        <v>0</v>
      </c>
      <c r="AB653" s="59">
        <f t="shared" si="276"/>
        <v>65414.654249655359</v>
      </c>
    </row>
    <row r="654" spans="1:28" ht="15.75" customHeight="1" x14ac:dyDescent="0.25">
      <c r="A654" s="78">
        <f t="shared" si="269"/>
        <v>45506</v>
      </c>
      <c r="B654" s="2" t="e">
        <f>VLOOKUP(A654,Import!$A$2:$H$8,5,FALSE)</f>
        <v>#N/A</v>
      </c>
      <c r="C654" s="54" t="e">
        <f t="shared" si="266"/>
        <v>#N/A</v>
      </c>
      <c r="D654" s="79" t="e">
        <f>VLOOKUP(A654,Import!$A$2:$H$8,2,FALSE)</f>
        <v>#N/A</v>
      </c>
      <c r="E654" s="55" t="e">
        <f t="shared" si="279"/>
        <v>#N/A</v>
      </c>
      <c r="F654" s="8" t="e">
        <f t="shared" si="278"/>
        <v>#N/A</v>
      </c>
      <c r="G654" s="76" t="e">
        <f t="shared" si="281"/>
        <v>#N/A</v>
      </c>
      <c r="H654" s="56" t="e">
        <f t="shared" si="268"/>
        <v>#N/A</v>
      </c>
      <c r="I654" s="7" t="e">
        <f t="shared" si="282"/>
        <v>#N/A</v>
      </c>
      <c r="J654" s="7" t="e">
        <f t="shared" si="283"/>
        <v>#N/A</v>
      </c>
      <c r="K654" s="56">
        <f t="shared" si="271"/>
        <v>20</v>
      </c>
      <c r="L654" s="56">
        <f t="shared" si="272"/>
        <v>4</v>
      </c>
      <c r="M654" s="56">
        <f t="shared" si="280"/>
        <v>4</v>
      </c>
      <c r="N654" s="57">
        <f t="shared" si="284"/>
        <v>4</v>
      </c>
      <c r="O654" s="57" t="e">
        <f t="shared" si="285"/>
        <v>#N/A</v>
      </c>
      <c r="P654" s="56" t="e">
        <f t="shared" si="286"/>
        <v>#N/A</v>
      </c>
      <c r="Q654" s="56" t="e">
        <f t="shared" si="277"/>
        <v>#N/A</v>
      </c>
      <c r="R654" s="7" t="e">
        <f t="shared" si="287"/>
        <v>#N/A</v>
      </c>
      <c r="S654" s="7" t="e">
        <f t="shared" si="288"/>
        <v>#N/A</v>
      </c>
      <c r="T654" s="56">
        <f t="shared" si="273"/>
        <v>16</v>
      </c>
      <c r="U654" s="56">
        <f t="shared" si="289"/>
        <v>1</v>
      </c>
      <c r="W654" s="8" t="str">
        <f t="shared" si="290"/>
        <v>IN</v>
      </c>
      <c r="X654" s="58" t="str">
        <f t="shared" si="270"/>
        <v/>
      </c>
      <c r="Y654" s="59">
        <f t="shared" si="274"/>
        <v>0</v>
      </c>
      <c r="Z654" s="59">
        <f t="shared" si="275"/>
        <v>1734.7739792423322</v>
      </c>
      <c r="AA654" s="59">
        <f>IFERROR(IF(U654&gt;1,"",MAX($Z$353:Z654)*P654),0)</f>
        <v>0</v>
      </c>
      <c r="AB654" s="59">
        <f t="shared" si="276"/>
        <v>65414.654249655359</v>
      </c>
    </row>
    <row r="655" spans="1:28" ht="15.75" customHeight="1" x14ac:dyDescent="0.25">
      <c r="A655" s="78">
        <f t="shared" si="269"/>
        <v>45507</v>
      </c>
      <c r="B655" s="2" t="e">
        <f>VLOOKUP(A655,Import!$A$2:$H$8,5,FALSE)</f>
        <v>#N/A</v>
      </c>
      <c r="C655" s="54" t="e">
        <f t="shared" si="266"/>
        <v>#N/A</v>
      </c>
      <c r="D655" s="79" t="e">
        <f>VLOOKUP(A655,Import!$A$2:$H$8,2,FALSE)</f>
        <v>#N/A</v>
      </c>
      <c r="E655" s="55" t="e">
        <f t="shared" si="279"/>
        <v>#N/A</v>
      </c>
      <c r="F655" s="8" t="e">
        <f t="shared" si="278"/>
        <v>#N/A</v>
      </c>
      <c r="G655" s="76" t="e">
        <f t="shared" si="281"/>
        <v>#N/A</v>
      </c>
      <c r="H655" s="56" t="e">
        <f t="shared" si="268"/>
        <v>#N/A</v>
      </c>
      <c r="I655" s="7" t="e">
        <f t="shared" si="282"/>
        <v>#N/A</v>
      </c>
      <c r="J655" s="7" t="e">
        <f t="shared" si="283"/>
        <v>#N/A</v>
      </c>
      <c r="K655" s="56">
        <f t="shared" si="271"/>
        <v>20</v>
      </c>
      <c r="L655" s="56">
        <f t="shared" si="272"/>
        <v>4</v>
      </c>
      <c r="M655" s="56">
        <f t="shared" si="280"/>
        <v>4</v>
      </c>
      <c r="N655" s="57">
        <f t="shared" si="284"/>
        <v>4</v>
      </c>
      <c r="O655" s="57" t="e">
        <f t="shared" si="285"/>
        <v>#N/A</v>
      </c>
      <c r="P655" s="56" t="e">
        <f t="shared" si="286"/>
        <v>#N/A</v>
      </c>
      <c r="Q655" s="56" t="e">
        <f t="shared" si="277"/>
        <v>#N/A</v>
      </c>
      <c r="R655" s="7" t="e">
        <f t="shared" si="287"/>
        <v>#N/A</v>
      </c>
      <c r="S655" s="7" t="e">
        <f t="shared" si="288"/>
        <v>#N/A</v>
      </c>
      <c r="T655" s="56">
        <f t="shared" si="273"/>
        <v>16</v>
      </c>
      <c r="U655" s="56">
        <f t="shared" si="289"/>
        <v>1</v>
      </c>
      <c r="W655" s="8" t="str">
        <f t="shared" si="290"/>
        <v>IN</v>
      </c>
      <c r="X655" s="58" t="str">
        <f t="shared" si="270"/>
        <v/>
      </c>
      <c r="Y655" s="59">
        <f t="shared" si="274"/>
        <v>0</v>
      </c>
      <c r="Z655" s="59">
        <f t="shared" si="275"/>
        <v>1734.7739792423322</v>
      </c>
      <c r="AA655" s="59">
        <f>IFERROR(IF(U655&gt;1,"",MAX($Z$353:Z655)*P655),0)</f>
        <v>0</v>
      </c>
      <c r="AB655" s="59">
        <f t="shared" si="276"/>
        <v>65414.654249655359</v>
      </c>
    </row>
    <row r="656" spans="1:28" ht="15.75" customHeight="1" x14ac:dyDescent="0.25">
      <c r="A656" s="78">
        <f t="shared" si="269"/>
        <v>45508</v>
      </c>
      <c r="B656" s="2" t="e">
        <f>VLOOKUP(A656,Import!$A$2:$H$8,5,FALSE)</f>
        <v>#N/A</v>
      </c>
      <c r="C656" s="54" t="e">
        <f t="shared" si="266"/>
        <v>#N/A</v>
      </c>
      <c r="D656" s="79" t="e">
        <f>VLOOKUP(A656,Import!$A$2:$H$8,2,FALSE)</f>
        <v>#N/A</v>
      </c>
      <c r="E656" s="55" t="e">
        <f t="shared" si="279"/>
        <v>#N/A</v>
      </c>
      <c r="F656" s="8" t="e">
        <f t="shared" si="278"/>
        <v>#N/A</v>
      </c>
      <c r="G656" s="76" t="e">
        <f t="shared" si="281"/>
        <v>#N/A</v>
      </c>
      <c r="H656" s="56" t="e">
        <f t="shared" si="268"/>
        <v>#N/A</v>
      </c>
      <c r="I656" s="7" t="e">
        <f t="shared" si="282"/>
        <v>#N/A</v>
      </c>
      <c r="J656" s="7" t="e">
        <f t="shared" si="283"/>
        <v>#N/A</v>
      </c>
      <c r="K656" s="56">
        <f t="shared" si="271"/>
        <v>20</v>
      </c>
      <c r="L656" s="56">
        <f t="shared" si="272"/>
        <v>4</v>
      </c>
      <c r="M656" s="56">
        <f t="shared" si="280"/>
        <v>4</v>
      </c>
      <c r="N656" s="57">
        <f t="shared" si="284"/>
        <v>4</v>
      </c>
      <c r="O656" s="57" t="e">
        <f t="shared" si="285"/>
        <v>#N/A</v>
      </c>
      <c r="P656" s="56" t="e">
        <f t="shared" si="286"/>
        <v>#N/A</v>
      </c>
      <c r="Q656" s="56" t="e">
        <f t="shared" si="277"/>
        <v>#N/A</v>
      </c>
      <c r="R656" s="7" t="e">
        <f t="shared" si="287"/>
        <v>#N/A</v>
      </c>
      <c r="S656" s="7" t="e">
        <f t="shared" si="288"/>
        <v>#N/A</v>
      </c>
      <c r="T656" s="56">
        <f t="shared" si="273"/>
        <v>16</v>
      </c>
      <c r="U656" s="56">
        <f t="shared" si="289"/>
        <v>1</v>
      </c>
      <c r="W656" s="8" t="str">
        <f t="shared" si="290"/>
        <v>IN</v>
      </c>
      <c r="X656" s="58" t="str">
        <f t="shared" si="270"/>
        <v/>
      </c>
      <c r="Y656" s="59">
        <f t="shared" si="274"/>
        <v>0</v>
      </c>
      <c r="Z656" s="59">
        <f t="shared" si="275"/>
        <v>1734.7739792423322</v>
      </c>
      <c r="AA656" s="59">
        <f>IFERROR(IF(U656&gt;1,"",MAX($Z$353:Z656)*P656),0)</f>
        <v>0</v>
      </c>
      <c r="AB656" s="59">
        <f t="shared" si="276"/>
        <v>65414.654249655359</v>
      </c>
    </row>
    <row r="657" spans="1:28" ht="15.75" customHeight="1" x14ac:dyDescent="0.25">
      <c r="A657" s="78">
        <f t="shared" si="269"/>
        <v>45509</v>
      </c>
      <c r="B657" s="2" t="e">
        <f>VLOOKUP(A657,Import!$A$2:$H$8,5,FALSE)</f>
        <v>#N/A</v>
      </c>
      <c r="C657" s="54" t="e">
        <f t="shared" si="266"/>
        <v>#N/A</v>
      </c>
      <c r="D657" s="79" t="e">
        <f>VLOOKUP(A657,Import!$A$2:$H$8,2,FALSE)</f>
        <v>#N/A</v>
      </c>
      <c r="E657" s="55" t="e">
        <f t="shared" si="279"/>
        <v>#N/A</v>
      </c>
      <c r="F657" s="8" t="e">
        <f t="shared" si="278"/>
        <v>#N/A</v>
      </c>
      <c r="G657" s="76" t="e">
        <f t="shared" si="281"/>
        <v>#N/A</v>
      </c>
      <c r="H657" s="56" t="e">
        <f t="shared" si="268"/>
        <v>#N/A</v>
      </c>
      <c r="I657" s="7" t="e">
        <f t="shared" si="282"/>
        <v>#N/A</v>
      </c>
      <c r="J657" s="7" t="e">
        <f t="shared" si="283"/>
        <v>#N/A</v>
      </c>
      <c r="K657" s="56">
        <f t="shared" si="271"/>
        <v>20</v>
      </c>
      <c r="L657" s="56">
        <f t="shared" si="272"/>
        <v>4</v>
      </c>
      <c r="M657" s="56">
        <f t="shared" si="280"/>
        <v>4</v>
      </c>
      <c r="N657" s="57">
        <f t="shared" si="284"/>
        <v>4</v>
      </c>
      <c r="O657" s="57" t="e">
        <f t="shared" si="285"/>
        <v>#N/A</v>
      </c>
      <c r="P657" s="56" t="e">
        <f t="shared" si="286"/>
        <v>#N/A</v>
      </c>
      <c r="Q657" s="56" t="e">
        <f t="shared" si="277"/>
        <v>#N/A</v>
      </c>
      <c r="R657" s="7" t="e">
        <f t="shared" si="287"/>
        <v>#N/A</v>
      </c>
      <c r="S657" s="7" t="e">
        <f t="shared" si="288"/>
        <v>#N/A</v>
      </c>
      <c r="T657" s="56">
        <f t="shared" si="273"/>
        <v>16</v>
      </c>
      <c r="U657" s="56">
        <f t="shared" si="289"/>
        <v>1</v>
      </c>
      <c r="W657" s="8" t="str">
        <f t="shared" si="290"/>
        <v>IN</v>
      </c>
      <c r="X657" s="58" t="str">
        <f t="shared" si="270"/>
        <v/>
      </c>
      <c r="Y657" s="59">
        <f t="shared" si="274"/>
        <v>0</v>
      </c>
      <c r="Z657" s="59">
        <f t="shared" si="275"/>
        <v>1734.7739792423322</v>
      </c>
      <c r="AA657" s="59">
        <f>IFERROR(IF(U657&gt;1,"",MAX($Z$353:Z657)*P657),0)</f>
        <v>0</v>
      </c>
      <c r="AB657" s="59">
        <f t="shared" si="276"/>
        <v>65414.654249655359</v>
      </c>
    </row>
    <row r="658" spans="1:28" ht="15.75" customHeight="1" x14ac:dyDescent="0.25">
      <c r="A658" s="78">
        <f t="shared" si="269"/>
        <v>45510</v>
      </c>
      <c r="B658" s="2" t="e">
        <f>VLOOKUP(A658,Import!$A$2:$H$8,5,FALSE)</f>
        <v>#N/A</v>
      </c>
      <c r="C658" s="54" t="e">
        <f t="shared" si="266"/>
        <v>#N/A</v>
      </c>
      <c r="D658" s="79" t="e">
        <f>VLOOKUP(A658,Import!$A$2:$H$8,2,FALSE)</f>
        <v>#N/A</v>
      </c>
      <c r="E658" s="55" t="e">
        <f t="shared" si="279"/>
        <v>#N/A</v>
      </c>
      <c r="F658" s="8" t="e">
        <f t="shared" si="278"/>
        <v>#N/A</v>
      </c>
      <c r="G658" s="76" t="e">
        <f t="shared" si="281"/>
        <v>#N/A</v>
      </c>
      <c r="H658" s="56" t="e">
        <f t="shared" si="268"/>
        <v>#N/A</v>
      </c>
      <c r="I658" s="7" t="e">
        <f t="shared" si="282"/>
        <v>#N/A</v>
      </c>
      <c r="J658" s="7" t="e">
        <f t="shared" si="283"/>
        <v>#N/A</v>
      </c>
      <c r="K658" s="56">
        <f t="shared" si="271"/>
        <v>20</v>
      </c>
      <c r="L658" s="56">
        <f t="shared" si="272"/>
        <v>4</v>
      </c>
      <c r="M658" s="56">
        <f t="shared" si="280"/>
        <v>4</v>
      </c>
      <c r="N658" s="57">
        <f t="shared" si="284"/>
        <v>4</v>
      </c>
      <c r="O658" s="57" t="e">
        <f t="shared" si="285"/>
        <v>#N/A</v>
      </c>
      <c r="P658" s="56" t="e">
        <f t="shared" si="286"/>
        <v>#N/A</v>
      </c>
      <c r="Q658" s="56" t="e">
        <f t="shared" si="277"/>
        <v>#N/A</v>
      </c>
      <c r="R658" s="7" t="e">
        <f t="shared" si="287"/>
        <v>#N/A</v>
      </c>
      <c r="S658" s="7" t="e">
        <f t="shared" si="288"/>
        <v>#N/A</v>
      </c>
      <c r="T658" s="56">
        <f t="shared" si="273"/>
        <v>16</v>
      </c>
      <c r="U658" s="56">
        <f t="shared" si="289"/>
        <v>1</v>
      </c>
      <c r="W658" s="8" t="str">
        <f t="shared" si="290"/>
        <v>IN</v>
      </c>
      <c r="X658" s="58" t="str">
        <f t="shared" si="270"/>
        <v/>
      </c>
      <c r="Y658" s="59">
        <f t="shared" si="274"/>
        <v>0</v>
      </c>
      <c r="Z658" s="59">
        <f t="shared" si="275"/>
        <v>1734.7739792423322</v>
      </c>
      <c r="AA658" s="59">
        <f>IFERROR(IF(U658&gt;1,"",MAX($Z$353:Z658)*P658),0)</f>
        <v>0</v>
      </c>
      <c r="AB658" s="59">
        <f t="shared" si="276"/>
        <v>65414.654249655359</v>
      </c>
    </row>
    <row r="659" spans="1:28" ht="15.75" customHeight="1" x14ac:dyDescent="0.25">
      <c r="A659" s="78">
        <f t="shared" si="269"/>
        <v>45511</v>
      </c>
      <c r="B659" s="2" t="e">
        <f>VLOOKUP(A659,Import!$A$2:$H$8,5,FALSE)</f>
        <v>#N/A</v>
      </c>
      <c r="C659" s="54" t="e">
        <f t="shared" si="266"/>
        <v>#N/A</v>
      </c>
      <c r="D659" s="79" t="e">
        <f>VLOOKUP(A659,Import!$A$2:$H$8,2,FALSE)</f>
        <v>#N/A</v>
      </c>
      <c r="E659" s="55" t="e">
        <f t="shared" si="279"/>
        <v>#N/A</v>
      </c>
      <c r="F659" s="8" t="e">
        <f t="shared" si="278"/>
        <v>#N/A</v>
      </c>
      <c r="G659" s="76" t="e">
        <f t="shared" si="281"/>
        <v>#N/A</v>
      </c>
      <c r="H659" s="56" t="e">
        <f t="shared" si="268"/>
        <v>#N/A</v>
      </c>
      <c r="I659" s="7" t="e">
        <f t="shared" si="282"/>
        <v>#N/A</v>
      </c>
      <c r="J659" s="7" t="e">
        <f t="shared" si="283"/>
        <v>#N/A</v>
      </c>
      <c r="K659" s="56">
        <f t="shared" si="271"/>
        <v>20</v>
      </c>
      <c r="L659" s="56">
        <f t="shared" si="272"/>
        <v>4</v>
      </c>
      <c r="M659" s="56">
        <f t="shared" si="280"/>
        <v>4</v>
      </c>
      <c r="N659" s="57">
        <f t="shared" si="284"/>
        <v>4</v>
      </c>
      <c r="O659" s="57" t="e">
        <f t="shared" si="285"/>
        <v>#N/A</v>
      </c>
      <c r="P659" s="56" t="e">
        <f t="shared" si="286"/>
        <v>#N/A</v>
      </c>
      <c r="Q659" s="56" t="e">
        <f t="shared" si="277"/>
        <v>#N/A</v>
      </c>
      <c r="R659" s="7" t="e">
        <f t="shared" si="287"/>
        <v>#N/A</v>
      </c>
      <c r="S659" s="7" t="e">
        <f t="shared" si="288"/>
        <v>#N/A</v>
      </c>
      <c r="T659" s="56">
        <f t="shared" si="273"/>
        <v>16</v>
      </c>
      <c r="U659" s="56">
        <f t="shared" si="289"/>
        <v>1</v>
      </c>
      <c r="W659" s="8" t="str">
        <f t="shared" si="290"/>
        <v>IN</v>
      </c>
      <c r="X659" s="58" t="str">
        <f t="shared" si="270"/>
        <v/>
      </c>
      <c r="Y659" s="59">
        <f t="shared" si="274"/>
        <v>0</v>
      </c>
      <c r="Z659" s="59">
        <f t="shared" si="275"/>
        <v>1734.7739792423322</v>
      </c>
      <c r="AA659" s="59">
        <f>IFERROR(IF(U659&gt;1,"",MAX($Z$353:Z659)*P659),0)</f>
        <v>0</v>
      </c>
      <c r="AB659" s="59">
        <f t="shared" si="276"/>
        <v>65414.654249655359</v>
      </c>
    </row>
    <row r="660" spans="1:28" ht="15.75" customHeight="1" x14ac:dyDescent="0.25">
      <c r="A660" s="78">
        <f t="shared" si="269"/>
        <v>45512</v>
      </c>
      <c r="B660" s="2" t="e">
        <f>VLOOKUP(A660,Import!$A$2:$H$8,5,FALSE)</f>
        <v>#N/A</v>
      </c>
      <c r="C660" s="54" t="e">
        <f t="shared" si="266"/>
        <v>#N/A</v>
      </c>
      <c r="D660" s="79" t="e">
        <f>VLOOKUP(A660,Import!$A$2:$H$8,2,FALSE)</f>
        <v>#N/A</v>
      </c>
      <c r="E660" s="55" t="e">
        <f t="shared" si="279"/>
        <v>#N/A</v>
      </c>
      <c r="F660" s="8" t="e">
        <f t="shared" si="278"/>
        <v>#N/A</v>
      </c>
      <c r="G660" s="76" t="e">
        <f t="shared" si="281"/>
        <v>#N/A</v>
      </c>
      <c r="H660" s="56" t="e">
        <f t="shared" si="268"/>
        <v>#N/A</v>
      </c>
      <c r="I660" s="7" t="e">
        <f t="shared" si="282"/>
        <v>#N/A</v>
      </c>
      <c r="J660" s="7" t="e">
        <f t="shared" si="283"/>
        <v>#N/A</v>
      </c>
      <c r="K660" s="56">
        <f t="shared" si="271"/>
        <v>20</v>
      </c>
      <c r="L660" s="56">
        <f t="shared" si="272"/>
        <v>4</v>
      </c>
      <c r="M660" s="56">
        <f t="shared" si="280"/>
        <v>4</v>
      </c>
      <c r="N660" s="57">
        <f t="shared" si="284"/>
        <v>4</v>
      </c>
      <c r="O660" s="57" t="e">
        <f t="shared" si="285"/>
        <v>#N/A</v>
      </c>
      <c r="P660" s="56" t="e">
        <f t="shared" si="286"/>
        <v>#N/A</v>
      </c>
      <c r="Q660" s="56" t="e">
        <f t="shared" si="277"/>
        <v>#N/A</v>
      </c>
      <c r="R660" s="7" t="e">
        <f t="shared" si="287"/>
        <v>#N/A</v>
      </c>
      <c r="S660" s="7" t="e">
        <f t="shared" si="288"/>
        <v>#N/A</v>
      </c>
      <c r="T660" s="56">
        <f t="shared" si="273"/>
        <v>16</v>
      </c>
      <c r="U660" s="56">
        <f t="shared" si="289"/>
        <v>1</v>
      </c>
      <c r="W660" s="8" t="str">
        <f t="shared" si="290"/>
        <v>IN</v>
      </c>
      <c r="X660" s="58" t="str">
        <f t="shared" si="270"/>
        <v/>
      </c>
      <c r="Y660" s="59">
        <f t="shared" si="274"/>
        <v>0</v>
      </c>
      <c r="Z660" s="59">
        <f t="shared" si="275"/>
        <v>1734.7739792423322</v>
      </c>
      <c r="AA660" s="59">
        <f>IFERROR(IF(U660&gt;1,"",MAX($Z$353:Z660)*P660),0)</f>
        <v>0</v>
      </c>
      <c r="AB660" s="59">
        <f t="shared" si="276"/>
        <v>65414.654249655359</v>
      </c>
    </row>
    <row r="661" spans="1:28" ht="15.75" customHeight="1" x14ac:dyDescent="0.25">
      <c r="A661" s="78">
        <f t="shared" si="269"/>
        <v>45513</v>
      </c>
      <c r="B661" s="2" t="e">
        <f>VLOOKUP(A661,Import!$A$2:$H$8,5,FALSE)</f>
        <v>#N/A</v>
      </c>
      <c r="C661" s="54" t="e">
        <f t="shared" si="266"/>
        <v>#N/A</v>
      </c>
      <c r="D661" s="79" t="e">
        <f>VLOOKUP(A661,Import!$A$2:$H$8,2,FALSE)</f>
        <v>#N/A</v>
      </c>
      <c r="E661" s="55" t="e">
        <f t="shared" si="279"/>
        <v>#N/A</v>
      </c>
      <c r="F661" s="8" t="e">
        <f t="shared" si="278"/>
        <v>#N/A</v>
      </c>
      <c r="G661" s="76" t="e">
        <f t="shared" si="281"/>
        <v>#N/A</v>
      </c>
      <c r="H661" s="56" t="e">
        <f t="shared" si="268"/>
        <v>#N/A</v>
      </c>
      <c r="I661" s="7" t="e">
        <f t="shared" si="282"/>
        <v>#N/A</v>
      </c>
      <c r="J661" s="7" t="e">
        <f t="shared" si="283"/>
        <v>#N/A</v>
      </c>
      <c r="K661" s="56">
        <f t="shared" si="271"/>
        <v>20</v>
      </c>
      <c r="L661" s="56">
        <f t="shared" si="272"/>
        <v>4</v>
      </c>
      <c r="M661" s="56">
        <f t="shared" si="280"/>
        <v>4</v>
      </c>
      <c r="N661" s="57">
        <f t="shared" si="284"/>
        <v>4</v>
      </c>
      <c r="O661" s="57" t="e">
        <f t="shared" si="285"/>
        <v>#N/A</v>
      </c>
      <c r="P661" s="56" t="e">
        <f t="shared" si="286"/>
        <v>#N/A</v>
      </c>
      <c r="Q661" s="56" t="e">
        <f t="shared" si="277"/>
        <v>#N/A</v>
      </c>
      <c r="R661" s="7" t="e">
        <f t="shared" si="287"/>
        <v>#N/A</v>
      </c>
      <c r="S661" s="7" t="e">
        <f t="shared" si="288"/>
        <v>#N/A</v>
      </c>
      <c r="T661" s="56">
        <f t="shared" si="273"/>
        <v>16</v>
      </c>
      <c r="U661" s="56">
        <f t="shared" si="289"/>
        <v>1</v>
      </c>
      <c r="W661" s="8" t="str">
        <f t="shared" si="290"/>
        <v>IN</v>
      </c>
      <c r="X661" s="58" t="str">
        <f t="shared" si="270"/>
        <v/>
      </c>
      <c r="Y661" s="59">
        <f t="shared" si="274"/>
        <v>0</v>
      </c>
      <c r="Z661" s="59">
        <f t="shared" si="275"/>
        <v>1734.7739792423322</v>
      </c>
      <c r="AA661" s="59">
        <f>IFERROR(IF(U661&gt;1,"",MAX($Z$353:Z661)*P661),0)</f>
        <v>0</v>
      </c>
      <c r="AB661" s="59">
        <f t="shared" si="276"/>
        <v>65414.654249655359</v>
      </c>
    </row>
    <row r="662" spans="1:28" ht="15.75" customHeight="1" x14ac:dyDescent="0.25">
      <c r="A662" s="78">
        <f t="shared" si="269"/>
        <v>45514</v>
      </c>
      <c r="B662" s="2" t="e">
        <f>VLOOKUP(A662,Import!$A$2:$H$8,5,FALSE)</f>
        <v>#N/A</v>
      </c>
      <c r="C662" s="54" t="e">
        <f t="shared" si="266"/>
        <v>#N/A</v>
      </c>
      <c r="D662" s="79" t="e">
        <f>VLOOKUP(A662,Import!$A$2:$H$8,2,FALSE)</f>
        <v>#N/A</v>
      </c>
      <c r="E662" s="55" t="e">
        <f t="shared" si="279"/>
        <v>#N/A</v>
      </c>
      <c r="F662" s="8" t="e">
        <f t="shared" si="278"/>
        <v>#N/A</v>
      </c>
      <c r="G662" s="76" t="e">
        <f t="shared" si="281"/>
        <v>#N/A</v>
      </c>
      <c r="H662" s="56" t="e">
        <f t="shared" si="268"/>
        <v>#N/A</v>
      </c>
      <c r="I662" s="7" t="e">
        <f t="shared" si="282"/>
        <v>#N/A</v>
      </c>
      <c r="J662" s="7" t="e">
        <f t="shared" si="283"/>
        <v>#N/A</v>
      </c>
      <c r="K662" s="56">
        <f t="shared" si="271"/>
        <v>20</v>
      </c>
      <c r="L662" s="56">
        <f t="shared" si="272"/>
        <v>4</v>
      </c>
      <c r="M662" s="56">
        <f t="shared" si="280"/>
        <v>4</v>
      </c>
      <c r="N662" s="57">
        <f t="shared" si="284"/>
        <v>4</v>
      </c>
      <c r="O662" s="57" t="e">
        <f t="shared" si="285"/>
        <v>#N/A</v>
      </c>
      <c r="P662" s="56" t="e">
        <f t="shared" si="286"/>
        <v>#N/A</v>
      </c>
      <c r="Q662" s="56" t="e">
        <f t="shared" si="277"/>
        <v>#N/A</v>
      </c>
      <c r="R662" s="7" t="e">
        <f t="shared" si="287"/>
        <v>#N/A</v>
      </c>
      <c r="S662" s="7" t="e">
        <f t="shared" si="288"/>
        <v>#N/A</v>
      </c>
      <c r="T662" s="56">
        <f t="shared" si="273"/>
        <v>16</v>
      </c>
      <c r="U662" s="56">
        <f t="shared" si="289"/>
        <v>1</v>
      </c>
      <c r="W662" s="8" t="str">
        <f t="shared" si="290"/>
        <v>IN</v>
      </c>
      <c r="X662" s="58" t="str">
        <f t="shared" si="270"/>
        <v/>
      </c>
      <c r="Y662" s="59">
        <f t="shared" si="274"/>
        <v>0</v>
      </c>
      <c r="Z662" s="59">
        <f t="shared" si="275"/>
        <v>1734.7739792423322</v>
      </c>
      <c r="AA662" s="59">
        <f>IFERROR(IF(U662&gt;1,"",MAX($Z$353:Z662)*P662),0)</f>
        <v>0</v>
      </c>
      <c r="AB662" s="59">
        <f t="shared" si="276"/>
        <v>65414.654249655359</v>
      </c>
    </row>
    <row r="663" spans="1:28" ht="15.75" customHeight="1" x14ac:dyDescent="0.25">
      <c r="A663" s="78">
        <f t="shared" si="269"/>
        <v>45515</v>
      </c>
      <c r="B663" s="2" t="e">
        <f>VLOOKUP(A663,Import!$A$2:$H$8,5,FALSE)</f>
        <v>#N/A</v>
      </c>
      <c r="C663" s="54" t="e">
        <f t="shared" si="266"/>
        <v>#N/A</v>
      </c>
      <c r="D663" s="79" t="e">
        <f>VLOOKUP(A663,Import!$A$2:$H$8,2,FALSE)</f>
        <v>#N/A</v>
      </c>
      <c r="E663" s="55" t="e">
        <f t="shared" si="279"/>
        <v>#N/A</v>
      </c>
      <c r="F663" s="8" t="e">
        <f t="shared" si="278"/>
        <v>#N/A</v>
      </c>
      <c r="G663" s="76" t="e">
        <f t="shared" si="281"/>
        <v>#N/A</v>
      </c>
      <c r="H663" s="56" t="e">
        <f t="shared" si="268"/>
        <v>#N/A</v>
      </c>
      <c r="I663" s="7" t="e">
        <f t="shared" si="282"/>
        <v>#N/A</v>
      </c>
      <c r="J663" s="7" t="e">
        <f t="shared" si="283"/>
        <v>#N/A</v>
      </c>
      <c r="K663" s="56">
        <f t="shared" si="271"/>
        <v>20</v>
      </c>
      <c r="L663" s="56">
        <f t="shared" si="272"/>
        <v>4</v>
      </c>
      <c r="M663" s="56">
        <f t="shared" si="280"/>
        <v>4</v>
      </c>
      <c r="N663" s="57">
        <f t="shared" si="284"/>
        <v>4</v>
      </c>
      <c r="O663" s="57" t="e">
        <f t="shared" si="285"/>
        <v>#N/A</v>
      </c>
      <c r="P663" s="56" t="e">
        <f t="shared" si="286"/>
        <v>#N/A</v>
      </c>
      <c r="Q663" s="56" t="e">
        <f t="shared" si="277"/>
        <v>#N/A</v>
      </c>
      <c r="R663" s="7" t="e">
        <f t="shared" si="287"/>
        <v>#N/A</v>
      </c>
      <c r="S663" s="7" t="e">
        <f t="shared" si="288"/>
        <v>#N/A</v>
      </c>
      <c r="T663" s="56">
        <f t="shared" si="273"/>
        <v>16</v>
      </c>
      <c r="U663" s="56">
        <f t="shared" si="289"/>
        <v>1</v>
      </c>
      <c r="W663" s="8" t="str">
        <f t="shared" si="290"/>
        <v>IN</v>
      </c>
      <c r="X663" s="58" t="str">
        <f t="shared" si="270"/>
        <v/>
      </c>
      <c r="Y663" s="59">
        <f t="shared" si="274"/>
        <v>0</v>
      </c>
      <c r="Z663" s="59">
        <f t="shared" si="275"/>
        <v>1734.7739792423322</v>
      </c>
      <c r="AA663" s="59">
        <f>IFERROR(IF(U663&gt;1,"",MAX($Z$353:Z663)*P663),0)</f>
        <v>0</v>
      </c>
      <c r="AB663" s="59">
        <f t="shared" si="276"/>
        <v>65414.654249655359</v>
      </c>
    </row>
    <row r="664" spans="1:28" ht="15.75" customHeight="1" x14ac:dyDescent="0.25">
      <c r="A664" s="78">
        <f t="shared" si="269"/>
        <v>45516</v>
      </c>
      <c r="B664" s="2" t="e">
        <f>VLOOKUP(A664,Import!$A$2:$H$8,5,FALSE)</f>
        <v>#N/A</v>
      </c>
      <c r="C664" s="54" t="e">
        <f t="shared" si="266"/>
        <v>#N/A</v>
      </c>
      <c r="D664" s="79" t="e">
        <f>VLOOKUP(A664,Import!$A$2:$H$8,2,FALSE)</f>
        <v>#N/A</v>
      </c>
      <c r="E664" s="55" t="e">
        <f t="shared" si="279"/>
        <v>#N/A</v>
      </c>
      <c r="F664" s="8" t="e">
        <f t="shared" si="278"/>
        <v>#N/A</v>
      </c>
      <c r="G664" s="76" t="e">
        <f t="shared" si="281"/>
        <v>#N/A</v>
      </c>
      <c r="H664" s="56" t="e">
        <f t="shared" si="268"/>
        <v>#N/A</v>
      </c>
      <c r="I664" s="7" t="e">
        <f t="shared" si="282"/>
        <v>#N/A</v>
      </c>
      <c r="J664" s="7" t="e">
        <f t="shared" si="283"/>
        <v>#N/A</v>
      </c>
      <c r="K664" s="56">
        <f t="shared" si="271"/>
        <v>20</v>
      </c>
      <c r="L664" s="56">
        <f t="shared" si="272"/>
        <v>4</v>
      </c>
      <c r="M664" s="56">
        <f t="shared" si="280"/>
        <v>4</v>
      </c>
      <c r="N664" s="57">
        <f t="shared" si="284"/>
        <v>4</v>
      </c>
      <c r="O664" s="57" t="e">
        <f t="shared" si="285"/>
        <v>#N/A</v>
      </c>
      <c r="P664" s="56" t="e">
        <f t="shared" si="286"/>
        <v>#N/A</v>
      </c>
      <c r="Q664" s="56" t="e">
        <f t="shared" si="277"/>
        <v>#N/A</v>
      </c>
      <c r="R664" s="7" t="e">
        <f t="shared" si="287"/>
        <v>#N/A</v>
      </c>
      <c r="S664" s="7" t="e">
        <f t="shared" si="288"/>
        <v>#N/A</v>
      </c>
      <c r="T664" s="56">
        <f t="shared" si="273"/>
        <v>16</v>
      </c>
      <c r="U664" s="56">
        <f t="shared" si="289"/>
        <v>1</v>
      </c>
      <c r="W664" s="8" t="str">
        <f t="shared" si="290"/>
        <v>IN</v>
      </c>
      <c r="X664" s="58" t="str">
        <f t="shared" si="270"/>
        <v/>
      </c>
      <c r="Y664" s="59">
        <f t="shared" si="274"/>
        <v>0</v>
      </c>
      <c r="Z664" s="59">
        <f t="shared" si="275"/>
        <v>1734.7739792423322</v>
      </c>
      <c r="AA664" s="59">
        <f>IFERROR(IF(U664&gt;1,"",MAX($Z$353:Z664)*P664),0)</f>
        <v>0</v>
      </c>
      <c r="AB664" s="59">
        <f t="shared" si="276"/>
        <v>65414.654249655359</v>
      </c>
    </row>
    <row r="665" spans="1:28" ht="15.75" customHeight="1" x14ac:dyDescent="0.25">
      <c r="A665" s="78">
        <f t="shared" si="269"/>
        <v>45517</v>
      </c>
      <c r="B665" s="2" t="e">
        <f>VLOOKUP(A665,Import!$A$2:$H$8,5,FALSE)</f>
        <v>#N/A</v>
      </c>
      <c r="C665" s="54" t="e">
        <f t="shared" ref="C665:C728" si="291">(B665-B664)/B664</f>
        <v>#N/A</v>
      </c>
      <c r="D665" s="79" t="e">
        <f>VLOOKUP(A665,Import!$A$2:$H$8,2,FALSE)</f>
        <v>#N/A</v>
      </c>
      <c r="E665" s="55" t="e">
        <f t="shared" si="279"/>
        <v>#N/A</v>
      </c>
      <c r="F665" s="8" t="e">
        <f t="shared" si="278"/>
        <v>#N/A</v>
      </c>
      <c r="G665" s="76" t="e">
        <f t="shared" si="281"/>
        <v>#N/A</v>
      </c>
      <c r="H665" s="56" t="e">
        <f t="shared" si="268"/>
        <v>#N/A</v>
      </c>
      <c r="I665" s="7" t="e">
        <f t="shared" si="282"/>
        <v>#N/A</v>
      </c>
      <c r="J665" s="7" t="e">
        <f t="shared" si="283"/>
        <v>#N/A</v>
      </c>
      <c r="K665" s="56">
        <f t="shared" si="271"/>
        <v>20</v>
      </c>
      <c r="L665" s="56">
        <f t="shared" si="272"/>
        <v>4</v>
      </c>
      <c r="M665" s="56">
        <f t="shared" si="280"/>
        <v>4</v>
      </c>
      <c r="N665" s="57">
        <f t="shared" si="284"/>
        <v>4</v>
      </c>
      <c r="O665" s="57" t="e">
        <f t="shared" si="285"/>
        <v>#N/A</v>
      </c>
      <c r="P665" s="56" t="e">
        <f t="shared" si="286"/>
        <v>#N/A</v>
      </c>
      <c r="Q665" s="56" t="e">
        <f t="shared" si="277"/>
        <v>#N/A</v>
      </c>
      <c r="R665" s="7" t="e">
        <f t="shared" si="287"/>
        <v>#N/A</v>
      </c>
      <c r="S665" s="7" t="e">
        <f t="shared" si="288"/>
        <v>#N/A</v>
      </c>
      <c r="T665" s="56">
        <f t="shared" si="273"/>
        <v>16</v>
      </c>
      <c r="U665" s="56">
        <f t="shared" si="289"/>
        <v>1</v>
      </c>
      <c r="W665" s="8" t="str">
        <f t="shared" si="290"/>
        <v>IN</v>
      </c>
      <c r="X665" s="58" t="str">
        <f t="shared" si="270"/>
        <v/>
      </c>
      <c r="Y665" s="59">
        <f t="shared" si="274"/>
        <v>0</v>
      </c>
      <c r="Z665" s="59">
        <f t="shared" si="275"/>
        <v>1734.7739792423322</v>
      </c>
      <c r="AA665" s="59">
        <f>IFERROR(IF(U665&gt;1,"",MAX($Z$353:Z665)*P665),0)</f>
        <v>0</v>
      </c>
      <c r="AB665" s="59">
        <f t="shared" si="276"/>
        <v>65414.654249655359</v>
      </c>
    </row>
    <row r="666" spans="1:28" ht="15.75" customHeight="1" x14ac:dyDescent="0.25">
      <c r="A666" s="78">
        <f t="shared" si="269"/>
        <v>45518</v>
      </c>
      <c r="B666" s="2" t="e">
        <f>VLOOKUP(A666,Import!$A$2:$H$8,5,FALSE)</f>
        <v>#N/A</v>
      </c>
      <c r="C666" s="54" t="e">
        <f t="shared" si="291"/>
        <v>#N/A</v>
      </c>
      <c r="D666" s="79" t="e">
        <f>VLOOKUP(A666,Import!$A$2:$H$8,2,FALSE)</f>
        <v>#N/A</v>
      </c>
      <c r="E666" s="55" t="e">
        <f t="shared" si="279"/>
        <v>#N/A</v>
      </c>
      <c r="F666" s="8" t="e">
        <f t="shared" si="278"/>
        <v>#N/A</v>
      </c>
      <c r="G666" s="76" t="e">
        <f t="shared" si="281"/>
        <v>#N/A</v>
      </c>
      <c r="H666" s="56" t="e">
        <f t="shared" si="268"/>
        <v>#N/A</v>
      </c>
      <c r="I666" s="7" t="e">
        <f t="shared" si="282"/>
        <v>#N/A</v>
      </c>
      <c r="J666" s="7" t="e">
        <f t="shared" si="283"/>
        <v>#N/A</v>
      </c>
      <c r="K666" s="56">
        <f t="shared" si="271"/>
        <v>20</v>
      </c>
      <c r="L666" s="56">
        <f t="shared" si="272"/>
        <v>4</v>
      </c>
      <c r="M666" s="56">
        <f t="shared" si="280"/>
        <v>4</v>
      </c>
      <c r="N666" s="57">
        <f t="shared" si="284"/>
        <v>4</v>
      </c>
      <c r="O666" s="57" t="e">
        <f t="shared" si="285"/>
        <v>#N/A</v>
      </c>
      <c r="P666" s="56" t="e">
        <f t="shared" si="286"/>
        <v>#N/A</v>
      </c>
      <c r="Q666" s="56" t="e">
        <f t="shared" si="277"/>
        <v>#N/A</v>
      </c>
      <c r="R666" s="7" t="e">
        <f t="shared" si="287"/>
        <v>#N/A</v>
      </c>
      <c r="S666" s="7" t="e">
        <f t="shared" si="288"/>
        <v>#N/A</v>
      </c>
      <c r="T666" s="56">
        <f t="shared" si="273"/>
        <v>16</v>
      </c>
      <c r="U666" s="56">
        <f t="shared" si="289"/>
        <v>1</v>
      </c>
      <c r="W666" s="8" t="str">
        <f t="shared" si="290"/>
        <v>IN</v>
      </c>
      <c r="X666" s="58" t="str">
        <f t="shared" si="270"/>
        <v/>
      </c>
      <c r="Y666" s="59">
        <f t="shared" si="274"/>
        <v>0</v>
      </c>
      <c r="Z666" s="59">
        <f t="shared" si="275"/>
        <v>1734.7739792423322</v>
      </c>
      <c r="AA666" s="59">
        <f>IFERROR(IF(U666&gt;1,"",MAX($Z$353:Z666)*P666),0)</f>
        <v>0</v>
      </c>
      <c r="AB666" s="59">
        <f t="shared" si="276"/>
        <v>65414.654249655359</v>
      </c>
    </row>
    <row r="667" spans="1:28" ht="15.75" customHeight="1" x14ac:dyDescent="0.25">
      <c r="A667" s="78">
        <f t="shared" si="269"/>
        <v>45519</v>
      </c>
      <c r="B667" s="2" t="e">
        <f>VLOOKUP(A667,Import!$A$2:$H$8,5,FALSE)</f>
        <v>#N/A</v>
      </c>
      <c r="C667" s="54" t="e">
        <f t="shared" si="291"/>
        <v>#N/A</v>
      </c>
      <c r="D667" s="79" t="e">
        <f>VLOOKUP(A667,Import!$A$2:$H$8,2,FALSE)</f>
        <v>#N/A</v>
      </c>
      <c r="E667" s="55" t="e">
        <f t="shared" si="279"/>
        <v>#N/A</v>
      </c>
      <c r="F667" s="8" t="e">
        <f t="shared" si="278"/>
        <v>#N/A</v>
      </c>
      <c r="G667" s="76" t="e">
        <f t="shared" si="281"/>
        <v>#N/A</v>
      </c>
      <c r="H667" s="56" t="e">
        <f t="shared" si="268"/>
        <v>#N/A</v>
      </c>
      <c r="I667" s="7" t="e">
        <f t="shared" si="282"/>
        <v>#N/A</v>
      </c>
      <c r="J667" s="7" t="e">
        <f t="shared" si="283"/>
        <v>#N/A</v>
      </c>
      <c r="K667" s="56">
        <f t="shared" si="271"/>
        <v>20</v>
      </c>
      <c r="L667" s="56">
        <f t="shared" si="272"/>
        <v>4</v>
      </c>
      <c r="M667" s="56">
        <f t="shared" si="280"/>
        <v>4</v>
      </c>
      <c r="N667" s="57">
        <f t="shared" si="284"/>
        <v>4</v>
      </c>
      <c r="O667" s="57" t="e">
        <f t="shared" si="285"/>
        <v>#N/A</v>
      </c>
      <c r="P667" s="56" t="e">
        <f t="shared" si="286"/>
        <v>#N/A</v>
      </c>
      <c r="Q667" s="56" t="e">
        <f t="shared" si="277"/>
        <v>#N/A</v>
      </c>
      <c r="R667" s="7" t="e">
        <f t="shared" si="287"/>
        <v>#N/A</v>
      </c>
      <c r="S667" s="7" t="e">
        <f t="shared" si="288"/>
        <v>#N/A</v>
      </c>
      <c r="T667" s="56">
        <f t="shared" si="273"/>
        <v>16</v>
      </c>
      <c r="U667" s="56">
        <f t="shared" si="289"/>
        <v>1</v>
      </c>
      <c r="W667" s="8" t="str">
        <f t="shared" si="290"/>
        <v>IN</v>
      </c>
      <c r="X667" s="58" t="str">
        <f t="shared" si="270"/>
        <v/>
      </c>
      <c r="Y667" s="59">
        <f t="shared" si="274"/>
        <v>0</v>
      </c>
      <c r="Z667" s="59">
        <f t="shared" si="275"/>
        <v>1734.7739792423322</v>
      </c>
      <c r="AA667" s="59">
        <f>IFERROR(IF(U667&gt;1,"",MAX($Z$353:Z667)*P667),0)</f>
        <v>0</v>
      </c>
      <c r="AB667" s="59">
        <f t="shared" si="276"/>
        <v>65414.654249655359</v>
      </c>
    </row>
    <row r="668" spans="1:28" ht="15.75" customHeight="1" x14ac:dyDescent="0.25">
      <c r="A668" s="78">
        <f t="shared" si="269"/>
        <v>45520</v>
      </c>
      <c r="B668" s="2" t="e">
        <f>VLOOKUP(A668,Import!$A$2:$H$8,5,FALSE)</f>
        <v>#N/A</v>
      </c>
      <c r="C668" s="54" t="e">
        <f t="shared" si="291"/>
        <v>#N/A</v>
      </c>
      <c r="D668" s="79" t="e">
        <f>VLOOKUP(A668,Import!$A$2:$H$8,2,FALSE)</f>
        <v>#N/A</v>
      </c>
      <c r="E668" s="55" t="e">
        <f t="shared" si="279"/>
        <v>#N/A</v>
      </c>
      <c r="F668" s="8" t="e">
        <f t="shared" si="278"/>
        <v>#N/A</v>
      </c>
      <c r="G668" s="76" t="e">
        <f t="shared" si="281"/>
        <v>#N/A</v>
      </c>
      <c r="H668" s="56" t="e">
        <f t="shared" si="268"/>
        <v>#N/A</v>
      </c>
      <c r="I668" s="7" t="e">
        <f t="shared" si="282"/>
        <v>#N/A</v>
      </c>
      <c r="J668" s="7" t="e">
        <f t="shared" si="283"/>
        <v>#N/A</v>
      </c>
      <c r="K668" s="56">
        <f t="shared" si="271"/>
        <v>20</v>
      </c>
      <c r="L668" s="56">
        <f t="shared" si="272"/>
        <v>4</v>
      </c>
      <c r="M668" s="56">
        <f t="shared" si="280"/>
        <v>4</v>
      </c>
      <c r="N668" s="57">
        <f t="shared" si="284"/>
        <v>4</v>
      </c>
      <c r="O668" s="57" t="e">
        <f t="shared" si="285"/>
        <v>#N/A</v>
      </c>
      <c r="P668" s="56" t="e">
        <f t="shared" si="286"/>
        <v>#N/A</v>
      </c>
      <c r="Q668" s="56" t="e">
        <f t="shared" si="277"/>
        <v>#N/A</v>
      </c>
      <c r="R668" s="7" t="e">
        <f t="shared" si="287"/>
        <v>#N/A</v>
      </c>
      <c r="S668" s="7" t="e">
        <f t="shared" si="288"/>
        <v>#N/A</v>
      </c>
      <c r="T668" s="56">
        <f t="shared" si="273"/>
        <v>16</v>
      </c>
      <c r="U668" s="56">
        <f t="shared" si="289"/>
        <v>1</v>
      </c>
      <c r="W668" s="8" t="str">
        <f t="shared" si="290"/>
        <v>IN</v>
      </c>
      <c r="X668" s="58" t="str">
        <f t="shared" si="270"/>
        <v/>
      </c>
      <c r="Y668" s="59">
        <f t="shared" si="274"/>
        <v>0</v>
      </c>
      <c r="Z668" s="59">
        <f t="shared" si="275"/>
        <v>1734.7739792423322</v>
      </c>
      <c r="AA668" s="59">
        <f>IFERROR(IF(U668&gt;1,"",MAX($Z$353:Z668)*P668),0)</f>
        <v>0</v>
      </c>
      <c r="AB668" s="59">
        <f t="shared" si="276"/>
        <v>65414.654249655359</v>
      </c>
    </row>
    <row r="669" spans="1:28" ht="15.75" customHeight="1" x14ac:dyDescent="0.25">
      <c r="A669" s="78">
        <f t="shared" si="269"/>
        <v>45521</v>
      </c>
      <c r="B669" s="2" t="e">
        <f>VLOOKUP(A669,Import!$A$2:$H$8,5,FALSE)</f>
        <v>#N/A</v>
      </c>
      <c r="C669" s="54" t="e">
        <f t="shared" si="291"/>
        <v>#N/A</v>
      </c>
      <c r="D669" s="79" t="e">
        <f>VLOOKUP(A669,Import!$A$2:$H$8,2,FALSE)</f>
        <v>#N/A</v>
      </c>
      <c r="E669" s="55" t="e">
        <f t="shared" si="279"/>
        <v>#N/A</v>
      </c>
      <c r="F669" s="8" t="e">
        <f t="shared" si="278"/>
        <v>#N/A</v>
      </c>
      <c r="G669" s="76" t="e">
        <f t="shared" si="281"/>
        <v>#N/A</v>
      </c>
      <c r="H669" s="56" t="e">
        <f t="shared" si="268"/>
        <v>#N/A</v>
      </c>
      <c r="I669" s="7" t="e">
        <f t="shared" si="282"/>
        <v>#N/A</v>
      </c>
      <c r="J669" s="7" t="e">
        <f t="shared" si="283"/>
        <v>#N/A</v>
      </c>
      <c r="K669" s="56">
        <f t="shared" si="271"/>
        <v>20</v>
      </c>
      <c r="L669" s="56">
        <f t="shared" si="272"/>
        <v>4</v>
      </c>
      <c r="M669" s="56">
        <f t="shared" si="280"/>
        <v>4</v>
      </c>
      <c r="N669" s="57">
        <f t="shared" si="284"/>
        <v>4</v>
      </c>
      <c r="O669" s="57" t="e">
        <f t="shared" si="285"/>
        <v>#N/A</v>
      </c>
      <c r="P669" s="56" t="e">
        <f t="shared" si="286"/>
        <v>#N/A</v>
      </c>
      <c r="Q669" s="56" t="e">
        <f t="shared" si="277"/>
        <v>#N/A</v>
      </c>
      <c r="R669" s="7" t="e">
        <f t="shared" si="287"/>
        <v>#N/A</v>
      </c>
      <c r="S669" s="7" t="e">
        <f t="shared" si="288"/>
        <v>#N/A</v>
      </c>
      <c r="T669" s="56">
        <f t="shared" si="273"/>
        <v>16</v>
      </c>
      <c r="U669" s="56">
        <f t="shared" si="289"/>
        <v>1</v>
      </c>
      <c r="W669" s="8" t="str">
        <f t="shared" si="290"/>
        <v>IN</v>
      </c>
      <c r="X669" s="58" t="str">
        <f t="shared" si="270"/>
        <v/>
      </c>
      <c r="Y669" s="59">
        <f t="shared" si="274"/>
        <v>0</v>
      </c>
      <c r="Z669" s="59">
        <f t="shared" si="275"/>
        <v>1734.7739792423322</v>
      </c>
      <c r="AA669" s="59">
        <f>IFERROR(IF(U669&gt;1,"",MAX($Z$353:Z669)*P669),0)</f>
        <v>0</v>
      </c>
      <c r="AB669" s="59">
        <f t="shared" si="276"/>
        <v>65414.654249655359</v>
      </c>
    </row>
    <row r="670" spans="1:28" ht="15.75" customHeight="1" x14ac:dyDescent="0.25">
      <c r="A670" s="78">
        <f t="shared" si="269"/>
        <v>45522</v>
      </c>
      <c r="B670" s="2" t="e">
        <f>VLOOKUP(A670,Import!$A$2:$H$8,5,FALSE)</f>
        <v>#N/A</v>
      </c>
      <c r="C670" s="54" t="e">
        <f t="shared" si="291"/>
        <v>#N/A</v>
      </c>
      <c r="D670" s="79" t="e">
        <f>VLOOKUP(A670,Import!$A$2:$H$8,2,FALSE)</f>
        <v>#N/A</v>
      </c>
      <c r="E670" s="55" t="e">
        <f t="shared" si="279"/>
        <v>#N/A</v>
      </c>
      <c r="F670" s="8" t="e">
        <f t="shared" si="278"/>
        <v>#N/A</v>
      </c>
      <c r="G670" s="76" t="e">
        <f t="shared" si="281"/>
        <v>#N/A</v>
      </c>
      <c r="H670" s="56" t="e">
        <f t="shared" si="268"/>
        <v>#N/A</v>
      </c>
      <c r="I670" s="7" t="e">
        <f t="shared" si="282"/>
        <v>#N/A</v>
      </c>
      <c r="J670" s="7" t="e">
        <f t="shared" si="283"/>
        <v>#N/A</v>
      </c>
      <c r="K670" s="56">
        <f t="shared" si="271"/>
        <v>20</v>
      </c>
      <c r="L670" s="56">
        <f t="shared" si="272"/>
        <v>4</v>
      </c>
      <c r="M670" s="56">
        <f t="shared" si="280"/>
        <v>4</v>
      </c>
      <c r="N670" s="57">
        <f t="shared" si="284"/>
        <v>4</v>
      </c>
      <c r="O670" s="57" t="e">
        <f t="shared" si="285"/>
        <v>#N/A</v>
      </c>
      <c r="P670" s="56" t="e">
        <f t="shared" si="286"/>
        <v>#N/A</v>
      </c>
      <c r="Q670" s="56" t="e">
        <f t="shared" si="277"/>
        <v>#N/A</v>
      </c>
      <c r="R670" s="7" t="e">
        <f t="shared" si="287"/>
        <v>#N/A</v>
      </c>
      <c r="S670" s="7" t="e">
        <f t="shared" si="288"/>
        <v>#N/A</v>
      </c>
      <c r="T670" s="56">
        <f t="shared" si="273"/>
        <v>16</v>
      </c>
      <c r="U670" s="56">
        <f t="shared" si="289"/>
        <v>1</v>
      </c>
      <c r="W670" s="8" t="str">
        <f t="shared" si="290"/>
        <v>IN</v>
      </c>
      <c r="X670" s="58" t="str">
        <f t="shared" si="270"/>
        <v/>
      </c>
      <c r="Y670" s="59">
        <f t="shared" si="274"/>
        <v>0</v>
      </c>
      <c r="Z670" s="59">
        <f t="shared" si="275"/>
        <v>1734.7739792423322</v>
      </c>
      <c r="AA670" s="59">
        <f>IFERROR(IF(U670&gt;1,"",MAX($Z$353:Z670)*P670),0)</f>
        <v>0</v>
      </c>
      <c r="AB670" s="59">
        <f t="shared" si="276"/>
        <v>65414.654249655359</v>
      </c>
    </row>
    <row r="671" spans="1:28" ht="15.75" customHeight="1" x14ac:dyDescent="0.25">
      <c r="A671" s="78">
        <f t="shared" si="269"/>
        <v>45523</v>
      </c>
      <c r="B671" s="2" t="e">
        <f>VLOOKUP(A671,Import!$A$2:$H$8,5,FALSE)</f>
        <v>#N/A</v>
      </c>
      <c r="C671" s="54" t="e">
        <f t="shared" si="291"/>
        <v>#N/A</v>
      </c>
      <c r="D671" s="79" t="e">
        <f>VLOOKUP(A671,Import!$A$2:$H$8,2,FALSE)</f>
        <v>#N/A</v>
      </c>
      <c r="E671" s="55" t="e">
        <f t="shared" si="279"/>
        <v>#N/A</v>
      </c>
      <c r="F671" s="8" t="e">
        <f t="shared" si="278"/>
        <v>#N/A</v>
      </c>
      <c r="G671" s="76" t="e">
        <f t="shared" si="281"/>
        <v>#N/A</v>
      </c>
      <c r="H671" s="56" t="e">
        <f t="shared" si="268"/>
        <v>#N/A</v>
      </c>
      <c r="I671" s="7" t="e">
        <f t="shared" si="282"/>
        <v>#N/A</v>
      </c>
      <c r="J671" s="7" t="e">
        <f t="shared" si="283"/>
        <v>#N/A</v>
      </c>
      <c r="K671" s="56">
        <f t="shared" si="271"/>
        <v>20</v>
      </c>
      <c r="L671" s="56">
        <f t="shared" si="272"/>
        <v>4</v>
      </c>
      <c r="M671" s="56">
        <f t="shared" si="280"/>
        <v>4</v>
      </c>
      <c r="N671" s="57">
        <f t="shared" si="284"/>
        <v>4</v>
      </c>
      <c r="O671" s="57" t="e">
        <f t="shared" si="285"/>
        <v>#N/A</v>
      </c>
      <c r="P671" s="56" t="e">
        <f t="shared" si="286"/>
        <v>#N/A</v>
      </c>
      <c r="Q671" s="56" t="e">
        <f t="shared" si="277"/>
        <v>#N/A</v>
      </c>
      <c r="R671" s="7" t="e">
        <f t="shared" si="287"/>
        <v>#N/A</v>
      </c>
      <c r="S671" s="7" t="e">
        <f t="shared" si="288"/>
        <v>#N/A</v>
      </c>
      <c r="T671" s="56">
        <f t="shared" si="273"/>
        <v>16</v>
      </c>
      <c r="U671" s="56">
        <f t="shared" si="289"/>
        <v>1</v>
      </c>
      <c r="W671" s="8" t="str">
        <f t="shared" si="290"/>
        <v>IN</v>
      </c>
      <c r="X671" s="58" t="str">
        <f t="shared" si="270"/>
        <v/>
      </c>
      <c r="Y671" s="59">
        <f t="shared" si="274"/>
        <v>0</v>
      </c>
      <c r="Z671" s="59">
        <f t="shared" si="275"/>
        <v>1734.7739792423322</v>
      </c>
      <c r="AA671" s="59">
        <f>IFERROR(IF(U671&gt;1,"",MAX($Z$353:Z671)*P671),0)</f>
        <v>0</v>
      </c>
      <c r="AB671" s="59">
        <f t="shared" si="276"/>
        <v>65414.654249655359</v>
      </c>
    </row>
    <row r="672" spans="1:28" ht="15.75" customHeight="1" x14ac:dyDescent="0.25">
      <c r="A672" s="78">
        <f t="shared" si="269"/>
        <v>45524</v>
      </c>
      <c r="B672" s="2" t="e">
        <f>VLOOKUP(A672,Import!$A$2:$H$8,5,FALSE)</f>
        <v>#N/A</v>
      </c>
      <c r="C672" s="54" t="e">
        <f t="shared" si="291"/>
        <v>#N/A</v>
      </c>
      <c r="D672" s="79" t="e">
        <f>VLOOKUP(A672,Import!$A$2:$H$8,2,FALSE)</f>
        <v>#N/A</v>
      </c>
      <c r="E672" s="55" t="e">
        <f t="shared" si="279"/>
        <v>#N/A</v>
      </c>
      <c r="F672" s="8" t="e">
        <f t="shared" si="278"/>
        <v>#N/A</v>
      </c>
      <c r="G672" s="76" t="e">
        <f t="shared" si="281"/>
        <v>#N/A</v>
      </c>
      <c r="H672" s="56" t="e">
        <f t="shared" si="268"/>
        <v>#N/A</v>
      </c>
      <c r="I672" s="7" t="e">
        <f t="shared" si="282"/>
        <v>#N/A</v>
      </c>
      <c r="J672" s="7" t="e">
        <f t="shared" si="283"/>
        <v>#N/A</v>
      </c>
      <c r="K672" s="56">
        <f t="shared" si="271"/>
        <v>20</v>
      </c>
      <c r="L672" s="56">
        <f t="shared" si="272"/>
        <v>4</v>
      </c>
      <c r="M672" s="56">
        <f t="shared" si="280"/>
        <v>4</v>
      </c>
      <c r="N672" s="57">
        <f t="shared" si="284"/>
        <v>4</v>
      </c>
      <c r="O672" s="57" t="e">
        <f t="shared" si="285"/>
        <v>#N/A</v>
      </c>
      <c r="P672" s="56" t="e">
        <f t="shared" si="286"/>
        <v>#N/A</v>
      </c>
      <c r="Q672" s="56" t="e">
        <f t="shared" si="277"/>
        <v>#N/A</v>
      </c>
      <c r="R672" s="7" t="e">
        <f t="shared" si="287"/>
        <v>#N/A</v>
      </c>
      <c r="S672" s="7" t="e">
        <f t="shared" si="288"/>
        <v>#N/A</v>
      </c>
      <c r="T672" s="56">
        <f t="shared" si="273"/>
        <v>16</v>
      </c>
      <c r="U672" s="56">
        <f t="shared" si="289"/>
        <v>1</v>
      </c>
      <c r="W672" s="8" t="str">
        <f t="shared" si="290"/>
        <v>IN</v>
      </c>
      <c r="X672" s="58" t="str">
        <f t="shared" si="270"/>
        <v/>
      </c>
      <c r="Y672" s="59">
        <f t="shared" si="274"/>
        <v>0</v>
      </c>
      <c r="Z672" s="59">
        <f t="shared" si="275"/>
        <v>1734.7739792423322</v>
      </c>
      <c r="AA672" s="59">
        <f>IFERROR(IF(U672&gt;1,"",MAX($Z$353:Z672)*P672),0)</f>
        <v>0</v>
      </c>
      <c r="AB672" s="59">
        <f t="shared" si="276"/>
        <v>65414.654249655359</v>
      </c>
    </row>
    <row r="673" spans="1:28" ht="15.75" customHeight="1" x14ac:dyDescent="0.25">
      <c r="A673" s="78">
        <f t="shared" si="269"/>
        <v>45525</v>
      </c>
      <c r="B673" s="2" t="e">
        <f>VLOOKUP(A673,Import!$A$2:$H$8,5,FALSE)</f>
        <v>#N/A</v>
      </c>
      <c r="C673" s="54" t="e">
        <f t="shared" si="291"/>
        <v>#N/A</v>
      </c>
      <c r="D673" s="79" t="e">
        <f>VLOOKUP(A673,Import!$A$2:$H$8,2,FALSE)</f>
        <v>#N/A</v>
      </c>
      <c r="E673" s="55" t="e">
        <f t="shared" si="279"/>
        <v>#N/A</v>
      </c>
      <c r="F673" s="8" t="e">
        <f t="shared" si="278"/>
        <v>#N/A</v>
      </c>
      <c r="G673" s="76" t="e">
        <f t="shared" si="281"/>
        <v>#N/A</v>
      </c>
      <c r="H673" s="56" t="e">
        <f t="shared" si="268"/>
        <v>#N/A</v>
      </c>
      <c r="I673" s="7" t="e">
        <f t="shared" si="282"/>
        <v>#N/A</v>
      </c>
      <c r="J673" s="7" t="e">
        <f t="shared" si="283"/>
        <v>#N/A</v>
      </c>
      <c r="K673" s="56">
        <f t="shared" si="271"/>
        <v>20</v>
      </c>
      <c r="L673" s="56">
        <f t="shared" si="272"/>
        <v>4</v>
      </c>
      <c r="M673" s="56">
        <f t="shared" si="280"/>
        <v>4</v>
      </c>
      <c r="N673" s="57">
        <f t="shared" si="284"/>
        <v>4</v>
      </c>
      <c r="O673" s="57" t="e">
        <f t="shared" si="285"/>
        <v>#N/A</v>
      </c>
      <c r="P673" s="56" t="e">
        <f t="shared" si="286"/>
        <v>#N/A</v>
      </c>
      <c r="Q673" s="56" t="e">
        <f t="shared" si="277"/>
        <v>#N/A</v>
      </c>
      <c r="R673" s="7" t="e">
        <f t="shared" si="287"/>
        <v>#N/A</v>
      </c>
      <c r="S673" s="7" t="e">
        <f t="shared" si="288"/>
        <v>#N/A</v>
      </c>
      <c r="T673" s="56">
        <f t="shared" si="273"/>
        <v>16</v>
      </c>
      <c r="U673" s="56">
        <f t="shared" si="289"/>
        <v>1</v>
      </c>
      <c r="W673" s="8" t="str">
        <f t="shared" si="290"/>
        <v>IN</v>
      </c>
      <c r="X673" s="58" t="str">
        <f t="shared" si="270"/>
        <v/>
      </c>
      <c r="Y673" s="59">
        <f t="shared" si="274"/>
        <v>0</v>
      </c>
      <c r="Z673" s="59">
        <f t="shared" si="275"/>
        <v>1734.7739792423322</v>
      </c>
      <c r="AA673" s="59">
        <f>IFERROR(IF(U673&gt;1,"",MAX($Z$353:Z673)*P673),0)</f>
        <v>0</v>
      </c>
      <c r="AB673" s="59">
        <f t="shared" si="276"/>
        <v>65414.654249655359</v>
      </c>
    </row>
    <row r="674" spans="1:28" ht="15.75" customHeight="1" x14ac:dyDescent="0.25">
      <c r="A674" s="78">
        <f t="shared" si="269"/>
        <v>45526</v>
      </c>
      <c r="B674" s="2" t="e">
        <f>VLOOKUP(A674,Import!$A$2:$H$8,5,FALSE)</f>
        <v>#N/A</v>
      </c>
      <c r="C674" s="54" t="e">
        <f t="shared" si="291"/>
        <v>#N/A</v>
      </c>
      <c r="D674" s="79" t="e">
        <f>VLOOKUP(A674,Import!$A$2:$H$8,2,FALSE)</f>
        <v>#N/A</v>
      </c>
      <c r="E674" s="55" t="e">
        <f t="shared" si="279"/>
        <v>#N/A</v>
      </c>
      <c r="F674" s="8" t="e">
        <f t="shared" si="278"/>
        <v>#N/A</v>
      </c>
      <c r="G674" s="76" t="e">
        <f t="shared" si="281"/>
        <v>#N/A</v>
      </c>
      <c r="H674" s="56" t="e">
        <f t="shared" ref="H674:H737" si="292">IF(F673=1,D779,"")</f>
        <v>#N/A</v>
      </c>
      <c r="I674" s="7" t="e">
        <f t="shared" si="282"/>
        <v>#N/A</v>
      </c>
      <c r="J674" s="7" t="e">
        <f t="shared" si="283"/>
        <v>#N/A</v>
      </c>
      <c r="K674" s="56">
        <f t="shared" si="271"/>
        <v>20</v>
      </c>
      <c r="L674" s="56">
        <f t="shared" si="272"/>
        <v>4</v>
      </c>
      <c r="M674" s="56">
        <f t="shared" si="280"/>
        <v>4</v>
      </c>
      <c r="N674" s="57">
        <f t="shared" si="284"/>
        <v>4</v>
      </c>
      <c r="O674" s="57" t="e">
        <f t="shared" si="285"/>
        <v>#N/A</v>
      </c>
      <c r="P674" s="56" t="e">
        <f t="shared" si="286"/>
        <v>#N/A</v>
      </c>
      <c r="Q674" s="56" t="e">
        <f t="shared" si="277"/>
        <v>#N/A</v>
      </c>
      <c r="R674" s="7" t="e">
        <f t="shared" si="287"/>
        <v>#N/A</v>
      </c>
      <c r="S674" s="7" t="e">
        <f t="shared" si="288"/>
        <v>#N/A</v>
      </c>
      <c r="T674" s="56">
        <f t="shared" si="273"/>
        <v>16</v>
      </c>
      <c r="U674" s="56">
        <f t="shared" si="289"/>
        <v>1</v>
      </c>
      <c r="W674" s="8" t="str">
        <f t="shared" si="290"/>
        <v>IN</v>
      </c>
      <c r="X674" s="58" t="str">
        <f t="shared" si="270"/>
        <v/>
      </c>
      <c r="Y674" s="59">
        <f t="shared" si="274"/>
        <v>0</v>
      </c>
      <c r="Z674" s="59">
        <f t="shared" si="275"/>
        <v>1734.7739792423322</v>
      </c>
      <c r="AA674" s="59">
        <f>IFERROR(IF(U674&gt;1,"",MAX($Z$353:Z674)*P674),0)</f>
        <v>0</v>
      </c>
      <c r="AB674" s="59">
        <f t="shared" si="276"/>
        <v>65414.654249655359</v>
      </c>
    </row>
    <row r="675" spans="1:28" ht="15.75" customHeight="1" x14ac:dyDescent="0.25">
      <c r="A675" s="78">
        <f t="shared" si="269"/>
        <v>45527</v>
      </c>
      <c r="B675" s="2" t="e">
        <f>VLOOKUP(A675,Import!$A$2:$H$8,5,FALSE)</f>
        <v>#N/A</v>
      </c>
      <c r="C675" s="54" t="e">
        <f t="shared" si="291"/>
        <v>#N/A</v>
      </c>
      <c r="D675" s="79" t="e">
        <f>VLOOKUP(A675,Import!$A$2:$H$8,2,FALSE)</f>
        <v>#N/A</v>
      </c>
      <c r="E675" s="55" t="e">
        <f t="shared" si="279"/>
        <v>#N/A</v>
      </c>
      <c r="F675" s="8" t="e">
        <f t="shared" si="278"/>
        <v>#N/A</v>
      </c>
      <c r="G675" s="76" t="e">
        <f t="shared" si="281"/>
        <v>#N/A</v>
      </c>
      <c r="H675" s="56" t="e">
        <f t="shared" si="292"/>
        <v>#N/A</v>
      </c>
      <c r="I675" s="7" t="e">
        <f t="shared" si="282"/>
        <v>#N/A</v>
      </c>
      <c r="J675" s="7" t="e">
        <f t="shared" si="283"/>
        <v>#N/A</v>
      </c>
      <c r="K675" s="56">
        <f t="shared" si="271"/>
        <v>20</v>
      </c>
      <c r="L675" s="56">
        <f t="shared" si="272"/>
        <v>4</v>
      </c>
      <c r="M675" s="56">
        <f t="shared" si="280"/>
        <v>4</v>
      </c>
      <c r="N675" s="57">
        <f t="shared" si="284"/>
        <v>4</v>
      </c>
      <c r="O675" s="57" t="e">
        <f t="shared" si="285"/>
        <v>#N/A</v>
      </c>
      <c r="P675" s="56" t="e">
        <f t="shared" si="286"/>
        <v>#N/A</v>
      </c>
      <c r="Q675" s="56" t="e">
        <f t="shared" si="277"/>
        <v>#N/A</v>
      </c>
      <c r="R675" s="7" t="e">
        <f t="shared" si="287"/>
        <v>#N/A</v>
      </c>
      <c r="S675" s="7" t="e">
        <f t="shared" si="288"/>
        <v>#N/A</v>
      </c>
      <c r="T675" s="56">
        <f t="shared" si="273"/>
        <v>16</v>
      </c>
      <c r="U675" s="56">
        <f t="shared" si="289"/>
        <v>1</v>
      </c>
      <c r="W675" s="8" t="str">
        <f t="shared" si="290"/>
        <v>IN</v>
      </c>
      <c r="X675" s="58" t="str">
        <f t="shared" si="270"/>
        <v/>
      </c>
      <c r="Y675" s="59">
        <f t="shared" si="274"/>
        <v>0</v>
      </c>
      <c r="Z675" s="59">
        <f t="shared" si="275"/>
        <v>1734.7739792423322</v>
      </c>
      <c r="AA675" s="59">
        <f>IFERROR(IF(U675&gt;1,"",MAX($Z$353:Z675)*P675),0)</f>
        <v>0</v>
      </c>
      <c r="AB675" s="59">
        <f t="shared" si="276"/>
        <v>65414.654249655359</v>
      </c>
    </row>
    <row r="676" spans="1:28" ht="15.75" customHeight="1" x14ac:dyDescent="0.25">
      <c r="A676" s="78">
        <f t="shared" si="269"/>
        <v>45528</v>
      </c>
      <c r="B676" s="2" t="e">
        <f>VLOOKUP(A676,Import!$A$2:$H$8,5,FALSE)</f>
        <v>#N/A</v>
      </c>
      <c r="C676" s="54" t="e">
        <f t="shared" si="291"/>
        <v>#N/A</v>
      </c>
      <c r="D676" s="79" t="e">
        <f>VLOOKUP(A676,Import!$A$2:$H$8,2,FALSE)</f>
        <v>#N/A</v>
      </c>
      <c r="E676" s="55" t="e">
        <f t="shared" si="279"/>
        <v>#N/A</v>
      </c>
      <c r="F676" s="8" t="e">
        <f t="shared" si="278"/>
        <v>#N/A</v>
      </c>
      <c r="G676" s="76" t="e">
        <f t="shared" si="281"/>
        <v>#N/A</v>
      </c>
      <c r="H676" s="56" t="e">
        <f t="shared" si="292"/>
        <v>#N/A</v>
      </c>
      <c r="I676" s="7" t="e">
        <f t="shared" si="282"/>
        <v>#N/A</v>
      </c>
      <c r="J676" s="7" t="e">
        <f t="shared" si="283"/>
        <v>#N/A</v>
      </c>
      <c r="K676" s="56">
        <f t="shared" si="271"/>
        <v>20</v>
      </c>
      <c r="L676" s="56">
        <f t="shared" si="272"/>
        <v>4</v>
      </c>
      <c r="M676" s="56">
        <f t="shared" si="280"/>
        <v>4</v>
      </c>
      <c r="N676" s="57">
        <f t="shared" si="284"/>
        <v>4</v>
      </c>
      <c r="O676" s="57" t="e">
        <f t="shared" si="285"/>
        <v>#N/A</v>
      </c>
      <c r="P676" s="56" t="e">
        <f t="shared" si="286"/>
        <v>#N/A</v>
      </c>
      <c r="Q676" s="56" t="e">
        <f t="shared" si="277"/>
        <v>#N/A</v>
      </c>
      <c r="R676" s="7" t="e">
        <f t="shared" si="287"/>
        <v>#N/A</v>
      </c>
      <c r="S676" s="7" t="e">
        <f t="shared" si="288"/>
        <v>#N/A</v>
      </c>
      <c r="T676" s="56">
        <f t="shared" si="273"/>
        <v>16</v>
      </c>
      <c r="U676" s="56">
        <f t="shared" si="289"/>
        <v>1</v>
      </c>
      <c r="W676" s="8" t="str">
        <f t="shared" si="290"/>
        <v>IN</v>
      </c>
      <c r="X676" s="58" t="str">
        <f t="shared" si="270"/>
        <v/>
      </c>
      <c r="Y676" s="59">
        <f t="shared" si="274"/>
        <v>0</v>
      </c>
      <c r="Z676" s="59">
        <f t="shared" si="275"/>
        <v>1734.7739792423322</v>
      </c>
      <c r="AA676" s="59">
        <f>IFERROR(IF(U676&gt;1,"",MAX($Z$353:Z676)*P676),0)</f>
        <v>0</v>
      </c>
      <c r="AB676" s="59">
        <f t="shared" si="276"/>
        <v>65414.654249655359</v>
      </c>
    </row>
    <row r="677" spans="1:28" ht="15.75" customHeight="1" x14ac:dyDescent="0.25">
      <c r="A677" s="78">
        <f t="shared" si="269"/>
        <v>45529</v>
      </c>
      <c r="B677" s="2" t="e">
        <f>VLOOKUP(A677,Import!$A$2:$H$8,5,FALSE)</f>
        <v>#N/A</v>
      </c>
      <c r="C677" s="54" t="e">
        <f t="shared" si="291"/>
        <v>#N/A</v>
      </c>
      <c r="D677" s="79" t="e">
        <f>VLOOKUP(A677,Import!$A$2:$H$8,2,FALSE)</f>
        <v>#N/A</v>
      </c>
      <c r="E677" s="55" t="e">
        <f t="shared" si="279"/>
        <v>#N/A</v>
      </c>
      <c r="F677" s="8" t="e">
        <f t="shared" si="278"/>
        <v>#N/A</v>
      </c>
      <c r="G677" s="76" t="e">
        <f t="shared" si="281"/>
        <v>#N/A</v>
      </c>
      <c r="H677" s="56" t="e">
        <f t="shared" si="292"/>
        <v>#N/A</v>
      </c>
      <c r="I677" s="7" t="e">
        <f t="shared" si="282"/>
        <v>#N/A</v>
      </c>
      <c r="J677" s="7" t="e">
        <f t="shared" si="283"/>
        <v>#N/A</v>
      </c>
      <c r="K677" s="56">
        <f t="shared" si="271"/>
        <v>20</v>
      </c>
      <c r="L677" s="56">
        <f t="shared" si="272"/>
        <v>4</v>
      </c>
      <c r="M677" s="56">
        <f t="shared" si="280"/>
        <v>4</v>
      </c>
      <c r="N677" s="57">
        <f t="shared" si="284"/>
        <v>4</v>
      </c>
      <c r="O677" s="57" t="e">
        <f t="shared" si="285"/>
        <v>#N/A</v>
      </c>
      <c r="P677" s="56" t="e">
        <f t="shared" si="286"/>
        <v>#N/A</v>
      </c>
      <c r="Q677" s="56" t="e">
        <f t="shared" si="277"/>
        <v>#N/A</v>
      </c>
      <c r="R677" s="7" t="e">
        <f t="shared" si="287"/>
        <v>#N/A</v>
      </c>
      <c r="S677" s="7" t="e">
        <f t="shared" si="288"/>
        <v>#N/A</v>
      </c>
      <c r="T677" s="56">
        <f t="shared" si="273"/>
        <v>16</v>
      </c>
      <c r="U677" s="56">
        <f t="shared" si="289"/>
        <v>1</v>
      </c>
      <c r="W677" s="8" t="str">
        <f t="shared" si="290"/>
        <v>IN</v>
      </c>
      <c r="X677" s="58" t="str">
        <f t="shared" si="270"/>
        <v/>
      </c>
      <c r="Y677" s="59">
        <f t="shared" si="274"/>
        <v>0</v>
      </c>
      <c r="Z677" s="59">
        <f t="shared" si="275"/>
        <v>1734.7739792423322</v>
      </c>
      <c r="AA677" s="59">
        <f>IFERROR(IF(U677&gt;1,"",MAX($Z$353:Z677)*P677),0)</f>
        <v>0</v>
      </c>
      <c r="AB677" s="59">
        <f t="shared" si="276"/>
        <v>65414.654249655359</v>
      </c>
    </row>
    <row r="678" spans="1:28" ht="15.75" customHeight="1" x14ac:dyDescent="0.25">
      <c r="A678" s="78">
        <f t="shared" si="269"/>
        <v>45530</v>
      </c>
      <c r="B678" s="2" t="e">
        <f>VLOOKUP(A678,Import!$A$2:$H$8,5,FALSE)</f>
        <v>#N/A</v>
      </c>
      <c r="C678" s="54" t="e">
        <f t="shared" si="291"/>
        <v>#N/A</v>
      </c>
      <c r="D678" s="79" t="e">
        <f>VLOOKUP(A678,Import!$A$2:$H$8,2,FALSE)</f>
        <v>#N/A</v>
      </c>
      <c r="E678" s="55" t="e">
        <f t="shared" si="279"/>
        <v>#N/A</v>
      </c>
      <c r="F678" s="8" t="e">
        <f t="shared" si="278"/>
        <v>#N/A</v>
      </c>
      <c r="G678" s="76" t="e">
        <f t="shared" si="281"/>
        <v>#N/A</v>
      </c>
      <c r="H678" s="56" t="e">
        <f t="shared" si="292"/>
        <v>#N/A</v>
      </c>
      <c r="I678" s="7" t="e">
        <f t="shared" si="282"/>
        <v>#N/A</v>
      </c>
      <c r="J678" s="7" t="e">
        <f t="shared" si="283"/>
        <v>#N/A</v>
      </c>
      <c r="K678" s="56">
        <f t="shared" si="271"/>
        <v>20</v>
      </c>
      <c r="L678" s="56">
        <f t="shared" si="272"/>
        <v>4</v>
      </c>
      <c r="M678" s="56">
        <f t="shared" si="280"/>
        <v>4</v>
      </c>
      <c r="N678" s="57">
        <f t="shared" si="284"/>
        <v>4</v>
      </c>
      <c r="O678" s="57" t="e">
        <f t="shared" si="285"/>
        <v>#N/A</v>
      </c>
      <c r="P678" s="56" t="e">
        <f t="shared" si="286"/>
        <v>#N/A</v>
      </c>
      <c r="Q678" s="56" t="e">
        <f t="shared" si="277"/>
        <v>#N/A</v>
      </c>
      <c r="R678" s="7" t="e">
        <f t="shared" si="287"/>
        <v>#N/A</v>
      </c>
      <c r="S678" s="7" t="e">
        <f t="shared" si="288"/>
        <v>#N/A</v>
      </c>
      <c r="T678" s="56">
        <f t="shared" si="273"/>
        <v>16</v>
      </c>
      <c r="U678" s="56">
        <f t="shared" si="289"/>
        <v>1</v>
      </c>
      <c r="W678" s="8" t="str">
        <f t="shared" si="290"/>
        <v>IN</v>
      </c>
      <c r="X678" s="58" t="str">
        <f t="shared" si="270"/>
        <v/>
      </c>
      <c r="Y678" s="59">
        <f t="shared" si="274"/>
        <v>0</v>
      </c>
      <c r="Z678" s="59">
        <f t="shared" si="275"/>
        <v>1734.7739792423322</v>
      </c>
      <c r="AA678" s="59">
        <f>IFERROR(IF(U678&gt;1,"",MAX($Z$353:Z678)*P678),0)</f>
        <v>0</v>
      </c>
      <c r="AB678" s="59">
        <f t="shared" si="276"/>
        <v>65414.654249655359</v>
      </c>
    </row>
    <row r="679" spans="1:28" ht="15.75" customHeight="1" x14ac:dyDescent="0.25">
      <c r="A679" s="78">
        <f t="shared" si="269"/>
        <v>45531</v>
      </c>
      <c r="B679" s="2" t="e">
        <f>VLOOKUP(A679,Import!$A$2:$H$8,5,FALSE)</f>
        <v>#N/A</v>
      </c>
      <c r="C679" s="54" t="e">
        <f t="shared" si="291"/>
        <v>#N/A</v>
      </c>
      <c r="D679" s="79" t="e">
        <f>VLOOKUP(A679,Import!$A$2:$H$8,2,FALSE)</f>
        <v>#N/A</v>
      </c>
      <c r="E679" s="55" t="e">
        <f t="shared" si="279"/>
        <v>#N/A</v>
      </c>
      <c r="F679" s="8" t="e">
        <f t="shared" si="278"/>
        <v>#N/A</v>
      </c>
      <c r="G679" s="76" t="e">
        <f t="shared" si="281"/>
        <v>#N/A</v>
      </c>
      <c r="H679" s="56" t="e">
        <f t="shared" si="292"/>
        <v>#N/A</v>
      </c>
      <c r="I679" s="7" t="e">
        <f t="shared" si="282"/>
        <v>#N/A</v>
      </c>
      <c r="J679" s="7" t="e">
        <f t="shared" si="283"/>
        <v>#N/A</v>
      </c>
      <c r="K679" s="56">
        <f t="shared" si="271"/>
        <v>20</v>
      </c>
      <c r="L679" s="56">
        <f t="shared" si="272"/>
        <v>4</v>
      </c>
      <c r="M679" s="56">
        <f t="shared" si="280"/>
        <v>4</v>
      </c>
      <c r="N679" s="57">
        <f t="shared" si="284"/>
        <v>4</v>
      </c>
      <c r="O679" s="57" t="e">
        <f t="shared" si="285"/>
        <v>#N/A</v>
      </c>
      <c r="P679" s="56" t="e">
        <f t="shared" si="286"/>
        <v>#N/A</v>
      </c>
      <c r="Q679" s="56" t="e">
        <f t="shared" si="277"/>
        <v>#N/A</v>
      </c>
      <c r="R679" s="7" t="e">
        <f t="shared" si="287"/>
        <v>#N/A</v>
      </c>
      <c r="S679" s="7" t="e">
        <f t="shared" si="288"/>
        <v>#N/A</v>
      </c>
      <c r="T679" s="56">
        <f t="shared" si="273"/>
        <v>16</v>
      </c>
      <c r="U679" s="56">
        <f t="shared" si="289"/>
        <v>1</v>
      </c>
      <c r="W679" s="8" t="str">
        <f t="shared" si="290"/>
        <v>IN</v>
      </c>
      <c r="X679" s="58" t="str">
        <f t="shared" si="270"/>
        <v/>
      </c>
      <c r="Y679" s="59">
        <f t="shared" si="274"/>
        <v>0</v>
      </c>
      <c r="Z679" s="59">
        <f t="shared" si="275"/>
        <v>1734.7739792423322</v>
      </c>
      <c r="AA679" s="59">
        <f>IFERROR(IF(U679&gt;1,"",MAX($Z$353:Z679)*P679),0)</f>
        <v>0</v>
      </c>
      <c r="AB679" s="59">
        <f t="shared" si="276"/>
        <v>65414.654249655359</v>
      </c>
    </row>
    <row r="680" spans="1:28" ht="15.75" customHeight="1" x14ac:dyDescent="0.25">
      <c r="A680" s="78">
        <f t="shared" si="269"/>
        <v>45532</v>
      </c>
      <c r="B680" s="2" t="e">
        <f>VLOOKUP(A680,Import!$A$2:$H$8,5,FALSE)</f>
        <v>#N/A</v>
      </c>
      <c r="C680" s="54" t="e">
        <f t="shared" si="291"/>
        <v>#N/A</v>
      </c>
      <c r="D680" s="79" t="e">
        <f>VLOOKUP(A680,Import!$A$2:$H$8,2,FALSE)</f>
        <v>#N/A</v>
      </c>
      <c r="E680" s="55" t="e">
        <f t="shared" si="279"/>
        <v>#N/A</v>
      </c>
      <c r="F680" s="8" t="e">
        <f t="shared" si="278"/>
        <v>#N/A</v>
      </c>
      <c r="G680" s="76" t="e">
        <f t="shared" si="281"/>
        <v>#N/A</v>
      </c>
      <c r="H680" s="56" t="e">
        <f t="shared" si="292"/>
        <v>#N/A</v>
      </c>
      <c r="I680" s="7" t="e">
        <f t="shared" si="282"/>
        <v>#N/A</v>
      </c>
      <c r="J680" s="7" t="e">
        <f t="shared" si="283"/>
        <v>#N/A</v>
      </c>
      <c r="K680" s="56">
        <f t="shared" si="271"/>
        <v>20</v>
      </c>
      <c r="L680" s="56">
        <f t="shared" si="272"/>
        <v>4</v>
      </c>
      <c r="M680" s="56">
        <f t="shared" si="280"/>
        <v>4</v>
      </c>
      <c r="N680" s="57">
        <f t="shared" si="284"/>
        <v>4</v>
      </c>
      <c r="O680" s="57" t="e">
        <f t="shared" si="285"/>
        <v>#N/A</v>
      </c>
      <c r="P680" s="56" t="e">
        <f t="shared" si="286"/>
        <v>#N/A</v>
      </c>
      <c r="Q680" s="56" t="e">
        <f t="shared" si="277"/>
        <v>#N/A</v>
      </c>
      <c r="R680" s="7" t="e">
        <f t="shared" si="287"/>
        <v>#N/A</v>
      </c>
      <c r="S680" s="7" t="e">
        <f t="shared" si="288"/>
        <v>#N/A</v>
      </c>
      <c r="T680" s="56">
        <f t="shared" si="273"/>
        <v>16</v>
      </c>
      <c r="U680" s="56">
        <f t="shared" si="289"/>
        <v>1</v>
      </c>
      <c r="W680" s="8" t="str">
        <f t="shared" si="290"/>
        <v>IN</v>
      </c>
      <c r="X680" s="58" t="str">
        <f t="shared" si="270"/>
        <v/>
      </c>
      <c r="Y680" s="59">
        <f t="shared" si="274"/>
        <v>0</v>
      </c>
      <c r="Z680" s="59">
        <f t="shared" si="275"/>
        <v>1734.7739792423322</v>
      </c>
      <c r="AA680" s="59">
        <f>IFERROR(IF(U680&gt;1,"",MAX($Z$353:Z680)*P680),0)</f>
        <v>0</v>
      </c>
      <c r="AB680" s="59">
        <f t="shared" si="276"/>
        <v>65414.654249655359</v>
      </c>
    </row>
    <row r="681" spans="1:28" ht="15.75" customHeight="1" x14ac:dyDescent="0.25">
      <c r="A681" s="78">
        <f t="shared" si="269"/>
        <v>45533</v>
      </c>
      <c r="B681" s="2" t="e">
        <f>VLOOKUP(A681,Import!$A$2:$H$8,5,FALSE)</f>
        <v>#N/A</v>
      </c>
      <c r="C681" s="54" t="e">
        <f t="shared" si="291"/>
        <v>#N/A</v>
      </c>
      <c r="D681" s="79" t="e">
        <f>VLOOKUP(A681,Import!$A$2:$H$8,2,FALSE)</f>
        <v>#N/A</v>
      </c>
      <c r="E681" s="55" t="e">
        <f t="shared" si="279"/>
        <v>#N/A</v>
      </c>
      <c r="F681" s="8" t="e">
        <f t="shared" si="278"/>
        <v>#N/A</v>
      </c>
      <c r="G681" s="76" t="e">
        <f t="shared" si="281"/>
        <v>#N/A</v>
      </c>
      <c r="H681" s="56" t="e">
        <f t="shared" si="292"/>
        <v>#N/A</v>
      </c>
      <c r="I681" s="7" t="e">
        <f t="shared" si="282"/>
        <v>#N/A</v>
      </c>
      <c r="J681" s="7" t="e">
        <f t="shared" si="283"/>
        <v>#N/A</v>
      </c>
      <c r="K681" s="56">
        <f t="shared" si="271"/>
        <v>20</v>
      </c>
      <c r="L681" s="56">
        <f t="shared" si="272"/>
        <v>4</v>
      </c>
      <c r="M681" s="56">
        <f t="shared" si="280"/>
        <v>4</v>
      </c>
      <c r="N681" s="57">
        <f t="shared" si="284"/>
        <v>4</v>
      </c>
      <c r="O681" s="57" t="e">
        <f t="shared" si="285"/>
        <v>#N/A</v>
      </c>
      <c r="P681" s="56" t="e">
        <f t="shared" si="286"/>
        <v>#N/A</v>
      </c>
      <c r="Q681" s="56" t="e">
        <f t="shared" si="277"/>
        <v>#N/A</v>
      </c>
      <c r="R681" s="7" t="e">
        <f t="shared" si="287"/>
        <v>#N/A</v>
      </c>
      <c r="S681" s="7" t="e">
        <f t="shared" si="288"/>
        <v>#N/A</v>
      </c>
      <c r="T681" s="56">
        <f t="shared" si="273"/>
        <v>16</v>
      </c>
      <c r="U681" s="56">
        <f t="shared" si="289"/>
        <v>1</v>
      </c>
      <c r="W681" s="8" t="str">
        <f t="shared" si="290"/>
        <v>IN</v>
      </c>
      <c r="X681" s="58" t="str">
        <f t="shared" si="270"/>
        <v/>
      </c>
      <c r="Y681" s="59">
        <f t="shared" si="274"/>
        <v>0</v>
      </c>
      <c r="Z681" s="59">
        <f t="shared" si="275"/>
        <v>1734.7739792423322</v>
      </c>
      <c r="AA681" s="59">
        <f>IFERROR(IF(U681&gt;1,"",MAX($Z$353:Z681)*P681),0)</f>
        <v>0</v>
      </c>
      <c r="AB681" s="59">
        <f t="shared" si="276"/>
        <v>65414.654249655359</v>
      </c>
    </row>
    <row r="682" spans="1:28" ht="15.75" customHeight="1" x14ac:dyDescent="0.25">
      <c r="A682" s="78">
        <f t="shared" si="269"/>
        <v>45534</v>
      </c>
      <c r="B682" s="2" t="e">
        <f>VLOOKUP(A682,Import!$A$2:$H$8,5,FALSE)</f>
        <v>#N/A</v>
      </c>
      <c r="C682" s="54" t="e">
        <f t="shared" si="291"/>
        <v>#N/A</v>
      </c>
      <c r="D682" s="79" t="e">
        <f>VLOOKUP(A682,Import!$A$2:$H$8,2,FALSE)</f>
        <v>#N/A</v>
      </c>
      <c r="E682" s="55" t="e">
        <f t="shared" si="279"/>
        <v>#N/A</v>
      </c>
      <c r="F682" s="8" t="e">
        <f t="shared" si="278"/>
        <v>#N/A</v>
      </c>
      <c r="G682" s="76" t="e">
        <f t="shared" si="281"/>
        <v>#N/A</v>
      </c>
      <c r="H682" s="56" t="e">
        <f t="shared" si="292"/>
        <v>#N/A</v>
      </c>
      <c r="I682" s="7" t="e">
        <f t="shared" si="282"/>
        <v>#N/A</v>
      </c>
      <c r="J682" s="7" t="e">
        <f t="shared" si="283"/>
        <v>#N/A</v>
      </c>
      <c r="K682" s="56">
        <f t="shared" si="271"/>
        <v>20</v>
      </c>
      <c r="L682" s="56">
        <f t="shared" si="272"/>
        <v>4</v>
      </c>
      <c r="M682" s="56">
        <f t="shared" si="280"/>
        <v>4</v>
      </c>
      <c r="N682" s="57">
        <f t="shared" si="284"/>
        <v>4</v>
      </c>
      <c r="O682" s="57" t="e">
        <f t="shared" si="285"/>
        <v>#N/A</v>
      </c>
      <c r="P682" s="56" t="e">
        <f t="shared" si="286"/>
        <v>#N/A</v>
      </c>
      <c r="Q682" s="56" t="e">
        <f t="shared" si="277"/>
        <v>#N/A</v>
      </c>
      <c r="R682" s="7" t="e">
        <f t="shared" si="287"/>
        <v>#N/A</v>
      </c>
      <c r="S682" s="7" t="e">
        <f t="shared" si="288"/>
        <v>#N/A</v>
      </c>
      <c r="T682" s="56">
        <f t="shared" si="273"/>
        <v>16</v>
      </c>
      <c r="U682" s="56">
        <f t="shared" si="289"/>
        <v>1</v>
      </c>
      <c r="W682" s="8" t="str">
        <f t="shared" si="290"/>
        <v>IN</v>
      </c>
      <c r="X682" s="58" t="str">
        <f t="shared" si="270"/>
        <v/>
      </c>
      <c r="Y682" s="59">
        <f t="shared" si="274"/>
        <v>0</v>
      </c>
      <c r="Z682" s="59">
        <f t="shared" si="275"/>
        <v>1734.7739792423322</v>
      </c>
      <c r="AA682" s="59">
        <f>IFERROR(IF(U682&gt;1,"",MAX($Z$353:Z682)*P682),0)</f>
        <v>0</v>
      </c>
      <c r="AB682" s="59">
        <f t="shared" si="276"/>
        <v>65414.654249655359</v>
      </c>
    </row>
    <row r="683" spans="1:28" ht="15.75" customHeight="1" x14ac:dyDescent="0.25">
      <c r="A683" s="78">
        <f t="shared" si="269"/>
        <v>45535</v>
      </c>
      <c r="B683" s="2" t="e">
        <f>VLOOKUP(A683,Import!$A$2:$H$8,5,FALSE)</f>
        <v>#N/A</v>
      </c>
      <c r="C683" s="54" t="e">
        <f t="shared" si="291"/>
        <v>#N/A</v>
      </c>
      <c r="D683" s="79" t="e">
        <f>VLOOKUP(A683,Import!$A$2:$H$8,2,FALSE)</f>
        <v>#N/A</v>
      </c>
      <c r="E683" s="55" t="e">
        <f t="shared" si="279"/>
        <v>#N/A</v>
      </c>
      <c r="F683" s="8" t="e">
        <f t="shared" si="278"/>
        <v>#N/A</v>
      </c>
      <c r="G683" s="76" t="e">
        <f t="shared" si="281"/>
        <v>#N/A</v>
      </c>
      <c r="H683" s="56" t="e">
        <f t="shared" si="292"/>
        <v>#N/A</v>
      </c>
      <c r="I683" s="7" t="e">
        <f t="shared" si="282"/>
        <v>#N/A</v>
      </c>
      <c r="J683" s="7" t="e">
        <f t="shared" si="283"/>
        <v>#N/A</v>
      </c>
      <c r="K683" s="56">
        <f t="shared" si="271"/>
        <v>20</v>
      </c>
      <c r="L683" s="56">
        <f t="shared" si="272"/>
        <v>4</v>
      </c>
      <c r="M683" s="56">
        <f t="shared" si="280"/>
        <v>4</v>
      </c>
      <c r="N683" s="57">
        <f t="shared" si="284"/>
        <v>4</v>
      </c>
      <c r="O683" s="57" t="e">
        <f t="shared" si="285"/>
        <v>#N/A</v>
      </c>
      <c r="P683" s="56" t="e">
        <f t="shared" si="286"/>
        <v>#N/A</v>
      </c>
      <c r="Q683" s="56" t="e">
        <f t="shared" si="277"/>
        <v>#N/A</v>
      </c>
      <c r="R683" s="7" t="e">
        <f t="shared" si="287"/>
        <v>#N/A</v>
      </c>
      <c r="S683" s="7" t="e">
        <f t="shared" si="288"/>
        <v>#N/A</v>
      </c>
      <c r="T683" s="56">
        <f t="shared" si="273"/>
        <v>16</v>
      </c>
      <c r="U683" s="56">
        <f t="shared" si="289"/>
        <v>1</v>
      </c>
      <c r="W683" s="8" t="str">
        <f t="shared" si="290"/>
        <v>IN</v>
      </c>
      <c r="X683" s="58" t="str">
        <f t="shared" si="270"/>
        <v/>
      </c>
      <c r="Y683" s="59">
        <f t="shared" si="274"/>
        <v>0</v>
      </c>
      <c r="Z683" s="59">
        <f t="shared" si="275"/>
        <v>1734.7739792423322</v>
      </c>
      <c r="AA683" s="59">
        <f>IFERROR(IF(U683&gt;1,"",MAX($Z$353:Z683)*P683),0)</f>
        <v>0</v>
      </c>
      <c r="AB683" s="59">
        <f t="shared" si="276"/>
        <v>65414.654249655359</v>
      </c>
    </row>
    <row r="684" spans="1:28" ht="15.75" customHeight="1" x14ac:dyDescent="0.25">
      <c r="A684" s="78">
        <f t="shared" si="269"/>
        <v>45536</v>
      </c>
      <c r="B684" s="2" t="e">
        <f>VLOOKUP(A684,Import!$A$2:$H$8,5,FALSE)</f>
        <v>#N/A</v>
      </c>
      <c r="C684" s="54" t="e">
        <f t="shared" si="291"/>
        <v>#N/A</v>
      </c>
      <c r="D684" s="79" t="e">
        <f>VLOOKUP(A684,Import!$A$2:$H$8,2,FALSE)</f>
        <v>#N/A</v>
      </c>
      <c r="E684" s="55" t="e">
        <f t="shared" si="279"/>
        <v>#N/A</v>
      </c>
      <c r="F684" s="8" t="e">
        <f t="shared" si="278"/>
        <v>#N/A</v>
      </c>
      <c r="G684" s="76" t="e">
        <f t="shared" si="281"/>
        <v>#N/A</v>
      </c>
      <c r="H684" s="56" t="e">
        <f t="shared" si="292"/>
        <v>#N/A</v>
      </c>
      <c r="I684" s="7" t="e">
        <f t="shared" si="282"/>
        <v>#N/A</v>
      </c>
      <c r="J684" s="7" t="e">
        <f t="shared" si="283"/>
        <v>#N/A</v>
      </c>
      <c r="K684" s="56">
        <f t="shared" si="271"/>
        <v>20</v>
      </c>
      <c r="L684" s="56">
        <f t="shared" si="272"/>
        <v>4</v>
      </c>
      <c r="M684" s="56">
        <f t="shared" si="280"/>
        <v>4</v>
      </c>
      <c r="N684" s="57">
        <f t="shared" si="284"/>
        <v>4</v>
      </c>
      <c r="O684" s="57" t="e">
        <f t="shared" si="285"/>
        <v>#N/A</v>
      </c>
      <c r="P684" s="56" t="e">
        <f t="shared" si="286"/>
        <v>#N/A</v>
      </c>
      <c r="Q684" s="56" t="e">
        <f t="shared" si="277"/>
        <v>#N/A</v>
      </c>
      <c r="R684" s="7" t="e">
        <f t="shared" si="287"/>
        <v>#N/A</v>
      </c>
      <c r="S684" s="7" t="e">
        <f t="shared" si="288"/>
        <v>#N/A</v>
      </c>
      <c r="T684" s="56">
        <f t="shared" si="273"/>
        <v>16</v>
      </c>
      <c r="U684" s="56">
        <f t="shared" si="289"/>
        <v>1</v>
      </c>
      <c r="W684" s="8" t="str">
        <f t="shared" si="290"/>
        <v>IN</v>
      </c>
      <c r="X684" s="58" t="str">
        <f t="shared" si="270"/>
        <v/>
      </c>
      <c r="Y684" s="59">
        <f t="shared" si="274"/>
        <v>0</v>
      </c>
      <c r="Z684" s="59">
        <f t="shared" si="275"/>
        <v>1734.7739792423322</v>
      </c>
      <c r="AA684" s="59">
        <f>IFERROR(IF(U684&gt;1,"",MAX($Z$353:Z684)*P684),0)</f>
        <v>0</v>
      </c>
      <c r="AB684" s="59">
        <f t="shared" si="276"/>
        <v>65414.654249655359</v>
      </c>
    </row>
    <row r="685" spans="1:28" ht="15.75" customHeight="1" x14ac:dyDescent="0.25">
      <c r="A685" s="78">
        <f t="shared" si="269"/>
        <v>45537</v>
      </c>
      <c r="B685" s="2" t="e">
        <f>VLOOKUP(A685,Import!$A$2:$H$8,5,FALSE)</f>
        <v>#N/A</v>
      </c>
      <c r="C685" s="54" t="e">
        <f t="shared" si="291"/>
        <v>#N/A</v>
      </c>
      <c r="D685" s="79" t="e">
        <f>VLOOKUP(A685,Import!$A$2:$H$8,2,FALSE)</f>
        <v>#N/A</v>
      </c>
      <c r="E685" s="55" t="e">
        <f t="shared" si="279"/>
        <v>#N/A</v>
      </c>
      <c r="F685" s="8" t="e">
        <f t="shared" si="278"/>
        <v>#N/A</v>
      </c>
      <c r="G685" s="76" t="e">
        <f t="shared" si="281"/>
        <v>#N/A</v>
      </c>
      <c r="H685" s="56" t="e">
        <f t="shared" si="292"/>
        <v>#N/A</v>
      </c>
      <c r="I685" s="7" t="e">
        <f t="shared" si="282"/>
        <v>#N/A</v>
      </c>
      <c r="J685" s="7" t="e">
        <f t="shared" si="283"/>
        <v>#N/A</v>
      </c>
      <c r="K685" s="56">
        <f t="shared" si="271"/>
        <v>20</v>
      </c>
      <c r="L685" s="56">
        <f t="shared" si="272"/>
        <v>4</v>
      </c>
      <c r="M685" s="56">
        <f t="shared" si="280"/>
        <v>4</v>
      </c>
      <c r="N685" s="57">
        <f t="shared" si="284"/>
        <v>4</v>
      </c>
      <c r="O685" s="57" t="e">
        <f t="shared" si="285"/>
        <v>#N/A</v>
      </c>
      <c r="P685" s="56" t="e">
        <f t="shared" si="286"/>
        <v>#N/A</v>
      </c>
      <c r="Q685" s="56" t="e">
        <f t="shared" si="277"/>
        <v>#N/A</v>
      </c>
      <c r="R685" s="7" t="e">
        <f t="shared" si="287"/>
        <v>#N/A</v>
      </c>
      <c r="S685" s="7" t="e">
        <f t="shared" si="288"/>
        <v>#N/A</v>
      </c>
      <c r="T685" s="56">
        <f t="shared" si="273"/>
        <v>16</v>
      </c>
      <c r="U685" s="56">
        <f t="shared" si="289"/>
        <v>1</v>
      </c>
      <c r="W685" s="8" t="str">
        <f t="shared" si="290"/>
        <v>IN</v>
      </c>
      <c r="X685" s="58" t="str">
        <f t="shared" si="270"/>
        <v/>
      </c>
      <c r="Y685" s="59">
        <f t="shared" si="274"/>
        <v>0</v>
      </c>
      <c r="Z685" s="59">
        <f t="shared" si="275"/>
        <v>1734.7739792423322</v>
      </c>
      <c r="AA685" s="59">
        <f>IFERROR(IF(U685&gt;1,"",MAX($Z$353:Z685)*P685),0)</f>
        <v>0</v>
      </c>
      <c r="AB685" s="59">
        <f t="shared" si="276"/>
        <v>65414.654249655359</v>
      </c>
    </row>
    <row r="686" spans="1:28" ht="15.75" customHeight="1" x14ac:dyDescent="0.25">
      <c r="A686" s="78">
        <f t="shared" si="269"/>
        <v>45538</v>
      </c>
      <c r="B686" s="2" t="e">
        <f>VLOOKUP(A686,Import!$A$2:$H$8,5,FALSE)</f>
        <v>#N/A</v>
      </c>
      <c r="C686" s="54" t="e">
        <f t="shared" si="291"/>
        <v>#N/A</v>
      </c>
      <c r="D686" s="79" t="e">
        <f>VLOOKUP(A686,Import!$A$2:$H$8,2,FALSE)</f>
        <v>#N/A</v>
      </c>
      <c r="E686" s="55" t="e">
        <f t="shared" si="279"/>
        <v>#N/A</v>
      </c>
      <c r="F686" s="8" t="e">
        <f t="shared" si="278"/>
        <v>#N/A</v>
      </c>
      <c r="G686" s="76" t="e">
        <f t="shared" si="281"/>
        <v>#N/A</v>
      </c>
      <c r="H686" s="56" t="e">
        <f t="shared" si="292"/>
        <v>#N/A</v>
      </c>
      <c r="I686" s="7" t="e">
        <f t="shared" si="282"/>
        <v>#N/A</v>
      </c>
      <c r="J686" s="7" t="e">
        <f t="shared" si="283"/>
        <v>#N/A</v>
      </c>
      <c r="K686" s="56">
        <f t="shared" si="271"/>
        <v>20</v>
      </c>
      <c r="L686" s="56">
        <f t="shared" si="272"/>
        <v>4</v>
      </c>
      <c r="M686" s="56">
        <f t="shared" si="280"/>
        <v>4</v>
      </c>
      <c r="N686" s="57">
        <f t="shared" si="284"/>
        <v>4</v>
      </c>
      <c r="O686" s="57" t="e">
        <f t="shared" si="285"/>
        <v>#N/A</v>
      </c>
      <c r="P686" s="56" t="e">
        <f t="shared" si="286"/>
        <v>#N/A</v>
      </c>
      <c r="Q686" s="56" t="e">
        <f t="shared" si="277"/>
        <v>#N/A</v>
      </c>
      <c r="R686" s="7" t="e">
        <f t="shared" si="287"/>
        <v>#N/A</v>
      </c>
      <c r="S686" s="7" t="e">
        <f t="shared" si="288"/>
        <v>#N/A</v>
      </c>
      <c r="T686" s="56">
        <f t="shared" si="273"/>
        <v>16</v>
      </c>
      <c r="U686" s="56">
        <f t="shared" si="289"/>
        <v>1</v>
      </c>
      <c r="W686" s="8" t="str">
        <f t="shared" si="290"/>
        <v>IN</v>
      </c>
      <c r="X686" s="58" t="str">
        <f t="shared" si="270"/>
        <v/>
      </c>
      <c r="Y686" s="59">
        <f t="shared" si="274"/>
        <v>0</v>
      </c>
      <c r="Z686" s="59">
        <f t="shared" si="275"/>
        <v>1734.7739792423322</v>
      </c>
      <c r="AA686" s="59">
        <f>IFERROR(IF(U686&gt;1,"",MAX($Z$353:Z686)*P686),0)</f>
        <v>0</v>
      </c>
      <c r="AB686" s="59">
        <f t="shared" si="276"/>
        <v>65414.654249655359</v>
      </c>
    </row>
    <row r="687" spans="1:28" ht="15.75" customHeight="1" x14ac:dyDescent="0.25">
      <c r="A687" s="78">
        <f t="shared" ref="A687:A705" si="293">A686+1</f>
        <v>45539</v>
      </c>
      <c r="B687" s="2" t="e">
        <f>VLOOKUP(A687,Import!$A$2:$H$8,5,FALSE)</f>
        <v>#N/A</v>
      </c>
      <c r="C687" s="54" t="e">
        <f t="shared" si="291"/>
        <v>#N/A</v>
      </c>
      <c r="D687" s="79" t="e">
        <f>VLOOKUP(A687,Import!$A$2:$H$8,2,FALSE)</f>
        <v>#N/A</v>
      </c>
      <c r="E687" s="55" t="e">
        <f t="shared" si="279"/>
        <v>#N/A</v>
      </c>
      <c r="F687" s="8" t="e">
        <f t="shared" si="278"/>
        <v>#N/A</v>
      </c>
      <c r="G687" s="76" t="e">
        <f t="shared" si="281"/>
        <v>#N/A</v>
      </c>
      <c r="H687" s="56" t="e">
        <f t="shared" si="292"/>
        <v>#N/A</v>
      </c>
      <c r="I687" s="7" t="e">
        <f t="shared" si="282"/>
        <v>#N/A</v>
      </c>
      <c r="J687" s="7" t="e">
        <f t="shared" si="283"/>
        <v>#N/A</v>
      </c>
      <c r="K687" s="56">
        <f t="shared" si="271"/>
        <v>20</v>
      </c>
      <c r="L687" s="56">
        <f t="shared" si="272"/>
        <v>4</v>
      </c>
      <c r="M687" s="56">
        <f t="shared" si="280"/>
        <v>4</v>
      </c>
      <c r="N687" s="57">
        <f t="shared" si="284"/>
        <v>4</v>
      </c>
      <c r="O687" s="57" t="e">
        <f t="shared" si="285"/>
        <v>#N/A</v>
      </c>
      <c r="P687" s="56" t="e">
        <f t="shared" si="286"/>
        <v>#N/A</v>
      </c>
      <c r="Q687" s="56" t="e">
        <f t="shared" si="277"/>
        <v>#N/A</v>
      </c>
      <c r="R687" s="7" t="e">
        <f t="shared" si="287"/>
        <v>#N/A</v>
      </c>
      <c r="S687" s="7" t="e">
        <f t="shared" si="288"/>
        <v>#N/A</v>
      </c>
      <c r="T687" s="56">
        <f t="shared" si="273"/>
        <v>16</v>
      </c>
      <c r="U687" s="56">
        <f t="shared" si="289"/>
        <v>1</v>
      </c>
      <c r="W687" s="8" t="str">
        <f t="shared" si="290"/>
        <v>IN</v>
      </c>
      <c r="X687" s="58" t="str">
        <f t="shared" si="270"/>
        <v/>
      </c>
      <c r="Y687" s="59">
        <f t="shared" si="274"/>
        <v>0</v>
      </c>
      <c r="Z687" s="59">
        <f t="shared" si="275"/>
        <v>1734.7739792423322</v>
      </c>
      <c r="AA687" s="59">
        <f>IFERROR(IF(U687&gt;1,"",MAX($Z$353:Z687)*P687),0)</f>
        <v>0</v>
      </c>
      <c r="AB687" s="59">
        <f t="shared" si="276"/>
        <v>65414.654249655359</v>
      </c>
    </row>
    <row r="688" spans="1:28" ht="15.75" customHeight="1" x14ac:dyDescent="0.25">
      <c r="A688" s="78">
        <f t="shared" si="293"/>
        <v>45540</v>
      </c>
      <c r="B688" s="2" t="e">
        <f>VLOOKUP(A688,Import!$A$2:$H$8,5,FALSE)</f>
        <v>#N/A</v>
      </c>
      <c r="C688" s="54" t="e">
        <f t="shared" si="291"/>
        <v>#N/A</v>
      </c>
      <c r="D688" s="79" t="e">
        <f>VLOOKUP(A688,Import!$A$2:$H$8,2,FALSE)</f>
        <v>#N/A</v>
      </c>
      <c r="E688" s="55" t="e">
        <f t="shared" si="279"/>
        <v>#N/A</v>
      </c>
      <c r="F688" s="8" t="e">
        <f t="shared" si="278"/>
        <v>#N/A</v>
      </c>
      <c r="G688" s="76" t="e">
        <f t="shared" si="281"/>
        <v>#N/A</v>
      </c>
      <c r="H688" s="56" t="e">
        <f t="shared" si="292"/>
        <v>#N/A</v>
      </c>
      <c r="I688" s="7" t="e">
        <f t="shared" si="282"/>
        <v>#N/A</v>
      </c>
      <c r="J688" s="7" t="e">
        <f t="shared" si="283"/>
        <v>#N/A</v>
      </c>
      <c r="K688" s="56">
        <f t="shared" si="271"/>
        <v>20</v>
      </c>
      <c r="L688" s="56">
        <f t="shared" si="272"/>
        <v>4</v>
      </c>
      <c r="M688" s="56">
        <f t="shared" si="280"/>
        <v>4</v>
      </c>
      <c r="N688" s="57">
        <f t="shared" si="284"/>
        <v>4</v>
      </c>
      <c r="O688" s="57" t="e">
        <f t="shared" si="285"/>
        <v>#N/A</v>
      </c>
      <c r="P688" s="56" t="e">
        <f t="shared" si="286"/>
        <v>#N/A</v>
      </c>
      <c r="Q688" s="56" t="e">
        <f t="shared" si="277"/>
        <v>#N/A</v>
      </c>
      <c r="R688" s="7" t="e">
        <f t="shared" si="287"/>
        <v>#N/A</v>
      </c>
      <c r="S688" s="7" t="e">
        <f t="shared" si="288"/>
        <v>#N/A</v>
      </c>
      <c r="T688" s="56">
        <f t="shared" si="273"/>
        <v>16</v>
      </c>
      <c r="U688" s="56">
        <f t="shared" si="289"/>
        <v>1</v>
      </c>
      <c r="W688" s="8" t="str">
        <f t="shared" si="290"/>
        <v>IN</v>
      </c>
      <c r="X688" s="58" t="str">
        <f t="shared" si="270"/>
        <v/>
      </c>
      <c r="Y688" s="59">
        <f t="shared" si="274"/>
        <v>0</v>
      </c>
      <c r="Z688" s="59">
        <f t="shared" si="275"/>
        <v>1734.7739792423322</v>
      </c>
      <c r="AA688" s="59">
        <f>IFERROR(IF(U688&gt;1,"",MAX($Z$353:Z688)*P688),0)</f>
        <v>0</v>
      </c>
      <c r="AB688" s="59">
        <f t="shared" si="276"/>
        <v>65414.654249655359</v>
      </c>
    </row>
    <row r="689" spans="1:28" ht="15.75" customHeight="1" x14ac:dyDescent="0.25">
      <c r="A689" s="78">
        <f t="shared" si="293"/>
        <v>45541</v>
      </c>
      <c r="B689" s="2" t="e">
        <f>VLOOKUP(A689,Import!$A$2:$H$8,5,FALSE)</f>
        <v>#N/A</v>
      </c>
      <c r="C689" s="54" t="e">
        <f t="shared" si="291"/>
        <v>#N/A</v>
      </c>
      <c r="D689" s="79" t="e">
        <f>VLOOKUP(A689,Import!$A$2:$H$8,2,FALSE)</f>
        <v>#N/A</v>
      </c>
      <c r="E689" s="55" t="e">
        <f t="shared" si="279"/>
        <v>#N/A</v>
      </c>
      <c r="F689" s="8" t="e">
        <f t="shared" si="278"/>
        <v>#N/A</v>
      </c>
      <c r="G689" s="76" t="e">
        <f t="shared" si="281"/>
        <v>#N/A</v>
      </c>
      <c r="H689" s="56" t="e">
        <f t="shared" si="292"/>
        <v>#N/A</v>
      </c>
      <c r="I689" s="7" t="e">
        <f t="shared" si="282"/>
        <v>#N/A</v>
      </c>
      <c r="J689" s="7" t="e">
        <f t="shared" si="283"/>
        <v>#N/A</v>
      </c>
      <c r="K689" s="56">
        <f t="shared" si="271"/>
        <v>20</v>
      </c>
      <c r="L689" s="56">
        <f t="shared" si="272"/>
        <v>4</v>
      </c>
      <c r="M689" s="56">
        <f t="shared" si="280"/>
        <v>4</v>
      </c>
      <c r="N689" s="57">
        <f t="shared" si="284"/>
        <v>4</v>
      </c>
      <c r="O689" s="57" t="e">
        <f t="shared" si="285"/>
        <v>#N/A</v>
      </c>
      <c r="P689" s="56" t="e">
        <f t="shared" si="286"/>
        <v>#N/A</v>
      </c>
      <c r="Q689" s="56" t="e">
        <f t="shared" si="277"/>
        <v>#N/A</v>
      </c>
      <c r="R689" s="7" t="e">
        <f t="shared" si="287"/>
        <v>#N/A</v>
      </c>
      <c r="S689" s="7" t="e">
        <f t="shared" si="288"/>
        <v>#N/A</v>
      </c>
      <c r="T689" s="56">
        <f t="shared" si="273"/>
        <v>16</v>
      </c>
      <c r="U689" s="56">
        <f t="shared" si="289"/>
        <v>1</v>
      </c>
      <c r="W689" s="8" t="str">
        <f t="shared" si="290"/>
        <v>IN</v>
      </c>
      <c r="X689" s="58" t="str">
        <f t="shared" ref="X689:X752" si="294">IF(M688&gt;=1,IFERROR($X$4*F688,""),"LOOK")</f>
        <v/>
      </c>
      <c r="Y689" s="59">
        <f t="shared" si="274"/>
        <v>0</v>
      </c>
      <c r="Z689" s="59">
        <f t="shared" si="275"/>
        <v>1734.7739792423322</v>
      </c>
      <c r="AA689" s="59">
        <f>IFERROR(IF(U689&gt;1,"",MAX($Z$353:Z689)*P689),0)</f>
        <v>0</v>
      </c>
      <c r="AB689" s="59">
        <f t="shared" si="276"/>
        <v>65414.654249655359</v>
      </c>
    </row>
    <row r="690" spans="1:28" ht="15.75" customHeight="1" x14ac:dyDescent="0.25">
      <c r="A690" s="78">
        <f t="shared" si="293"/>
        <v>45542</v>
      </c>
      <c r="B690" s="2" t="e">
        <f>VLOOKUP(A690,Import!$A$2:$H$8,5,FALSE)</f>
        <v>#N/A</v>
      </c>
      <c r="C690" s="54" t="e">
        <f t="shared" si="291"/>
        <v>#N/A</v>
      </c>
      <c r="D690" s="79" t="e">
        <f>VLOOKUP(A690,Import!$A$2:$H$8,2,FALSE)</f>
        <v>#N/A</v>
      </c>
      <c r="E690" s="55" t="e">
        <f t="shared" si="279"/>
        <v>#N/A</v>
      </c>
      <c r="F690" s="8" t="e">
        <f t="shared" si="278"/>
        <v>#N/A</v>
      </c>
      <c r="G690" s="76" t="e">
        <f t="shared" si="281"/>
        <v>#N/A</v>
      </c>
      <c r="H690" s="56" t="e">
        <f t="shared" si="292"/>
        <v>#N/A</v>
      </c>
      <c r="I690" s="7" t="e">
        <f t="shared" si="282"/>
        <v>#N/A</v>
      </c>
      <c r="J690" s="7" t="e">
        <f t="shared" si="283"/>
        <v>#N/A</v>
      </c>
      <c r="K690" s="56">
        <f t="shared" ref="K690:K753" si="295">K689+COUNTIF(F690,"1")</f>
        <v>20</v>
      </c>
      <c r="L690" s="56">
        <f t="shared" ref="L690:L753" si="296">K690-T690</f>
        <v>4</v>
      </c>
      <c r="M690" s="56">
        <f t="shared" si="280"/>
        <v>4</v>
      </c>
      <c r="N690" s="57">
        <f t="shared" si="284"/>
        <v>4</v>
      </c>
      <c r="O690" s="57" t="e">
        <f t="shared" si="285"/>
        <v>#N/A</v>
      </c>
      <c r="P690" s="56" t="e">
        <f t="shared" si="286"/>
        <v>#N/A</v>
      </c>
      <c r="Q690" s="56" t="e">
        <f t="shared" si="277"/>
        <v>#N/A</v>
      </c>
      <c r="R690" s="7" t="e">
        <f t="shared" si="287"/>
        <v>#N/A</v>
      </c>
      <c r="S690" s="7" t="e">
        <f t="shared" si="288"/>
        <v>#N/A</v>
      </c>
      <c r="T690" s="56">
        <f t="shared" ref="T690:T753" si="297">T689+COUNTIF(O690,"1")</f>
        <v>16</v>
      </c>
      <c r="U690" s="56">
        <f t="shared" si="289"/>
        <v>1</v>
      </c>
      <c r="W690" s="8" t="str">
        <f t="shared" si="290"/>
        <v>IN</v>
      </c>
      <c r="X690" s="58" t="str">
        <f t="shared" si="294"/>
        <v/>
      </c>
      <c r="Y690" s="59">
        <f t="shared" ref="Y690:Y753" si="298">IFERROR(X690/G690,0)</f>
        <v>0</v>
      </c>
      <c r="Z690" s="59">
        <f t="shared" ref="Z690:Z753" si="299">IF(AA689&gt;0,0+Y690,Z689+Y690)</f>
        <v>1734.7739792423322</v>
      </c>
      <c r="AA690" s="59">
        <f>IFERROR(IF(U690&gt;1,"",MAX($Z$353:Z690)*P690),0)</f>
        <v>0</v>
      </c>
      <c r="AB690" s="59">
        <f t="shared" ref="AB690:AB753" si="300">AB689+AA690</f>
        <v>65414.654249655359</v>
      </c>
    </row>
    <row r="691" spans="1:28" ht="15.75" customHeight="1" x14ac:dyDescent="0.25">
      <c r="A691" s="78">
        <f t="shared" si="293"/>
        <v>45543</v>
      </c>
      <c r="B691" s="2" t="e">
        <f>VLOOKUP(A691,Import!$A$2:$H$8,5,FALSE)</f>
        <v>#N/A</v>
      </c>
      <c r="C691" s="54" t="e">
        <f t="shared" si="291"/>
        <v>#N/A</v>
      </c>
      <c r="D691" s="79" t="e">
        <f>VLOOKUP(A691,Import!$A$2:$H$8,2,FALSE)</f>
        <v>#N/A</v>
      </c>
      <c r="E691" s="55" t="e">
        <f t="shared" si="279"/>
        <v>#N/A</v>
      </c>
      <c r="F691" s="8" t="e">
        <f t="shared" si="278"/>
        <v>#N/A</v>
      </c>
      <c r="G691" s="76" t="e">
        <f t="shared" si="281"/>
        <v>#N/A</v>
      </c>
      <c r="H691" s="56" t="e">
        <f t="shared" si="292"/>
        <v>#N/A</v>
      </c>
      <c r="I691" s="7" t="e">
        <f t="shared" si="282"/>
        <v>#N/A</v>
      </c>
      <c r="J691" s="7" t="e">
        <f t="shared" si="283"/>
        <v>#N/A</v>
      </c>
      <c r="K691" s="56">
        <f t="shared" si="295"/>
        <v>20</v>
      </c>
      <c r="L691" s="56">
        <f t="shared" si="296"/>
        <v>4</v>
      </c>
      <c r="M691" s="56">
        <f t="shared" si="280"/>
        <v>4</v>
      </c>
      <c r="N691" s="57">
        <f t="shared" si="284"/>
        <v>4</v>
      </c>
      <c r="O691" s="57" t="e">
        <f t="shared" si="285"/>
        <v>#N/A</v>
      </c>
      <c r="P691" s="56" t="e">
        <f t="shared" si="286"/>
        <v>#N/A</v>
      </c>
      <c r="Q691" s="56" t="e">
        <f t="shared" si="277"/>
        <v>#N/A</v>
      </c>
      <c r="R691" s="7" t="e">
        <f t="shared" si="287"/>
        <v>#N/A</v>
      </c>
      <c r="S691" s="7" t="e">
        <f t="shared" si="288"/>
        <v>#N/A</v>
      </c>
      <c r="T691" s="56">
        <f t="shared" si="297"/>
        <v>16</v>
      </c>
      <c r="U691" s="56">
        <f t="shared" si="289"/>
        <v>1</v>
      </c>
      <c r="W691" s="8" t="str">
        <f t="shared" si="290"/>
        <v>IN</v>
      </c>
      <c r="X691" s="58" t="str">
        <f t="shared" si="294"/>
        <v/>
      </c>
      <c r="Y691" s="59">
        <f t="shared" si="298"/>
        <v>0</v>
      </c>
      <c r="Z691" s="59">
        <f t="shared" si="299"/>
        <v>1734.7739792423322</v>
      </c>
      <c r="AA691" s="59">
        <f>IFERROR(IF(U691&gt;1,"",MAX($Z$353:Z691)*P691),0)</f>
        <v>0</v>
      </c>
      <c r="AB691" s="59">
        <f t="shared" si="300"/>
        <v>65414.654249655359</v>
      </c>
    </row>
    <row r="692" spans="1:28" ht="15.75" customHeight="1" x14ac:dyDescent="0.25">
      <c r="A692" s="78">
        <f t="shared" si="293"/>
        <v>45544</v>
      </c>
      <c r="B692" s="2" t="e">
        <f>VLOOKUP(A692,Import!$A$2:$H$8,5,FALSE)</f>
        <v>#N/A</v>
      </c>
      <c r="C692" s="54" t="e">
        <f t="shared" si="291"/>
        <v>#N/A</v>
      </c>
      <c r="D692" s="79" t="e">
        <f>VLOOKUP(A692,Import!$A$2:$H$8,2,FALSE)</f>
        <v>#N/A</v>
      </c>
      <c r="E692" s="55" t="e">
        <f t="shared" si="279"/>
        <v>#N/A</v>
      </c>
      <c r="F692" s="8" t="e">
        <f t="shared" si="278"/>
        <v>#N/A</v>
      </c>
      <c r="G692" s="76" t="e">
        <f t="shared" si="281"/>
        <v>#N/A</v>
      </c>
      <c r="H692" s="56" t="e">
        <f t="shared" si="292"/>
        <v>#N/A</v>
      </c>
      <c r="I692" s="7" t="e">
        <f t="shared" si="282"/>
        <v>#N/A</v>
      </c>
      <c r="J692" s="7" t="e">
        <f t="shared" si="283"/>
        <v>#N/A</v>
      </c>
      <c r="K692" s="56">
        <f t="shared" si="295"/>
        <v>20</v>
      </c>
      <c r="L692" s="56">
        <f t="shared" si="296"/>
        <v>4</v>
      </c>
      <c r="M692" s="56">
        <f t="shared" si="280"/>
        <v>4</v>
      </c>
      <c r="N692" s="57">
        <f t="shared" si="284"/>
        <v>4</v>
      </c>
      <c r="O692" s="57" t="e">
        <f t="shared" si="285"/>
        <v>#N/A</v>
      </c>
      <c r="P692" s="56" t="e">
        <f t="shared" si="286"/>
        <v>#N/A</v>
      </c>
      <c r="Q692" s="56" t="e">
        <f t="shared" si="277"/>
        <v>#N/A</v>
      </c>
      <c r="R692" s="7" t="e">
        <f t="shared" si="287"/>
        <v>#N/A</v>
      </c>
      <c r="S692" s="7" t="e">
        <f t="shared" si="288"/>
        <v>#N/A</v>
      </c>
      <c r="T692" s="56">
        <f t="shared" si="297"/>
        <v>16</v>
      </c>
      <c r="U692" s="56">
        <f t="shared" si="289"/>
        <v>1</v>
      </c>
      <c r="W692" s="8" t="str">
        <f t="shared" si="290"/>
        <v>IN</v>
      </c>
      <c r="X692" s="58" t="str">
        <f t="shared" si="294"/>
        <v/>
      </c>
      <c r="Y692" s="59">
        <f t="shared" si="298"/>
        <v>0</v>
      </c>
      <c r="Z692" s="59">
        <f t="shared" si="299"/>
        <v>1734.7739792423322</v>
      </c>
      <c r="AA692" s="59">
        <f>IFERROR(IF(U692&gt;1,"",MAX($Z$353:Z692)*P692),0)</f>
        <v>0</v>
      </c>
      <c r="AB692" s="59">
        <f t="shared" si="300"/>
        <v>65414.654249655359</v>
      </c>
    </row>
    <row r="693" spans="1:28" ht="15.75" customHeight="1" x14ac:dyDescent="0.25">
      <c r="A693" s="78">
        <f t="shared" si="293"/>
        <v>45545</v>
      </c>
      <c r="B693" s="2" t="e">
        <f>VLOOKUP(A693,Import!$A$2:$H$8,5,FALSE)</f>
        <v>#N/A</v>
      </c>
      <c r="C693" s="54" t="e">
        <f t="shared" si="291"/>
        <v>#N/A</v>
      </c>
      <c r="D693" s="79" t="e">
        <f>VLOOKUP(A693,Import!$A$2:$H$8,2,FALSE)</f>
        <v>#N/A</v>
      </c>
      <c r="E693" s="55" t="e">
        <f t="shared" si="279"/>
        <v>#N/A</v>
      </c>
      <c r="F693" s="8" t="e">
        <f t="shared" si="278"/>
        <v>#N/A</v>
      </c>
      <c r="G693" s="76" t="e">
        <f t="shared" si="281"/>
        <v>#N/A</v>
      </c>
      <c r="H693" s="56" t="e">
        <f t="shared" si="292"/>
        <v>#N/A</v>
      </c>
      <c r="I693" s="7" t="e">
        <f t="shared" si="282"/>
        <v>#N/A</v>
      </c>
      <c r="J693" s="7" t="e">
        <f t="shared" si="283"/>
        <v>#N/A</v>
      </c>
      <c r="K693" s="56">
        <f t="shared" si="295"/>
        <v>20</v>
      </c>
      <c r="L693" s="56">
        <f t="shared" si="296"/>
        <v>4</v>
      </c>
      <c r="M693" s="56">
        <f t="shared" si="280"/>
        <v>4</v>
      </c>
      <c r="N693" s="57">
        <f t="shared" si="284"/>
        <v>4</v>
      </c>
      <c r="O693" s="57" t="e">
        <f t="shared" si="285"/>
        <v>#N/A</v>
      </c>
      <c r="P693" s="56" t="e">
        <f t="shared" si="286"/>
        <v>#N/A</v>
      </c>
      <c r="Q693" s="56" t="e">
        <f t="shared" si="277"/>
        <v>#N/A</v>
      </c>
      <c r="R693" s="7" t="e">
        <f t="shared" si="287"/>
        <v>#N/A</v>
      </c>
      <c r="S693" s="7" t="e">
        <f t="shared" si="288"/>
        <v>#N/A</v>
      </c>
      <c r="T693" s="56">
        <f t="shared" si="297"/>
        <v>16</v>
      </c>
      <c r="U693" s="56">
        <f t="shared" si="289"/>
        <v>1</v>
      </c>
      <c r="W693" s="8" t="str">
        <f t="shared" si="290"/>
        <v>IN</v>
      </c>
      <c r="X693" s="58" t="str">
        <f t="shared" si="294"/>
        <v/>
      </c>
      <c r="Y693" s="59">
        <f t="shared" si="298"/>
        <v>0</v>
      </c>
      <c r="Z693" s="59">
        <f t="shared" si="299"/>
        <v>1734.7739792423322</v>
      </c>
      <c r="AA693" s="59">
        <f>IFERROR(IF(U693&gt;1,"",MAX($Z$353:Z693)*P693),0)</f>
        <v>0</v>
      </c>
      <c r="AB693" s="59">
        <f t="shared" si="300"/>
        <v>65414.654249655359</v>
      </c>
    </row>
    <row r="694" spans="1:28" ht="15.75" customHeight="1" x14ac:dyDescent="0.25">
      <c r="A694" s="78">
        <f t="shared" si="293"/>
        <v>45546</v>
      </c>
      <c r="B694" s="2" t="e">
        <f>VLOOKUP(A694,Import!$A$2:$H$8,5,FALSE)</f>
        <v>#N/A</v>
      </c>
      <c r="C694" s="54" t="e">
        <f t="shared" si="291"/>
        <v>#N/A</v>
      </c>
      <c r="D694" s="79" t="e">
        <f>VLOOKUP(A694,Import!$A$2:$H$8,2,FALSE)</f>
        <v>#N/A</v>
      </c>
      <c r="E694" s="55" t="e">
        <f t="shared" si="279"/>
        <v>#N/A</v>
      </c>
      <c r="F694" s="8" t="e">
        <f t="shared" si="278"/>
        <v>#N/A</v>
      </c>
      <c r="G694" s="76" t="e">
        <f t="shared" si="281"/>
        <v>#N/A</v>
      </c>
      <c r="H694" s="56" t="e">
        <f t="shared" si="292"/>
        <v>#N/A</v>
      </c>
      <c r="I694" s="7" t="e">
        <f t="shared" si="282"/>
        <v>#N/A</v>
      </c>
      <c r="J694" s="7" t="e">
        <f t="shared" si="283"/>
        <v>#N/A</v>
      </c>
      <c r="K694" s="56">
        <f t="shared" si="295"/>
        <v>20</v>
      </c>
      <c r="L694" s="56">
        <f t="shared" si="296"/>
        <v>4</v>
      </c>
      <c r="M694" s="56">
        <f t="shared" si="280"/>
        <v>4</v>
      </c>
      <c r="N694" s="57">
        <f t="shared" si="284"/>
        <v>4</v>
      </c>
      <c r="O694" s="57" t="e">
        <f t="shared" si="285"/>
        <v>#N/A</v>
      </c>
      <c r="P694" s="56" t="e">
        <f t="shared" si="286"/>
        <v>#N/A</v>
      </c>
      <c r="Q694" s="56" t="e">
        <f t="shared" si="277"/>
        <v>#N/A</v>
      </c>
      <c r="R694" s="7" t="e">
        <f t="shared" si="287"/>
        <v>#N/A</v>
      </c>
      <c r="S694" s="7" t="e">
        <f t="shared" si="288"/>
        <v>#N/A</v>
      </c>
      <c r="T694" s="56">
        <f t="shared" si="297"/>
        <v>16</v>
      </c>
      <c r="U694" s="56">
        <f t="shared" si="289"/>
        <v>1</v>
      </c>
      <c r="W694" s="8" t="str">
        <f t="shared" si="290"/>
        <v>IN</v>
      </c>
      <c r="X694" s="58" t="str">
        <f t="shared" si="294"/>
        <v/>
      </c>
      <c r="Y694" s="59">
        <f t="shared" si="298"/>
        <v>0</v>
      </c>
      <c r="Z694" s="59">
        <f t="shared" si="299"/>
        <v>1734.7739792423322</v>
      </c>
      <c r="AA694" s="59">
        <f>IFERROR(IF(U694&gt;1,"",MAX($Z$353:Z694)*P694),0)</f>
        <v>0</v>
      </c>
      <c r="AB694" s="59">
        <f t="shared" si="300"/>
        <v>65414.654249655359</v>
      </c>
    </row>
    <row r="695" spans="1:28" ht="15.75" customHeight="1" x14ac:dyDescent="0.25">
      <c r="A695" s="78">
        <f t="shared" si="293"/>
        <v>45547</v>
      </c>
      <c r="B695" s="2" t="e">
        <f>VLOOKUP(A695,Import!$A$2:$H$8,5,FALSE)</f>
        <v>#N/A</v>
      </c>
      <c r="C695" s="54" t="e">
        <f t="shared" si="291"/>
        <v>#N/A</v>
      </c>
      <c r="D695" s="79" t="e">
        <f>VLOOKUP(A695,Import!$A$2:$H$8,2,FALSE)</f>
        <v>#N/A</v>
      </c>
      <c r="E695" s="55" t="e">
        <f t="shared" si="279"/>
        <v>#N/A</v>
      </c>
      <c r="F695" s="8" t="e">
        <f t="shared" si="278"/>
        <v>#N/A</v>
      </c>
      <c r="G695" s="76" t="e">
        <f t="shared" si="281"/>
        <v>#N/A</v>
      </c>
      <c r="H695" s="56" t="e">
        <f t="shared" si="292"/>
        <v>#N/A</v>
      </c>
      <c r="I695" s="7" t="e">
        <f t="shared" si="282"/>
        <v>#N/A</v>
      </c>
      <c r="J695" s="7" t="e">
        <f t="shared" si="283"/>
        <v>#N/A</v>
      </c>
      <c r="K695" s="56">
        <f t="shared" si="295"/>
        <v>20</v>
      </c>
      <c r="L695" s="56">
        <f t="shared" si="296"/>
        <v>4</v>
      </c>
      <c r="M695" s="56">
        <f t="shared" si="280"/>
        <v>4</v>
      </c>
      <c r="N695" s="57">
        <f t="shared" si="284"/>
        <v>4</v>
      </c>
      <c r="O695" s="57" t="e">
        <f t="shared" si="285"/>
        <v>#N/A</v>
      </c>
      <c r="P695" s="56" t="e">
        <f t="shared" si="286"/>
        <v>#N/A</v>
      </c>
      <c r="Q695" s="56" t="e">
        <f t="shared" si="277"/>
        <v>#N/A</v>
      </c>
      <c r="R695" s="7" t="e">
        <f t="shared" si="287"/>
        <v>#N/A</v>
      </c>
      <c r="S695" s="7" t="e">
        <f t="shared" si="288"/>
        <v>#N/A</v>
      </c>
      <c r="T695" s="56">
        <f t="shared" si="297"/>
        <v>16</v>
      </c>
      <c r="U695" s="56">
        <f t="shared" si="289"/>
        <v>1</v>
      </c>
      <c r="W695" s="8" t="str">
        <f t="shared" si="290"/>
        <v>IN</v>
      </c>
      <c r="X695" s="58" t="str">
        <f t="shared" si="294"/>
        <v/>
      </c>
      <c r="Y695" s="59">
        <f t="shared" si="298"/>
        <v>0</v>
      </c>
      <c r="Z695" s="59">
        <f t="shared" si="299"/>
        <v>1734.7739792423322</v>
      </c>
      <c r="AA695" s="59">
        <f>IFERROR(IF(U695&gt;1,"",MAX($Z$353:Z695)*P695),0)</f>
        <v>0</v>
      </c>
      <c r="AB695" s="59">
        <f t="shared" si="300"/>
        <v>65414.654249655359</v>
      </c>
    </row>
    <row r="696" spans="1:28" ht="15.75" customHeight="1" x14ac:dyDescent="0.25">
      <c r="A696" s="78">
        <f t="shared" si="293"/>
        <v>45548</v>
      </c>
      <c r="B696" s="2" t="e">
        <f>VLOOKUP(A696,Import!$A$2:$H$8,5,FALSE)</f>
        <v>#N/A</v>
      </c>
      <c r="C696" s="54" t="e">
        <f t="shared" si="291"/>
        <v>#N/A</v>
      </c>
      <c r="D696" s="79" t="e">
        <f>VLOOKUP(A696,Import!$A$2:$H$8,2,FALSE)</f>
        <v>#N/A</v>
      </c>
      <c r="E696" s="55" t="e">
        <f t="shared" si="279"/>
        <v>#N/A</v>
      </c>
      <c r="F696" s="8" t="e">
        <f t="shared" si="278"/>
        <v>#N/A</v>
      </c>
      <c r="G696" s="76" t="e">
        <f t="shared" si="281"/>
        <v>#N/A</v>
      </c>
      <c r="H696" s="56" t="e">
        <f t="shared" si="292"/>
        <v>#N/A</v>
      </c>
      <c r="I696" s="7" t="e">
        <f t="shared" si="282"/>
        <v>#N/A</v>
      </c>
      <c r="J696" s="7" t="e">
        <f t="shared" si="283"/>
        <v>#N/A</v>
      </c>
      <c r="K696" s="56">
        <f t="shared" si="295"/>
        <v>20</v>
      </c>
      <c r="L696" s="56">
        <f t="shared" si="296"/>
        <v>4</v>
      </c>
      <c r="M696" s="56">
        <f t="shared" si="280"/>
        <v>4</v>
      </c>
      <c r="N696" s="57">
        <f t="shared" si="284"/>
        <v>4</v>
      </c>
      <c r="O696" s="57" t="e">
        <f t="shared" si="285"/>
        <v>#N/A</v>
      </c>
      <c r="P696" s="56" t="e">
        <f t="shared" si="286"/>
        <v>#N/A</v>
      </c>
      <c r="Q696" s="56" t="e">
        <f t="shared" si="277"/>
        <v>#N/A</v>
      </c>
      <c r="R696" s="7" t="e">
        <f t="shared" si="287"/>
        <v>#N/A</v>
      </c>
      <c r="S696" s="7" t="e">
        <f t="shared" si="288"/>
        <v>#N/A</v>
      </c>
      <c r="T696" s="56">
        <f t="shared" si="297"/>
        <v>16</v>
      </c>
      <c r="U696" s="56">
        <f t="shared" si="289"/>
        <v>1</v>
      </c>
      <c r="W696" s="8" t="str">
        <f t="shared" si="290"/>
        <v>IN</v>
      </c>
      <c r="X696" s="58" t="str">
        <f t="shared" si="294"/>
        <v/>
      </c>
      <c r="Y696" s="59">
        <f t="shared" si="298"/>
        <v>0</v>
      </c>
      <c r="Z696" s="59">
        <f t="shared" si="299"/>
        <v>1734.7739792423322</v>
      </c>
      <c r="AA696" s="59">
        <f>IFERROR(IF(U696&gt;1,"",MAX($Z$353:Z696)*P696),0)</f>
        <v>0</v>
      </c>
      <c r="AB696" s="59">
        <f t="shared" si="300"/>
        <v>65414.654249655359</v>
      </c>
    </row>
    <row r="697" spans="1:28" ht="15.75" customHeight="1" x14ac:dyDescent="0.25">
      <c r="A697" s="78">
        <f t="shared" si="293"/>
        <v>45549</v>
      </c>
      <c r="B697" s="2" t="e">
        <f>VLOOKUP(A697,Import!$A$2:$H$8,5,FALSE)</f>
        <v>#N/A</v>
      </c>
      <c r="C697" s="54" t="e">
        <f t="shared" si="291"/>
        <v>#N/A</v>
      </c>
      <c r="D697" s="79" t="e">
        <f>VLOOKUP(A697,Import!$A$2:$H$8,2,FALSE)</f>
        <v>#N/A</v>
      </c>
      <c r="E697" s="55" t="e">
        <f t="shared" si="279"/>
        <v>#N/A</v>
      </c>
      <c r="F697" s="8" t="e">
        <f t="shared" si="278"/>
        <v>#N/A</v>
      </c>
      <c r="G697" s="76" t="e">
        <f t="shared" si="281"/>
        <v>#N/A</v>
      </c>
      <c r="H697" s="56" t="e">
        <f t="shared" si="292"/>
        <v>#N/A</v>
      </c>
      <c r="I697" s="7" t="e">
        <f t="shared" si="282"/>
        <v>#N/A</v>
      </c>
      <c r="J697" s="7" t="e">
        <f t="shared" si="283"/>
        <v>#N/A</v>
      </c>
      <c r="K697" s="56">
        <f t="shared" si="295"/>
        <v>20</v>
      </c>
      <c r="L697" s="56">
        <f t="shared" si="296"/>
        <v>4</v>
      </c>
      <c r="M697" s="56">
        <f t="shared" si="280"/>
        <v>4</v>
      </c>
      <c r="N697" s="57">
        <f t="shared" si="284"/>
        <v>4</v>
      </c>
      <c r="O697" s="57" t="e">
        <f t="shared" si="285"/>
        <v>#N/A</v>
      </c>
      <c r="P697" s="56" t="e">
        <f t="shared" si="286"/>
        <v>#N/A</v>
      </c>
      <c r="Q697" s="56" t="e">
        <f t="shared" si="277"/>
        <v>#N/A</v>
      </c>
      <c r="R697" s="7" t="e">
        <f t="shared" si="287"/>
        <v>#N/A</v>
      </c>
      <c r="S697" s="7" t="e">
        <f t="shared" si="288"/>
        <v>#N/A</v>
      </c>
      <c r="T697" s="56">
        <f t="shared" si="297"/>
        <v>16</v>
      </c>
      <c r="U697" s="56">
        <f t="shared" si="289"/>
        <v>1</v>
      </c>
      <c r="W697" s="8" t="str">
        <f t="shared" si="290"/>
        <v>IN</v>
      </c>
      <c r="X697" s="58" t="str">
        <f t="shared" si="294"/>
        <v/>
      </c>
      <c r="Y697" s="59">
        <f t="shared" si="298"/>
        <v>0</v>
      </c>
      <c r="Z697" s="59">
        <f t="shared" si="299"/>
        <v>1734.7739792423322</v>
      </c>
      <c r="AA697" s="59">
        <f>IFERROR(IF(U697&gt;1,"",MAX($Z$353:Z697)*P697),0)</f>
        <v>0</v>
      </c>
      <c r="AB697" s="59">
        <f t="shared" si="300"/>
        <v>65414.654249655359</v>
      </c>
    </row>
    <row r="698" spans="1:28" ht="15.75" customHeight="1" x14ac:dyDescent="0.25">
      <c r="A698" s="78">
        <f t="shared" si="293"/>
        <v>45550</v>
      </c>
      <c r="B698" s="2" t="e">
        <f>VLOOKUP(A698,Import!$A$2:$H$8,5,FALSE)</f>
        <v>#N/A</v>
      </c>
      <c r="C698" s="54" t="e">
        <f t="shared" si="291"/>
        <v>#N/A</v>
      </c>
      <c r="D698" s="79" t="e">
        <f>VLOOKUP(A698,Import!$A$2:$H$8,2,FALSE)</f>
        <v>#N/A</v>
      </c>
      <c r="E698" s="55" t="e">
        <f t="shared" si="279"/>
        <v>#N/A</v>
      </c>
      <c r="F698" s="8" t="e">
        <f t="shared" si="278"/>
        <v>#N/A</v>
      </c>
      <c r="G698" s="76" t="e">
        <f t="shared" si="281"/>
        <v>#N/A</v>
      </c>
      <c r="H698" s="56" t="e">
        <f t="shared" si="292"/>
        <v>#N/A</v>
      </c>
      <c r="I698" s="7" t="e">
        <f t="shared" si="282"/>
        <v>#N/A</v>
      </c>
      <c r="J698" s="7" t="e">
        <f t="shared" si="283"/>
        <v>#N/A</v>
      </c>
      <c r="K698" s="56">
        <f t="shared" si="295"/>
        <v>20</v>
      </c>
      <c r="L698" s="56">
        <f t="shared" si="296"/>
        <v>4</v>
      </c>
      <c r="M698" s="56">
        <f t="shared" si="280"/>
        <v>4</v>
      </c>
      <c r="N698" s="57">
        <f t="shared" si="284"/>
        <v>4</v>
      </c>
      <c r="O698" s="57" t="e">
        <f t="shared" si="285"/>
        <v>#N/A</v>
      </c>
      <c r="P698" s="56" t="e">
        <f t="shared" si="286"/>
        <v>#N/A</v>
      </c>
      <c r="Q698" s="56" t="e">
        <f t="shared" si="277"/>
        <v>#N/A</v>
      </c>
      <c r="R698" s="7" t="e">
        <f t="shared" si="287"/>
        <v>#N/A</v>
      </c>
      <c r="S698" s="7" t="e">
        <f t="shared" si="288"/>
        <v>#N/A</v>
      </c>
      <c r="T698" s="56">
        <f t="shared" si="297"/>
        <v>16</v>
      </c>
      <c r="U698" s="56">
        <f t="shared" si="289"/>
        <v>1</v>
      </c>
      <c r="W698" s="8" t="str">
        <f t="shared" si="290"/>
        <v>IN</v>
      </c>
      <c r="X698" s="58" t="str">
        <f t="shared" si="294"/>
        <v/>
      </c>
      <c r="Y698" s="59">
        <f t="shared" si="298"/>
        <v>0</v>
      </c>
      <c r="Z698" s="59">
        <f t="shared" si="299"/>
        <v>1734.7739792423322</v>
      </c>
      <c r="AA698" s="59">
        <f>IFERROR(IF(U698&gt;1,"",MAX($Z$353:Z698)*P698),0)</f>
        <v>0</v>
      </c>
      <c r="AB698" s="59">
        <f t="shared" si="300"/>
        <v>65414.654249655359</v>
      </c>
    </row>
    <row r="699" spans="1:28" ht="15.75" customHeight="1" x14ac:dyDescent="0.25">
      <c r="A699" s="78">
        <f t="shared" si="293"/>
        <v>45551</v>
      </c>
      <c r="B699" s="2" t="e">
        <f>VLOOKUP(A699,Import!$A$2:$H$8,5,FALSE)</f>
        <v>#N/A</v>
      </c>
      <c r="C699" s="54" t="e">
        <f t="shared" si="291"/>
        <v>#N/A</v>
      </c>
      <c r="D699" s="79" t="e">
        <f>VLOOKUP(A699,Import!$A$2:$H$8,2,FALSE)</f>
        <v>#N/A</v>
      </c>
      <c r="E699" s="55" t="e">
        <f t="shared" si="279"/>
        <v>#N/A</v>
      </c>
      <c r="F699" s="8" t="e">
        <f t="shared" si="278"/>
        <v>#N/A</v>
      </c>
      <c r="G699" s="76" t="e">
        <f t="shared" si="281"/>
        <v>#N/A</v>
      </c>
      <c r="H699" s="56" t="e">
        <f t="shared" si="292"/>
        <v>#N/A</v>
      </c>
      <c r="I699" s="7" t="e">
        <f t="shared" si="282"/>
        <v>#N/A</v>
      </c>
      <c r="J699" s="7" t="e">
        <f t="shared" si="283"/>
        <v>#N/A</v>
      </c>
      <c r="K699" s="56">
        <f t="shared" si="295"/>
        <v>20</v>
      </c>
      <c r="L699" s="56">
        <f t="shared" si="296"/>
        <v>4</v>
      </c>
      <c r="M699" s="56">
        <f t="shared" si="280"/>
        <v>4</v>
      </c>
      <c r="N699" s="57">
        <f t="shared" si="284"/>
        <v>4</v>
      </c>
      <c r="O699" s="57" t="e">
        <f t="shared" si="285"/>
        <v>#N/A</v>
      </c>
      <c r="P699" s="56" t="e">
        <f t="shared" si="286"/>
        <v>#N/A</v>
      </c>
      <c r="Q699" s="56" t="e">
        <f t="shared" si="277"/>
        <v>#N/A</v>
      </c>
      <c r="R699" s="7" t="e">
        <f t="shared" si="287"/>
        <v>#N/A</v>
      </c>
      <c r="S699" s="7" t="e">
        <f t="shared" si="288"/>
        <v>#N/A</v>
      </c>
      <c r="T699" s="56">
        <f t="shared" si="297"/>
        <v>16</v>
      </c>
      <c r="U699" s="56">
        <f t="shared" si="289"/>
        <v>1</v>
      </c>
      <c r="W699" s="8" t="str">
        <f t="shared" si="290"/>
        <v>IN</v>
      </c>
      <c r="X699" s="58" t="str">
        <f t="shared" si="294"/>
        <v/>
      </c>
      <c r="Y699" s="59">
        <f t="shared" si="298"/>
        <v>0</v>
      </c>
      <c r="Z699" s="59">
        <f t="shared" si="299"/>
        <v>1734.7739792423322</v>
      </c>
      <c r="AA699" s="59">
        <f>IFERROR(IF(U699&gt;1,"",MAX($Z$353:Z699)*P699),0)</f>
        <v>0</v>
      </c>
      <c r="AB699" s="59">
        <f t="shared" si="300"/>
        <v>65414.654249655359</v>
      </c>
    </row>
    <row r="700" spans="1:28" ht="15.75" customHeight="1" x14ac:dyDescent="0.25">
      <c r="A700" s="78">
        <f t="shared" si="293"/>
        <v>45552</v>
      </c>
      <c r="B700" s="2" t="e">
        <f>VLOOKUP(A700,Import!$A$2:$H$8,5,FALSE)</f>
        <v>#N/A</v>
      </c>
      <c r="C700" s="54" t="e">
        <f t="shared" si="291"/>
        <v>#N/A</v>
      </c>
      <c r="D700" s="79" t="e">
        <f>VLOOKUP(A700,Import!$A$2:$H$8,2,FALSE)</f>
        <v>#N/A</v>
      </c>
      <c r="E700" s="55" t="e">
        <f t="shared" si="279"/>
        <v>#N/A</v>
      </c>
      <c r="F700" s="8" t="e">
        <f t="shared" si="278"/>
        <v>#N/A</v>
      </c>
      <c r="G700" s="76" t="e">
        <f t="shared" si="281"/>
        <v>#N/A</v>
      </c>
      <c r="H700" s="56" t="e">
        <f t="shared" si="292"/>
        <v>#N/A</v>
      </c>
      <c r="I700" s="7" t="e">
        <f t="shared" si="282"/>
        <v>#N/A</v>
      </c>
      <c r="J700" s="7" t="e">
        <f t="shared" si="283"/>
        <v>#N/A</v>
      </c>
      <c r="K700" s="56">
        <f t="shared" si="295"/>
        <v>20</v>
      </c>
      <c r="L700" s="56">
        <f t="shared" si="296"/>
        <v>4</v>
      </c>
      <c r="M700" s="56">
        <f t="shared" si="280"/>
        <v>4</v>
      </c>
      <c r="N700" s="57">
        <f t="shared" si="284"/>
        <v>4</v>
      </c>
      <c r="O700" s="57" t="e">
        <f t="shared" si="285"/>
        <v>#N/A</v>
      </c>
      <c r="P700" s="56" t="e">
        <f t="shared" si="286"/>
        <v>#N/A</v>
      </c>
      <c r="Q700" s="56" t="e">
        <f t="shared" si="277"/>
        <v>#N/A</v>
      </c>
      <c r="R700" s="7" t="e">
        <f t="shared" si="287"/>
        <v>#N/A</v>
      </c>
      <c r="S700" s="7" t="e">
        <f t="shared" si="288"/>
        <v>#N/A</v>
      </c>
      <c r="T700" s="56">
        <f t="shared" si="297"/>
        <v>16</v>
      </c>
      <c r="U700" s="56">
        <f t="shared" si="289"/>
        <v>1</v>
      </c>
      <c r="W700" s="8" t="str">
        <f t="shared" si="290"/>
        <v>IN</v>
      </c>
      <c r="X700" s="58" t="str">
        <f t="shared" si="294"/>
        <v/>
      </c>
      <c r="Y700" s="59">
        <f t="shared" si="298"/>
        <v>0</v>
      </c>
      <c r="Z700" s="59">
        <f t="shared" si="299"/>
        <v>1734.7739792423322</v>
      </c>
      <c r="AA700" s="59">
        <f>IFERROR(IF(U700&gt;1,"",MAX($Z$353:Z700)*P700),0)</f>
        <v>0</v>
      </c>
      <c r="AB700" s="59">
        <f t="shared" si="300"/>
        <v>65414.654249655359</v>
      </c>
    </row>
    <row r="701" spans="1:28" ht="15.75" customHeight="1" x14ac:dyDescent="0.25">
      <c r="A701" s="78">
        <f t="shared" si="293"/>
        <v>45553</v>
      </c>
      <c r="B701" s="2" t="e">
        <f>VLOOKUP(A701,Import!$A$2:$H$8,5,FALSE)</f>
        <v>#N/A</v>
      </c>
      <c r="C701" s="54" t="e">
        <f t="shared" si="291"/>
        <v>#N/A</v>
      </c>
      <c r="D701" s="79" t="e">
        <f>VLOOKUP(A701,Import!$A$2:$H$8,2,FALSE)</f>
        <v>#N/A</v>
      </c>
      <c r="E701" s="55" t="e">
        <f t="shared" si="279"/>
        <v>#N/A</v>
      </c>
      <c r="F701" s="8" t="e">
        <f t="shared" si="278"/>
        <v>#N/A</v>
      </c>
      <c r="G701" s="76" t="e">
        <f t="shared" si="281"/>
        <v>#N/A</v>
      </c>
      <c r="H701" s="56" t="e">
        <f t="shared" si="292"/>
        <v>#N/A</v>
      </c>
      <c r="I701" s="7" t="e">
        <f t="shared" si="282"/>
        <v>#N/A</v>
      </c>
      <c r="J701" s="7" t="e">
        <f t="shared" si="283"/>
        <v>#N/A</v>
      </c>
      <c r="K701" s="56">
        <f t="shared" si="295"/>
        <v>20</v>
      </c>
      <c r="L701" s="56">
        <f t="shared" si="296"/>
        <v>4</v>
      </c>
      <c r="M701" s="56">
        <f t="shared" si="280"/>
        <v>4</v>
      </c>
      <c r="N701" s="57">
        <f t="shared" si="284"/>
        <v>4</v>
      </c>
      <c r="O701" s="57" t="e">
        <f t="shared" si="285"/>
        <v>#N/A</v>
      </c>
      <c r="P701" s="56" t="e">
        <f t="shared" si="286"/>
        <v>#N/A</v>
      </c>
      <c r="Q701" s="56" t="e">
        <f t="shared" si="277"/>
        <v>#N/A</v>
      </c>
      <c r="R701" s="7" t="e">
        <f t="shared" si="287"/>
        <v>#N/A</v>
      </c>
      <c r="S701" s="7" t="e">
        <f t="shared" si="288"/>
        <v>#N/A</v>
      </c>
      <c r="T701" s="56">
        <f t="shared" si="297"/>
        <v>16</v>
      </c>
      <c r="U701" s="56">
        <f t="shared" si="289"/>
        <v>1</v>
      </c>
      <c r="W701" s="8" t="str">
        <f t="shared" si="290"/>
        <v>IN</v>
      </c>
      <c r="X701" s="58" t="str">
        <f t="shared" si="294"/>
        <v/>
      </c>
      <c r="Y701" s="59">
        <f t="shared" si="298"/>
        <v>0</v>
      </c>
      <c r="Z701" s="59">
        <f t="shared" si="299"/>
        <v>1734.7739792423322</v>
      </c>
      <c r="AA701" s="59">
        <f>IFERROR(IF(U701&gt;1,"",MAX($Z$353:Z701)*P701),0)</f>
        <v>0</v>
      </c>
      <c r="AB701" s="59">
        <f t="shared" si="300"/>
        <v>65414.654249655359</v>
      </c>
    </row>
    <row r="702" spans="1:28" ht="15.75" customHeight="1" x14ac:dyDescent="0.25">
      <c r="A702" s="78">
        <f t="shared" si="293"/>
        <v>45554</v>
      </c>
      <c r="B702" s="2" t="e">
        <f>VLOOKUP(A702,Import!$A$2:$H$8,5,FALSE)</f>
        <v>#N/A</v>
      </c>
      <c r="C702" s="54" t="e">
        <f t="shared" si="291"/>
        <v>#N/A</v>
      </c>
      <c r="D702" s="79" t="e">
        <f>VLOOKUP(A702,Import!$A$2:$H$8,2,FALSE)</f>
        <v>#N/A</v>
      </c>
      <c r="E702" s="55" t="e">
        <f t="shared" si="279"/>
        <v>#N/A</v>
      </c>
      <c r="F702" s="8" t="e">
        <f t="shared" si="278"/>
        <v>#N/A</v>
      </c>
      <c r="G702" s="76" t="e">
        <f t="shared" si="281"/>
        <v>#N/A</v>
      </c>
      <c r="H702" s="56" t="e">
        <f t="shared" si="292"/>
        <v>#N/A</v>
      </c>
      <c r="I702" s="7" t="e">
        <f t="shared" si="282"/>
        <v>#N/A</v>
      </c>
      <c r="J702" s="7" t="e">
        <f t="shared" si="283"/>
        <v>#N/A</v>
      </c>
      <c r="K702" s="56">
        <f t="shared" si="295"/>
        <v>20</v>
      </c>
      <c r="L702" s="56">
        <f t="shared" si="296"/>
        <v>4</v>
      </c>
      <c r="M702" s="56">
        <f t="shared" si="280"/>
        <v>4</v>
      </c>
      <c r="N702" s="57">
        <f t="shared" si="284"/>
        <v>4</v>
      </c>
      <c r="O702" s="57" t="e">
        <f t="shared" si="285"/>
        <v>#N/A</v>
      </c>
      <c r="P702" s="56" t="e">
        <f t="shared" si="286"/>
        <v>#N/A</v>
      </c>
      <c r="Q702" s="56" t="e">
        <f t="shared" si="277"/>
        <v>#N/A</v>
      </c>
      <c r="R702" s="7" t="e">
        <f t="shared" si="287"/>
        <v>#N/A</v>
      </c>
      <c r="S702" s="7" t="e">
        <f t="shared" si="288"/>
        <v>#N/A</v>
      </c>
      <c r="T702" s="56">
        <f t="shared" si="297"/>
        <v>16</v>
      </c>
      <c r="U702" s="56">
        <f t="shared" si="289"/>
        <v>1</v>
      </c>
      <c r="W702" s="8" t="str">
        <f t="shared" si="290"/>
        <v>IN</v>
      </c>
      <c r="X702" s="58" t="str">
        <f t="shared" si="294"/>
        <v/>
      </c>
      <c r="Y702" s="59">
        <f t="shared" si="298"/>
        <v>0</v>
      </c>
      <c r="Z702" s="59">
        <f t="shared" si="299"/>
        <v>1734.7739792423322</v>
      </c>
      <c r="AA702" s="59">
        <f>IFERROR(IF(U702&gt;1,"",MAX($Z$353:Z702)*P702),0)</f>
        <v>0</v>
      </c>
      <c r="AB702" s="59">
        <f t="shared" si="300"/>
        <v>65414.654249655359</v>
      </c>
    </row>
    <row r="703" spans="1:28" ht="15.75" customHeight="1" x14ac:dyDescent="0.25">
      <c r="A703" s="78">
        <f t="shared" si="293"/>
        <v>45555</v>
      </c>
      <c r="B703" s="2" t="e">
        <f>VLOOKUP(A703,Import!$A$2:$H$8,5,FALSE)</f>
        <v>#N/A</v>
      </c>
      <c r="C703" s="54" t="e">
        <f t="shared" si="291"/>
        <v>#N/A</v>
      </c>
      <c r="D703" s="79" t="e">
        <f>VLOOKUP(A703,Import!$A$2:$H$8,2,FALSE)</f>
        <v>#N/A</v>
      </c>
      <c r="E703" s="55" t="e">
        <f t="shared" si="279"/>
        <v>#N/A</v>
      </c>
      <c r="F703" s="8" t="e">
        <f t="shared" si="278"/>
        <v>#N/A</v>
      </c>
      <c r="G703" s="76" t="e">
        <f t="shared" si="281"/>
        <v>#N/A</v>
      </c>
      <c r="H703" s="56" t="e">
        <f t="shared" si="292"/>
        <v>#N/A</v>
      </c>
      <c r="I703" s="7" t="e">
        <f t="shared" si="282"/>
        <v>#N/A</v>
      </c>
      <c r="J703" s="7" t="e">
        <f t="shared" si="283"/>
        <v>#N/A</v>
      </c>
      <c r="K703" s="56">
        <f t="shared" si="295"/>
        <v>20</v>
      </c>
      <c r="L703" s="56">
        <f t="shared" si="296"/>
        <v>4</v>
      </c>
      <c r="M703" s="56">
        <f t="shared" si="280"/>
        <v>4</v>
      </c>
      <c r="N703" s="57">
        <f t="shared" si="284"/>
        <v>4</v>
      </c>
      <c r="O703" s="57" t="e">
        <f t="shared" si="285"/>
        <v>#N/A</v>
      </c>
      <c r="P703" s="56" t="e">
        <f t="shared" si="286"/>
        <v>#N/A</v>
      </c>
      <c r="Q703" s="56" t="e">
        <f t="shared" si="277"/>
        <v>#N/A</v>
      </c>
      <c r="R703" s="7" t="e">
        <f t="shared" si="287"/>
        <v>#N/A</v>
      </c>
      <c r="S703" s="7" t="e">
        <f t="shared" si="288"/>
        <v>#N/A</v>
      </c>
      <c r="T703" s="56">
        <f t="shared" si="297"/>
        <v>16</v>
      </c>
      <c r="U703" s="56">
        <f t="shared" si="289"/>
        <v>1</v>
      </c>
      <c r="W703" s="8" t="str">
        <f t="shared" si="290"/>
        <v>IN</v>
      </c>
      <c r="X703" s="58" t="str">
        <f t="shared" si="294"/>
        <v/>
      </c>
      <c r="Y703" s="59">
        <f t="shared" si="298"/>
        <v>0</v>
      </c>
      <c r="Z703" s="59">
        <f t="shared" si="299"/>
        <v>1734.7739792423322</v>
      </c>
      <c r="AA703" s="59">
        <f>IFERROR(IF(U703&gt;1,"",MAX($Z$353:Z703)*P703),0)</f>
        <v>0</v>
      </c>
      <c r="AB703" s="59">
        <f t="shared" si="300"/>
        <v>65414.654249655359</v>
      </c>
    </row>
    <row r="704" spans="1:28" ht="15.75" customHeight="1" x14ac:dyDescent="0.25">
      <c r="A704" s="78">
        <f t="shared" si="293"/>
        <v>45556</v>
      </c>
      <c r="B704" s="2" t="e">
        <f>VLOOKUP(A704,Import!$A$2:$H$8,5,FALSE)</f>
        <v>#N/A</v>
      </c>
      <c r="C704" s="54" t="e">
        <f t="shared" si="291"/>
        <v>#N/A</v>
      </c>
      <c r="D704" s="79" t="e">
        <f>VLOOKUP(A704,Import!$A$2:$H$8,2,FALSE)</f>
        <v>#N/A</v>
      </c>
      <c r="E704" s="55" t="e">
        <f t="shared" si="279"/>
        <v>#N/A</v>
      </c>
      <c r="F704" s="8" t="e">
        <f t="shared" si="278"/>
        <v>#N/A</v>
      </c>
      <c r="G704" s="76" t="e">
        <f t="shared" si="281"/>
        <v>#N/A</v>
      </c>
      <c r="H704" s="56" t="e">
        <f t="shared" si="292"/>
        <v>#N/A</v>
      </c>
      <c r="I704" s="7" t="e">
        <f t="shared" si="282"/>
        <v>#N/A</v>
      </c>
      <c r="J704" s="7" t="e">
        <f t="shared" si="283"/>
        <v>#N/A</v>
      </c>
      <c r="K704" s="56">
        <f t="shared" si="295"/>
        <v>20</v>
      </c>
      <c r="L704" s="56">
        <f t="shared" si="296"/>
        <v>4</v>
      </c>
      <c r="M704" s="56">
        <f t="shared" si="280"/>
        <v>4</v>
      </c>
      <c r="N704" s="57">
        <f t="shared" si="284"/>
        <v>4</v>
      </c>
      <c r="O704" s="57" t="e">
        <f t="shared" si="285"/>
        <v>#N/A</v>
      </c>
      <c r="P704" s="56" t="e">
        <f t="shared" si="286"/>
        <v>#N/A</v>
      </c>
      <c r="Q704" s="56" t="e">
        <f t="shared" si="277"/>
        <v>#N/A</v>
      </c>
      <c r="R704" s="7" t="e">
        <f t="shared" si="287"/>
        <v>#N/A</v>
      </c>
      <c r="S704" s="7" t="e">
        <f t="shared" si="288"/>
        <v>#N/A</v>
      </c>
      <c r="T704" s="56">
        <f t="shared" si="297"/>
        <v>16</v>
      </c>
      <c r="U704" s="56">
        <f t="shared" si="289"/>
        <v>1</v>
      </c>
      <c r="W704" s="8" t="str">
        <f t="shared" si="290"/>
        <v>IN</v>
      </c>
      <c r="X704" s="58" t="str">
        <f t="shared" si="294"/>
        <v/>
      </c>
      <c r="Y704" s="59">
        <f t="shared" si="298"/>
        <v>0</v>
      </c>
      <c r="Z704" s="59">
        <f t="shared" si="299"/>
        <v>1734.7739792423322</v>
      </c>
      <c r="AA704" s="59">
        <f>IFERROR(IF(U704&gt;1,"",MAX($Z$353:Z704)*P704),0)</f>
        <v>0</v>
      </c>
      <c r="AB704" s="59">
        <f t="shared" si="300"/>
        <v>65414.654249655359</v>
      </c>
    </row>
    <row r="705" spans="1:28" ht="15.75" customHeight="1" x14ac:dyDescent="0.25">
      <c r="A705" s="78">
        <f t="shared" si="293"/>
        <v>45557</v>
      </c>
      <c r="B705" s="2" t="e">
        <f>VLOOKUP(A705,Import!$A$2:$H$8,5,FALSE)</f>
        <v>#N/A</v>
      </c>
      <c r="C705" s="54" t="e">
        <f t="shared" si="291"/>
        <v>#N/A</v>
      </c>
      <c r="D705" s="79" t="e">
        <f>VLOOKUP(A705,Import!$A$2:$H$8,2,FALSE)</f>
        <v>#N/A</v>
      </c>
      <c r="E705" s="55" t="e">
        <f t="shared" si="279"/>
        <v>#N/A</v>
      </c>
      <c r="F705" s="8" t="e">
        <f t="shared" si="278"/>
        <v>#N/A</v>
      </c>
      <c r="G705" s="76" t="e">
        <f t="shared" si="281"/>
        <v>#N/A</v>
      </c>
      <c r="H705" s="56" t="e">
        <f t="shared" si="292"/>
        <v>#N/A</v>
      </c>
      <c r="I705" s="7" t="e">
        <f t="shared" si="282"/>
        <v>#N/A</v>
      </c>
      <c r="J705" s="7" t="e">
        <f t="shared" si="283"/>
        <v>#N/A</v>
      </c>
      <c r="K705" s="56">
        <f t="shared" si="295"/>
        <v>20</v>
      </c>
      <c r="L705" s="56">
        <f t="shared" si="296"/>
        <v>4</v>
      </c>
      <c r="M705" s="56">
        <f t="shared" si="280"/>
        <v>4</v>
      </c>
      <c r="N705" s="57">
        <f t="shared" si="284"/>
        <v>4</v>
      </c>
      <c r="O705" s="57" t="e">
        <f t="shared" si="285"/>
        <v>#N/A</v>
      </c>
      <c r="P705" s="56" t="e">
        <f t="shared" si="286"/>
        <v>#N/A</v>
      </c>
      <c r="Q705" s="56" t="e">
        <f t="shared" si="277"/>
        <v>#N/A</v>
      </c>
      <c r="R705" s="7" t="e">
        <f t="shared" si="287"/>
        <v>#N/A</v>
      </c>
      <c r="S705" s="7" t="e">
        <f t="shared" si="288"/>
        <v>#N/A</v>
      </c>
      <c r="T705" s="56">
        <f t="shared" si="297"/>
        <v>16</v>
      </c>
      <c r="U705" s="56">
        <f t="shared" si="289"/>
        <v>1</v>
      </c>
      <c r="W705" s="8" t="str">
        <f t="shared" si="290"/>
        <v>IN</v>
      </c>
      <c r="X705" s="58" t="str">
        <f t="shared" si="294"/>
        <v/>
      </c>
      <c r="Y705" s="59">
        <f t="shared" si="298"/>
        <v>0</v>
      </c>
      <c r="Z705" s="59">
        <f t="shared" si="299"/>
        <v>1734.7739792423322</v>
      </c>
      <c r="AA705" s="59">
        <f>IFERROR(IF(U705&gt;1,"",MAX($Z$353:Z705)*P705),0)</f>
        <v>0</v>
      </c>
      <c r="AB705" s="59">
        <f t="shared" si="300"/>
        <v>65414.654249655359</v>
      </c>
    </row>
    <row r="706" spans="1:28" ht="15.75" customHeight="1" x14ac:dyDescent="0.25">
      <c r="A706" s="78">
        <f>A705+1</f>
        <v>45558</v>
      </c>
      <c r="B706" s="2" t="e">
        <f>VLOOKUP(A706,Import!$A$2:$H$8,5,FALSE)</f>
        <v>#N/A</v>
      </c>
      <c r="C706" s="54" t="e">
        <f t="shared" si="291"/>
        <v>#N/A</v>
      </c>
      <c r="D706" s="79" t="e">
        <f>VLOOKUP(A706,Import!$A$2:$H$8,2,FALSE)</f>
        <v>#N/A</v>
      </c>
      <c r="E706" s="55" t="e">
        <f t="shared" si="279"/>
        <v>#N/A</v>
      </c>
      <c r="F706" s="8" t="e">
        <f t="shared" si="278"/>
        <v>#N/A</v>
      </c>
      <c r="G706" s="76" t="e">
        <f t="shared" si="281"/>
        <v>#N/A</v>
      </c>
      <c r="H706" s="56" t="e">
        <f t="shared" si="292"/>
        <v>#N/A</v>
      </c>
      <c r="I706" s="7" t="e">
        <f t="shared" si="282"/>
        <v>#N/A</v>
      </c>
      <c r="J706" s="7" t="e">
        <f t="shared" si="283"/>
        <v>#N/A</v>
      </c>
      <c r="K706" s="56">
        <f t="shared" si="295"/>
        <v>20</v>
      </c>
      <c r="L706" s="56">
        <f t="shared" si="296"/>
        <v>4</v>
      </c>
      <c r="M706" s="56">
        <f t="shared" si="280"/>
        <v>4</v>
      </c>
      <c r="N706" s="57">
        <f t="shared" si="284"/>
        <v>4</v>
      </c>
      <c r="O706" s="57" t="e">
        <f t="shared" si="285"/>
        <v>#N/A</v>
      </c>
      <c r="P706" s="56" t="e">
        <f t="shared" si="286"/>
        <v>#N/A</v>
      </c>
      <c r="Q706" s="56" t="e">
        <f t="shared" ref="Q706:Q769" si="301">IF(O705=1,D811,"")</f>
        <v>#N/A</v>
      </c>
      <c r="R706" s="7" t="e">
        <f t="shared" si="287"/>
        <v>#N/A</v>
      </c>
      <c r="S706" s="7" t="e">
        <f t="shared" si="288"/>
        <v>#N/A</v>
      </c>
      <c r="T706" s="56">
        <f t="shared" si="297"/>
        <v>16</v>
      </c>
      <c r="U706" s="56">
        <f t="shared" si="289"/>
        <v>1</v>
      </c>
      <c r="W706" s="8" t="str">
        <f t="shared" si="290"/>
        <v>IN</v>
      </c>
      <c r="X706" s="58" t="str">
        <f t="shared" si="294"/>
        <v/>
      </c>
      <c r="Y706" s="59">
        <f t="shared" si="298"/>
        <v>0</v>
      </c>
      <c r="Z706" s="59">
        <f t="shared" si="299"/>
        <v>1734.7739792423322</v>
      </c>
      <c r="AA706" s="59">
        <f>IFERROR(IF(U706&gt;1,"",MAX($Z$353:Z706)*P706),0)</f>
        <v>0</v>
      </c>
      <c r="AB706" s="59">
        <f t="shared" si="300"/>
        <v>65414.654249655359</v>
      </c>
    </row>
    <row r="707" spans="1:28" ht="15.75" customHeight="1" x14ac:dyDescent="0.25">
      <c r="A707" s="78">
        <f t="shared" ref="A707:A770" si="302">A706+1</f>
        <v>45559</v>
      </c>
      <c r="B707" s="2" t="e">
        <f>VLOOKUP(A707,Import!$A$2:$H$8,5,FALSE)</f>
        <v>#N/A</v>
      </c>
      <c r="C707" s="54" t="e">
        <f t="shared" si="291"/>
        <v>#N/A</v>
      </c>
      <c r="D707" s="79" t="e">
        <f>VLOOKUP(A707,Import!$A$2:$H$8,2,FALSE)</f>
        <v>#N/A</v>
      </c>
      <c r="E707" s="55" t="e">
        <f t="shared" si="279"/>
        <v>#N/A</v>
      </c>
      <c r="F707" s="8" t="e">
        <f t="shared" si="278"/>
        <v>#N/A</v>
      </c>
      <c r="G707" s="76" t="e">
        <f t="shared" si="281"/>
        <v>#N/A</v>
      </c>
      <c r="H707" s="56" t="e">
        <f t="shared" si="292"/>
        <v>#N/A</v>
      </c>
      <c r="I707" s="7" t="e">
        <f t="shared" si="282"/>
        <v>#N/A</v>
      </c>
      <c r="J707" s="7" t="e">
        <f t="shared" si="283"/>
        <v>#N/A</v>
      </c>
      <c r="K707" s="56">
        <f t="shared" si="295"/>
        <v>20</v>
      </c>
      <c r="L707" s="56">
        <f t="shared" si="296"/>
        <v>4</v>
      </c>
      <c r="M707" s="56">
        <f t="shared" si="280"/>
        <v>4</v>
      </c>
      <c r="N707" s="57">
        <f t="shared" si="284"/>
        <v>4</v>
      </c>
      <c r="O707" s="57" t="e">
        <f t="shared" si="285"/>
        <v>#N/A</v>
      </c>
      <c r="P707" s="56" t="e">
        <f t="shared" si="286"/>
        <v>#N/A</v>
      </c>
      <c r="Q707" s="56" t="e">
        <f t="shared" si="301"/>
        <v>#N/A</v>
      </c>
      <c r="R707" s="7" t="e">
        <f t="shared" si="287"/>
        <v>#N/A</v>
      </c>
      <c r="S707" s="7" t="e">
        <f t="shared" si="288"/>
        <v>#N/A</v>
      </c>
      <c r="T707" s="56">
        <f t="shared" si="297"/>
        <v>16</v>
      </c>
      <c r="U707" s="56">
        <f t="shared" si="289"/>
        <v>1</v>
      </c>
      <c r="W707" s="8" t="str">
        <f t="shared" si="290"/>
        <v>IN</v>
      </c>
      <c r="X707" s="58" t="str">
        <f t="shared" si="294"/>
        <v/>
      </c>
      <c r="Y707" s="59">
        <f t="shared" si="298"/>
        <v>0</v>
      </c>
      <c r="Z707" s="59">
        <f t="shared" si="299"/>
        <v>1734.7739792423322</v>
      </c>
      <c r="AA707" s="59">
        <f>IFERROR(IF(U707&gt;1,"",MAX($Z$353:Z707)*P707),0)</f>
        <v>0</v>
      </c>
      <c r="AB707" s="59">
        <f t="shared" si="300"/>
        <v>65414.654249655359</v>
      </c>
    </row>
    <row r="708" spans="1:28" ht="15.75" customHeight="1" x14ac:dyDescent="0.25">
      <c r="A708" s="78">
        <f t="shared" si="302"/>
        <v>45560</v>
      </c>
      <c r="B708" s="2" t="e">
        <f>VLOOKUP(A708,Import!$A$2:$H$8,5,FALSE)</f>
        <v>#N/A</v>
      </c>
      <c r="C708" s="54" t="e">
        <f t="shared" si="291"/>
        <v>#N/A</v>
      </c>
      <c r="D708" s="79" t="e">
        <f>VLOOKUP(A708,Import!$A$2:$H$8,2,FALSE)</f>
        <v>#N/A</v>
      </c>
      <c r="E708" s="55" t="e">
        <f t="shared" si="279"/>
        <v>#N/A</v>
      </c>
      <c r="F708" s="8" t="e">
        <f t="shared" si="278"/>
        <v>#N/A</v>
      </c>
      <c r="G708" s="76" t="e">
        <f t="shared" si="281"/>
        <v>#N/A</v>
      </c>
      <c r="H708" s="56" t="e">
        <f t="shared" si="292"/>
        <v>#N/A</v>
      </c>
      <c r="I708" s="7" t="e">
        <f t="shared" si="282"/>
        <v>#N/A</v>
      </c>
      <c r="J708" s="7" t="e">
        <f t="shared" si="283"/>
        <v>#N/A</v>
      </c>
      <c r="K708" s="56">
        <f t="shared" si="295"/>
        <v>20</v>
      </c>
      <c r="L708" s="56">
        <f t="shared" si="296"/>
        <v>4</v>
      </c>
      <c r="M708" s="56">
        <f t="shared" si="280"/>
        <v>4</v>
      </c>
      <c r="N708" s="57">
        <f t="shared" si="284"/>
        <v>4</v>
      </c>
      <c r="O708" s="57" t="e">
        <f t="shared" si="285"/>
        <v>#N/A</v>
      </c>
      <c r="P708" s="56" t="e">
        <f t="shared" si="286"/>
        <v>#N/A</v>
      </c>
      <c r="Q708" s="56" t="e">
        <f t="shared" si="301"/>
        <v>#N/A</v>
      </c>
      <c r="R708" s="7" t="e">
        <f t="shared" si="287"/>
        <v>#N/A</v>
      </c>
      <c r="S708" s="7" t="e">
        <f t="shared" si="288"/>
        <v>#N/A</v>
      </c>
      <c r="T708" s="56">
        <f t="shared" si="297"/>
        <v>16</v>
      </c>
      <c r="U708" s="56">
        <f t="shared" si="289"/>
        <v>1</v>
      </c>
      <c r="W708" s="8" t="str">
        <f t="shared" si="290"/>
        <v>IN</v>
      </c>
      <c r="X708" s="58" t="str">
        <f t="shared" si="294"/>
        <v/>
      </c>
      <c r="Y708" s="59">
        <f t="shared" si="298"/>
        <v>0</v>
      </c>
      <c r="Z708" s="59">
        <f t="shared" si="299"/>
        <v>1734.7739792423322</v>
      </c>
      <c r="AA708" s="59">
        <f>IFERROR(IF(U708&gt;1,"",MAX($Z$353:Z708)*P708),0)</f>
        <v>0</v>
      </c>
      <c r="AB708" s="59">
        <f t="shared" si="300"/>
        <v>65414.654249655359</v>
      </c>
    </row>
    <row r="709" spans="1:28" ht="15.75" customHeight="1" x14ac:dyDescent="0.25">
      <c r="A709" s="78">
        <f t="shared" si="302"/>
        <v>45561</v>
      </c>
      <c r="B709" s="2" t="e">
        <f>VLOOKUP(A709,Import!$A$2:$H$8,5,FALSE)</f>
        <v>#N/A</v>
      </c>
      <c r="C709" s="54" t="e">
        <f t="shared" si="291"/>
        <v>#N/A</v>
      </c>
      <c r="D709" s="79" t="e">
        <f>VLOOKUP(A709,Import!$A$2:$H$8,2,FALSE)</f>
        <v>#N/A</v>
      </c>
      <c r="E709" s="55" t="e">
        <f t="shared" si="279"/>
        <v>#N/A</v>
      </c>
      <c r="F709" s="8" t="e">
        <f t="shared" si="278"/>
        <v>#N/A</v>
      </c>
      <c r="G709" s="76" t="e">
        <f t="shared" si="281"/>
        <v>#N/A</v>
      </c>
      <c r="H709" s="56" t="e">
        <f t="shared" si="292"/>
        <v>#N/A</v>
      </c>
      <c r="I709" s="7" t="e">
        <f t="shared" si="282"/>
        <v>#N/A</v>
      </c>
      <c r="J709" s="7" t="e">
        <f t="shared" si="283"/>
        <v>#N/A</v>
      </c>
      <c r="K709" s="56">
        <f t="shared" si="295"/>
        <v>20</v>
      </c>
      <c r="L709" s="56">
        <f t="shared" si="296"/>
        <v>4</v>
      </c>
      <c r="M709" s="56">
        <f t="shared" si="280"/>
        <v>4</v>
      </c>
      <c r="N709" s="57">
        <f t="shared" si="284"/>
        <v>4</v>
      </c>
      <c r="O709" s="57" t="e">
        <f t="shared" si="285"/>
        <v>#N/A</v>
      </c>
      <c r="P709" s="56" t="e">
        <f t="shared" si="286"/>
        <v>#N/A</v>
      </c>
      <c r="Q709" s="56" t="e">
        <f t="shared" si="301"/>
        <v>#N/A</v>
      </c>
      <c r="R709" s="7" t="e">
        <f t="shared" si="287"/>
        <v>#N/A</v>
      </c>
      <c r="S709" s="7" t="e">
        <f t="shared" si="288"/>
        <v>#N/A</v>
      </c>
      <c r="T709" s="56">
        <f t="shared" si="297"/>
        <v>16</v>
      </c>
      <c r="U709" s="56">
        <f t="shared" si="289"/>
        <v>1</v>
      </c>
      <c r="W709" s="8" t="str">
        <f t="shared" si="290"/>
        <v>IN</v>
      </c>
      <c r="X709" s="58" t="str">
        <f t="shared" si="294"/>
        <v/>
      </c>
      <c r="Y709" s="59">
        <f t="shared" si="298"/>
        <v>0</v>
      </c>
      <c r="Z709" s="59">
        <f t="shared" si="299"/>
        <v>1734.7739792423322</v>
      </c>
      <c r="AA709" s="59">
        <f>IFERROR(IF(U709&gt;1,"",MAX($Z$353:Z709)*P709),0)</f>
        <v>0</v>
      </c>
      <c r="AB709" s="59">
        <f t="shared" si="300"/>
        <v>65414.654249655359</v>
      </c>
    </row>
    <row r="710" spans="1:28" ht="15.75" customHeight="1" x14ac:dyDescent="0.25">
      <c r="A710" s="78">
        <f t="shared" si="302"/>
        <v>45562</v>
      </c>
      <c r="B710" s="2" t="e">
        <f>VLOOKUP(A710,Import!$A$2:$H$8,5,FALSE)</f>
        <v>#N/A</v>
      </c>
      <c r="C710" s="54" t="e">
        <f t="shared" si="291"/>
        <v>#N/A</v>
      </c>
      <c r="D710" s="79" t="e">
        <f>VLOOKUP(A710,Import!$A$2:$H$8,2,FALSE)</f>
        <v>#N/A</v>
      </c>
      <c r="E710" s="55" t="e">
        <f t="shared" si="279"/>
        <v>#N/A</v>
      </c>
      <c r="F710" s="8" t="e">
        <f t="shared" ref="F710:F773" si="303">IF(E710&gt;0,IF(C711&gt;0,1,"X"),"")</f>
        <v>#N/A</v>
      </c>
      <c r="G710" s="76" t="e">
        <f t="shared" si="281"/>
        <v>#N/A</v>
      </c>
      <c r="H710" s="56" t="e">
        <f t="shared" si="292"/>
        <v>#N/A</v>
      </c>
      <c r="I710" s="7" t="e">
        <f t="shared" si="282"/>
        <v>#N/A</v>
      </c>
      <c r="J710" s="7" t="e">
        <f t="shared" si="283"/>
        <v>#N/A</v>
      </c>
      <c r="K710" s="56">
        <f t="shared" si="295"/>
        <v>20</v>
      </c>
      <c r="L710" s="56">
        <f t="shared" si="296"/>
        <v>4</v>
      </c>
      <c r="M710" s="56">
        <f t="shared" si="280"/>
        <v>4</v>
      </c>
      <c r="N710" s="57">
        <f t="shared" si="284"/>
        <v>4</v>
      </c>
      <c r="O710" s="57" t="e">
        <f t="shared" si="285"/>
        <v>#N/A</v>
      </c>
      <c r="P710" s="56" t="e">
        <f t="shared" si="286"/>
        <v>#N/A</v>
      </c>
      <c r="Q710" s="56" t="e">
        <f t="shared" si="301"/>
        <v>#N/A</v>
      </c>
      <c r="R710" s="7" t="e">
        <f t="shared" si="287"/>
        <v>#N/A</v>
      </c>
      <c r="S710" s="7" t="e">
        <f t="shared" si="288"/>
        <v>#N/A</v>
      </c>
      <c r="T710" s="56">
        <f t="shared" si="297"/>
        <v>16</v>
      </c>
      <c r="U710" s="56">
        <f t="shared" si="289"/>
        <v>1</v>
      </c>
      <c r="W710" s="8" t="str">
        <f t="shared" si="290"/>
        <v>IN</v>
      </c>
      <c r="X710" s="58" t="str">
        <f t="shared" si="294"/>
        <v/>
      </c>
      <c r="Y710" s="59">
        <f t="shared" si="298"/>
        <v>0</v>
      </c>
      <c r="Z710" s="59">
        <f t="shared" si="299"/>
        <v>1734.7739792423322</v>
      </c>
      <c r="AA710" s="59">
        <f>IFERROR(IF(U710&gt;1,"",MAX($Z$353:Z710)*P710),0)</f>
        <v>0</v>
      </c>
      <c r="AB710" s="59">
        <f t="shared" si="300"/>
        <v>65414.654249655359</v>
      </c>
    </row>
    <row r="711" spans="1:28" ht="15.75" customHeight="1" x14ac:dyDescent="0.25">
      <c r="A711" s="78">
        <f t="shared" si="302"/>
        <v>45563</v>
      </c>
      <c r="B711" s="2" t="e">
        <f>VLOOKUP(A711,Import!$A$2:$H$8,5,FALSE)</f>
        <v>#N/A</v>
      </c>
      <c r="C711" s="54" t="e">
        <f t="shared" si="291"/>
        <v>#N/A</v>
      </c>
      <c r="D711" s="79" t="e">
        <f>VLOOKUP(A711,Import!$A$2:$H$8,2,FALSE)</f>
        <v>#N/A</v>
      </c>
      <c r="E711" s="55" t="e">
        <f t="shared" ref="E711:E774" si="304">(D711-D710)/D710</f>
        <v>#N/A</v>
      </c>
      <c r="F711" s="8" t="e">
        <f t="shared" si="303"/>
        <v>#N/A</v>
      </c>
      <c r="G711" s="76" t="e">
        <f t="shared" si="281"/>
        <v>#N/A</v>
      </c>
      <c r="H711" s="56" t="e">
        <f t="shared" si="292"/>
        <v>#N/A</v>
      </c>
      <c r="I711" s="7" t="e">
        <f t="shared" si="282"/>
        <v>#N/A</v>
      </c>
      <c r="J711" s="7" t="e">
        <f t="shared" si="283"/>
        <v>#N/A</v>
      </c>
      <c r="K711" s="56">
        <f t="shared" si="295"/>
        <v>20</v>
      </c>
      <c r="L711" s="56">
        <f t="shared" si="296"/>
        <v>4</v>
      </c>
      <c r="M711" s="56">
        <f t="shared" ref="M711:M774" si="305">IF(L711&lt;L710,0,L711)</f>
        <v>4</v>
      </c>
      <c r="N711" s="57">
        <f t="shared" si="284"/>
        <v>4</v>
      </c>
      <c r="O711" s="57" t="e">
        <f t="shared" si="285"/>
        <v>#N/A</v>
      </c>
      <c r="P711" s="56" t="e">
        <f t="shared" si="286"/>
        <v>#N/A</v>
      </c>
      <c r="Q711" s="56" t="e">
        <f t="shared" si="301"/>
        <v>#N/A</v>
      </c>
      <c r="R711" s="7" t="e">
        <f t="shared" si="287"/>
        <v>#N/A</v>
      </c>
      <c r="S711" s="7" t="e">
        <f t="shared" si="288"/>
        <v>#N/A</v>
      </c>
      <c r="T711" s="56">
        <f t="shared" si="297"/>
        <v>16</v>
      </c>
      <c r="U711" s="56">
        <f t="shared" si="289"/>
        <v>1</v>
      </c>
      <c r="W711" s="8" t="str">
        <f t="shared" si="290"/>
        <v>IN</v>
      </c>
      <c r="X711" s="58" t="str">
        <f t="shared" si="294"/>
        <v/>
      </c>
      <c r="Y711" s="59">
        <f t="shared" si="298"/>
        <v>0</v>
      </c>
      <c r="Z711" s="59">
        <f t="shared" si="299"/>
        <v>1734.7739792423322</v>
      </c>
      <c r="AA711" s="59">
        <f>IFERROR(IF(U711&gt;1,"",MAX($Z$353:Z711)*P711),0)</f>
        <v>0</v>
      </c>
      <c r="AB711" s="59">
        <f t="shared" si="300"/>
        <v>65414.654249655359</v>
      </c>
    </row>
    <row r="712" spans="1:28" ht="15.75" customHeight="1" x14ac:dyDescent="0.25">
      <c r="A712" s="78">
        <f t="shared" si="302"/>
        <v>45564</v>
      </c>
      <c r="B712" s="2" t="e">
        <f>VLOOKUP(A712,Import!$A$2:$H$8,5,FALSE)</f>
        <v>#N/A</v>
      </c>
      <c r="C712" s="54" t="e">
        <f t="shared" si="291"/>
        <v>#N/A</v>
      </c>
      <c r="D712" s="79" t="e">
        <f>VLOOKUP(A712,Import!$A$2:$H$8,2,FALSE)</f>
        <v>#N/A</v>
      </c>
      <c r="E712" s="55" t="e">
        <f t="shared" si="304"/>
        <v>#N/A</v>
      </c>
      <c r="F712" s="8" t="e">
        <f t="shared" si="303"/>
        <v>#N/A</v>
      </c>
      <c r="G712" s="76" t="e">
        <f t="shared" si="281"/>
        <v>#N/A</v>
      </c>
      <c r="H712" s="56" t="e">
        <f t="shared" si="292"/>
        <v>#N/A</v>
      </c>
      <c r="I712" s="7" t="e">
        <f t="shared" si="282"/>
        <v>#N/A</v>
      </c>
      <c r="J712" s="7" t="e">
        <f t="shared" si="283"/>
        <v>#N/A</v>
      </c>
      <c r="K712" s="56">
        <f t="shared" si="295"/>
        <v>20</v>
      </c>
      <c r="L712" s="56">
        <f t="shared" si="296"/>
        <v>4</v>
      </c>
      <c r="M712" s="56">
        <f t="shared" si="305"/>
        <v>4</v>
      </c>
      <c r="N712" s="57">
        <f t="shared" si="284"/>
        <v>4</v>
      </c>
      <c r="O712" s="57" t="e">
        <f t="shared" si="285"/>
        <v>#N/A</v>
      </c>
      <c r="P712" s="56" t="e">
        <f t="shared" si="286"/>
        <v>#N/A</v>
      </c>
      <c r="Q712" s="56" t="e">
        <f t="shared" si="301"/>
        <v>#N/A</v>
      </c>
      <c r="R712" s="7" t="e">
        <f t="shared" si="287"/>
        <v>#N/A</v>
      </c>
      <c r="S712" s="7" t="e">
        <f t="shared" si="288"/>
        <v>#N/A</v>
      </c>
      <c r="T712" s="56">
        <f t="shared" si="297"/>
        <v>16</v>
      </c>
      <c r="U712" s="56">
        <f t="shared" si="289"/>
        <v>1</v>
      </c>
      <c r="W712" s="8" t="str">
        <f t="shared" si="290"/>
        <v>IN</v>
      </c>
      <c r="X712" s="58" t="str">
        <f t="shared" si="294"/>
        <v/>
      </c>
      <c r="Y712" s="59">
        <f t="shared" si="298"/>
        <v>0</v>
      </c>
      <c r="Z712" s="59">
        <f t="shared" si="299"/>
        <v>1734.7739792423322</v>
      </c>
      <c r="AA712" s="59">
        <f>IFERROR(IF(U712&gt;1,"",MAX($Z$353:Z712)*P712),0)</f>
        <v>0</v>
      </c>
      <c r="AB712" s="59">
        <f t="shared" si="300"/>
        <v>65414.654249655359</v>
      </c>
    </row>
    <row r="713" spans="1:28" ht="15.75" customHeight="1" x14ac:dyDescent="0.25">
      <c r="A713" s="78">
        <f t="shared" si="302"/>
        <v>45565</v>
      </c>
      <c r="B713" s="2" t="e">
        <f>VLOOKUP(A713,Import!$A$2:$H$8,5,FALSE)</f>
        <v>#N/A</v>
      </c>
      <c r="C713" s="54" t="e">
        <f t="shared" si="291"/>
        <v>#N/A</v>
      </c>
      <c r="D713" s="79" t="e">
        <f>VLOOKUP(A713,Import!$A$2:$H$8,2,FALSE)</f>
        <v>#N/A</v>
      </c>
      <c r="E713" s="55" t="e">
        <f t="shared" si="304"/>
        <v>#N/A</v>
      </c>
      <c r="F713" s="8" t="e">
        <f t="shared" si="303"/>
        <v>#N/A</v>
      </c>
      <c r="G713" s="76" t="e">
        <f t="shared" si="281"/>
        <v>#N/A</v>
      </c>
      <c r="H713" s="56" t="e">
        <f t="shared" si="292"/>
        <v>#N/A</v>
      </c>
      <c r="I713" s="7" t="e">
        <f t="shared" si="282"/>
        <v>#N/A</v>
      </c>
      <c r="J713" s="7" t="e">
        <f t="shared" si="283"/>
        <v>#N/A</v>
      </c>
      <c r="K713" s="56">
        <f t="shared" si="295"/>
        <v>20</v>
      </c>
      <c r="L713" s="56">
        <f t="shared" si="296"/>
        <v>4</v>
      </c>
      <c r="M713" s="56">
        <f t="shared" si="305"/>
        <v>4</v>
      </c>
      <c r="N713" s="57">
        <f t="shared" si="284"/>
        <v>4</v>
      </c>
      <c r="O713" s="57" t="e">
        <f t="shared" si="285"/>
        <v>#N/A</v>
      </c>
      <c r="P713" s="56" t="e">
        <f t="shared" si="286"/>
        <v>#N/A</v>
      </c>
      <c r="Q713" s="56" t="e">
        <f t="shared" si="301"/>
        <v>#N/A</v>
      </c>
      <c r="R713" s="7" t="e">
        <f t="shared" si="287"/>
        <v>#N/A</v>
      </c>
      <c r="S713" s="7" t="e">
        <f t="shared" si="288"/>
        <v>#N/A</v>
      </c>
      <c r="T713" s="56">
        <f t="shared" si="297"/>
        <v>16</v>
      </c>
      <c r="U713" s="56">
        <f t="shared" si="289"/>
        <v>1</v>
      </c>
      <c r="W713" s="8" t="str">
        <f t="shared" si="290"/>
        <v>IN</v>
      </c>
      <c r="X713" s="58" t="str">
        <f t="shared" si="294"/>
        <v/>
      </c>
      <c r="Y713" s="59">
        <f t="shared" si="298"/>
        <v>0</v>
      </c>
      <c r="Z713" s="59">
        <f t="shared" si="299"/>
        <v>1734.7739792423322</v>
      </c>
      <c r="AA713" s="59">
        <f>IFERROR(IF(U713&gt;1,"",MAX($Z$353:Z713)*P713),0)</f>
        <v>0</v>
      </c>
      <c r="AB713" s="59">
        <f t="shared" si="300"/>
        <v>65414.654249655359</v>
      </c>
    </row>
    <row r="714" spans="1:28" ht="15.75" customHeight="1" x14ac:dyDescent="0.25">
      <c r="A714" s="78">
        <f t="shared" si="302"/>
        <v>45566</v>
      </c>
      <c r="B714" s="2" t="e">
        <f>VLOOKUP(A714,Import!$A$2:$H$8,5,FALSE)</f>
        <v>#N/A</v>
      </c>
      <c r="C714" s="54" t="e">
        <f t="shared" si="291"/>
        <v>#N/A</v>
      </c>
      <c r="D714" s="79" t="e">
        <f>VLOOKUP(A714,Import!$A$2:$H$8,2,FALSE)</f>
        <v>#N/A</v>
      </c>
      <c r="E714" s="55" t="e">
        <f t="shared" si="304"/>
        <v>#N/A</v>
      </c>
      <c r="F714" s="8" t="e">
        <f t="shared" si="303"/>
        <v>#N/A</v>
      </c>
      <c r="G714" s="76" t="e">
        <f t="shared" ref="G714:G777" si="306">IF(F713=1,B714,"")</f>
        <v>#N/A</v>
      </c>
      <c r="H714" s="56" t="e">
        <f t="shared" si="292"/>
        <v>#N/A</v>
      </c>
      <c r="I714" s="7" t="e">
        <f t="shared" ref="I714:I777" si="307">IF(F713=1,C714,"")</f>
        <v>#N/A</v>
      </c>
      <c r="J714" s="7" t="e">
        <f t="shared" ref="J714:J777" si="308">IF(F713=1,E714,"")</f>
        <v>#N/A</v>
      </c>
      <c r="K714" s="56">
        <f t="shared" si="295"/>
        <v>20</v>
      </c>
      <c r="L714" s="56">
        <f t="shared" si="296"/>
        <v>4</v>
      </c>
      <c r="M714" s="56">
        <f t="shared" si="305"/>
        <v>4</v>
      </c>
      <c r="N714" s="57">
        <f t="shared" ref="N714:N777" si="309">IF(L714&lt;0,0,L714)</f>
        <v>4</v>
      </c>
      <c r="O714" s="57" t="e">
        <f t="shared" ref="O714:O777" si="310">IF(E714&gt;0,IF(C715&lt;0,1,"X"),"")</f>
        <v>#N/A</v>
      </c>
      <c r="P714" s="56" t="e">
        <f t="shared" ref="P714:P777" si="311">IF(O713=1,B714,"")</f>
        <v>#N/A</v>
      </c>
      <c r="Q714" s="56" t="e">
        <f t="shared" si="301"/>
        <v>#N/A</v>
      </c>
      <c r="R714" s="7" t="e">
        <f t="shared" ref="R714:R777" si="312">IF(O713=1,C714,"")</f>
        <v>#N/A</v>
      </c>
      <c r="S714" s="7" t="e">
        <f t="shared" ref="S714:S777" si="313">IF(O713=1,E714,"")</f>
        <v>#N/A</v>
      </c>
      <c r="T714" s="56">
        <f t="shared" si="297"/>
        <v>16</v>
      </c>
      <c r="U714" s="56">
        <f t="shared" ref="U714:U777" si="314">IF(L714&lt;0,0,1)</f>
        <v>1</v>
      </c>
      <c r="W714" s="8" t="str">
        <f t="shared" ref="W714:W777" si="315">IF(M714&gt;0,"IN","OUT")</f>
        <v>IN</v>
      </c>
      <c r="X714" s="58" t="str">
        <f t="shared" si="294"/>
        <v/>
      </c>
      <c r="Y714" s="59">
        <f t="shared" si="298"/>
        <v>0</v>
      </c>
      <c r="Z714" s="59">
        <f t="shared" si="299"/>
        <v>1734.7739792423322</v>
      </c>
      <c r="AA714" s="59">
        <f>IFERROR(IF(U714&gt;1,"",MAX($Z$353:Z714)*P714),0)</f>
        <v>0</v>
      </c>
      <c r="AB714" s="59">
        <f t="shared" si="300"/>
        <v>65414.654249655359</v>
      </c>
    </row>
    <row r="715" spans="1:28" ht="15.75" customHeight="1" x14ac:dyDescent="0.25">
      <c r="A715" s="78">
        <f t="shared" si="302"/>
        <v>45567</v>
      </c>
      <c r="B715" s="2" t="e">
        <f>VLOOKUP(A715,Import!$A$2:$H$8,5,FALSE)</f>
        <v>#N/A</v>
      </c>
      <c r="C715" s="54" t="e">
        <f t="shared" si="291"/>
        <v>#N/A</v>
      </c>
      <c r="D715" s="79" t="e">
        <f>VLOOKUP(A715,Import!$A$2:$H$8,2,FALSE)</f>
        <v>#N/A</v>
      </c>
      <c r="E715" s="55" t="e">
        <f t="shared" si="304"/>
        <v>#N/A</v>
      </c>
      <c r="F715" s="8" t="e">
        <f t="shared" si="303"/>
        <v>#N/A</v>
      </c>
      <c r="G715" s="76" t="e">
        <f t="shared" si="306"/>
        <v>#N/A</v>
      </c>
      <c r="H715" s="56" t="e">
        <f t="shared" si="292"/>
        <v>#N/A</v>
      </c>
      <c r="I715" s="7" t="e">
        <f t="shared" si="307"/>
        <v>#N/A</v>
      </c>
      <c r="J715" s="7" t="e">
        <f t="shared" si="308"/>
        <v>#N/A</v>
      </c>
      <c r="K715" s="56">
        <f t="shared" si="295"/>
        <v>20</v>
      </c>
      <c r="L715" s="56">
        <f t="shared" si="296"/>
        <v>4</v>
      </c>
      <c r="M715" s="56">
        <f t="shared" si="305"/>
        <v>4</v>
      </c>
      <c r="N715" s="57">
        <f t="shared" si="309"/>
        <v>4</v>
      </c>
      <c r="O715" s="57" t="e">
        <f t="shared" si="310"/>
        <v>#N/A</v>
      </c>
      <c r="P715" s="56" t="e">
        <f t="shared" si="311"/>
        <v>#N/A</v>
      </c>
      <c r="Q715" s="56" t="e">
        <f t="shared" si="301"/>
        <v>#N/A</v>
      </c>
      <c r="R715" s="7" t="e">
        <f t="shared" si="312"/>
        <v>#N/A</v>
      </c>
      <c r="S715" s="7" t="e">
        <f t="shared" si="313"/>
        <v>#N/A</v>
      </c>
      <c r="T715" s="56">
        <f t="shared" si="297"/>
        <v>16</v>
      </c>
      <c r="U715" s="56">
        <f t="shared" si="314"/>
        <v>1</v>
      </c>
      <c r="W715" s="8" t="str">
        <f t="shared" si="315"/>
        <v>IN</v>
      </c>
      <c r="X715" s="58" t="str">
        <f t="shared" si="294"/>
        <v/>
      </c>
      <c r="Y715" s="59">
        <f t="shared" si="298"/>
        <v>0</v>
      </c>
      <c r="Z715" s="59">
        <f t="shared" si="299"/>
        <v>1734.7739792423322</v>
      </c>
      <c r="AA715" s="59">
        <f>IFERROR(IF(U715&gt;1,"",MAX($Z$353:Z715)*P715),0)</f>
        <v>0</v>
      </c>
      <c r="AB715" s="59">
        <f t="shared" si="300"/>
        <v>65414.654249655359</v>
      </c>
    </row>
    <row r="716" spans="1:28" ht="15.75" customHeight="1" x14ac:dyDescent="0.25">
      <c r="A716" s="78">
        <f t="shared" si="302"/>
        <v>45568</v>
      </c>
      <c r="B716" s="2" t="e">
        <f>VLOOKUP(A716,Import!$A$2:$H$8,5,FALSE)</f>
        <v>#N/A</v>
      </c>
      <c r="C716" s="54" t="e">
        <f t="shared" si="291"/>
        <v>#N/A</v>
      </c>
      <c r="D716" s="79" t="e">
        <f>VLOOKUP(A716,Import!$A$2:$H$8,2,FALSE)</f>
        <v>#N/A</v>
      </c>
      <c r="E716" s="55" t="e">
        <f t="shared" si="304"/>
        <v>#N/A</v>
      </c>
      <c r="F716" s="8" t="e">
        <f t="shared" si="303"/>
        <v>#N/A</v>
      </c>
      <c r="G716" s="76" t="e">
        <f t="shared" si="306"/>
        <v>#N/A</v>
      </c>
      <c r="H716" s="56" t="e">
        <f t="shared" si="292"/>
        <v>#N/A</v>
      </c>
      <c r="I716" s="7" t="e">
        <f t="shared" si="307"/>
        <v>#N/A</v>
      </c>
      <c r="J716" s="7" t="e">
        <f t="shared" si="308"/>
        <v>#N/A</v>
      </c>
      <c r="K716" s="56">
        <f t="shared" si="295"/>
        <v>20</v>
      </c>
      <c r="L716" s="56">
        <f t="shared" si="296"/>
        <v>4</v>
      </c>
      <c r="M716" s="56">
        <f t="shared" si="305"/>
        <v>4</v>
      </c>
      <c r="N716" s="57">
        <f t="shared" si="309"/>
        <v>4</v>
      </c>
      <c r="O716" s="57" t="e">
        <f t="shared" si="310"/>
        <v>#N/A</v>
      </c>
      <c r="P716" s="56" t="e">
        <f t="shared" si="311"/>
        <v>#N/A</v>
      </c>
      <c r="Q716" s="56" t="e">
        <f t="shared" si="301"/>
        <v>#N/A</v>
      </c>
      <c r="R716" s="7" t="e">
        <f t="shared" si="312"/>
        <v>#N/A</v>
      </c>
      <c r="S716" s="7" t="e">
        <f t="shared" si="313"/>
        <v>#N/A</v>
      </c>
      <c r="T716" s="56">
        <f t="shared" si="297"/>
        <v>16</v>
      </c>
      <c r="U716" s="56">
        <f t="shared" si="314"/>
        <v>1</v>
      </c>
      <c r="W716" s="8" t="str">
        <f t="shared" si="315"/>
        <v>IN</v>
      </c>
      <c r="X716" s="58" t="str">
        <f t="shared" si="294"/>
        <v/>
      </c>
      <c r="Y716" s="59">
        <f t="shared" si="298"/>
        <v>0</v>
      </c>
      <c r="Z716" s="59">
        <f t="shared" si="299"/>
        <v>1734.7739792423322</v>
      </c>
      <c r="AA716" s="59">
        <f>IFERROR(IF(U716&gt;1,"",MAX($Z$353:Z716)*P716),0)</f>
        <v>0</v>
      </c>
      <c r="AB716" s="59">
        <f t="shared" si="300"/>
        <v>65414.654249655359</v>
      </c>
    </row>
    <row r="717" spans="1:28" ht="15.75" customHeight="1" x14ac:dyDescent="0.25">
      <c r="A717" s="78">
        <f t="shared" si="302"/>
        <v>45569</v>
      </c>
      <c r="B717" s="2" t="e">
        <f>VLOOKUP(A717,Import!$A$2:$H$8,5,FALSE)</f>
        <v>#N/A</v>
      </c>
      <c r="C717" s="54" t="e">
        <f t="shared" si="291"/>
        <v>#N/A</v>
      </c>
      <c r="D717" s="79" t="e">
        <f>VLOOKUP(A717,Import!$A$2:$H$8,2,FALSE)</f>
        <v>#N/A</v>
      </c>
      <c r="E717" s="55" t="e">
        <f t="shared" si="304"/>
        <v>#N/A</v>
      </c>
      <c r="F717" s="8" t="e">
        <f t="shared" si="303"/>
        <v>#N/A</v>
      </c>
      <c r="G717" s="76" t="e">
        <f t="shared" si="306"/>
        <v>#N/A</v>
      </c>
      <c r="H717" s="56" t="e">
        <f t="shared" si="292"/>
        <v>#N/A</v>
      </c>
      <c r="I717" s="7" t="e">
        <f t="shared" si="307"/>
        <v>#N/A</v>
      </c>
      <c r="J717" s="7" t="e">
        <f t="shared" si="308"/>
        <v>#N/A</v>
      </c>
      <c r="K717" s="56">
        <f t="shared" si="295"/>
        <v>20</v>
      </c>
      <c r="L717" s="56">
        <f t="shared" si="296"/>
        <v>4</v>
      </c>
      <c r="M717" s="56">
        <f t="shared" si="305"/>
        <v>4</v>
      </c>
      <c r="N717" s="57">
        <f t="shared" si="309"/>
        <v>4</v>
      </c>
      <c r="O717" s="57" t="e">
        <f t="shared" si="310"/>
        <v>#N/A</v>
      </c>
      <c r="P717" s="56" t="e">
        <f t="shared" si="311"/>
        <v>#N/A</v>
      </c>
      <c r="Q717" s="56" t="e">
        <f t="shared" si="301"/>
        <v>#N/A</v>
      </c>
      <c r="R717" s="7" t="e">
        <f t="shared" si="312"/>
        <v>#N/A</v>
      </c>
      <c r="S717" s="7" t="e">
        <f t="shared" si="313"/>
        <v>#N/A</v>
      </c>
      <c r="T717" s="56">
        <f t="shared" si="297"/>
        <v>16</v>
      </c>
      <c r="U717" s="56">
        <f t="shared" si="314"/>
        <v>1</v>
      </c>
      <c r="W717" s="8" t="str">
        <f t="shared" si="315"/>
        <v>IN</v>
      </c>
      <c r="X717" s="58" t="str">
        <f t="shared" si="294"/>
        <v/>
      </c>
      <c r="Y717" s="59">
        <f t="shared" si="298"/>
        <v>0</v>
      </c>
      <c r="Z717" s="59">
        <f t="shared" si="299"/>
        <v>1734.7739792423322</v>
      </c>
      <c r="AA717" s="59">
        <f>IFERROR(IF(U717&gt;1,"",MAX($Z$353:Z717)*P717),0)</f>
        <v>0</v>
      </c>
      <c r="AB717" s="59">
        <f t="shared" si="300"/>
        <v>65414.654249655359</v>
      </c>
    </row>
    <row r="718" spans="1:28" ht="15.75" customHeight="1" x14ac:dyDescent="0.25">
      <c r="A718" s="78">
        <f t="shared" si="302"/>
        <v>45570</v>
      </c>
      <c r="B718" s="2" t="e">
        <f>VLOOKUP(A718,Import!$A$2:$H$8,5,FALSE)</f>
        <v>#N/A</v>
      </c>
      <c r="C718" s="54" t="e">
        <f t="shared" si="291"/>
        <v>#N/A</v>
      </c>
      <c r="D718" s="79" t="e">
        <f>VLOOKUP(A718,Import!$A$2:$H$8,2,FALSE)</f>
        <v>#N/A</v>
      </c>
      <c r="E718" s="55" t="e">
        <f t="shared" si="304"/>
        <v>#N/A</v>
      </c>
      <c r="F718" s="8" t="e">
        <f t="shared" si="303"/>
        <v>#N/A</v>
      </c>
      <c r="G718" s="76" t="e">
        <f t="shared" si="306"/>
        <v>#N/A</v>
      </c>
      <c r="H718" s="56" t="e">
        <f t="shared" si="292"/>
        <v>#N/A</v>
      </c>
      <c r="I718" s="7" t="e">
        <f t="shared" si="307"/>
        <v>#N/A</v>
      </c>
      <c r="J718" s="7" t="e">
        <f t="shared" si="308"/>
        <v>#N/A</v>
      </c>
      <c r="K718" s="56">
        <f t="shared" si="295"/>
        <v>20</v>
      </c>
      <c r="L718" s="56">
        <f t="shared" si="296"/>
        <v>4</v>
      </c>
      <c r="M718" s="56">
        <f t="shared" si="305"/>
        <v>4</v>
      </c>
      <c r="N718" s="57">
        <f t="shared" si="309"/>
        <v>4</v>
      </c>
      <c r="O718" s="57" t="e">
        <f t="shared" si="310"/>
        <v>#N/A</v>
      </c>
      <c r="P718" s="56" t="e">
        <f t="shared" si="311"/>
        <v>#N/A</v>
      </c>
      <c r="Q718" s="56" t="e">
        <f t="shared" si="301"/>
        <v>#N/A</v>
      </c>
      <c r="R718" s="7" t="e">
        <f t="shared" si="312"/>
        <v>#N/A</v>
      </c>
      <c r="S718" s="7" t="e">
        <f t="shared" si="313"/>
        <v>#N/A</v>
      </c>
      <c r="T718" s="56">
        <f t="shared" si="297"/>
        <v>16</v>
      </c>
      <c r="U718" s="56">
        <f t="shared" si="314"/>
        <v>1</v>
      </c>
      <c r="W718" s="8" t="str">
        <f t="shared" si="315"/>
        <v>IN</v>
      </c>
      <c r="X718" s="58" t="str">
        <f t="shared" si="294"/>
        <v/>
      </c>
      <c r="Y718" s="59">
        <f t="shared" si="298"/>
        <v>0</v>
      </c>
      <c r="Z718" s="59">
        <f t="shared" si="299"/>
        <v>1734.7739792423322</v>
      </c>
      <c r="AA718" s="59">
        <f>IFERROR(IF(U718&gt;1,"",MAX($Z$353:Z718)*P718),0)</f>
        <v>0</v>
      </c>
      <c r="AB718" s="59">
        <f t="shared" si="300"/>
        <v>65414.654249655359</v>
      </c>
    </row>
    <row r="719" spans="1:28" ht="15.75" customHeight="1" x14ac:dyDescent="0.25">
      <c r="A719" s="78">
        <f t="shared" si="302"/>
        <v>45571</v>
      </c>
      <c r="B719" s="2" t="e">
        <f>VLOOKUP(A719,Import!$A$2:$H$8,5,FALSE)</f>
        <v>#N/A</v>
      </c>
      <c r="C719" s="54" t="e">
        <f t="shared" si="291"/>
        <v>#N/A</v>
      </c>
      <c r="D719" s="79" t="e">
        <f>VLOOKUP(A719,Import!$A$2:$H$8,2,FALSE)</f>
        <v>#N/A</v>
      </c>
      <c r="E719" s="55" t="e">
        <f t="shared" si="304"/>
        <v>#N/A</v>
      </c>
      <c r="F719" s="8" t="e">
        <f t="shared" si="303"/>
        <v>#N/A</v>
      </c>
      <c r="G719" s="76" t="e">
        <f t="shared" si="306"/>
        <v>#N/A</v>
      </c>
      <c r="H719" s="56" t="e">
        <f t="shared" si="292"/>
        <v>#N/A</v>
      </c>
      <c r="I719" s="7" t="e">
        <f t="shared" si="307"/>
        <v>#N/A</v>
      </c>
      <c r="J719" s="7" t="e">
        <f t="shared" si="308"/>
        <v>#N/A</v>
      </c>
      <c r="K719" s="56">
        <f t="shared" si="295"/>
        <v>20</v>
      </c>
      <c r="L719" s="56">
        <f t="shared" si="296"/>
        <v>4</v>
      </c>
      <c r="M719" s="56">
        <f t="shared" si="305"/>
        <v>4</v>
      </c>
      <c r="N719" s="57">
        <f t="shared" si="309"/>
        <v>4</v>
      </c>
      <c r="O719" s="57" t="e">
        <f t="shared" si="310"/>
        <v>#N/A</v>
      </c>
      <c r="P719" s="56" t="e">
        <f t="shared" si="311"/>
        <v>#N/A</v>
      </c>
      <c r="Q719" s="56" t="e">
        <f t="shared" si="301"/>
        <v>#N/A</v>
      </c>
      <c r="R719" s="7" t="e">
        <f t="shared" si="312"/>
        <v>#N/A</v>
      </c>
      <c r="S719" s="7" t="e">
        <f t="shared" si="313"/>
        <v>#N/A</v>
      </c>
      <c r="T719" s="56">
        <f t="shared" si="297"/>
        <v>16</v>
      </c>
      <c r="U719" s="56">
        <f t="shared" si="314"/>
        <v>1</v>
      </c>
      <c r="W719" s="8" t="str">
        <f t="shared" si="315"/>
        <v>IN</v>
      </c>
      <c r="X719" s="58" t="str">
        <f t="shared" si="294"/>
        <v/>
      </c>
      <c r="Y719" s="59">
        <f t="shared" si="298"/>
        <v>0</v>
      </c>
      <c r="Z719" s="59">
        <f t="shared" si="299"/>
        <v>1734.7739792423322</v>
      </c>
      <c r="AA719" s="59">
        <f>IFERROR(IF(U719&gt;1,"",MAX($Z$353:Z719)*P719),0)</f>
        <v>0</v>
      </c>
      <c r="AB719" s="59">
        <f t="shared" si="300"/>
        <v>65414.654249655359</v>
      </c>
    </row>
    <row r="720" spans="1:28" ht="15.75" customHeight="1" x14ac:dyDescent="0.25">
      <c r="A720" s="78">
        <f t="shared" si="302"/>
        <v>45572</v>
      </c>
      <c r="B720" s="2" t="e">
        <f>VLOOKUP(A720,Import!$A$2:$H$8,5,FALSE)</f>
        <v>#N/A</v>
      </c>
      <c r="C720" s="54" t="e">
        <f t="shared" si="291"/>
        <v>#N/A</v>
      </c>
      <c r="D720" s="79" t="e">
        <f>VLOOKUP(A720,Import!$A$2:$H$8,2,FALSE)</f>
        <v>#N/A</v>
      </c>
      <c r="E720" s="55" t="e">
        <f t="shared" si="304"/>
        <v>#N/A</v>
      </c>
      <c r="F720" s="8" t="e">
        <f t="shared" si="303"/>
        <v>#N/A</v>
      </c>
      <c r="G720" s="76" t="e">
        <f t="shared" si="306"/>
        <v>#N/A</v>
      </c>
      <c r="H720" s="56" t="e">
        <f t="shared" si="292"/>
        <v>#N/A</v>
      </c>
      <c r="I720" s="7" t="e">
        <f t="shared" si="307"/>
        <v>#N/A</v>
      </c>
      <c r="J720" s="7" t="e">
        <f t="shared" si="308"/>
        <v>#N/A</v>
      </c>
      <c r="K720" s="56">
        <f t="shared" si="295"/>
        <v>20</v>
      </c>
      <c r="L720" s="56">
        <f t="shared" si="296"/>
        <v>4</v>
      </c>
      <c r="M720" s="56">
        <f t="shared" si="305"/>
        <v>4</v>
      </c>
      <c r="N720" s="57">
        <f t="shared" si="309"/>
        <v>4</v>
      </c>
      <c r="O720" s="57" t="e">
        <f t="shared" si="310"/>
        <v>#N/A</v>
      </c>
      <c r="P720" s="56" t="e">
        <f t="shared" si="311"/>
        <v>#N/A</v>
      </c>
      <c r="Q720" s="56" t="e">
        <f t="shared" si="301"/>
        <v>#N/A</v>
      </c>
      <c r="R720" s="7" t="e">
        <f t="shared" si="312"/>
        <v>#N/A</v>
      </c>
      <c r="S720" s="7" t="e">
        <f t="shared" si="313"/>
        <v>#N/A</v>
      </c>
      <c r="T720" s="56">
        <f t="shared" si="297"/>
        <v>16</v>
      </c>
      <c r="U720" s="56">
        <f t="shared" si="314"/>
        <v>1</v>
      </c>
      <c r="W720" s="8" t="str">
        <f t="shared" si="315"/>
        <v>IN</v>
      </c>
      <c r="X720" s="58" t="str">
        <f t="shared" si="294"/>
        <v/>
      </c>
      <c r="Y720" s="59">
        <f t="shared" si="298"/>
        <v>0</v>
      </c>
      <c r="Z720" s="59">
        <f t="shared" si="299"/>
        <v>1734.7739792423322</v>
      </c>
      <c r="AA720" s="59">
        <f>IFERROR(IF(U720&gt;1,"",MAX($Z$353:Z720)*P720),0)</f>
        <v>0</v>
      </c>
      <c r="AB720" s="59">
        <f t="shared" si="300"/>
        <v>65414.654249655359</v>
      </c>
    </row>
    <row r="721" spans="1:28" ht="15.75" customHeight="1" x14ac:dyDescent="0.25">
      <c r="A721" s="78">
        <f t="shared" si="302"/>
        <v>45573</v>
      </c>
      <c r="B721" s="2" t="e">
        <f>VLOOKUP(A721,Import!$A$2:$H$8,5,FALSE)</f>
        <v>#N/A</v>
      </c>
      <c r="C721" s="54" t="e">
        <f t="shared" si="291"/>
        <v>#N/A</v>
      </c>
      <c r="D721" s="79" t="e">
        <f>VLOOKUP(A721,Import!$A$2:$H$8,2,FALSE)</f>
        <v>#N/A</v>
      </c>
      <c r="E721" s="55" t="e">
        <f t="shared" si="304"/>
        <v>#N/A</v>
      </c>
      <c r="F721" s="8" t="e">
        <f t="shared" si="303"/>
        <v>#N/A</v>
      </c>
      <c r="G721" s="76" t="e">
        <f t="shared" si="306"/>
        <v>#N/A</v>
      </c>
      <c r="H721" s="56" t="e">
        <f t="shared" si="292"/>
        <v>#N/A</v>
      </c>
      <c r="I721" s="7" t="e">
        <f t="shared" si="307"/>
        <v>#N/A</v>
      </c>
      <c r="J721" s="7" t="e">
        <f t="shared" si="308"/>
        <v>#N/A</v>
      </c>
      <c r="K721" s="56">
        <f t="shared" si="295"/>
        <v>20</v>
      </c>
      <c r="L721" s="56">
        <f t="shared" si="296"/>
        <v>4</v>
      </c>
      <c r="M721" s="56">
        <f t="shared" si="305"/>
        <v>4</v>
      </c>
      <c r="N721" s="57">
        <f t="shared" si="309"/>
        <v>4</v>
      </c>
      <c r="O721" s="57" t="e">
        <f t="shared" si="310"/>
        <v>#N/A</v>
      </c>
      <c r="P721" s="56" t="e">
        <f t="shared" si="311"/>
        <v>#N/A</v>
      </c>
      <c r="Q721" s="56" t="e">
        <f t="shared" si="301"/>
        <v>#N/A</v>
      </c>
      <c r="R721" s="7" t="e">
        <f t="shared" si="312"/>
        <v>#N/A</v>
      </c>
      <c r="S721" s="7" t="e">
        <f t="shared" si="313"/>
        <v>#N/A</v>
      </c>
      <c r="T721" s="56">
        <f t="shared" si="297"/>
        <v>16</v>
      </c>
      <c r="U721" s="56">
        <f t="shared" si="314"/>
        <v>1</v>
      </c>
      <c r="W721" s="8" t="str">
        <f t="shared" si="315"/>
        <v>IN</v>
      </c>
      <c r="X721" s="58" t="str">
        <f t="shared" si="294"/>
        <v/>
      </c>
      <c r="Y721" s="59">
        <f t="shared" si="298"/>
        <v>0</v>
      </c>
      <c r="Z721" s="59">
        <f t="shared" si="299"/>
        <v>1734.7739792423322</v>
      </c>
      <c r="AA721" s="59">
        <f>IFERROR(IF(U721&gt;1,"",MAX($Z$353:Z721)*P721),0)</f>
        <v>0</v>
      </c>
      <c r="AB721" s="59">
        <f t="shared" si="300"/>
        <v>65414.654249655359</v>
      </c>
    </row>
    <row r="722" spans="1:28" ht="15.75" customHeight="1" x14ac:dyDescent="0.25">
      <c r="A722" s="78">
        <f t="shared" si="302"/>
        <v>45574</v>
      </c>
      <c r="B722" s="2" t="e">
        <f>VLOOKUP(A722,Import!$A$2:$H$8,5,FALSE)</f>
        <v>#N/A</v>
      </c>
      <c r="C722" s="54" t="e">
        <f t="shared" si="291"/>
        <v>#N/A</v>
      </c>
      <c r="D722" s="79" t="e">
        <f>VLOOKUP(A722,Import!$A$2:$H$8,2,FALSE)</f>
        <v>#N/A</v>
      </c>
      <c r="E722" s="55" t="e">
        <f t="shared" si="304"/>
        <v>#N/A</v>
      </c>
      <c r="F722" s="8" t="e">
        <f t="shared" si="303"/>
        <v>#N/A</v>
      </c>
      <c r="G722" s="76" t="e">
        <f t="shared" si="306"/>
        <v>#N/A</v>
      </c>
      <c r="H722" s="56" t="e">
        <f t="shared" si="292"/>
        <v>#N/A</v>
      </c>
      <c r="I722" s="7" t="e">
        <f t="shared" si="307"/>
        <v>#N/A</v>
      </c>
      <c r="J722" s="7" t="e">
        <f t="shared" si="308"/>
        <v>#N/A</v>
      </c>
      <c r="K722" s="56">
        <f t="shared" si="295"/>
        <v>20</v>
      </c>
      <c r="L722" s="56">
        <f t="shared" si="296"/>
        <v>4</v>
      </c>
      <c r="M722" s="56">
        <f t="shared" si="305"/>
        <v>4</v>
      </c>
      <c r="N722" s="57">
        <f t="shared" si="309"/>
        <v>4</v>
      </c>
      <c r="O722" s="57" t="e">
        <f t="shared" si="310"/>
        <v>#N/A</v>
      </c>
      <c r="P722" s="56" t="e">
        <f t="shared" si="311"/>
        <v>#N/A</v>
      </c>
      <c r="Q722" s="56" t="e">
        <f t="shared" si="301"/>
        <v>#N/A</v>
      </c>
      <c r="R722" s="7" t="e">
        <f t="shared" si="312"/>
        <v>#N/A</v>
      </c>
      <c r="S722" s="7" t="e">
        <f t="shared" si="313"/>
        <v>#N/A</v>
      </c>
      <c r="T722" s="56">
        <f t="shared" si="297"/>
        <v>16</v>
      </c>
      <c r="U722" s="56">
        <f t="shared" si="314"/>
        <v>1</v>
      </c>
      <c r="W722" s="8" t="str">
        <f t="shared" si="315"/>
        <v>IN</v>
      </c>
      <c r="X722" s="58" t="str">
        <f t="shared" si="294"/>
        <v/>
      </c>
      <c r="Y722" s="59">
        <f t="shared" si="298"/>
        <v>0</v>
      </c>
      <c r="Z722" s="59">
        <f t="shared" si="299"/>
        <v>1734.7739792423322</v>
      </c>
      <c r="AA722" s="59">
        <f>IFERROR(IF(U722&gt;1,"",MAX($Z$353:Z722)*P722),0)</f>
        <v>0</v>
      </c>
      <c r="AB722" s="59">
        <f t="shared" si="300"/>
        <v>65414.654249655359</v>
      </c>
    </row>
    <row r="723" spans="1:28" ht="15.75" customHeight="1" x14ac:dyDescent="0.25">
      <c r="A723" s="78">
        <f t="shared" si="302"/>
        <v>45575</v>
      </c>
      <c r="B723" s="2" t="e">
        <f>VLOOKUP(A723,Import!$A$2:$H$8,5,FALSE)</f>
        <v>#N/A</v>
      </c>
      <c r="C723" s="54" t="e">
        <f t="shared" si="291"/>
        <v>#N/A</v>
      </c>
      <c r="D723" s="79" t="e">
        <f>VLOOKUP(A723,Import!$A$2:$H$8,2,FALSE)</f>
        <v>#N/A</v>
      </c>
      <c r="E723" s="55" t="e">
        <f t="shared" si="304"/>
        <v>#N/A</v>
      </c>
      <c r="F723" s="8" t="e">
        <f t="shared" si="303"/>
        <v>#N/A</v>
      </c>
      <c r="G723" s="76" t="e">
        <f t="shared" si="306"/>
        <v>#N/A</v>
      </c>
      <c r="H723" s="56" t="e">
        <f t="shared" si="292"/>
        <v>#N/A</v>
      </c>
      <c r="I723" s="7" t="e">
        <f t="shared" si="307"/>
        <v>#N/A</v>
      </c>
      <c r="J723" s="7" t="e">
        <f t="shared" si="308"/>
        <v>#N/A</v>
      </c>
      <c r="K723" s="56">
        <f t="shared" si="295"/>
        <v>20</v>
      </c>
      <c r="L723" s="56">
        <f t="shared" si="296"/>
        <v>4</v>
      </c>
      <c r="M723" s="56">
        <f t="shared" si="305"/>
        <v>4</v>
      </c>
      <c r="N723" s="57">
        <f t="shared" si="309"/>
        <v>4</v>
      </c>
      <c r="O723" s="57" t="e">
        <f t="shared" si="310"/>
        <v>#N/A</v>
      </c>
      <c r="P723" s="56" t="e">
        <f t="shared" si="311"/>
        <v>#N/A</v>
      </c>
      <c r="Q723" s="56" t="e">
        <f t="shared" si="301"/>
        <v>#N/A</v>
      </c>
      <c r="R723" s="7" t="e">
        <f t="shared" si="312"/>
        <v>#N/A</v>
      </c>
      <c r="S723" s="7" t="e">
        <f t="shared" si="313"/>
        <v>#N/A</v>
      </c>
      <c r="T723" s="56">
        <f t="shared" si="297"/>
        <v>16</v>
      </c>
      <c r="U723" s="56">
        <f t="shared" si="314"/>
        <v>1</v>
      </c>
      <c r="W723" s="8" t="str">
        <f t="shared" si="315"/>
        <v>IN</v>
      </c>
      <c r="X723" s="58" t="str">
        <f t="shared" si="294"/>
        <v/>
      </c>
      <c r="Y723" s="59">
        <f t="shared" si="298"/>
        <v>0</v>
      </c>
      <c r="Z723" s="59">
        <f t="shared" si="299"/>
        <v>1734.7739792423322</v>
      </c>
      <c r="AA723" s="59">
        <f>IFERROR(IF(U723&gt;1,"",MAX($Z$353:Z723)*P723),0)</f>
        <v>0</v>
      </c>
      <c r="AB723" s="59">
        <f t="shared" si="300"/>
        <v>65414.654249655359</v>
      </c>
    </row>
    <row r="724" spans="1:28" ht="15.75" customHeight="1" x14ac:dyDescent="0.25">
      <c r="A724" s="78">
        <f t="shared" si="302"/>
        <v>45576</v>
      </c>
      <c r="B724" s="2" t="e">
        <f>VLOOKUP(A724,Import!$A$2:$H$8,5,FALSE)</f>
        <v>#N/A</v>
      </c>
      <c r="C724" s="54" t="e">
        <f t="shared" si="291"/>
        <v>#N/A</v>
      </c>
      <c r="D724" s="79" t="e">
        <f>VLOOKUP(A724,Import!$A$2:$H$8,2,FALSE)</f>
        <v>#N/A</v>
      </c>
      <c r="E724" s="55" t="e">
        <f t="shared" si="304"/>
        <v>#N/A</v>
      </c>
      <c r="F724" s="8" t="e">
        <f t="shared" si="303"/>
        <v>#N/A</v>
      </c>
      <c r="G724" s="76" t="e">
        <f t="shared" si="306"/>
        <v>#N/A</v>
      </c>
      <c r="H724" s="56" t="e">
        <f t="shared" si="292"/>
        <v>#N/A</v>
      </c>
      <c r="I724" s="7" t="e">
        <f t="shared" si="307"/>
        <v>#N/A</v>
      </c>
      <c r="J724" s="7" t="e">
        <f t="shared" si="308"/>
        <v>#N/A</v>
      </c>
      <c r="K724" s="56">
        <f t="shared" si="295"/>
        <v>20</v>
      </c>
      <c r="L724" s="56">
        <f t="shared" si="296"/>
        <v>4</v>
      </c>
      <c r="M724" s="56">
        <f t="shared" si="305"/>
        <v>4</v>
      </c>
      <c r="N724" s="57">
        <f t="shared" si="309"/>
        <v>4</v>
      </c>
      <c r="O724" s="57" t="e">
        <f t="shared" si="310"/>
        <v>#N/A</v>
      </c>
      <c r="P724" s="56" t="e">
        <f t="shared" si="311"/>
        <v>#N/A</v>
      </c>
      <c r="Q724" s="56" t="e">
        <f t="shared" si="301"/>
        <v>#N/A</v>
      </c>
      <c r="R724" s="7" t="e">
        <f t="shared" si="312"/>
        <v>#N/A</v>
      </c>
      <c r="S724" s="7" t="e">
        <f t="shared" si="313"/>
        <v>#N/A</v>
      </c>
      <c r="T724" s="56">
        <f t="shared" si="297"/>
        <v>16</v>
      </c>
      <c r="U724" s="56">
        <f t="shared" si="314"/>
        <v>1</v>
      </c>
      <c r="W724" s="8" t="str">
        <f t="shared" si="315"/>
        <v>IN</v>
      </c>
      <c r="X724" s="58" t="str">
        <f t="shared" si="294"/>
        <v/>
      </c>
      <c r="Y724" s="59">
        <f t="shared" si="298"/>
        <v>0</v>
      </c>
      <c r="Z724" s="59">
        <f t="shared" si="299"/>
        <v>1734.7739792423322</v>
      </c>
      <c r="AA724" s="59">
        <f>IFERROR(IF(U724&gt;1,"",MAX($Z$353:Z724)*P724),0)</f>
        <v>0</v>
      </c>
      <c r="AB724" s="59">
        <f t="shared" si="300"/>
        <v>65414.654249655359</v>
      </c>
    </row>
    <row r="725" spans="1:28" ht="15.75" customHeight="1" x14ac:dyDescent="0.25">
      <c r="A725" s="78">
        <f t="shared" si="302"/>
        <v>45577</v>
      </c>
      <c r="B725" s="2" t="e">
        <f>VLOOKUP(A725,Import!$A$2:$H$8,5,FALSE)</f>
        <v>#N/A</v>
      </c>
      <c r="C725" s="54" t="e">
        <f t="shared" si="291"/>
        <v>#N/A</v>
      </c>
      <c r="D725" s="79" t="e">
        <f>VLOOKUP(A725,Import!$A$2:$H$8,2,FALSE)</f>
        <v>#N/A</v>
      </c>
      <c r="E725" s="55" t="e">
        <f t="shared" si="304"/>
        <v>#N/A</v>
      </c>
      <c r="F725" s="8" t="e">
        <f t="shared" si="303"/>
        <v>#N/A</v>
      </c>
      <c r="G725" s="76" t="e">
        <f t="shared" si="306"/>
        <v>#N/A</v>
      </c>
      <c r="H725" s="56" t="e">
        <f t="shared" si="292"/>
        <v>#N/A</v>
      </c>
      <c r="I725" s="7" t="e">
        <f t="shared" si="307"/>
        <v>#N/A</v>
      </c>
      <c r="J725" s="7" t="e">
        <f t="shared" si="308"/>
        <v>#N/A</v>
      </c>
      <c r="K725" s="56">
        <f t="shared" si="295"/>
        <v>20</v>
      </c>
      <c r="L725" s="56">
        <f t="shared" si="296"/>
        <v>4</v>
      </c>
      <c r="M725" s="56">
        <f t="shared" si="305"/>
        <v>4</v>
      </c>
      <c r="N725" s="57">
        <f t="shared" si="309"/>
        <v>4</v>
      </c>
      <c r="O725" s="57" t="e">
        <f t="shared" si="310"/>
        <v>#N/A</v>
      </c>
      <c r="P725" s="56" t="e">
        <f t="shared" si="311"/>
        <v>#N/A</v>
      </c>
      <c r="Q725" s="56" t="e">
        <f t="shared" si="301"/>
        <v>#N/A</v>
      </c>
      <c r="R725" s="7" t="e">
        <f t="shared" si="312"/>
        <v>#N/A</v>
      </c>
      <c r="S725" s="7" t="e">
        <f t="shared" si="313"/>
        <v>#N/A</v>
      </c>
      <c r="T725" s="56">
        <f t="shared" si="297"/>
        <v>16</v>
      </c>
      <c r="U725" s="56">
        <f t="shared" si="314"/>
        <v>1</v>
      </c>
      <c r="W725" s="8" t="str">
        <f t="shared" si="315"/>
        <v>IN</v>
      </c>
      <c r="X725" s="58" t="str">
        <f t="shared" si="294"/>
        <v/>
      </c>
      <c r="Y725" s="59">
        <f t="shared" si="298"/>
        <v>0</v>
      </c>
      <c r="Z725" s="59">
        <f t="shared" si="299"/>
        <v>1734.7739792423322</v>
      </c>
      <c r="AA725" s="59">
        <f>IFERROR(IF(U725&gt;1,"",MAX($Z$353:Z725)*P725),0)</f>
        <v>0</v>
      </c>
      <c r="AB725" s="59">
        <f t="shared" si="300"/>
        <v>65414.654249655359</v>
      </c>
    </row>
    <row r="726" spans="1:28" ht="15.75" customHeight="1" x14ac:dyDescent="0.25">
      <c r="A726" s="78">
        <f t="shared" si="302"/>
        <v>45578</v>
      </c>
      <c r="B726" s="2" t="e">
        <f>VLOOKUP(A726,Import!$A$2:$H$8,5,FALSE)</f>
        <v>#N/A</v>
      </c>
      <c r="C726" s="54" t="e">
        <f t="shared" si="291"/>
        <v>#N/A</v>
      </c>
      <c r="D726" s="79" t="e">
        <f>VLOOKUP(A726,Import!$A$2:$H$8,2,FALSE)</f>
        <v>#N/A</v>
      </c>
      <c r="E726" s="55" t="e">
        <f t="shared" si="304"/>
        <v>#N/A</v>
      </c>
      <c r="F726" s="8" t="e">
        <f t="shared" si="303"/>
        <v>#N/A</v>
      </c>
      <c r="G726" s="76" t="e">
        <f t="shared" si="306"/>
        <v>#N/A</v>
      </c>
      <c r="H726" s="56" t="e">
        <f t="shared" si="292"/>
        <v>#N/A</v>
      </c>
      <c r="I726" s="7" t="e">
        <f t="shared" si="307"/>
        <v>#N/A</v>
      </c>
      <c r="J726" s="7" t="e">
        <f t="shared" si="308"/>
        <v>#N/A</v>
      </c>
      <c r="K726" s="56">
        <f t="shared" si="295"/>
        <v>20</v>
      </c>
      <c r="L726" s="56">
        <f t="shared" si="296"/>
        <v>4</v>
      </c>
      <c r="M726" s="56">
        <f t="shared" si="305"/>
        <v>4</v>
      </c>
      <c r="N726" s="57">
        <f t="shared" si="309"/>
        <v>4</v>
      </c>
      <c r="O726" s="57" t="e">
        <f t="shared" si="310"/>
        <v>#N/A</v>
      </c>
      <c r="P726" s="56" t="e">
        <f t="shared" si="311"/>
        <v>#N/A</v>
      </c>
      <c r="Q726" s="56" t="e">
        <f t="shared" si="301"/>
        <v>#N/A</v>
      </c>
      <c r="R726" s="7" t="e">
        <f t="shared" si="312"/>
        <v>#N/A</v>
      </c>
      <c r="S726" s="7" t="e">
        <f t="shared" si="313"/>
        <v>#N/A</v>
      </c>
      <c r="T726" s="56">
        <f t="shared" si="297"/>
        <v>16</v>
      </c>
      <c r="U726" s="56">
        <f t="shared" si="314"/>
        <v>1</v>
      </c>
      <c r="W726" s="8" t="str">
        <f t="shared" si="315"/>
        <v>IN</v>
      </c>
      <c r="X726" s="58" t="str">
        <f t="shared" si="294"/>
        <v/>
      </c>
      <c r="Y726" s="59">
        <f t="shared" si="298"/>
        <v>0</v>
      </c>
      <c r="Z726" s="59">
        <f t="shared" si="299"/>
        <v>1734.7739792423322</v>
      </c>
      <c r="AA726" s="59">
        <f>IFERROR(IF(U726&gt;1,"",MAX($Z$353:Z726)*P726),0)</f>
        <v>0</v>
      </c>
      <c r="AB726" s="59">
        <f t="shared" si="300"/>
        <v>65414.654249655359</v>
      </c>
    </row>
    <row r="727" spans="1:28" ht="15.75" customHeight="1" x14ac:dyDescent="0.25">
      <c r="A727" s="78">
        <f t="shared" si="302"/>
        <v>45579</v>
      </c>
      <c r="B727" s="2" t="e">
        <f>VLOOKUP(A727,Import!$A$2:$H$8,5,FALSE)</f>
        <v>#N/A</v>
      </c>
      <c r="C727" s="54" t="e">
        <f t="shared" si="291"/>
        <v>#N/A</v>
      </c>
      <c r="D727" s="79" t="e">
        <f>VLOOKUP(A727,Import!$A$2:$H$8,2,FALSE)</f>
        <v>#N/A</v>
      </c>
      <c r="E727" s="55" t="e">
        <f t="shared" si="304"/>
        <v>#N/A</v>
      </c>
      <c r="F727" s="8" t="e">
        <f t="shared" si="303"/>
        <v>#N/A</v>
      </c>
      <c r="G727" s="76" t="e">
        <f t="shared" si="306"/>
        <v>#N/A</v>
      </c>
      <c r="H727" s="56" t="e">
        <f t="shared" si="292"/>
        <v>#N/A</v>
      </c>
      <c r="I727" s="7" t="e">
        <f t="shared" si="307"/>
        <v>#N/A</v>
      </c>
      <c r="J727" s="7" t="e">
        <f t="shared" si="308"/>
        <v>#N/A</v>
      </c>
      <c r="K727" s="56">
        <f t="shared" si="295"/>
        <v>20</v>
      </c>
      <c r="L727" s="56">
        <f t="shared" si="296"/>
        <v>4</v>
      </c>
      <c r="M727" s="56">
        <f t="shared" si="305"/>
        <v>4</v>
      </c>
      <c r="N727" s="57">
        <f t="shared" si="309"/>
        <v>4</v>
      </c>
      <c r="O727" s="57" t="e">
        <f t="shared" si="310"/>
        <v>#N/A</v>
      </c>
      <c r="P727" s="56" t="e">
        <f t="shared" si="311"/>
        <v>#N/A</v>
      </c>
      <c r="Q727" s="56" t="e">
        <f t="shared" si="301"/>
        <v>#N/A</v>
      </c>
      <c r="R727" s="7" t="e">
        <f t="shared" si="312"/>
        <v>#N/A</v>
      </c>
      <c r="S727" s="7" t="e">
        <f t="shared" si="313"/>
        <v>#N/A</v>
      </c>
      <c r="T727" s="56">
        <f t="shared" si="297"/>
        <v>16</v>
      </c>
      <c r="U727" s="56">
        <f t="shared" si="314"/>
        <v>1</v>
      </c>
      <c r="W727" s="8" t="str">
        <f t="shared" si="315"/>
        <v>IN</v>
      </c>
      <c r="X727" s="58" t="str">
        <f t="shared" si="294"/>
        <v/>
      </c>
      <c r="Y727" s="59">
        <f t="shared" si="298"/>
        <v>0</v>
      </c>
      <c r="Z727" s="59">
        <f t="shared" si="299"/>
        <v>1734.7739792423322</v>
      </c>
      <c r="AA727" s="59">
        <f>IFERROR(IF(U727&gt;1,"",MAX($Z$353:Z727)*P727),0)</f>
        <v>0</v>
      </c>
      <c r="AB727" s="59">
        <f t="shared" si="300"/>
        <v>65414.654249655359</v>
      </c>
    </row>
    <row r="728" spans="1:28" ht="15.75" customHeight="1" x14ac:dyDescent="0.25">
      <c r="A728" s="78">
        <f t="shared" si="302"/>
        <v>45580</v>
      </c>
      <c r="B728" s="2" t="e">
        <f>VLOOKUP(A728,Import!$A$2:$H$8,5,FALSE)</f>
        <v>#N/A</v>
      </c>
      <c r="C728" s="54" t="e">
        <f t="shared" si="291"/>
        <v>#N/A</v>
      </c>
      <c r="D728" s="79" t="e">
        <f>VLOOKUP(A728,Import!$A$2:$H$8,2,FALSE)</f>
        <v>#N/A</v>
      </c>
      <c r="E728" s="55" t="e">
        <f t="shared" si="304"/>
        <v>#N/A</v>
      </c>
      <c r="F728" s="8" t="e">
        <f t="shared" si="303"/>
        <v>#N/A</v>
      </c>
      <c r="G728" s="76" t="e">
        <f t="shared" si="306"/>
        <v>#N/A</v>
      </c>
      <c r="H728" s="56" t="e">
        <f t="shared" si="292"/>
        <v>#N/A</v>
      </c>
      <c r="I728" s="7" t="e">
        <f t="shared" si="307"/>
        <v>#N/A</v>
      </c>
      <c r="J728" s="7" t="e">
        <f t="shared" si="308"/>
        <v>#N/A</v>
      </c>
      <c r="K728" s="56">
        <f t="shared" si="295"/>
        <v>20</v>
      </c>
      <c r="L728" s="56">
        <f t="shared" si="296"/>
        <v>4</v>
      </c>
      <c r="M728" s="56">
        <f t="shared" si="305"/>
        <v>4</v>
      </c>
      <c r="N728" s="57">
        <f t="shared" si="309"/>
        <v>4</v>
      </c>
      <c r="O728" s="57" t="e">
        <f t="shared" si="310"/>
        <v>#N/A</v>
      </c>
      <c r="P728" s="56" t="e">
        <f t="shared" si="311"/>
        <v>#N/A</v>
      </c>
      <c r="Q728" s="56" t="e">
        <f t="shared" si="301"/>
        <v>#N/A</v>
      </c>
      <c r="R728" s="7" t="e">
        <f t="shared" si="312"/>
        <v>#N/A</v>
      </c>
      <c r="S728" s="7" t="e">
        <f t="shared" si="313"/>
        <v>#N/A</v>
      </c>
      <c r="T728" s="56">
        <f t="shared" si="297"/>
        <v>16</v>
      </c>
      <c r="U728" s="56">
        <f t="shared" si="314"/>
        <v>1</v>
      </c>
      <c r="W728" s="8" t="str">
        <f t="shared" si="315"/>
        <v>IN</v>
      </c>
      <c r="X728" s="58" t="str">
        <f t="shared" si="294"/>
        <v/>
      </c>
      <c r="Y728" s="59">
        <f t="shared" si="298"/>
        <v>0</v>
      </c>
      <c r="Z728" s="59">
        <f t="shared" si="299"/>
        <v>1734.7739792423322</v>
      </c>
      <c r="AA728" s="59">
        <f>IFERROR(IF(U728&gt;1,"",MAX($Z$353:Z728)*P728),0)</f>
        <v>0</v>
      </c>
      <c r="AB728" s="59">
        <f t="shared" si="300"/>
        <v>65414.654249655359</v>
      </c>
    </row>
    <row r="729" spans="1:28" ht="15.75" customHeight="1" x14ac:dyDescent="0.25">
      <c r="A729" s="78">
        <f t="shared" si="302"/>
        <v>45581</v>
      </c>
      <c r="B729" s="2" t="e">
        <f>VLOOKUP(A729,Import!$A$2:$H$8,5,FALSE)</f>
        <v>#N/A</v>
      </c>
      <c r="C729" s="54" t="e">
        <f t="shared" ref="C729:C792" si="316">(B729-B728)/B728</f>
        <v>#N/A</v>
      </c>
      <c r="D729" s="79" t="e">
        <f>VLOOKUP(A729,Import!$A$2:$H$8,2,FALSE)</f>
        <v>#N/A</v>
      </c>
      <c r="E729" s="55" t="e">
        <f t="shared" si="304"/>
        <v>#N/A</v>
      </c>
      <c r="F729" s="8" t="e">
        <f t="shared" si="303"/>
        <v>#N/A</v>
      </c>
      <c r="G729" s="76" t="e">
        <f t="shared" si="306"/>
        <v>#N/A</v>
      </c>
      <c r="H729" s="56" t="e">
        <f t="shared" si="292"/>
        <v>#N/A</v>
      </c>
      <c r="I729" s="7" t="e">
        <f t="shared" si="307"/>
        <v>#N/A</v>
      </c>
      <c r="J729" s="7" t="e">
        <f t="shared" si="308"/>
        <v>#N/A</v>
      </c>
      <c r="K729" s="56">
        <f t="shared" si="295"/>
        <v>20</v>
      </c>
      <c r="L729" s="56">
        <f t="shared" si="296"/>
        <v>4</v>
      </c>
      <c r="M729" s="56">
        <f t="shared" si="305"/>
        <v>4</v>
      </c>
      <c r="N729" s="57">
        <f t="shared" si="309"/>
        <v>4</v>
      </c>
      <c r="O729" s="57" t="e">
        <f t="shared" si="310"/>
        <v>#N/A</v>
      </c>
      <c r="P729" s="56" t="e">
        <f t="shared" si="311"/>
        <v>#N/A</v>
      </c>
      <c r="Q729" s="56" t="e">
        <f t="shared" si="301"/>
        <v>#N/A</v>
      </c>
      <c r="R729" s="7" t="e">
        <f t="shared" si="312"/>
        <v>#N/A</v>
      </c>
      <c r="S729" s="7" t="e">
        <f t="shared" si="313"/>
        <v>#N/A</v>
      </c>
      <c r="T729" s="56">
        <f t="shared" si="297"/>
        <v>16</v>
      </c>
      <c r="U729" s="56">
        <f t="shared" si="314"/>
        <v>1</v>
      </c>
      <c r="W729" s="8" t="str">
        <f t="shared" si="315"/>
        <v>IN</v>
      </c>
      <c r="X729" s="58" t="str">
        <f t="shared" si="294"/>
        <v/>
      </c>
      <c r="Y729" s="59">
        <f t="shared" si="298"/>
        <v>0</v>
      </c>
      <c r="Z729" s="59">
        <f t="shared" si="299"/>
        <v>1734.7739792423322</v>
      </c>
      <c r="AA729" s="59">
        <f>IFERROR(IF(U729&gt;1,"",MAX($Z$353:Z729)*P729),0)</f>
        <v>0</v>
      </c>
      <c r="AB729" s="59">
        <f t="shared" si="300"/>
        <v>65414.654249655359</v>
      </c>
    </row>
    <row r="730" spans="1:28" ht="15.75" customHeight="1" x14ac:dyDescent="0.25">
      <c r="A730" s="78">
        <f t="shared" si="302"/>
        <v>45582</v>
      </c>
      <c r="B730" s="2" t="e">
        <f>VLOOKUP(A730,Import!$A$2:$H$8,5,FALSE)</f>
        <v>#N/A</v>
      </c>
      <c r="C730" s="54" t="e">
        <f t="shared" si="316"/>
        <v>#N/A</v>
      </c>
      <c r="D730" s="79" t="e">
        <f>VLOOKUP(A730,Import!$A$2:$H$8,2,FALSE)</f>
        <v>#N/A</v>
      </c>
      <c r="E730" s="55" t="e">
        <f t="shared" si="304"/>
        <v>#N/A</v>
      </c>
      <c r="F730" s="8" t="e">
        <f t="shared" si="303"/>
        <v>#N/A</v>
      </c>
      <c r="G730" s="76" t="e">
        <f t="shared" si="306"/>
        <v>#N/A</v>
      </c>
      <c r="H730" s="56" t="e">
        <f t="shared" si="292"/>
        <v>#N/A</v>
      </c>
      <c r="I730" s="7" t="e">
        <f t="shared" si="307"/>
        <v>#N/A</v>
      </c>
      <c r="J730" s="7" t="e">
        <f t="shared" si="308"/>
        <v>#N/A</v>
      </c>
      <c r="K730" s="56">
        <f t="shared" si="295"/>
        <v>20</v>
      </c>
      <c r="L730" s="56">
        <f t="shared" si="296"/>
        <v>4</v>
      </c>
      <c r="M730" s="56">
        <f t="shared" si="305"/>
        <v>4</v>
      </c>
      <c r="N730" s="57">
        <f t="shared" si="309"/>
        <v>4</v>
      </c>
      <c r="O730" s="57" t="e">
        <f t="shared" si="310"/>
        <v>#N/A</v>
      </c>
      <c r="P730" s="56" t="e">
        <f t="shared" si="311"/>
        <v>#N/A</v>
      </c>
      <c r="Q730" s="56" t="e">
        <f t="shared" si="301"/>
        <v>#N/A</v>
      </c>
      <c r="R730" s="7" t="e">
        <f t="shared" si="312"/>
        <v>#N/A</v>
      </c>
      <c r="S730" s="7" t="e">
        <f t="shared" si="313"/>
        <v>#N/A</v>
      </c>
      <c r="T730" s="56">
        <f t="shared" si="297"/>
        <v>16</v>
      </c>
      <c r="U730" s="56">
        <f t="shared" si="314"/>
        <v>1</v>
      </c>
      <c r="W730" s="8" t="str">
        <f t="shared" si="315"/>
        <v>IN</v>
      </c>
      <c r="X730" s="58" t="str">
        <f t="shared" si="294"/>
        <v/>
      </c>
      <c r="Y730" s="59">
        <f t="shared" si="298"/>
        <v>0</v>
      </c>
      <c r="Z730" s="59">
        <f t="shared" si="299"/>
        <v>1734.7739792423322</v>
      </c>
      <c r="AA730" s="59">
        <f>IFERROR(IF(U730&gt;1,"",MAX($Z$353:Z730)*P730),0)</f>
        <v>0</v>
      </c>
      <c r="AB730" s="59">
        <f t="shared" si="300"/>
        <v>65414.654249655359</v>
      </c>
    </row>
    <row r="731" spans="1:28" ht="15.75" customHeight="1" x14ac:dyDescent="0.25">
      <c r="A731" s="78">
        <f t="shared" si="302"/>
        <v>45583</v>
      </c>
      <c r="B731" s="2" t="e">
        <f>VLOOKUP(A731,Import!$A$2:$H$8,5,FALSE)</f>
        <v>#N/A</v>
      </c>
      <c r="C731" s="54" t="e">
        <f t="shared" si="316"/>
        <v>#N/A</v>
      </c>
      <c r="D731" s="79" t="e">
        <f>VLOOKUP(A731,Import!$A$2:$H$8,2,FALSE)</f>
        <v>#N/A</v>
      </c>
      <c r="E731" s="55" t="e">
        <f t="shared" si="304"/>
        <v>#N/A</v>
      </c>
      <c r="F731" s="8" t="e">
        <f t="shared" si="303"/>
        <v>#N/A</v>
      </c>
      <c r="G731" s="76" t="e">
        <f t="shared" si="306"/>
        <v>#N/A</v>
      </c>
      <c r="H731" s="56" t="e">
        <f t="shared" si="292"/>
        <v>#N/A</v>
      </c>
      <c r="I731" s="7" t="e">
        <f t="shared" si="307"/>
        <v>#N/A</v>
      </c>
      <c r="J731" s="7" t="e">
        <f t="shared" si="308"/>
        <v>#N/A</v>
      </c>
      <c r="K731" s="56">
        <f t="shared" si="295"/>
        <v>20</v>
      </c>
      <c r="L731" s="56">
        <f t="shared" si="296"/>
        <v>4</v>
      </c>
      <c r="M731" s="56">
        <f t="shared" si="305"/>
        <v>4</v>
      </c>
      <c r="N731" s="57">
        <f t="shared" si="309"/>
        <v>4</v>
      </c>
      <c r="O731" s="57" t="e">
        <f t="shared" si="310"/>
        <v>#N/A</v>
      </c>
      <c r="P731" s="56" t="e">
        <f t="shared" si="311"/>
        <v>#N/A</v>
      </c>
      <c r="Q731" s="56" t="e">
        <f t="shared" si="301"/>
        <v>#N/A</v>
      </c>
      <c r="R731" s="7" t="e">
        <f t="shared" si="312"/>
        <v>#N/A</v>
      </c>
      <c r="S731" s="7" t="e">
        <f t="shared" si="313"/>
        <v>#N/A</v>
      </c>
      <c r="T731" s="56">
        <f t="shared" si="297"/>
        <v>16</v>
      </c>
      <c r="U731" s="56">
        <f t="shared" si="314"/>
        <v>1</v>
      </c>
      <c r="W731" s="8" t="str">
        <f t="shared" si="315"/>
        <v>IN</v>
      </c>
      <c r="X731" s="58" t="str">
        <f t="shared" si="294"/>
        <v/>
      </c>
      <c r="Y731" s="59">
        <f t="shared" si="298"/>
        <v>0</v>
      </c>
      <c r="Z731" s="59">
        <f t="shared" si="299"/>
        <v>1734.7739792423322</v>
      </c>
      <c r="AA731" s="59">
        <f>IFERROR(IF(U731&gt;1,"",MAX($Z$353:Z731)*P731),0)</f>
        <v>0</v>
      </c>
      <c r="AB731" s="59">
        <f t="shared" si="300"/>
        <v>65414.654249655359</v>
      </c>
    </row>
    <row r="732" spans="1:28" ht="15.75" customHeight="1" x14ac:dyDescent="0.25">
      <c r="A732" s="78">
        <f t="shared" si="302"/>
        <v>45584</v>
      </c>
      <c r="B732" s="2" t="e">
        <f>VLOOKUP(A732,Import!$A$2:$H$8,5,FALSE)</f>
        <v>#N/A</v>
      </c>
      <c r="C732" s="54" t="e">
        <f t="shared" si="316"/>
        <v>#N/A</v>
      </c>
      <c r="D732" s="79" t="e">
        <f>VLOOKUP(A732,Import!$A$2:$H$8,2,FALSE)</f>
        <v>#N/A</v>
      </c>
      <c r="E732" s="55" t="e">
        <f t="shared" si="304"/>
        <v>#N/A</v>
      </c>
      <c r="F732" s="8" t="e">
        <f t="shared" si="303"/>
        <v>#N/A</v>
      </c>
      <c r="G732" s="76" t="e">
        <f t="shared" si="306"/>
        <v>#N/A</v>
      </c>
      <c r="H732" s="56" t="e">
        <f t="shared" si="292"/>
        <v>#N/A</v>
      </c>
      <c r="I732" s="7" t="e">
        <f t="shared" si="307"/>
        <v>#N/A</v>
      </c>
      <c r="J732" s="7" t="e">
        <f t="shared" si="308"/>
        <v>#N/A</v>
      </c>
      <c r="K732" s="56">
        <f t="shared" si="295"/>
        <v>20</v>
      </c>
      <c r="L732" s="56">
        <f t="shared" si="296"/>
        <v>4</v>
      </c>
      <c r="M732" s="56">
        <f t="shared" si="305"/>
        <v>4</v>
      </c>
      <c r="N732" s="57">
        <f t="shared" si="309"/>
        <v>4</v>
      </c>
      <c r="O732" s="57" t="e">
        <f t="shared" si="310"/>
        <v>#N/A</v>
      </c>
      <c r="P732" s="56" t="e">
        <f t="shared" si="311"/>
        <v>#N/A</v>
      </c>
      <c r="Q732" s="56" t="e">
        <f t="shared" si="301"/>
        <v>#N/A</v>
      </c>
      <c r="R732" s="7" t="e">
        <f t="shared" si="312"/>
        <v>#N/A</v>
      </c>
      <c r="S732" s="7" t="e">
        <f t="shared" si="313"/>
        <v>#N/A</v>
      </c>
      <c r="T732" s="56">
        <f t="shared" si="297"/>
        <v>16</v>
      </c>
      <c r="U732" s="56">
        <f t="shared" si="314"/>
        <v>1</v>
      </c>
      <c r="W732" s="8" t="str">
        <f t="shared" si="315"/>
        <v>IN</v>
      </c>
      <c r="X732" s="58" t="str">
        <f t="shared" si="294"/>
        <v/>
      </c>
      <c r="Y732" s="59">
        <f t="shared" si="298"/>
        <v>0</v>
      </c>
      <c r="Z732" s="59">
        <f t="shared" si="299"/>
        <v>1734.7739792423322</v>
      </c>
      <c r="AA732" s="59">
        <f>IFERROR(IF(U732&gt;1,"",MAX($Z$353:Z732)*P732),0)</f>
        <v>0</v>
      </c>
      <c r="AB732" s="59">
        <f t="shared" si="300"/>
        <v>65414.654249655359</v>
      </c>
    </row>
    <row r="733" spans="1:28" ht="15.75" customHeight="1" x14ac:dyDescent="0.25">
      <c r="A733" s="78">
        <f t="shared" si="302"/>
        <v>45585</v>
      </c>
      <c r="B733" s="2" t="e">
        <f>VLOOKUP(A733,Import!$A$2:$H$8,5,FALSE)</f>
        <v>#N/A</v>
      </c>
      <c r="C733" s="54" t="e">
        <f t="shared" si="316"/>
        <v>#N/A</v>
      </c>
      <c r="D733" s="79" t="e">
        <f>VLOOKUP(A733,Import!$A$2:$H$8,2,FALSE)</f>
        <v>#N/A</v>
      </c>
      <c r="E733" s="55" t="e">
        <f t="shared" si="304"/>
        <v>#N/A</v>
      </c>
      <c r="F733" s="8" t="e">
        <f t="shared" si="303"/>
        <v>#N/A</v>
      </c>
      <c r="G733" s="76" t="e">
        <f t="shared" si="306"/>
        <v>#N/A</v>
      </c>
      <c r="H733" s="56" t="e">
        <f t="shared" si="292"/>
        <v>#N/A</v>
      </c>
      <c r="I733" s="7" t="e">
        <f t="shared" si="307"/>
        <v>#N/A</v>
      </c>
      <c r="J733" s="7" t="e">
        <f t="shared" si="308"/>
        <v>#N/A</v>
      </c>
      <c r="K733" s="56">
        <f t="shared" si="295"/>
        <v>20</v>
      </c>
      <c r="L733" s="56">
        <f t="shared" si="296"/>
        <v>4</v>
      </c>
      <c r="M733" s="56">
        <f t="shared" si="305"/>
        <v>4</v>
      </c>
      <c r="N733" s="57">
        <f t="shared" si="309"/>
        <v>4</v>
      </c>
      <c r="O733" s="57" t="e">
        <f t="shared" si="310"/>
        <v>#N/A</v>
      </c>
      <c r="P733" s="56" t="e">
        <f t="shared" si="311"/>
        <v>#N/A</v>
      </c>
      <c r="Q733" s="56" t="e">
        <f t="shared" si="301"/>
        <v>#N/A</v>
      </c>
      <c r="R733" s="7" t="e">
        <f t="shared" si="312"/>
        <v>#N/A</v>
      </c>
      <c r="S733" s="7" t="e">
        <f t="shared" si="313"/>
        <v>#N/A</v>
      </c>
      <c r="T733" s="56">
        <f t="shared" si="297"/>
        <v>16</v>
      </c>
      <c r="U733" s="56">
        <f t="shared" si="314"/>
        <v>1</v>
      </c>
      <c r="W733" s="8" t="str">
        <f t="shared" si="315"/>
        <v>IN</v>
      </c>
      <c r="X733" s="58" t="str">
        <f t="shared" si="294"/>
        <v/>
      </c>
      <c r="Y733" s="59">
        <f t="shared" si="298"/>
        <v>0</v>
      </c>
      <c r="Z733" s="59">
        <f t="shared" si="299"/>
        <v>1734.7739792423322</v>
      </c>
      <c r="AA733" s="59">
        <f>IFERROR(IF(U733&gt;1,"",MAX($Z$353:Z733)*P733),0)</f>
        <v>0</v>
      </c>
      <c r="AB733" s="59">
        <f t="shared" si="300"/>
        <v>65414.654249655359</v>
      </c>
    </row>
    <row r="734" spans="1:28" ht="15.75" customHeight="1" x14ac:dyDescent="0.25">
      <c r="A734" s="78">
        <f t="shared" si="302"/>
        <v>45586</v>
      </c>
      <c r="B734" s="2" t="e">
        <f>VLOOKUP(A734,Import!$A$2:$H$8,5,FALSE)</f>
        <v>#N/A</v>
      </c>
      <c r="C734" s="54" t="e">
        <f t="shared" si="316"/>
        <v>#N/A</v>
      </c>
      <c r="D734" s="79" t="e">
        <f>VLOOKUP(A734,Import!$A$2:$H$8,2,FALSE)</f>
        <v>#N/A</v>
      </c>
      <c r="E734" s="55" t="e">
        <f t="shared" si="304"/>
        <v>#N/A</v>
      </c>
      <c r="F734" s="8" t="e">
        <f t="shared" si="303"/>
        <v>#N/A</v>
      </c>
      <c r="G734" s="76" t="e">
        <f t="shared" si="306"/>
        <v>#N/A</v>
      </c>
      <c r="H734" s="56" t="e">
        <f t="shared" si="292"/>
        <v>#N/A</v>
      </c>
      <c r="I734" s="7" t="e">
        <f t="shared" si="307"/>
        <v>#N/A</v>
      </c>
      <c r="J734" s="7" t="e">
        <f t="shared" si="308"/>
        <v>#N/A</v>
      </c>
      <c r="K734" s="56">
        <f t="shared" si="295"/>
        <v>20</v>
      </c>
      <c r="L734" s="56">
        <f t="shared" si="296"/>
        <v>4</v>
      </c>
      <c r="M734" s="56">
        <f t="shared" si="305"/>
        <v>4</v>
      </c>
      <c r="N734" s="57">
        <f t="shared" si="309"/>
        <v>4</v>
      </c>
      <c r="O734" s="57" t="e">
        <f t="shared" si="310"/>
        <v>#N/A</v>
      </c>
      <c r="P734" s="56" t="e">
        <f t="shared" si="311"/>
        <v>#N/A</v>
      </c>
      <c r="Q734" s="56" t="e">
        <f t="shared" si="301"/>
        <v>#N/A</v>
      </c>
      <c r="R734" s="7" t="e">
        <f t="shared" si="312"/>
        <v>#N/A</v>
      </c>
      <c r="S734" s="7" t="e">
        <f t="shared" si="313"/>
        <v>#N/A</v>
      </c>
      <c r="T734" s="56">
        <f t="shared" si="297"/>
        <v>16</v>
      </c>
      <c r="U734" s="56">
        <f t="shared" si="314"/>
        <v>1</v>
      </c>
      <c r="W734" s="8" t="str">
        <f t="shared" si="315"/>
        <v>IN</v>
      </c>
      <c r="X734" s="58" t="str">
        <f t="shared" si="294"/>
        <v/>
      </c>
      <c r="Y734" s="59">
        <f t="shared" si="298"/>
        <v>0</v>
      </c>
      <c r="Z734" s="59">
        <f t="shared" si="299"/>
        <v>1734.7739792423322</v>
      </c>
      <c r="AA734" s="59">
        <f>IFERROR(IF(U734&gt;1,"",MAX($Z$353:Z734)*P734),0)</f>
        <v>0</v>
      </c>
      <c r="AB734" s="59">
        <f t="shared" si="300"/>
        <v>65414.654249655359</v>
      </c>
    </row>
    <row r="735" spans="1:28" ht="15.75" customHeight="1" x14ac:dyDescent="0.25">
      <c r="A735" s="78">
        <f t="shared" si="302"/>
        <v>45587</v>
      </c>
      <c r="B735" s="2" t="e">
        <f>VLOOKUP(A735,Import!$A$2:$H$8,5,FALSE)</f>
        <v>#N/A</v>
      </c>
      <c r="C735" s="54" t="e">
        <f t="shared" si="316"/>
        <v>#N/A</v>
      </c>
      <c r="D735" s="79" t="e">
        <f>VLOOKUP(A735,Import!$A$2:$H$8,2,FALSE)</f>
        <v>#N/A</v>
      </c>
      <c r="E735" s="55" t="e">
        <f t="shared" si="304"/>
        <v>#N/A</v>
      </c>
      <c r="F735" s="8" t="e">
        <f t="shared" si="303"/>
        <v>#N/A</v>
      </c>
      <c r="G735" s="76" t="e">
        <f t="shared" si="306"/>
        <v>#N/A</v>
      </c>
      <c r="H735" s="56" t="e">
        <f t="shared" si="292"/>
        <v>#N/A</v>
      </c>
      <c r="I735" s="7" t="e">
        <f t="shared" si="307"/>
        <v>#N/A</v>
      </c>
      <c r="J735" s="7" t="e">
        <f t="shared" si="308"/>
        <v>#N/A</v>
      </c>
      <c r="K735" s="56">
        <f t="shared" si="295"/>
        <v>20</v>
      </c>
      <c r="L735" s="56">
        <f t="shared" si="296"/>
        <v>4</v>
      </c>
      <c r="M735" s="56">
        <f t="shared" si="305"/>
        <v>4</v>
      </c>
      <c r="N735" s="57">
        <f t="shared" si="309"/>
        <v>4</v>
      </c>
      <c r="O735" s="57" t="e">
        <f t="shared" si="310"/>
        <v>#N/A</v>
      </c>
      <c r="P735" s="56" t="e">
        <f t="shared" si="311"/>
        <v>#N/A</v>
      </c>
      <c r="Q735" s="56" t="e">
        <f t="shared" si="301"/>
        <v>#N/A</v>
      </c>
      <c r="R735" s="7" t="e">
        <f t="shared" si="312"/>
        <v>#N/A</v>
      </c>
      <c r="S735" s="7" t="e">
        <f t="shared" si="313"/>
        <v>#N/A</v>
      </c>
      <c r="T735" s="56">
        <f t="shared" si="297"/>
        <v>16</v>
      </c>
      <c r="U735" s="56">
        <f t="shared" si="314"/>
        <v>1</v>
      </c>
      <c r="W735" s="8" t="str">
        <f t="shared" si="315"/>
        <v>IN</v>
      </c>
      <c r="X735" s="58" t="str">
        <f t="shared" si="294"/>
        <v/>
      </c>
      <c r="Y735" s="59">
        <f t="shared" si="298"/>
        <v>0</v>
      </c>
      <c r="Z735" s="59">
        <f t="shared" si="299"/>
        <v>1734.7739792423322</v>
      </c>
      <c r="AA735" s="59">
        <f>IFERROR(IF(U735&gt;1,"",MAX($Z$353:Z735)*P735),0)</f>
        <v>0</v>
      </c>
      <c r="AB735" s="59">
        <f t="shared" si="300"/>
        <v>65414.654249655359</v>
      </c>
    </row>
    <row r="736" spans="1:28" ht="15.75" customHeight="1" x14ac:dyDescent="0.25">
      <c r="A736" s="78">
        <f t="shared" si="302"/>
        <v>45588</v>
      </c>
      <c r="B736" s="2" t="e">
        <f>VLOOKUP(A736,Import!$A$2:$H$8,5,FALSE)</f>
        <v>#N/A</v>
      </c>
      <c r="C736" s="54" t="e">
        <f t="shared" si="316"/>
        <v>#N/A</v>
      </c>
      <c r="D736" s="79" t="e">
        <f>VLOOKUP(A736,Import!$A$2:$H$8,2,FALSE)</f>
        <v>#N/A</v>
      </c>
      <c r="E736" s="55" t="e">
        <f t="shared" si="304"/>
        <v>#N/A</v>
      </c>
      <c r="F736" s="8" t="e">
        <f t="shared" si="303"/>
        <v>#N/A</v>
      </c>
      <c r="G736" s="76" t="e">
        <f t="shared" si="306"/>
        <v>#N/A</v>
      </c>
      <c r="H736" s="56" t="e">
        <f t="shared" si="292"/>
        <v>#N/A</v>
      </c>
      <c r="I736" s="7" t="e">
        <f t="shared" si="307"/>
        <v>#N/A</v>
      </c>
      <c r="J736" s="7" t="e">
        <f t="shared" si="308"/>
        <v>#N/A</v>
      </c>
      <c r="K736" s="56">
        <f t="shared" si="295"/>
        <v>20</v>
      </c>
      <c r="L736" s="56">
        <f t="shared" si="296"/>
        <v>4</v>
      </c>
      <c r="M736" s="56">
        <f t="shared" si="305"/>
        <v>4</v>
      </c>
      <c r="N736" s="57">
        <f t="shared" si="309"/>
        <v>4</v>
      </c>
      <c r="O736" s="57" t="e">
        <f t="shared" si="310"/>
        <v>#N/A</v>
      </c>
      <c r="P736" s="56" t="e">
        <f t="shared" si="311"/>
        <v>#N/A</v>
      </c>
      <c r="Q736" s="56" t="e">
        <f t="shared" si="301"/>
        <v>#N/A</v>
      </c>
      <c r="R736" s="7" t="e">
        <f t="shared" si="312"/>
        <v>#N/A</v>
      </c>
      <c r="S736" s="7" t="e">
        <f t="shared" si="313"/>
        <v>#N/A</v>
      </c>
      <c r="T736" s="56">
        <f t="shared" si="297"/>
        <v>16</v>
      </c>
      <c r="U736" s="56">
        <f t="shared" si="314"/>
        <v>1</v>
      </c>
      <c r="W736" s="8" t="str">
        <f t="shared" si="315"/>
        <v>IN</v>
      </c>
      <c r="X736" s="58" t="str">
        <f t="shared" si="294"/>
        <v/>
      </c>
      <c r="Y736" s="59">
        <f t="shared" si="298"/>
        <v>0</v>
      </c>
      <c r="Z736" s="59">
        <f t="shared" si="299"/>
        <v>1734.7739792423322</v>
      </c>
      <c r="AA736" s="59">
        <f>IFERROR(IF(U736&gt;1,"",MAX($Z$353:Z736)*P736),0)</f>
        <v>0</v>
      </c>
      <c r="AB736" s="59">
        <f t="shared" si="300"/>
        <v>65414.654249655359</v>
      </c>
    </row>
    <row r="737" spans="1:28" ht="15.75" customHeight="1" x14ac:dyDescent="0.25">
      <c r="A737" s="78">
        <f t="shared" si="302"/>
        <v>45589</v>
      </c>
      <c r="B737" s="2" t="e">
        <f>VLOOKUP(A737,Import!$A$2:$H$8,5,FALSE)</f>
        <v>#N/A</v>
      </c>
      <c r="C737" s="54" t="e">
        <f t="shared" si="316"/>
        <v>#N/A</v>
      </c>
      <c r="D737" s="79" t="e">
        <f>VLOOKUP(A737,Import!$A$2:$H$8,2,FALSE)</f>
        <v>#N/A</v>
      </c>
      <c r="E737" s="55" t="e">
        <f t="shared" si="304"/>
        <v>#N/A</v>
      </c>
      <c r="F737" s="8" t="e">
        <f t="shared" si="303"/>
        <v>#N/A</v>
      </c>
      <c r="G737" s="76" t="e">
        <f t="shared" si="306"/>
        <v>#N/A</v>
      </c>
      <c r="H737" s="56" t="e">
        <f t="shared" si="292"/>
        <v>#N/A</v>
      </c>
      <c r="I737" s="7" t="e">
        <f t="shared" si="307"/>
        <v>#N/A</v>
      </c>
      <c r="J737" s="7" t="e">
        <f t="shared" si="308"/>
        <v>#N/A</v>
      </c>
      <c r="K737" s="56">
        <f t="shared" si="295"/>
        <v>20</v>
      </c>
      <c r="L737" s="56">
        <f t="shared" si="296"/>
        <v>4</v>
      </c>
      <c r="M737" s="56">
        <f t="shared" si="305"/>
        <v>4</v>
      </c>
      <c r="N737" s="57">
        <f t="shared" si="309"/>
        <v>4</v>
      </c>
      <c r="O737" s="57" t="e">
        <f t="shared" si="310"/>
        <v>#N/A</v>
      </c>
      <c r="P737" s="56" t="e">
        <f t="shared" si="311"/>
        <v>#N/A</v>
      </c>
      <c r="Q737" s="56" t="e">
        <f t="shared" si="301"/>
        <v>#N/A</v>
      </c>
      <c r="R737" s="7" t="e">
        <f t="shared" si="312"/>
        <v>#N/A</v>
      </c>
      <c r="S737" s="7" t="e">
        <f t="shared" si="313"/>
        <v>#N/A</v>
      </c>
      <c r="T737" s="56">
        <f t="shared" si="297"/>
        <v>16</v>
      </c>
      <c r="U737" s="56">
        <f t="shared" si="314"/>
        <v>1</v>
      </c>
      <c r="W737" s="8" t="str">
        <f t="shared" si="315"/>
        <v>IN</v>
      </c>
      <c r="X737" s="58" t="str">
        <f t="shared" si="294"/>
        <v/>
      </c>
      <c r="Y737" s="59">
        <f t="shared" si="298"/>
        <v>0</v>
      </c>
      <c r="Z737" s="59">
        <f t="shared" si="299"/>
        <v>1734.7739792423322</v>
      </c>
      <c r="AA737" s="59">
        <f>IFERROR(IF(U737&gt;1,"",MAX($Z$353:Z737)*P737),0)</f>
        <v>0</v>
      </c>
      <c r="AB737" s="59">
        <f t="shared" si="300"/>
        <v>65414.654249655359</v>
      </c>
    </row>
    <row r="738" spans="1:28" ht="15.75" customHeight="1" x14ac:dyDescent="0.25">
      <c r="A738" s="78">
        <f t="shared" si="302"/>
        <v>45590</v>
      </c>
      <c r="B738" s="2" t="e">
        <f>VLOOKUP(A738,Import!$A$2:$H$8,5,FALSE)</f>
        <v>#N/A</v>
      </c>
      <c r="C738" s="54" t="e">
        <f t="shared" si="316"/>
        <v>#N/A</v>
      </c>
      <c r="D738" s="79" t="e">
        <f>VLOOKUP(A738,Import!$A$2:$H$8,2,FALSE)</f>
        <v>#N/A</v>
      </c>
      <c r="E738" s="55" t="e">
        <f t="shared" si="304"/>
        <v>#N/A</v>
      </c>
      <c r="F738" s="8" t="e">
        <f t="shared" si="303"/>
        <v>#N/A</v>
      </c>
      <c r="G738" s="76" t="e">
        <f t="shared" si="306"/>
        <v>#N/A</v>
      </c>
      <c r="H738" s="56" t="e">
        <f t="shared" ref="H738:H801" si="317">IF(F737=1,D843,"")</f>
        <v>#N/A</v>
      </c>
      <c r="I738" s="7" t="e">
        <f t="shared" si="307"/>
        <v>#N/A</v>
      </c>
      <c r="J738" s="7" t="e">
        <f t="shared" si="308"/>
        <v>#N/A</v>
      </c>
      <c r="K738" s="56">
        <f t="shared" si="295"/>
        <v>20</v>
      </c>
      <c r="L738" s="56">
        <f t="shared" si="296"/>
        <v>4</v>
      </c>
      <c r="M738" s="56">
        <f t="shared" si="305"/>
        <v>4</v>
      </c>
      <c r="N738" s="57">
        <f t="shared" si="309"/>
        <v>4</v>
      </c>
      <c r="O738" s="57" t="e">
        <f t="shared" si="310"/>
        <v>#N/A</v>
      </c>
      <c r="P738" s="56" t="e">
        <f t="shared" si="311"/>
        <v>#N/A</v>
      </c>
      <c r="Q738" s="56" t="e">
        <f t="shared" si="301"/>
        <v>#N/A</v>
      </c>
      <c r="R738" s="7" t="e">
        <f t="shared" si="312"/>
        <v>#N/A</v>
      </c>
      <c r="S738" s="7" t="e">
        <f t="shared" si="313"/>
        <v>#N/A</v>
      </c>
      <c r="T738" s="56">
        <f t="shared" si="297"/>
        <v>16</v>
      </c>
      <c r="U738" s="56">
        <f t="shared" si="314"/>
        <v>1</v>
      </c>
      <c r="W738" s="8" t="str">
        <f t="shared" si="315"/>
        <v>IN</v>
      </c>
      <c r="X738" s="58" t="str">
        <f t="shared" si="294"/>
        <v/>
      </c>
      <c r="Y738" s="59">
        <f t="shared" si="298"/>
        <v>0</v>
      </c>
      <c r="Z738" s="59">
        <f t="shared" si="299"/>
        <v>1734.7739792423322</v>
      </c>
      <c r="AA738" s="59">
        <f>IFERROR(IF(U738&gt;1,"",MAX($Z$353:Z738)*P738),0)</f>
        <v>0</v>
      </c>
      <c r="AB738" s="59">
        <f t="shared" si="300"/>
        <v>65414.654249655359</v>
      </c>
    </row>
    <row r="739" spans="1:28" ht="15.75" customHeight="1" x14ac:dyDescent="0.25">
      <c r="A739" s="78">
        <f t="shared" si="302"/>
        <v>45591</v>
      </c>
      <c r="B739" s="2" t="e">
        <f>VLOOKUP(A739,Import!$A$2:$H$8,5,FALSE)</f>
        <v>#N/A</v>
      </c>
      <c r="C739" s="54" t="e">
        <f t="shared" si="316"/>
        <v>#N/A</v>
      </c>
      <c r="D739" s="79" t="e">
        <f>VLOOKUP(A739,Import!$A$2:$H$8,2,FALSE)</f>
        <v>#N/A</v>
      </c>
      <c r="E739" s="55" t="e">
        <f t="shared" si="304"/>
        <v>#N/A</v>
      </c>
      <c r="F739" s="8" t="e">
        <f t="shared" si="303"/>
        <v>#N/A</v>
      </c>
      <c r="G739" s="76" t="e">
        <f t="shared" si="306"/>
        <v>#N/A</v>
      </c>
      <c r="H739" s="56" t="e">
        <f t="shared" si="317"/>
        <v>#N/A</v>
      </c>
      <c r="I739" s="7" t="e">
        <f t="shared" si="307"/>
        <v>#N/A</v>
      </c>
      <c r="J739" s="7" t="e">
        <f t="shared" si="308"/>
        <v>#N/A</v>
      </c>
      <c r="K739" s="56">
        <f t="shared" si="295"/>
        <v>20</v>
      </c>
      <c r="L739" s="56">
        <f t="shared" si="296"/>
        <v>4</v>
      </c>
      <c r="M739" s="56">
        <f t="shared" si="305"/>
        <v>4</v>
      </c>
      <c r="N739" s="57">
        <f t="shared" si="309"/>
        <v>4</v>
      </c>
      <c r="O739" s="57" t="e">
        <f t="shared" si="310"/>
        <v>#N/A</v>
      </c>
      <c r="P739" s="56" t="e">
        <f t="shared" si="311"/>
        <v>#N/A</v>
      </c>
      <c r="Q739" s="56" t="e">
        <f t="shared" si="301"/>
        <v>#N/A</v>
      </c>
      <c r="R739" s="7" t="e">
        <f t="shared" si="312"/>
        <v>#N/A</v>
      </c>
      <c r="S739" s="7" t="e">
        <f t="shared" si="313"/>
        <v>#N/A</v>
      </c>
      <c r="T739" s="56">
        <f t="shared" si="297"/>
        <v>16</v>
      </c>
      <c r="U739" s="56">
        <f t="shared" si="314"/>
        <v>1</v>
      </c>
      <c r="W739" s="8" t="str">
        <f t="shared" si="315"/>
        <v>IN</v>
      </c>
      <c r="X739" s="58" t="str">
        <f t="shared" si="294"/>
        <v/>
      </c>
      <c r="Y739" s="59">
        <f t="shared" si="298"/>
        <v>0</v>
      </c>
      <c r="Z739" s="59">
        <f t="shared" si="299"/>
        <v>1734.7739792423322</v>
      </c>
      <c r="AA739" s="59">
        <f>IFERROR(IF(U739&gt;1,"",MAX($Z$353:Z739)*P739),0)</f>
        <v>0</v>
      </c>
      <c r="AB739" s="59">
        <f t="shared" si="300"/>
        <v>65414.654249655359</v>
      </c>
    </row>
    <row r="740" spans="1:28" ht="15.75" customHeight="1" x14ac:dyDescent="0.25">
      <c r="A740" s="78">
        <f t="shared" si="302"/>
        <v>45592</v>
      </c>
      <c r="B740" s="2" t="e">
        <f>VLOOKUP(A740,Import!$A$2:$H$8,5,FALSE)</f>
        <v>#N/A</v>
      </c>
      <c r="C740" s="54" t="e">
        <f t="shared" si="316"/>
        <v>#N/A</v>
      </c>
      <c r="D740" s="79" t="e">
        <f>VLOOKUP(A740,Import!$A$2:$H$8,2,FALSE)</f>
        <v>#N/A</v>
      </c>
      <c r="E740" s="55" t="e">
        <f t="shared" si="304"/>
        <v>#N/A</v>
      </c>
      <c r="F740" s="8" t="e">
        <f t="shared" si="303"/>
        <v>#N/A</v>
      </c>
      <c r="G740" s="76" t="e">
        <f t="shared" si="306"/>
        <v>#N/A</v>
      </c>
      <c r="H740" s="56" t="e">
        <f t="shared" si="317"/>
        <v>#N/A</v>
      </c>
      <c r="I740" s="7" t="e">
        <f t="shared" si="307"/>
        <v>#N/A</v>
      </c>
      <c r="J740" s="7" t="e">
        <f t="shared" si="308"/>
        <v>#N/A</v>
      </c>
      <c r="K740" s="56">
        <f t="shared" si="295"/>
        <v>20</v>
      </c>
      <c r="L740" s="56">
        <f t="shared" si="296"/>
        <v>4</v>
      </c>
      <c r="M740" s="56">
        <f t="shared" si="305"/>
        <v>4</v>
      </c>
      <c r="N740" s="57">
        <f t="shared" si="309"/>
        <v>4</v>
      </c>
      <c r="O740" s="57" t="e">
        <f t="shared" si="310"/>
        <v>#N/A</v>
      </c>
      <c r="P740" s="56" t="e">
        <f t="shared" si="311"/>
        <v>#N/A</v>
      </c>
      <c r="Q740" s="56" t="e">
        <f t="shared" si="301"/>
        <v>#N/A</v>
      </c>
      <c r="R740" s="7" t="e">
        <f t="shared" si="312"/>
        <v>#N/A</v>
      </c>
      <c r="S740" s="7" t="e">
        <f t="shared" si="313"/>
        <v>#N/A</v>
      </c>
      <c r="T740" s="56">
        <f t="shared" si="297"/>
        <v>16</v>
      </c>
      <c r="U740" s="56">
        <f t="shared" si="314"/>
        <v>1</v>
      </c>
      <c r="W740" s="8" t="str">
        <f t="shared" si="315"/>
        <v>IN</v>
      </c>
      <c r="X740" s="58" t="str">
        <f t="shared" si="294"/>
        <v/>
      </c>
      <c r="Y740" s="59">
        <f t="shared" si="298"/>
        <v>0</v>
      </c>
      <c r="Z740" s="59">
        <f t="shared" si="299"/>
        <v>1734.7739792423322</v>
      </c>
      <c r="AA740" s="59">
        <f>IFERROR(IF(U740&gt;1,"",MAX($Z$353:Z740)*P740),0)</f>
        <v>0</v>
      </c>
      <c r="AB740" s="59">
        <f t="shared" si="300"/>
        <v>65414.654249655359</v>
      </c>
    </row>
    <row r="741" spans="1:28" ht="15.75" customHeight="1" x14ac:dyDescent="0.25">
      <c r="A741" s="78">
        <f t="shared" si="302"/>
        <v>45593</v>
      </c>
      <c r="B741" s="2" t="e">
        <f>VLOOKUP(A741,Import!$A$2:$H$8,5,FALSE)</f>
        <v>#N/A</v>
      </c>
      <c r="C741" s="54" t="e">
        <f t="shared" si="316"/>
        <v>#N/A</v>
      </c>
      <c r="D741" s="79" t="e">
        <f>VLOOKUP(A741,Import!$A$2:$H$8,2,FALSE)</f>
        <v>#N/A</v>
      </c>
      <c r="E741" s="55" t="e">
        <f t="shared" si="304"/>
        <v>#N/A</v>
      </c>
      <c r="F741" s="8" t="e">
        <f t="shared" si="303"/>
        <v>#N/A</v>
      </c>
      <c r="G741" s="76" t="e">
        <f t="shared" si="306"/>
        <v>#N/A</v>
      </c>
      <c r="H741" s="56" t="e">
        <f t="shared" si="317"/>
        <v>#N/A</v>
      </c>
      <c r="I741" s="7" t="e">
        <f t="shared" si="307"/>
        <v>#N/A</v>
      </c>
      <c r="J741" s="7" t="e">
        <f t="shared" si="308"/>
        <v>#N/A</v>
      </c>
      <c r="K741" s="56">
        <f t="shared" si="295"/>
        <v>20</v>
      </c>
      <c r="L741" s="56">
        <f t="shared" si="296"/>
        <v>4</v>
      </c>
      <c r="M741" s="56">
        <f t="shared" si="305"/>
        <v>4</v>
      </c>
      <c r="N741" s="57">
        <f t="shared" si="309"/>
        <v>4</v>
      </c>
      <c r="O741" s="57" t="e">
        <f t="shared" si="310"/>
        <v>#N/A</v>
      </c>
      <c r="P741" s="56" t="e">
        <f t="shared" si="311"/>
        <v>#N/A</v>
      </c>
      <c r="Q741" s="56" t="e">
        <f t="shared" si="301"/>
        <v>#N/A</v>
      </c>
      <c r="R741" s="7" t="e">
        <f t="shared" si="312"/>
        <v>#N/A</v>
      </c>
      <c r="S741" s="7" t="e">
        <f t="shared" si="313"/>
        <v>#N/A</v>
      </c>
      <c r="T741" s="56">
        <f t="shared" si="297"/>
        <v>16</v>
      </c>
      <c r="U741" s="56">
        <f t="shared" si="314"/>
        <v>1</v>
      </c>
      <c r="W741" s="8" t="str">
        <f t="shared" si="315"/>
        <v>IN</v>
      </c>
      <c r="X741" s="58" t="str">
        <f t="shared" si="294"/>
        <v/>
      </c>
      <c r="Y741" s="59">
        <f t="shared" si="298"/>
        <v>0</v>
      </c>
      <c r="Z741" s="59">
        <f t="shared" si="299"/>
        <v>1734.7739792423322</v>
      </c>
      <c r="AA741" s="59">
        <f>IFERROR(IF(U741&gt;1,"",MAX($Z$353:Z741)*P741),0)</f>
        <v>0</v>
      </c>
      <c r="AB741" s="59">
        <f t="shared" si="300"/>
        <v>65414.654249655359</v>
      </c>
    </row>
    <row r="742" spans="1:28" ht="15.75" customHeight="1" x14ac:dyDescent="0.25">
      <c r="A742" s="78">
        <f t="shared" si="302"/>
        <v>45594</v>
      </c>
      <c r="B742" s="2" t="e">
        <f>VLOOKUP(A742,Import!$A$2:$H$8,5,FALSE)</f>
        <v>#N/A</v>
      </c>
      <c r="C742" s="54" t="e">
        <f t="shared" si="316"/>
        <v>#N/A</v>
      </c>
      <c r="D742" s="79" t="e">
        <f>VLOOKUP(A742,Import!$A$2:$H$8,2,FALSE)</f>
        <v>#N/A</v>
      </c>
      <c r="E742" s="55" t="e">
        <f t="shared" si="304"/>
        <v>#N/A</v>
      </c>
      <c r="F742" s="8" t="e">
        <f t="shared" si="303"/>
        <v>#N/A</v>
      </c>
      <c r="G742" s="76" t="e">
        <f t="shared" si="306"/>
        <v>#N/A</v>
      </c>
      <c r="H742" s="56" t="e">
        <f t="shared" si="317"/>
        <v>#N/A</v>
      </c>
      <c r="I742" s="7" t="e">
        <f t="shared" si="307"/>
        <v>#N/A</v>
      </c>
      <c r="J742" s="7" t="e">
        <f t="shared" si="308"/>
        <v>#N/A</v>
      </c>
      <c r="K742" s="56">
        <f t="shared" si="295"/>
        <v>20</v>
      </c>
      <c r="L742" s="56">
        <f t="shared" si="296"/>
        <v>4</v>
      </c>
      <c r="M742" s="56">
        <f t="shared" si="305"/>
        <v>4</v>
      </c>
      <c r="N742" s="57">
        <f t="shared" si="309"/>
        <v>4</v>
      </c>
      <c r="O742" s="57" t="e">
        <f t="shared" si="310"/>
        <v>#N/A</v>
      </c>
      <c r="P742" s="56" t="e">
        <f t="shared" si="311"/>
        <v>#N/A</v>
      </c>
      <c r="Q742" s="56" t="e">
        <f t="shared" si="301"/>
        <v>#N/A</v>
      </c>
      <c r="R742" s="7" t="e">
        <f t="shared" si="312"/>
        <v>#N/A</v>
      </c>
      <c r="S742" s="7" t="e">
        <f t="shared" si="313"/>
        <v>#N/A</v>
      </c>
      <c r="T742" s="56">
        <f t="shared" si="297"/>
        <v>16</v>
      </c>
      <c r="U742" s="56">
        <f t="shared" si="314"/>
        <v>1</v>
      </c>
      <c r="W742" s="8" t="str">
        <f t="shared" si="315"/>
        <v>IN</v>
      </c>
      <c r="X742" s="58" t="str">
        <f t="shared" si="294"/>
        <v/>
      </c>
      <c r="Y742" s="59">
        <f t="shared" si="298"/>
        <v>0</v>
      </c>
      <c r="Z742" s="59">
        <f t="shared" si="299"/>
        <v>1734.7739792423322</v>
      </c>
      <c r="AA742" s="59">
        <f>IFERROR(IF(U742&gt;1,"",MAX($Z$353:Z742)*P742),0)</f>
        <v>0</v>
      </c>
      <c r="AB742" s="59">
        <f t="shared" si="300"/>
        <v>65414.654249655359</v>
      </c>
    </row>
    <row r="743" spans="1:28" ht="15.75" customHeight="1" x14ac:dyDescent="0.25">
      <c r="A743" s="78">
        <f t="shared" si="302"/>
        <v>45595</v>
      </c>
      <c r="B743" s="2" t="e">
        <f>VLOOKUP(A743,Import!$A$2:$H$8,5,FALSE)</f>
        <v>#N/A</v>
      </c>
      <c r="C743" s="54" t="e">
        <f t="shared" si="316"/>
        <v>#N/A</v>
      </c>
      <c r="D743" s="79" t="e">
        <f>VLOOKUP(A743,Import!$A$2:$H$8,2,FALSE)</f>
        <v>#N/A</v>
      </c>
      <c r="E743" s="55" t="e">
        <f t="shared" si="304"/>
        <v>#N/A</v>
      </c>
      <c r="F743" s="8" t="e">
        <f t="shared" si="303"/>
        <v>#N/A</v>
      </c>
      <c r="G743" s="76" t="e">
        <f t="shared" si="306"/>
        <v>#N/A</v>
      </c>
      <c r="H743" s="56" t="e">
        <f t="shared" si="317"/>
        <v>#N/A</v>
      </c>
      <c r="I743" s="7" t="e">
        <f t="shared" si="307"/>
        <v>#N/A</v>
      </c>
      <c r="J743" s="7" t="e">
        <f t="shared" si="308"/>
        <v>#N/A</v>
      </c>
      <c r="K743" s="56">
        <f t="shared" si="295"/>
        <v>20</v>
      </c>
      <c r="L743" s="56">
        <f t="shared" si="296"/>
        <v>4</v>
      </c>
      <c r="M743" s="56">
        <f t="shared" si="305"/>
        <v>4</v>
      </c>
      <c r="N743" s="57">
        <f t="shared" si="309"/>
        <v>4</v>
      </c>
      <c r="O743" s="57" t="e">
        <f t="shared" si="310"/>
        <v>#N/A</v>
      </c>
      <c r="P743" s="56" t="e">
        <f t="shared" si="311"/>
        <v>#N/A</v>
      </c>
      <c r="Q743" s="56" t="e">
        <f t="shared" si="301"/>
        <v>#N/A</v>
      </c>
      <c r="R743" s="7" t="e">
        <f t="shared" si="312"/>
        <v>#N/A</v>
      </c>
      <c r="S743" s="7" t="e">
        <f t="shared" si="313"/>
        <v>#N/A</v>
      </c>
      <c r="T743" s="56">
        <f t="shared" si="297"/>
        <v>16</v>
      </c>
      <c r="U743" s="56">
        <f t="shared" si="314"/>
        <v>1</v>
      </c>
      <c r="W743" s="8" t="str">
        <f t="shared" si="315"/>
        <v>IN</v>
      </c>
      <c r="X743" s="58" t="str">
        <f t="shared" si="294"/>
        <v/>
      </c>
      <c r="Y743" s="59">
        <f t="shared" si="298"/>
        <v>0</v>
      </c>
      <c r="Z743" s="59">
        <f t="shared" si="299"/>
        <v>1734.7739792423322</v>
      </c>
      <c r="AA743" s="59">
        <f>IFERROR(IF(U743&gt;1,"",MAX($Z$353:Z743)*P743),0)</f>
        <v>0</v>
      </c>
      <c r="AB743" s="59">
        <f t="shared" si="300"/>
        <v>65414.654249655359</v>
      </c>
    </row>
    <row r="744" spans="1:28" ht="15.75" customHeight="1" x14ac:dyDescent="0.25">
      <c r="A744" s="78">
        <f t="shared" si="302"/>
        <v>45596</v>
      </c>
      <c r="B744" s="2" t="e">
        <f>VLOOKUP(A744,Import!$A$2:$H$8,5,FALSE)</f>
        <v>#N/A</v>
      </c>
      <c r="C744" s="54" t="e">
        <f t="shared" si="316"/>
        <v>#N/A</v>
      </c>
      <c r="D744" s="79" t="e">
        <f>VLOOKUP(A744,Import!$A$2:$H$8,2,FALSE)</f>
        <v>#N/A</v>
      </c>
      <c r="E744" s="55" t="e">
        <f t="shared" si="304"/>
        <v>#N/A</v>
      </c>
      <c r="F744" s="8" t="e">
        <f t="shared" si="303"/>
        <v>#N/A</v>
      </c>
      <c r="G744" s="76" t="e">
        <f t="shared" si="306"/>
        <v>#N/A</v>
      </c>
      <c r="H744" s="56" t="e">
        <f t="shared" si="317"/>
        <v>#N/A</v>
      </c>
      <c r="I744" s="7" t="e">
        <f t="shared" si="307"/>
        <v>#N/A</v>
      </c>
      <c r="J744" s="7" t="e">
        <f t="shared" si="308"/>
        <v>#N/A</v>
      </c>
      <c r="K744" s="56">
        <f t="shared" si="295"/>
        <v>20</v>
      </c>
      <c r="L744" s="56">
        <f t="shared" si="296"/>
        <v>4</v>
      </c>
      <c r="M744" s="56">
        <f t="shared" si="305"/>
        <v>4</v>
      </c>
      <c r="N744" s="57">
        <f t="shared" si="309"/>
        <v>4</v>
      </c>
      <c r="O744" s="57" t="e">
        <f t="shared" si="310"/>
        <v>#N/A</v>
      </c>
      <c r="P744" s="56" t="e">
        <f t="shared" si="311"/>
        <v>#N/A</v>
      </c>
      <c r="Q744" s="56" t="e">
        <f t="shared" si="301"/>
        <v>#N/A</v>
      </c>
      <c r="R744" s="7" t="e">
        <f t="shared" si="312"/>
        <v>#N/A</v>
      </c>
      <c r="S744" s="7" t="e">
        <f t="shared" si="313"/>
        <v>#N/A</v>
      </c>
      <c r="T744" s="56">
        <f t="shared" si="297"/>
        <v>16</v>
      </c>
      <c r="U744" s="56">
        <f t="shared" si="314"/>
        <v>1</v>
      </c>
      <c r="W744" s="8" t="str">
        <f t="shared" si="315"/>
        <v>IN</v>
      </c>
      <c r="X744" s="58" t="str">
        <f t="shared" si="294"/>
        <v/>
      </c>
      <c r="Y744" s="59">
        <f t="shared" si="298"/>
        <v>0</v>
      </c>
      <c r="Z744" s="59">
        <f t="shared" si="299"/>
        <v>1734.7739792423322</v>
      </c>
      <c r="AA744" s="59">
        <f>IFERROR(IF(U744&gt;1,"",MAX($Z$353:Z744)*P744),0)</f>
        <v>0</v>
      </c>
      <c r="AB744" s="59">
        <f t="shared" si="300"/>
        <v>65414.654249655359</v>
      </c>
    </row>
    <row r="745" spans="1:28" ht="15.75" customHeight="1" x14ac:dyDescent="0.25">
      <c r="A745" s="78">
        <f t="shared" si="302"/>
        <v>45597</v>
      </c>
      <c r="B745" s="2" t="e">
        <f>VLOOKUP(A745,Import!$A$2:$H$8,5,FALSE)</f>
        <v>#N/A</v>
      </c>
      <c r="C745" s="54" t="e">
        <f t="shared" si="316"/>
        <v>#N/A</v>
      </c>
      <c r="D745" s="79" t="e">
        <f>VLOOKUP(A745,Import!$A$2:$H$8,2,FALSE)</f>
        <v>#N/A</v>
      </c>
      <c r="E745" s="55" t="e">
        <f t="shared" si="304"/>
        <v>#N/A</v>
      </c>
      <c r="F745" s="8" t="e">
        <f t="shared" si="303"/>
        <v>#N/A</v>
      </c>
      <c r="G745" s="76" t="e">
        <f t="shared" si="306"/>
        <v>#N/A</v>
      </c>
      <c r="H745" s="56" t="e">
        <f t="shared" si="317"/>
        <v>#N/A</v>
      </c>
      <c r="I745" s="7" t="e">
        <f t="shared" si="307"/>
        <v>#N/A</v>
      </c>
      <c r="J745" s="7" t="e">
        <f t="shared" si="308"/>
        <v>#N/A</v>
      </c>
      <c r="K745" s="56">
        <f t="shared" si="295"/>
        <v>20</v>
      </c>
      <c r="L745" s="56">
        <f t="shared" si="296"/>
        <v>4</v>
      </c>
      <c r="M745" s="56">
        <f t="shared" si="305"/>
        <v>4</v>
      </c>
      <c r="N745" s="57">
        <f t="shared" si="309"/>
        <v>4</v>
      </c>
      <c r="O745" s="57" t="e">
        <f t="shared" si="310"/>
        <v>#N/A</v>
      </c>
      <c r="P745" s="56" t="e">
        <f t="shared" si="311"/>
        <v>#N/A</v>
      </c>
      <c r="Q745" s="56" t="e">
        <f t="shared" si="301"/>
        <v>#N/A</v>
      </c>
      <c r="R745" s="7" t="e">
        <f t="shared" si="312"/>
        <v>#N/A</v>
      </c>
      <c r="S745" s="7" t="e">
        <f t="shared" si="313"/>
        <v>#N/A</v>
      </c>
      <c r="T745" s="56">
        <f t="shared" si="297"/>
        <v>16</v>
      </c>
      <c r="U745" s="56">
        <f t="shared" si="314"/>
        <v>1</v>
      </c>
      <c r="W745" s="8" t="str">
        <f t="shared" si="315"/>
        <v>IN</v>
      </c>
      <c r="X745" s="58" t="str">
        <f t="shared" si="294"/>
        <v/>
      </c>
      <c r="Y745" s="59">
        <f t="shared" si="298"/>
        <v>0</v>
      </c>
      <c r="Z745" s="59">
        <f t="shared" si="299"/>
        <v>1734.7739792423322</v>
      </c>
      <c r="AA745" s="59">
        <f>IFERROR(IF(U745&gt;1,"",MAX($Z$353:Z745)*P745),0)</f>
        <v>0</v>
      </c>
      <c r="AB745" s="59">
        <f t="shared" si="300"/>
        <v>65414.654249655359</v>
      </c>
    </row>
    <row r="746" spans="1:28" ht="15.75" customHeight="1" x14ac:dyDescent="0.25">
      <c r="A746" s="78">
        <f t="shared" si="302"/>
        <v>45598</v>
      </c>
      <c r="B746" s="2" t="e">
        <f>VLOOKUP(A746,Import!$A$2:$H$8,5,FALSE)</f>
        <v>#N/A</v>
      </c>
      <c r="C746" s="54" t="e">
        <f t="shared" si="316"/>
        <v>#N/A</v>
      </c>
      <c r="D746" s="79" t="e">
        <f>VLOOKUP(A746,Import!$A$2:$H$8,2,FALSE)</f>
        <v>#N/A</v>
      </c>
      <c r="E746" s="55" t="e">
        <f t="shared" si="304"/>
        <v>#N/A</v>
      </c>
      <c r="F746" s="8" t="e">
        <f t="shared" si="303"/>
        <v>#N/A</v>
      </c>
      <c r="G746" s="76" t="e">
        <f t="shared" si="306"/>
        <v>#N/A</v>
      </c>
      <c r="H746" s="56" t="e">
        <f t="shared" si="317"/>
        <v>#N/A</v>
      </c>
      <c r="I746" s="7" t="e">
        <f t="shared" si="307"/>
        <v>#N/A</v>
      </c>
      <c r="J746" s="7" t="e">
        <f t="shared" si="308"/>
        <v>#N/A</v>
      </c>
      <c r="K746" s="56">
        <f t="shared" si="295"/>
        <v>20</v>
      </c>
      <c r="L746" s="56">
        <f t="shared" si="296"/>
        <v>4</v>
      </c>
      <c r="M746" s="56">
        <f t="shared" si="305"/>
        <v>4</v>
      </c>
      <c r="N746" s="57">
        <f t="shared" si="309"/>
        <v>4</v>
      </c>
      <c r="O746" s="57" t="e">
        <f t="shared" si="310"/>
        <v>#N/A</v>
      </c>
      <c r="P746" s="56" t="e">
        <f t="shared" si="311"/>
        <v>#N/A</v>
      </c>
      <c r="Q746" s="56" t="e">
        <f t="shared" si="301"/>
        <v>#N/A</v>
      </c>
      <c r="R746" s="7" t="e">
        <f t="shared" si="312"/>
        <v>#N/A</v>
      </c>
      <c r="S746" s="7" t="e">
        <f t="shared" si="313"/>
        <v>#N/A</v>
      </c>
      <c r="T746" s="56">
        <f t="shared" si="297"/>
        <v>16</v>
      </c>
      <c r="U746" s="56">
        <f t="shared" si="314"/>
        <v>1</v>
      </c>
      <c r="W746" s="8" t="str">
        <f t="shared" si="315"/>
        <v>IN</v>
      </c>
      <c r="X746" s="58" t="str">
        <f t="shared" si="294"/>
        <v/>
      </c>
      <c r="Y746" s="59">
        <f t="shared" si="298"/>
        <v>0</v>
      </c>
      <c r="Z746" s="59">
        <f t="shared" si="299"/>
        <v>1734.7739792423322</v>
      </c>
      <c r="AA746" s="59">
        <f>IFERROR(IF(U746&gt;1,"",MAX($Z$353:Z746)*P746),0)</f>
        <v>0</v>
      </c>
      <c r="AB746" s="59">
        <f t="shared" si="300"/>
        <v>65414.654249655359</v>
      </c>
    </row>
    <row r="747" spans="1:28" ht="15.75" customHeight="1" x14ac:dyDescent="0.25">
      <c r="A747" s="78">
        <f t="shared" si="302"/>
        <v>45599</v>
      </c>
      <c r="B747" s="2" t="e">
        <f>VLOOKUP(A747,Import!$A$2:$H$8,5,FALSE)</f>
        <v>#N/A</v>
      </c>
      <c r="C747" s="54" t="e">
        <f t="shared" si="316"/>
        <v>#N/A</v>
      </c>
      <c r="D747" s="79" t="e">
        <f>VLOOKUP(A747,Import!$A$2:$H$8,2,FALSE)</f>
        <v>#N/A</v>
      </c>
      <c r="E747" s="55" t="e">
        <f t="shared" si="304"/>
        <v>#N/A</v>
      </c>
      <c r="F747" s="8" t="e">
        <f t="shared" si="303"/>
        <v>#N/A</v>
      </c>
      <c r="G747" s="76" t="e">
        <f t="shared" si="306"/>
        <v>#N/A</v>
      </c>
      <c r="H747" s="56" t="e">
        <f t="shared" si="317"/>
        <v>#N/A</v>
      </c>
      <c r="I747" s="7" t="e">
        <f t="shared" si="307"/>
        <v>#N/A</v>
      </c>
      <c r="J747" s="7" t="e">
        <f t="shared" si="308"/>
        <v>#N/A</v>
      </c>
      <c r="K747" s="56">
        <f t="shared" si="295"/>
        <v>20</v>
      </c>
      <c r="L747" s="56">
        <f t="shared" si="296"/>
        <v>4</v>
      </c>
      <c r="M747" s="56">
        <f t="shared" si="305"/>
        <v>4</v>
      </c>
      <c r="N747" s="57">
        <f t="shared" si="309"/>
        <v>4</v>
      </c>
      <c r="O747" s="57" t="e">
        <f t="shared" si="310"/>
        <v>#N/A</v>
      </c>
      <c r="P747" s="56" t="e">
        <f t="shared" si="311"/>
        <v>#N/A</v>
      </c>
      <c r="Q747" s="56" t="e">
        <f t="shared" si="301"/>
        <v>#N/A</v>
      </c>
      <c r="R747" s="7" t="e">
        <f t="shared" si="312"/>
        <v>#N/A</v>
      </c>
      <c r="S747" s="7" t="e">
        <f t="shared" si="313"/>
        <v>#N/A</v>
      </c>
      <c r="T747" s="56">
        <f t="shared" si="297"/>
        <v>16</v>
      </c>
      <c r="U747" s="56">
        <f t="shared" si="314"/>
        <v>1</v>
      </c>
      <c r="W747" s="8" t="str">
        <f t="shared" si="315"/>
        <v>IN</v>
      </c>
      <c r="X747" s="58" t="str">
        <f t="shared" si="294"/>
        <v/>
      </c>
      <c r="Y747" s="59">
        <f t="shared" si="298"/>
        <v>0</v>
      </c>
      <c r="Z747" s="59">
        <f t="shared" si="299"/>
        <v>1734.7739792423322</v>
      </c>
      <c r="AA747" s="59">
        <f>IFERROR(IF(U747&gt;1,"",MAX($Z$353:Z747)*P747),0)</f>
        <v>0</v>
      </c>
      <c r="AB747" s="59">
        <f t="shared" si="300"/>
        <v>65414.654249655359</v>
      </c>
    </row>
    <row r="748" spans="1:28" ht="15.75" customHeight="1" x14ac:dyDescent="0.25">
      <c r="A748" s="78">
        <f t="shared" si="302"/>
        <v>45600</v>
      </c>
      <c r="B748" s="2" t="e">
        <f>VLOOKUP(A748,Import!$A$2:$H$8,5,FALSE)</f>
        <v>#N/A</v>
      </c>
      <c r="C748" s="54" t="e">
        <f t="shared" si="316"/>
        <v>#N/A</v>
      </c>
      <c r="D748" s="79" t="e">
        <f>VLOOKUP(A748,Import!$A$2:$H$8,2,FALSE)</f>
        <v>#N/A</v>
      </c>
      <c r="E748" s="55" t="e">
        <f t="shared" si="304"/>
        <v>#N/A</v>
      </c>
      <c r="F748" s="8" t="e">
        <f t="shared" si="303"/>
        <v>#N/A</v>
      </c>
      <c r="G748" s="76" t="e">
        <f t="shared" si="306"/>
        <v>#N/A</v>
      </c>
      <c r="H748" s="56" t="e">
        <f t="shared" si="317"/>
        <v>#N/A</v>
      </c>
      <c r="I748" s="7" t="e">
        <f t="shared" si="307"/>
        <v>#N/A</v>
      </c>
      <c r="J748" s="7" t="e">
        <f t="shared" si="308"/>
        <v>#N/A</v>
      </c>
      <c r="K748" s="56">
        <f t="shared" si="295"/>
        <v>20</v>
      </c>
      <c r="L748" s="56">
        <f t="shared" si="296"/>
        <v>4</v>
      </c>
      <c r="M748" s="56">
        <f t="shared" si="305"/>
        <v>4</v>
      </c>
      <c r="N748" s="57">
        <f t="shared" si="309"/>
        <v>4</v>
      </c>
      <c r="O748" s="57" t="e">
        <f t="shared" si="310"/>
        <v>#N/A</v>
      </c>
      <c r="P748" s="56" t="e">
        <f t="shared" si="311"/>
        <v>#N/A</v>
      </c>
      <c r="Q748" s="56" t="e">
        <f t="shared" si="301"/>
        <v>#N/A</v>
      </c>
      <c r="R748" s="7" t="e">
        <f t="shared" si="312"/>
        <v>#N/A</v>
      </c>
      <c r="S748" s="7" t="e">
        <f t="shared" si="313"/>
        <v>#N/A</v>
      </c>
      <c r="T748" s="56">
        <f t="shared" si="297"/>
        <v>16</v>
      </c>
      <c r="U748" s="56">
        <f t="shared" si="314"/>
        <v>1</v>
      </c>
      <c r="W748" s="8" t="str">
        <f t="shared" si="315"/>
        <v>IN</v>
      </c>
      <c r="X748" s="58" t="str">
        <f t="shared" si="294"/>
        <v/>
      </c>
      <c r="Y748" s="59">
        <f t="shared" si="298"/>
        <v>0</v>
      </c>
      <c r="Z748" s="59">
        <f t="shared" si="299"/>
        <v>1734.7739792423322</v>
      </c>
      <c r="AA748" s="59">
        <f>IFERROR(IF(U748&gt;1,"",MAX($Z$353:Z748)*P748),0)</f>
        <v>0</v>
      </c>
      <c r="AB748" s="59">
        <f t="shared" si="300"/>
        <v>65414.654249655359</v>
      </c>
    </row>
    <row r="749" spans="1:28" ht="15.75" customHeight="1" x14ac:dyDescent="0.25">
      <c r="A749" s="78">
        <f t="shared" si="302"/>
        <v>45601</v>
      </c>
      <c r="B749" s="2" t="e">
        <f>VLOOKUP(A749,Import!$A$2:$H$8,5,FALSE)</f>
        <v>#N/A</v>
      </c>
      <c r="C749" s="54" t="e">
        <f t="shared" si="316"/>
        <v>#N/A</v>
      </c>
      <c r="D749" s="79" t="e">
        <f>VLOOKUP(A749,Import!$A$2:$H$8,2,FALSE)</f>
        <v>#N/A</v>
      </c>
      <c r="E749" s="55" t="e">
        <f t="shared" si="304"/>
        <v>#N/A</v>
      </c>
      <c r="F749" s="8" t="e">
        <f t="shared" si="303"/>
        <v>#N/A</v>
      </c>
      <c r="G749" s="76" t="e">
        <f t="shared" si="306"/>
        <v>#N/A</v>
      </c>
      <c r="H749" s="56" t="e">
        <f t="shared" si="317"/>
        <v>#N/A</v>
      </c>
      <c r="I749" s="7" t="e">
        <f t="shared" si="307"/>
        <v>#N/A</v>
      </c>
      <c r="J749" s="7" t="e">
        <f t="shared" si="308"/>
        <v>#N/A</v>
      </c>
      <c r="K749" s="56">
        <f t="shared" si="295"/>
        <v>20</v>
      </c>
      <c r="L749" s="56">
        <f t="shared" si="296"/>
        <v>4</v>
      </c>
      <c r="M749" s="56">
        <f t="shared" si="305"/>
        <v>4</v>
      </c>
      <c r="N749" s="57">
        <f t="shared" si="309"/>
        <v>4</v>
      </c>
      <c r="O749" s="57" t="e">
        <f t="shared" si="310"/>
        <v>#N/A</v>
      </c>
      <c r="P749" s="56" t="e">
        <f t="shared" si="311"/>
        <v>#N/A</v>
      </c>
      <c r="Q749" s="56" t="e">
        <f t="shared" si="301"/>
        <v>#N/A</v>
      </c>
      <c r="R749" s="7" t="e">
        <f t="shared" si="312"/>
        <v>#N/A</v>
      </c>
      <c r="S749" s="7" t="e">
        <f t="shared" si="313"/>
        <v>#N/A</v>
      </c>
      <c r="T749" s="56">
        <f t="shared" si="297"/>
        <v>16</v>
      </c>
      <c r="U749" s="56">
        <f t="shared" si="314"/>
        <v>1</v>
      </c>
      <c r="W749" s="8" t="str">
        <f t="shared" si="315"/>
        <v>IN</v>
      </c>
      <c r="X749" s="58" t="str">
        <f t="shared" si="294"/>
        <v/>
      </c>
      <c r="Y749" s="59">
        <f t="shared" si="298"/>
        <v>0</v>
      </c>
      <c r="Z749" s="59">
        <f t="shared" si="299"/>
        <v>1734.7739792423322</v>
      </c>
      <c r="AA749" s="59">
        <f>IFERROR(IF(U749&gt;1,"",MAX($Z$353:Z749)*P749),0)</f>
        <v>0</v>
      </c>
      <c r="AB749" s="59">
        <f t="shared" si="300"/>
        <v>65414.654249655359</v>
      </c>
    </row>
    <row r="750" spans="1:28" ht="15.75" customHeight="1" x14ac:dyDescent="0.25">
      <c r="A750" s="78">
        <f t="shared" si="302"/>
        <v>45602</v>
      </c>
      <c r="B750" s="2" t="e">
        <f>VLOOKUP(A750,Import!$A$2:$H$8,5,FALSE)</f>
        <v>#N/A</v>
      </c>
      <c r="C750" s="54" t="e">
        <f t="shared" si="316"/>
        <v>#N/A</v>
      </c>
      <c r="D750" s="79" t="e">
        <f>VLOOKUP(A750,Import!$A$2:$H$8,2,FALSE)</f>
        <v>#N/A</v>
      </c>
      <c r="E750" s="55" t="e">
        <f t="shared" si="304"/>
        <v>#N/A</v>
      </c>
      <c r="F750" s="8" t="e">
        <f t="shared" si="303"/>
        <v>#N/A</v>
      </c>
      <c r="G750" s="76" t="e">
        <f t="shared" si="306"/>
        <v>#N/A</v>
      </c>
      <c r="H750" s="56" t="e">
        <f t="shared" si="317"/>
        <v>#N/A</v>
      </c>
      <c r="I750" s="7" t="e">
        <f t="shared" si="307"/>
        <v>#N/A</v>
      </c>
      <c r="J750" s="7" t="e">
        <f t="shared" si="308"/>
        <v>#N/A</v>
      </c>
      <c r="K750" s="56">
        <f t="shared" si="295"/>
        <v>20</v>
      </c>
      <c r="L750" s="56">
        <f t="shared" si="296"/>
        <v>4</v>
      </c>
      <c r="M750" s="56">
        <f t="shared" si="305"/>
        <v>4</v>
      </c>
      <c r="N750" s="57">
        <f t="shared" si="309"/>
        <v>4</v>
      </c>
      <c r="O750" s="57" t="e">
        <f t="shared" si="310"/>
        <v>#N/A</v>
      </c>
      <c r="P750" s="56" t="e">
        <f t="shared" si="311"/>
        <v>#N/A</v>
      </c>
      <c r="Q750" s="56" t="e">
        <f t="shared" si="301"/>
        <v>#N/A</v>
      </c>
      <c r="R750" s="7" t="e">
        <f t="shared" si="312"/>
        <v>#N/A</v>
      </c>
      <c r="S750" s="7" t="e">
        <f t="shared" si="313"/>
        <v>#N/A</v>
      </c>
      <c r="T750" s="56">
        <f t="shared" si="297"/>
        <v>16</v>
      </c>
      <c r="U750" s="56">
        <f t="shared" si="314"/>
        <v>1</v>
      </c>
      <c r="W750" s="8" t="str">
        <f t="shared" si="315"/>
        <v>IN</v>
      </c>
      <c r="X750" s="58" t="str">
        <f t="shared" si="294"/>
        <v/>
      </c>
      <c r="Y750" s="59">
        <f t="shared" si="298"/>
        <v>0</v>
      </c>
      <c r="Z750" s="59">
        <f t="shared" si="299"/>
        <v>1734.7739792423322</v>
      </c>
      <c r="AA750" s="59">
        <f>IFERROR(IF(U750&gt;1,"",MAX($Z$353:Z750)*P750),0)</f>
        <v>0</v>
      </c>
      <c r="AB750" s="59">
        <f t="shared" si="300"/>
        <v>65414.654249655359</v>
      </c>
    </row>
    <row r="751" spans="1:28" ht="15.75" customHeight="1" x14ac:dyDescent="0.25">
      <c r="A751" s="78">
        <f t="shared" si="302"/>
        <v>45603</v>
      </c>
      <c r="B751" s="2" t="e">
        <f>VLOOKUP(A751,Import!$A$2:$H$8,5,FALSE)</f>
        <v>#N/A</v>
      </c>
      <c r="C751" s="54" t="e">
        <f t="shared" si="316"/>
        <v>#N/A</v>
      </c>
      <c r="D751" s="79" t="e">
        <f>VLOOKUP(A751,Import!$A$2:$H$8,2,FALSE)</f>
        <v>#N/A</v>
      </c>
      <c r="E751" s="55" t="e">
        <f t="shared" si="304"/>
        <v>#N/A</v>
      </c>
      <c r="F751" s="8" t="e">
        <f t="shared" si="303"/>
        <v>#N/A</v>
      </c>
      <c r="G751" s="76" t="e">
        <f t="shared" si="306"/>
        <v>#N/A</v>
      </c>
      <c r="H751" s="56" t="e">
        <f t="shared" si="317"/>
        <v>#N/A</v>
      </c>
      <c r="I751" s="7" t="e">
        <f t="shared" si="307"/>
        <v>#N/A</v>
      </c>
      <c r="J751" s="7" t="e">
        <f t="shared" si="308"/>
        <v>#N/A</v>
      </c>
      <c r="K751" s="56">
        <f t="shared" si="295"/>
        <v>20</v>
      </c>
      <c r="L751" s="56">
        <f t="shared" si="296"/>
        <v>4</v>
      </c>
      <c r="M751" s="56">
        <f t="shared" si="305"/>
        <v>4</v>
      </c>
      <c r="N751" s="57">
        <f t="shared" si="309"/>
        <v>4</v>
      </c>
      <c r="O751" s="57" t="e">
        <f t="shared" si="310"/>
        <v>#N/A</v>
      </c>
      <c r="P751" s="56" t="e">
        <f t="shared" si="311"/>
        <v>#N/A</v>
      </c>
      <c r="Q751" s="56" t="e">
        <f t="shared" si="301"/>
        <v>#N/A</v>
      </c>
      <c r="R751" s="7" t="e">
        <f t="shared" si="312"/>
        <v>#N/A</v>
      </c>
      <c r="S751" s="7" t="e">
        <f t="shared" si="313"/>
        <v>#N/A</v>
      </c>
      <c r="T751" s="56">
        <f t="shared" si="297"/>
        <v>16</v>
      </c>
      <c r="U751" s="56">
        <f t="shared" si="314"/>
        <v>1</v>
      </c>
      <c r="W751" s="8" t="str">
        <f t="shared" si="315"/>
        <v>IN</v>
      </c>
      <c r="X751" s="58" t="str">
        <f t="shared" si="294"/>
        <v/>
      </c>
      <c r="Y751" s="59">
        <f t="shared" si="298"/>
        <v>0</v>
      </c>
      <c r="Z751" s="59">
        <f t="shared" si="299"/>
        <v>1734.7739792423322</v>
      </c>
      <c r="AA751" s="59">
        <f>IFERROR(IF(U751&gt;1,"",MAX($Z$353:Z751)*P751),0)</f>
        <v>0</v>
      </c>
      <c r="AB751" s="59">
        <f t="shared" si="300"/>
        <v>65414.654249655359</v>
      </c>
    </row>
    <row r="752" spans="1:28" ht="15.75" customHeight="1" x14ac:dyDescent="0.25">
      <c r="A752" s="78">
        <f t="shared" si="302"/>
        <v>45604</v>
      </c>
      <c r="B752" s="2" t="e">
        <f>VLOOKUP(A752,Import!$A$2:$H$8,5,FALSE)</f>
        <v>#N/A</v>
      </c>
      <c r="C752" s="54" t="e">
        <f t="shared" si="316"/>
        <v>#N/A</v>
      </c>
      <c r="D752" s="79" t="e">
        <f>VLOOKUP(A752,Import!$A$2:$H$8,2,FALSE)</f>
        <v>#N/A</v>
      </c>
      <c r="E752" s="55" t="e">
        <f t="shared" si="304"/>
        <v>#N/A</v>
      </c>
      <c r="F752" s="8" t="e">
        <f t="shared" si="303"/>
        <v>#N/A</v>
      </c>
      <c r="G752" s="76" t="e">
        <f t="shared" si="306"/>
        <v>#N/A</v>
      </c>
      <c r="H752" s="56" t="e">
        <f t="shared" si="317"/>
        <v>#N/A</v>
      </c>
      <c r="I752" s="7" t="e">
        <f t="shared" si="307"/>
        <v>#N/A</v>
      </c>
      <c r="J752" s="7" t="e">
        <f t="shared" si="308"/>
        <v>#N/A</v>
      </c>
      <c r="K752" s="56">
        <f t="shared" si="295"/>
        <v>20</v>
      </c>
      <c r="L752" s="56">
        <f t="shared" si="296"/>
        <v>4</v>
      </c>
      <c r="M752" s="56">
        <f t="shared" si="305"/>
        <v>4</v>
      </c>
      <c r="N752" s="57">
        <f t="shared" si="309"/>
        <v>4</v>
      </c>
      <c r="O752" s="57" t="e">
        <f t="shared" si="310"/>
        <v>#N/A</v>
      </c>
      <c r="P752" s="56" t="e">
        <f t="shared" si="311"/>
        <v>#N/A</v>
      </c>
      <c r="Q752" s="56" t="e">
        <f t="shared" si="301"/>
        <v>#N/A</v>
      </c>
      <c r="R752" s="7" t="e">
        <f t="shared" si="312"/>
        <v>#N/A</v>
      </c>
      <c r="S752" s="7" t="e">
        <f t="shared" si="313"/>
        <v>#N/A</v>
      </c>
      <c r="T752" s="56">
        <f t="shared" si="297"/>
        <v>16</v>
      </c>
      <c r="U752" s="56">
        <f t="shared" si="314"/>
        <v>1</v>
      </c>
      <c r="W752" s="8" t="str">
        <f t="shared" si="315"/>
        <v>IN</v>
      </c>
      <c r="X752" s="58" t="str">
        <f t="shared" si="294"/>
        <v/>
      </c>
      <c r="Y752" s="59">
        <f t="shared" si="298"/>
        <v>0</v>
      </c>
      <c r="Z752" s="59">
        <f t="shared" si="299"/>
        <v>1734.7739792423322</v>
      </c>
      <c r="AA752" s="59">
        <f>IFERROR(IF(U752&gt;1,"",MAX($Z$353:Z752)*P752),0)</f>
        <v>0</v>
      </c>
      <c r="AB752" s="59">
        <f t="shared" si="300"/>
        <v>65414.654249655359</v>
      </c>
    </row>
    <row r="753" spans="1:28" ht="15.75" customHeight="1" x14ac:dyDescent="0.25">
      <c r="A753" s="78">
        <f t="shared" si="302"/>
        <v>45605</v>
      </c>
      <c r="B753" s="2" t="e">
        <f>VLOOKUP(A753,Import!$A$2:$H$8,5,FALSE)</f>
        <v>#N/A</v>
      </c>
      <c r="C753" s="54" t="e">
        <f t="shared" si="316"/>
        <v>#N/A</v>
      </c>
      <c r="D753" s="79" t="e">
        <f>VLOOKUP(A753,Import!$A$2:$H$8,2,FALSE)</f>
        <v>#N/A</v>
      </c>
      <c r="E753" s="55" t="e">
        <f t="shared" si="304"/>
        <v>#N/A</v>
      </c>
      <c r="F753" s="8" t="e">
        <f t="shared" si="303"/>
        <v>#N/A</v>
      </c>
      <c r="G753" s="76" t="e">
        <f t="shared" si="306"/>
        <v>#N/A</v>
      </c>
      <c r="H753" s="56" t="e">
        <f t="shared" si="317"/>
        <v>#N/A</v>
      </c>
      <c r="I753" s="7" t="e">
        <f t="shared" si="307"/>
        <v>#N/A</v>
      </c>
      <c r="J753" s="7" t="e">
        <f t="shared" si="308"/>
        <v>#N/A</v>
      </c>
      <c r="K753" s="56">
        <f t="shared" si="295"/>
        <v>20</v>
      </c>
      <c r="L753" s="56">
        <f t="shared" si="296"/>
        <v>4</v>
      </c>
      <c r="M753" s="56">
        <f t="shared" si="305"/>
        <v>4</v>
      </c>
      <c r="N753" s="57">
        <f t="shared" si="309"/>
        <v>4</v>
      </c>
      <c r="O753" s="57" t="e">
        <f t="shared" si="310"/>
        <v>#N/A</v>
      </c>
      <c r="P753" s="56" t="e">
        <f t="shared" si="311"/>
        <v>#N/A</v>
      </c>
      <c r="Q753" s="56" t="e">
        <f t="shared" si="301"/>
        <v>#N/A</v>
      </c>
      <c r="R753" s="7" t="e">
        <f t="shared" si="312"/>
        <v>#N/A</v>
      </c>
      <c r="S753" s="7" t="e">
        <f t="shared" si="313"/>
        <v>#N/A</v>
      </c>
      <c r="T753" s="56">
        <f t="shared" si="297"/>
        <v>16</v>
      </c>
      <c r="U753" s="56">
        <f t="shared" si="314"/>
        <v>1</v>
      </c>
      <c r="W753" s="8" t="str">
        <f t="shared" si="315"/>
        <v>IN</v>
      </c>
      <c r="X753" s="58" t="str">
        <f t="shared" ref="X753:X805" si="318">IF(M752&gt;=1,IFERROR($X$4*F752,""),"LOOK")</f>
        <v/>
      </c>
      <c r="Y753" s="59">
        <f t="shared" si="298"/>
        <v>0</v>
      </c>
      <c r="Z753" s="59">
        <f t="shared" si="299"/>
        <v>1734.7739792423322</v>
      </c>
      <c r="AA753" s="59">
        <f>IFERROR(IF(U753&gt;1,"",MAX($Z$353:Z753)*P753),0)</f>
        <v>0</v>
      </c>
      <c r="AB753" s="59">
        <f t="shared" si="300"/>
        <v>65414.654249655359</v>
      </c>
    </row>
    <row r="754" spans="1:28" ht="15.75" customHeight="1" x14ac:dyDescent="0.25">
      <c r="A754" s="78">
        <f t="shared" si="302"/>
        <v>45606</v>
      </c>
      <c r="B754" s="2" t="e">
        <f>VLOOKUP(A754,Import!$A$2:$H$8,5,FALSE)</f>
        <v>#N/A</v>
      </c>
      <c r="C754" s="54" t="e">
        <f t="shared" si="316"/>
        <v>#N/A</v>
      </c>
      <c r="D754" s="79" t="e">
        <f>VLOOKUP(A754,Import!$A$2:$H$8,2,FALSE)</f>
        <v>#N/A</v>
      </c>
      <c r="E754" s="55" t="e">
        <f t="shared" si="304"/>
        <v>#N/A</v>
      </c>
      <c r="F754" s="8" t="e">
        <f t="shared" si="303"/>
        <v>#N/A</v>
      </c>
      <c r="G754" s="76" t="e">
        <f t="shared" si="306"/>
        <v>#N/A</v>
      </c>
      <c r="H754" s="56" t="e">
        <f t="shared" si="317"/>
        <v>#N/A</v>
      </c>
      <c r="I754" s="7" t="e">
        <f t="shared" si="307"/>
        <v>#N/A</v>
      </c>
      <c r="J754" s="7" t="e">
        <f t="shared" si="308"/>
        <v>#N/A</v>
      </c>
      <c r="K754" s="56">
        <f t="shared" ref="K754:K805" si="319">K753+COUNTIF(F754,"1")</f>
        <v>20</v>
      </c>
      <c r="L754" s="56">
        <f t="shared" ref="L754:L805" si="320">K754-T754</f>
        <v>4</v>
      </c>
      <c r="M754" s="56">
        <f t="shared" si="305"/>
        <v>4</v>
      </c>
      <c r="N754" s="57">
        <f t="shared" si="309"/>
        <v>4</v>
      </c>
      <c r="O754" s="57" t="e">
        <f t="shared" si="310"/>
        <v>#N/A</v>
      </c>
      <c r="P754" s="56" t="e">
        <f t="shared" si="311"/>
        <v>#N/A</v>
      </c>
      <c r="Q754" s="56" t="e">
        <f t="shared" si="301"/>
        <v>#N/A</v>
      </c>
      <c r="R754" s="7" t="e">
        <f t="shared" si="312"/>
        <v>#N/A</v>
      </c>
      <c r="S754" s="7" t="e">
        <f t="shared" si="313"/>
        <v>#N/A</v>
      </c>
      <c r="T754" s="56">
        <f t="shared" ref="T754:T805" si="321">T753+COUNTIF(O754,"1")</f>
        <v>16</v>
      </c>
      <c r="U754" s="56">
        <f t="shared" si="314"/>
        <v>1</v>
      </c>
      <c r="W754" s="8" t="str">
        <f t="shared" si="315"/>
        <v>IN</v>
      </c>
      <c r="X754" s="58" t="str">
        <f t="shared" si="318"/>
        <v/>
      </c>
      <c r="Y754" s="59">
        <f t="shared" ref="Y754:Y805" si="322">IFERROR(X754/G754,0)</f>
        <v>0</v>
      </c>
      <c r="Z754" s="59">
        <f t="shared" ref="Z754:Z805" si="323">IF(AA753&gt;0,0+Y754,Z753+Y754)</f>
        <v>1734.7739792423322</v>
      </c>
      <c r="AA754" s="59">
        <f>IFERROR(IF(U754&gt;1,"",MAX($Z$353:Z754)*P754),0)</f>
        <v>0</v>
      </c>
      <c r="AB754" s="59">
        <f t="shared" ref="AB754:AB805" si="324">AB753+AA754</f>
        <v>65414.654249655359</v>
      </c>
    </row>
    <row r="755" spans="1:28" ht="15.75" customHeight="1" x14ac:dyDescent="0.25">
      <c r="A755" s="78">
        <f t="shared" si="302"/>
        <v>45607</v>
      </c>
      <c r="B755" s="2" t="e">
        <f>VLOOKUP(A755,Import!$A$2:$H$8,5,FALSE)</f>
        <v>#N/A</v>
      </c>
      <c r="C755" s="54" t="e">
        <f t="shared" si="316"/>
        <v>#N/A</v>
      </c>
      <c r="D755" s="79" t="e">
        <f>VLOOKUP(A755,Import!$A$2:$H$8,2,FALSE)</f>
        <v>#N/A</v>
      </c>
      <c r="E755" s="55" t="e">
        <f t="shared" si="304"/>
        <v>#N/A</v>
      </c>
      <c r="F755" s="8" t="e">
        <f t="shared" si="303"/>
        <v>#N/A</v>
      </c>
      <c r="G755" s="76" t="e">
        <f t="shared" si="306"/>
        <v>#N/A</v>
      </c>
      <c r="H755" s="56" t="e">
        <f t="shared" si="317"/>
        <v>#N/A</v>
      </c>
      <c r="I755" s="7" t="e">
        <f t="shared" si="307"/>
        <v>#N/A</v>
      </c>
      <c r="J755" s="7" t="e">
        <f t="shared" si="308"/>
        <v>#N/A</v>
      </c>
      <c r="K755" s="56">
        <f t="shared" si="319"/>
        <v>20</v>
      </c>
      <c r="L755" s="56">
        <f t="shared" si="320"/>
        <v>4</v>
      </c>
      <c r="M755" s="56">
        <f t="shared" si="305"/>
        <v>4</v>
      </c>
      <c r="N755" s="57">
        <f t="shared" si="309"/>
        <v>4</v>
      </c>
      <c r="O755" s="57" t="e">
        <f t="shared" si="310"/>
        <v>#N/A</v>
      </c>
      <c r="P755" s="56" t="e">
        <f t="shared" si="311"/>
        <v>#N/A</v>
      </c>
      <c r="Q755" s="56" t="e">
        <f t="shared" si="301"/>
        <v>#N/A</v>
      </c>
      <c r="R755" s="7" t="e">
        <f t="shared" si="312"/>
        <v>#N/A</v>
      </c>
      <c r="S755" s="7" t="e">
        <f t="shared" si="313"/>
        <v>#N/A</v>
      </c>
      <c r="T755" s="56">
        <f t="shared" si="321"/>
        <v>16</v>
      </c>
      <c r="U755" s="56">
        <f t="shared" si="314"/>
        <v>1</v>
      </c>
      <c r="W755" s="8" t="str">
        <f t="shared" si="315"/>
        <v>IN</v>
      </c>
      <c r="X755" s="58" t="str">
        <f t="shared" si="318"/>
        <v/>
      </c>
      <c r="Y755" s="59">
        <f t="shared" si="322"/>
        <v>0</v>
      </c>
      <c r="Z755" s="59">
        <f t="shared" si="323"/>
        <v>1734.7739792423322</v>
      </c>
      <c r="AA755" s="59">
        <f>IFERROR(IF(U755&gt;1,"",MAX($Z$353:Z755)*P755),0)</f>
        <v>0</v>
      </c>
      <c r="AB755" s="59">
        <f t="shared" si="324"/>
        <v>65414.654249655359</v>
      </c>
    </row>
    <row r="756" spans="1:28" ht="15.75" customHeight="1" x14ac:dyDescent="0.25">
      <c r="A756" s="78">
        <f t="shared" si="302"/>
        <v>45608</v>
      </c>
      <c r="B756" s="2" t="e">
        <f>VLOOKUP(A756,Import!$A$2:$H$8,5,FALSE)</f>
        <v>#N/A</v>
      </c>
      <c r="C756" s="54" t="e">
        <f t="shared" si="316"/>
        <v>#N/A</v>
      </c>
      <c r="D756" s="79" t="e">
        <f>VLOOKUP(A756,Import!$A$2:$H$8,2,FALSE)</f>
        <v>#N/A</v>
      </c>
      <c r="E756" s="55" t="e">
        <f t="shared" si="304"/>
        <v>#N/A</v>
      </c>
      <c r="F756" s="8" t="e">
        <f t="shared" si="303"/>
        <v>#N/A</v>
      </c>
      <c r="G756" s="76" t="e">
        <f t="shared" si="306"/>
        <v>#N/A</v>
      </c>
      <c r="H756" s="56" t="e">
        <f t="shared" si="317"/>
        <v>#N/A</v>
      </c>
      <c r="I756" s="7" t="e">
        <f t="shared" si="307"/>
        <v>#N/A</v>
      </c>
      <c r="J756" s="7" t="e">
        <f t="shared" si="308"/>
        <v>#N/A</v>
      </c>
      <c r="K756" s="56">
        <f t="shared" si="319"/>
        <v>20</v>
      </c>
      <c r="L756" s="56">
        <f t="shared" si="320"/>
        <v>4</v>
      </c>
      <c r="M756" s="56">
        <f t="shared" si="305"/>
        <v>4</v>
      </c>
      <c r="N756" s="57">
        <f t="shared" si="309"/>
        <v>4</v>
      </c>
      <c r="O756" s="57" t="e">
        <f t="shared" si="310"/>
        <v>#N/A</v>
      </c>
      <c r="P756" s="56" t="e">
        <f t="shared" si="311"/>
        <v>#N/A</v>
      </c>
      <c r="Q756" s="56" t="e">
        <f t="shared" si="301"/>
        <v>#N/A</v>
      </c>
      <c r="R756" s="7" t="e">
        <f t="shared" si="312"/>
        <v>#N/A</v>
      </c>
      <c r="S756" s="7" t="e">
        <f t="shared" si="313"/>
        <v>#N/A</v>
      </c>
      <c r="T756" s="56">
        <f t="shared" si="321"/>
        <v>16</v>
      </c>
      <c r="U756" s="56">
        <f t="shared" si="314"/>
        <v>1</v>
      </c>
      <c r="W756" s="8" t="str">
        <f t="shared" si="315"/>
        <v>IN</v>
      </c>
      <c r="X756" s="58" t="str">
        <f t="shared" si="318"/>
        <v/>
      </c>
      <c r="Y756" s="59">
        <f t="shared" si="322"/>
        <v>0</v>
      </c>
      <c r="Z756" s="59">
        <f t="shared" si="323"/>
        <v>1734.7739792423322</v>
      </c>
      <c r="AA756" s="59">
        <f>IFERROR(IF(U756&gt;1,"",MAX($Z$353:Z756)*P756),0)</f>
        <v>0</v>
      </c>
      <c r="AB756" s="59">
        <f t="shared" si="324"/>
        <v>65414.654249655359</v>
      </c>
    </row>
    <row r="757" spans="1:28" ht="15.75" customHeight="1" x14ac:dyDescent="0.25">
      <c r="A757" s="78">
        <f t="shared" si="302"/>
        <v>45609</v>
      </c>
      <c r="B757" s="2" t="e">
        <f>VLOOKUP(A757,Import!$A$2:$H$8,5,FALSE)</f>
        <v>#N/A</v>
      </c>
      <c r="C757" s="54" t="e">
        <f t="shared" si="316"/>
        <v>#N/A</v>
      </c>
      <c r="D757" s="79" t="e">
        <f>VLOOKUP(A757,Import!$A$2:$H$8,2,FALSE)</f>
        <v>#N/A</v>
      </c>
      <c r="E757" s="55" t="e">
        <f t="shared" si="304"/>
        <v>#N/A</v>
      </c>
      <c r="F757" s="8" t="e">
        <f t="shared" si="303"/>
        <v>#N/A</v>
      </c>
      <c r="G757" s="76" t="e">
        <f t="shared" si="306"/>
        <v>#N/A</v>
      </c>
      <c r="H757" s="56" t="e">
        <f t="shared" si="317"/>
        <v>#N/A</v>
      </c>
      <c r="I757" s="7" t="e">
        <f t="shared" si="307"/>
        <v>#N/A</v>
      </c>
      <c r="J757" s="7" t="e">
        <f t="shared" si="308"/>
        <v>#N/A</v>
      </c>
      <c r="K757" s="56">
        <f t="shared" si="319"/>
        <v>20</v>
      </c>
      <c r="L757" s="56">
        <f t="shared" si="320"/>
        <v>4</v>
      </c>
      <c r="M757" s="56">
        <f t="shared" si="305"/>
        <v>4</v>
      </c>
      <c r="N757" s="57">
        <f t="shared" si="309"/>
        <v>4</v>
      </c>
      <c r="O757" s="57" t="e">
        <f t="shared" si="310"/>
        <v>#N/A</v>
      </c>
      <c r="P757" s="56" t="e">
        <f t="shared" si="311"/>
        <v>#N/A</v>
      </c>
      <c r="Q757" s="56" t="e">
        <f t="shared" si="301"/>
        <v>#N/A</v>
      </c>
      <c r="R757" s="7" t="e">
        <f t="shared" si="312"/>
        <v>#N/A</v>
      </c>
      <c r="S757" s="7" t="e">
        <f t="shared" si="313"/>
        <v>#N/A</v>
      </c>
      <c r="T757" s="56">
        <f t="shared" si="321"/>
        <v>16</v>
      </c>
      <c r="U757" s="56">
        <f t="shared" si="314"/>
        <v>1</v>
      </c>
      <c r="W757" s="8" t="str">
        <f t="shared" si="315"/>
        <v>IN</v>
      </c>
      <c r="X757" s="58" t="str">
        <f t="shared" si="318"/>
        <v/>
      </c>
      <c r="Y757" s="59">
        <f t="shared" si="322"/>
        <v>0</v>
      </c>
      <c r="Z757" s="59">
        <f t="shared" si="323"/>
        <v>1734.7739792423322</v>
      </c>
      <c r="AA757" s="59">
        <f>IFERROR(IF(U757&gt;1,"",MAX($Z$353:Z757)*P757),0)</f>
        <v>0</v>
      </c>
      <c r="AB757" s="59">
        <f t="shared" si="324"/>
        <v>65414.654249655359</v>
      </c>
    </row>
    <row r="758" spans="1:28" ht="15.75" customHeight="1" x14ac:dyDescent="0.25">
      <c r="A758" s="78">
        <f t="shared" si="302"/>
        <v>45610</v>
      </c>
      <c r="B758" s="2" t="e">
        <f>VLOOKUP(A758,Import!$A$2:$H$8,5,FALSE)</f>
        <v>#N/A</v>
      </c>
      <c r="C758" s="54" t="e">
        <f t="shared" si="316"/>
        <v>#N/A</v>
      </c>
      <c r="D758" s="79" t="e">
        <f>VLOOKUP(A758,Import!$A$2:$H$8,2,FALSE)</f>
        <v>#N/A</v>
      </c>
      <c r="E758" s="55" t="e">
        <f t="shared" si="304"/>
        <v>#N/A</v>
      </c>
      <c r="F758" s="8" t="e">
        <f t="shared" si="303"/>
        <v>#N/A</v>
      </c>
      <c r="G758" s="76" t="e">
        <f t="shared" si="306"/>
        <v>#N/A</v>
      </c>
      <c r="H758" s="56" t="e">
        <f t="shared" si="317"/>
        <v>#N/A</v>
      </c>
      <c r="I758" s="7" t="e">
        <f t="shared" si="307"/>
        <v>#N/A</v>
      </c>
      <c r="J758" s="7" t="e">
        <f t="shared" si="308"/>
        <v>#N/A</v>
      </c>
      <c r="K758" s="56">
        <f t="shared" si="319"/>
        <v>20</v>
      </c>
      <c r="L758" s="56">
        <f t="shared" si="320"/>
        <v>4</v>
      </c>
      <c r="M758" s="56">
        <f t="shared" si="305"/>
        <v>4</v>
      </c>
      <c r="N758" s="57">
        <f t="shared" si="309"/>
        <v>4</v>
      </c>
      <c r="O758" s="57" t="e">
        <f t="shared" si="310"/>
        <v>#N/A</v>
      </c>
      <c r="P758" s="56" t="e">
        <f t="shared" si="311"/>
        <v>#N/A</v>
      </c>
      <c r="Q758" s="56" t="e">
        <f t="shared" si="301"/>
        <v>#N/A</v>
      </c>
      <c r="R758" s="7" t="e">
        <f t="shared" si="312"/>
        <v>#N/A</v>
      </c>
      <c r="S758" s="7" t="e">
        <f t="shared" si="313"/>
        <v>#N/A</v>
      </c>
      <c r="T758" s="56">
        <f t="shared" si="321"/>
        <v>16</v>
      </c>
      <c r="U758" s="56">
        <f t="shared" si="314"/>
        <v>1</v>
      </c>
      <c r="W758" s="8" t="str">
        <f t="shared" si="315"/>
        <v>IN</v>
      </c>
      <c r="X758" s="58" t="str">
        <f t="shared" si="318"/>
        <v/>
      </c>
      <c r="Y758" s="59">
        <f t="shared" si="322"/>
        <v>0</v>
      </c>
      <c r="Z758" s="59">
        <f t="shared" si="323"/>
        <v>1734.7739792423322</v>
      </c>
      <c r="AA758" s="59">
        <f>IFERROR(IF(U758&gt;1,"",MAX($Z$353:Z758)*P758),0)</f>
        <v>0</v>
      </c>
      <c r="AB758" s="59">
        <f t="shared" si="324"/>
        <v>65414.654249655359</v>
      </c>
    </row>
    <row r="759" spans="1:28" ht="15.75" customHeight="1" x14ac:dyDescent="0.25">
      <c r="A759" s="78">
        <f t="shared" si="302"/>
        <v>45611</v>
      </c>
      <c r="B759" s="2" t="e">
        <f>VLOOKUP(A759,Import!$A$2:$H$8,5,FALSE)</f>
        <v>#N/A</v>
      </c>
      <c r="C759" s="54" t="e">
        <f t="shared" si="316"/>
        <v>#N/A</v>
      </c>
      <c r="D759" s="79" t="e">
        <f>VLOOKUP(A759,Import!$A$2:$H$8,2,FALSE)</f>
        <v>#N/A</v>
      </c>
      <c r="E759" s="55" t="e">
        <f t="shared" si="304"/>
        <v>#N/A</v>
      </c>
      <c r="F759" s="8" t="e">
        <f t="shared" si="303"/>
        <v>#N/A</v>
      </c>
      <c r="G759" s="76" t="e">
        <f t="shared" si="306"/>
        <v>#N/A</v>
      </c>
      <c r="H759" s="56" t="e">
        <f t="shared" si="317"/>
        <v>#N/A</v>
      </c>
      <c r="I759" s="7" t="e">
        <f t="shared" si="307"/>
        <v>#N/A</v>
      </c>
      <c r="J759" s="7" t="e">
        <f t="shared" si="308"/>
        <v>#N/A</v>
      </c>
      <c r="K759" s="56">
        <f t="shared" si="319"/>
        <v>20</v>
      </c>
      <c r="L759" s="56">
        <f t="shared" si="320"/>
        <v>4</v>
      </c>
      <c r="M759" s="56">
        <f t="shared" si="305"/>
        <v>4</v>
      </c>
      <c r="N759" s="57">
        <f t="shared" si="309"/>
        <v>4</v>
      </c>
      <c r="O759" s="57" t="e">
        <f t="shared" si="310"/>
        <v>#N/A</v>
      </c>
      <c r="P759" s="56" t="e">
        <f t="shared" si="311"/>
        <v>#N/A</v>
      </c>
      <c r="Q759" s="56" t="e">
        <f t="shared" si="301"/>
        <v>#N/A</v>
      </c>
      <c r="R759" s="7" t="e">
        <f t="shared" si="312"/>
        <v>#N/A</v>
      </c>
      <c r="S759" s="7" t="e">
        <f t="shared" si="313"/>
        <v>#N/A</v>
      </c>
      <c r="T759" s="56">
        <f t="shared" si="321"/>
        <v>16</v>
      </c>
      <c r="U759" s="56">
        <f t="shared" si="314"/>
        <v>1</v>
      </c>
      <c r="W759" s="8" t="str">
        <f t="shared" si="315"/>
        <v>IN</v>
      </c>
      <c r="X759" s="58" t="str">
        <f t="shared" si="318"/>
        <v/>
      </c>
      <c r="Y759" s="59">
        <f t="shared" si="322"/>
        <v>0</v>
      </c>
      <c r="Z759" s="59">
        <f t="shared" si="323"/>
        <v>1734.7739792423322</v>
      </c>
      <c r="AA759" s="59">
        <f>IFERROR(IF(U759&gt;1,"",MAX($Z$353:Z759)*P759),0)</f>
        <v>0</v>
      </c>
      <c r="AB759" s="59">
        <f t="shared" si="324"/>
        <v>65414.654249655359</v>
      </c>
    </row>
    <row r="760" spans="1:28" ht="15.75" customHeight="1" x14ac:dyDescent="0.25">
      <c r="A760" s="78">
        <f t="shared" si="302"/>
        <v>45612</v>
      </c>
      <c r="B760" s="2" t="e">
        <f>VLOOKUP(A760,Import!$A$2:$H$8,5,FALSE)</f>
        <v>#N/A</v>
      </c>
      <c r="C760" s="54" t="e">
        <f t="shared" si="316"/>
        <v>#N/A</v>
      </c>
      <c r="D760" s="79" t="e">
        <f>VLOOKUP(A760,Import!$A$2:$H$8,2,FALSE)</f>
        <v>#N/A</v>
      </c>
      <c r="E760" s="55" t="e">
        <f t="shared" si="304"/>
        <v>#N/A</v>
      </c>
      <c r="F760" s="8" t="e">
        <f t="shared" si="303"/>
        <v>#N/A</v>
      </c>
      <c r="G760" s="76" t="e">
        <f t="shared" si="306"/>
        <v>#N/A</v>
      </c>
      <c r="H760" s="56" t="e">
        <f t="shared" si="317"/>
        <v>#N/A</v>
      </c>
      <c r="I760" s="7" t="e">
        <f t="shared" si="307"/>
        <v>#N/A</v>
      </c>
      <c r="J760" s="7" t="e">
        <f t="shared" si="308"/>
        <v>#N/A</v>
      </c>
      <c r="K760" s="56">
        <f t="shared" si="319"/>
        <v>20</v>
      </c>
      <c r="L760" s="56">
        <f t="shared" si="320"/>
        <v>4</v>
      </c>
      <c r="M760" s="56">
        <f t="shared" si="305"/>
        <v>4</v>
      </c>
      <c r="N760" s="57">
        <f t="shared" si="309"/>
        <v>4</v>
      </c>
      <c r="O760" s="57" t="e">
        <f t="shared" si="310"/>
        <v>#N/A</v>
      </c>
      <c r="P760" s="56" t="e">
        <f t="shared" si="311"/>
        <v>#N/A</v>
      </c>
      <c r="Q760" s="56" t="e">
        <f t="shared" si="301"/>
        <v>#N/A</v>
      </c>
      <c r="R760" s="7" t="e">
        <f t="shared" si="312"/>
        <v>#N/A</v>
      </c>
      <c r="S760" s="7" t="e">
        <f t="shared" si="313"/>
        <v>#N/A</v>
      </c>
      <c r="T760" s="56">
        <f t="shared" si="321"/>
        <v>16</v>
      </c>
      <c r="U760" s="56">
        <f t="shared" si="314"/>
        <v>1</v>
      </c>
      <c r="W760" s="8" t="str">
        <f t="shared" si="315"/>
        <v>IN</v>
      </c>
      <c r="X760" s="58" t="str">
        <f t="shared" si="318"/>
        <v/>
      </c>
      <c r="Y760" s="59">
        <f t="shared" si="322"/>
        <v>0</v>
      </c>
      <c r="Z760" s="59">
        <f t="shared" si="323"/>
        <v>1734.7739792423322</v>
      </c>
      <c r="AA760" s="59">
        <f>IFERROR(IF(U760&gt;1,"",MAX($Z$353:Z760)*P760),0)</f>
        <v>0</v>
      </c>
      <c r="AB760" s="59">
        <f t="shared" si="324"/>
        <v>65414.654249655359</v>
      </c>
    </row>
    <row r="761" spans="1:28" ht="15.75" customHeight="1" x14ac:dyDescent="0.25">
      <c r="A761" s="78">
        <f t="shared" si="302"/>
        <v>45613</v>
      </c>
      <c r="B761" s="2" t="e">
        <f>VLOOKUP(A761,Import!$A$2:$H$8,5,FALSE)</f>
        <v>#N/A</v>
      </c>
      <c r="C761" s="54" t="e">
        <f t="shared" si="316"/>
        <v>#N/A</v>
      </c>
      <c r="D761" s="79" t="e">
        <f>VLOOKUP(A761,Import!$A$2:$H$8,2,FALSE)</f>
        <v>#N/A</v>
      </c>
      <c r="E761" s="55" t="e">
        <f t="shared" si="304"/>
        <v>#N/A</v>
      </c>
      <c r="F761" s="8" t="e">
        <f t="shared" si="303"/>
        <v>#N/A</v>
      </c>
      <c r="G761" s="76" t="e">
        <f t="shared" si="306"/>
        <v>#N/A</v>
      </c>
      <c r="H761" s="56" t="e">
        <f t="shared" si="317"/>
        <v>#N/A</v>
      </c>
      <c r="I761" s="7" t="e">
        <f t="shared" si="307"/>
        <v>#N/A</v>
      </c>
      <c r="J761" s="7" t="e">
        <f t="shared" si="308"/>
        <v>#N/A</v>
      </c>
      <c r="K761" s="56">
        <f t="shared" si="319"/>
        <v>20</v>
      </c>
      <c r="L761" s="56">
        <f t="shared" si="320"/>
        <v>4</v>
      </c>
      <c r="M761" s="56">
        <f t="shared" si="305"/>
        <v>4</v>
      </c>
      <c r="N761" s="57">
        <f t="shared" si="309"/>
        <v>4</v>
      </c>
      <c r="O761" s="57" t="e">
        <f t="shared" si="310"/>
        <v>#N/A</v>
      </c>
      <c r="P761" s="56" t="e">
        <f t="shared" si="311"/>
        <v>#N/A</v>
      </c>
      <c r="Q761" s="56" t="e">
        <f t="shared" si="301"/>
        <v>#N/A</v>
      </c>
      <c r="R761" s="7" t="e">
        <f t="shared" si="312"/>
        <v>#N/A</v>
      </c>
      <c r="S761" s="7" t="e">
        <f t="shared" si="313"/>
        <v>#N/A</v>
      </c>
      <c r="T761" s="56">
        <f t="shared" si="321"/>
        <v>16</v>
      </c>
      <c r="U761" s="56">
        <f t="shared" si="314"/>
        <v>1</v>
      </c>
      <c r="W761" s="8" t="str">
        <f t="shared" si="315"/>
        <v>IN</v>
      </c>
      <c r="X761" s="58" t="str">
        <f t="shared" si="318"/>
        <v/>
      </c>
      <c r="Y761" s="59">
        <f t="shared" si="322"/>
        <v>0</v>
      </c>
      <c r="Z761" s="59">
        <f t="shared" si="323"/>
        <v>1734.7739792423322</v>
      </c>
      <c r="AA761" s="59">
        <f>IFERROR(IF(U761&gt;1,"",MAX($Z$353:Z761)*P761),0)</f>
        <v>0</v>
      </c>
      <c r="AB761" s="59">
        <f t="shared" si="324"/>
        <v>65414.654249655359</v>
      </c>
    </row>
    <row r="762" spans="1:28" ht="15.75" customHeight="1" x14ac:dyDescent="0.25">
      <c r="A762" s="78">
        <f t="shared" si="302"/>
        <v>45614</v>
      </c>
      <c r="B762" s="2" t="e">
        <f>VLOOKUP(A762,Import!$A$2:$H$8,5,FALSE)</f>
        <v>#N/A</v>
      </c>
      <c r="C762" s="54" t="e">
        <f t="shared" si="316"/>
        <v>#N/A</v>
      </c>
      <c r="D762" s="79" t="e">
        <f>VLOOKUP(A762,Import!$A$2:$H$8,2,FALSE)</f>
        <v>#N/A</v>
      </c>
      <c r="E762" s="55" t="e">
        <f t="shared" si="304"/>
        <v>#N/A</v>
      </c>
      <c r="F762" s="8" t="e">
        <f t="shared" si="303"/>
        <v>#N/A</v>
      </c>
      <c r="G762" s="76" t="e">
        <f t="shared" si="306"/>
        <v>#N/A</v>
      </c>
      <c r="H762" s="56" t="e">
        <f t="shared" si="317"/>
        <v>#N/A</v>
      </c>
      <c r="I762" s="7" t="e">
        <f t="shared" si="307"/>
        <v>#N/A</v>
      </c>
      <c r="J762" s="7" t="e">
        <f t="shared" si="308"/>
        <v>#N/A</v>
      </c>
      <c r="K762" s="56">
        <f t="shared" si="319"/>
        <v>20</v>
      </c>
      <c r="L762" s="56">
        <f t="shared" si="320"/>
        <v>4</v>
      </c>
      <c r="M762" s="56">
        <f t="shared" si="305"/>
        <v>4</v>
      </c>
      <c r="N762" s="57">
        <f t="shared" si="309"/>
        <v>4</v>
      </c>
      <c r="O762" s="57" t="e">
        <f t="shared" si="310"/>
        <v>#N/A</v>
      </c>
      <c r="P762" s="56" t="e">
        <f t="shared" si="311"/>
        <v>#N/A</v>
      </c>
      <c r="Q762" s="56" t="e">
        <f t="shared" si="301"/>
        <v>#N/A</v>
      </c>
      <c r="R762" s="7" t="e">
        <f t="shared" si="312"/>
        <v>#N/A</v>
      </c>
      <c r="S762" s="7" t="e">
        <f t="shared" si="313"/>
        <v>#N/A</v>
      </c>
      <c r="T762" s="56">
        <f t="shared" si="321"/>
        <v>16</v>
      </c>
      <c r="U762" s="56">
        <f t="shared" si="314"/>
        <v>1</v>
      </c>
      <c r="W762" s="8" t="str">
        <f t="shared" si="315"/>
        <v>IN</v>
      </c>
      <c r="X762" s="58" t="str">
        <f t="shared" si="318"/>
        <v/>
      </c>
      <c r="Y762" s="59">
        <f t="shared" si="322"/>
        <v>0</v>
      </c>
      <c r="Z762" s="59">
        <f t="shared" si="323"/>
        <v>1734.7739792423322</v>
      </c>
      <c r="AA762" s="59">
        <f>IFERROR(IF(U762&gt;1,"",MAX($Z$353:Z762)*P762),0)</f>
        <v>0</v>
      </c>
      <c r="AB762" s="59">
        <f t="shared" si="324"/>
        <v>65414.654249655359</v>
      </c>
    </row>
    <row r="763" spans="1:28" ht="15.75" customHeight="1" x14ac:dyDescent="0.25">
      <c r="A763" s="78">
        <f t="shared" si="302"/>
        <v>45615</v>
      </c>
      <c r="B763" s="2" t="e">
        <f>VLOOKUP(A763,Import!$A$2:$H$8,5,FALSE)</f>
        <v>#N/A</v>
      </c>
      <c r="C763" s="54" t="e">
        <f t="shared" si="316"/>
        <v>#N/A</v>
      </c>
      <c r="D763" s="79" t="e">
        <f>VLOOKUP(A763,Import!$A$2:$H$8,2,FALSE)</f>
        <v>#N/A</v>
      </c>
      <c r="E763" s="55" t="e">
        <f t="shared" si="304"/>
        <v>#N/A</v>
      </c>
      <c r="F763" s="8" t="e">
        <f t="shared" si="303"/>
        <v>#N/A</v>
      </c>
      <c r="G763" s="76" t="e">
        <f t="shared" si="306"/>
        <v>#N/A</v>
      </c>
      <c r="H763" s="56" t="e">
        <f t="shared" si="317"/>
        <v>#N/A</v>
      </c>
      <c r="I763" s="7" t="e">
        <f t="shared" si="307"/>
        <v>#N/A</v>
      </c>
      <c r="J763" s="7" t="e">
        <f t="shared" si="308"/>
        <v>#N/A</v>
      </c>
      <c r="K763" s="56">
        <f t="shared" si="319"/>
        <v>20</v>
      </c>
      <c r="L763" s="56">
        <f t="shared" si="320"/>
        <v>4</v>
      </c>
      <c r="M763" s="56">
        <f t="shared" si="305"/>
        <v>4</v>
      </c>
      <c r="N763" s="57">
        <f t="shared" si="309"/>
        <v>4</v>
      </c>
      <c r="O763" s="57" t="e">
        <f t="shared" si="310"/>
        <v>#N/A</v>
      </c>
      <c r="P763" s="56" t="e">
        <f t="shared" si="311"/>
        <v>#N/A</v>
      </c>
      <c r="Q763" s="56" t="e">
        <f t="shared" si="301"/>
        <v>#N/A</v>
      </c>
      <c r="R763" s="7" t="e">
        <f t="shared" si="312"/>
        <v>#N/A</v>
      </c>
      <c r="S763" s="7" t="e">
        <f t="shared" si="313"/>
        <v>#N/A</v>
      </c>
      <c r="T763" s="56">
        <f t="shared" si="321"/>
        <v>16</v>
      </c>
      <c r="U763" s="56">
        <f t="shared" si="314"/>
        <v>1</v>
      </c>
      <c r="W763" s="8" t="str">
        <f t="shared" si="315"/>
        <v>IN</v>
      </c>
      <c r="X763" s="58" t="str">
        <f t="shared" si="318"/>
        <v/>
      </c>
      <c r="Y763" s="59">
        <f t="shared" si="322"/>
        <v>0</v>
      </c>
      <c r="Z763" s="59">
        <f t="shared" si="323"/>
        <v>1734.7739792423322</v>
      </c>
      <c r="AA763" s="59">
        <f>IFERROR(IF(U763&gt;1,"",MAX($Z$353:Z763)*P763),0)</f>
        <v>0</v>
      </c>
      <c r="AB763" s="59">
        <f t="shared" si="324"/>
        <v>65414.654249655359</v>
      </c>
    </row>
    <row r="764" spans="1:28" ht="15.75" customHeight="1" x14ac:dyDescent="0.25">
      <c r="A764" s="78">
        <f t="shared" si="302"/>
        <v>45616</v>
      </c>
      <c r="B764" s="2" t="e">
        <f>VLOOKUP(A764,Import!$A$2:$H$8,5,FALSE)</f>
        <v>#N/A</v>
      </c>
      <c r="C764" s="54" t="e">
        <f t="shared" si="316"/>
        <v>#N/A</v>
      </c>
      <c r="D764" s="79" t="e">
        <f>VLOOKUP(A764,Import!$A$2:$H$8,2,FALSE)</f>
        <v>#N/A</v>
      </c>
      <c r="E764" s="55" t="e">
        <f t="shared" si="304"/>
        <v>#N/A</v>
      </c>
      <c r="F764" s="8" t="e">
        <f t="shared" si="303"/>
        <v>#N/A</v>
      </c>
      <c r="G764" s="76" t="e">
        <f t="shared" si="306"/>
        <v>#N/A</v>
      </c>
      <c r="H764" s="56" t="e">
        <f t="shared" si="317"/>
        <v>#N/A</v>
      </c>
      <c r="I764" s="7" t="e">
        <f t="shared" si="307"/>
        <v>#N/A</v>
      </c>
      <c r="J764" s="7" t="e">
        <f t="shared" si="308"/>
        <v>#N/A</v>
      </c>
      <c r="K764" s="56">
        <f t="shared" si="319"/>
        <v>20</v>
      </c>
      <c r="L764" s="56">
        <f t="shared" si="320"/>
        <v>4</v>
      </c>
      <c r="M764" s="56">
        <f t="shared" si="305"/>
        <v>4</v>
      </c>
      <c r="N764" s="57">
        <f t="shared" si="309"/>
        <v>4</v>
      </c>
      <c r="O764" s="57" t="e">
        <f t="shared" si="310"/>
        <v>#N/A</v>
      </c>
      <c r="P764" s="56" t="e">
        <f t="shared" si="311"/>
        <v>#N/A</v>
      </c>
      <c r="Q764" s="56" t="e">
        <f t="shared" si="301"/>
        <v>#N/A</v>
      </c>
      <c r="R764" s="7" t="e">
        <f t="shared" si="312"/>
        <v>#N/A</v>
      </c>
      <c r="S764" s="7" t="e">
        <f t="shared" si="313"/>
        <v>#N/A</v>
      </c>
      <c r="T764" s="56">
        <f t="shared" si="321"/>
        <v>16</v>
      </c>
      <c r="U764" s="56">
        <f t="shared" si="314"/>
        <v>1</v>
      </c>
      <c r="W764" s="8" t="str">
        <f t="shared" si="315"/>
        <v>IN</v>
      </c>
      <c r="X764" s="58" t="str">
        <f t="shared" si="318"/>
        <v/>
      </c>
      <c r="Y764" s="59">
        <f t="shared" si="322"/>
        <v>0</v>
      </c>
      <c r="Z764" s="59">
        <f t="shared" si="323"/>
        <v>1734.7739792423322</v>
      </c>
      <c r="AA764" s="59">
        <f>IFERROR(IF(U764&gt;1,"",MAX($Z$353:Z764)*P764),0)</f>
        <v>0</v>
      </c>
      <c r="AB764" s="59">
        <f t="shared" si="324"/>
        <v>65414.654249655359</v>
      </c>
    </row>
    <row r="765" spans="1:28" ht="15.75" customHeight="1" x14ac:dyDescent="0.25">
      <c r="A765" s="78">
        <f t="shared" si="302"/>
        <v>45617</v>
      </c>
      <c r="B765" s="2" t="e">
        <f>VLOOKUP(A765,Import!$A$2:$H$8,5,FALSE)</f>
        <v>#N/A</v>
      </c>
      <c r="C765" s="54" t="e">
        <f t="shared" si="316"/>
        <v>#N/A</v>
      </c>
      <c r="D765" s="79" t="e">
        <f>VLOOKUP(A765,Import!$A$2:$H$8,2,FALSE)</f>
        <v>#N/A</v>
      </c>
      <c r="E765" s="55" t="e">
        <f t="shared" si="304"/>
        <v>#N/A</v>
      </c>
      <c r="F765" s="8" t="e">
        <f t="shared" si="303"/>
        <v>#N/A</v>
      </c>
      <c r="G765" s="76" t="e">
        <f t="shared" si="306"/>
        <v>#N/A</v>
      </c>
      <c r="H765" s="56" t="e">
        <f t="shared" si="317"/>
        <v>#N/A</v>
      </c>
      <c r="I765" s="7" t="e">
        <f t="shared" si="307"/>
        <v>#N/A</v>
      </c>
      <c r="J765" s="7" t="e">
        <f t="shared" si="308"/>
        <v>#N/A</v>
      </c>
      <c r="K765" s="56">
        <f t="shared" si="319"/>
        <v>20</v>
      </c>
      <c r="L765" s="56">
        <f t="shared" si="320"/>
        <v>4</v>
      </c>
      <c r="M765" s="56">
        <f t="shared" si="305"/>
        <v>4</v>
      </c>
      <c r="N765" s="57">
        <f t="shared" si="309"/>
        <v>4</v>
      </c>
      <c r="O765" s="57" t="e">
        <f t="shared" si="310"/>
        <v>#N/A</v>
      </c>
      <c r="P765" s="56" t="e">
        <f t="shared" si="311"/>
        <v>#N/A</v>
      </c>
      <c r="Q765" s="56" t="e">
        <f t="shared" si="301"/>
        <v>#N/A</v>
      </c>
      <c r="R765" s="7" t="e">
        <f t="shared" si="312"/>
        <v>#N/A</v>
      </c>
      <c r="S765" s="7" t="e">
        <f t="shared" si="313"/>
        <v>#N/A</v>
      </c>
      <c r="T765" s="56">
        <f t="shared" si="321"/>
        <v>16</v>
      </c>
      <c r="U765" s="56">
        <f t="shared" si="314"/>
        <v>1</v>
      </c>
      <c r="W765" s="8" t="str">
        <f t="shared" si="315"/>
        <v>IN</v>
      </c>
      <c r="X765" s="58" t="str">
        <f t="shared" si="318"/>
        <v/>
      </c>
      <c r="Y765" s="59">
        <f t="shared" si="322"/>
        <v>0</v>
      </c>
      <c r="Z765" s="59">
        <f t="shared" si="323"/>
        <v>1734.7739792423322</v>
      </c>
      <c r="AA765" s="59">
        <f>IFERROR(IF(U765&gt;1,"",MAX($Z$353:Z765)*P765),0)</f>
        <v>0</v>
      </c>
      <c r="AB765" s="59">
        <f t="shared" si="324"/>
        <v>65414.654249655359</v>
      </c>
    </row>
    <row r="766" spans="1:28" ht="15.75" customHeight="1" x14ac:dyDescent="0.25">
      <c r="A766" s="78">
        <f t="shared" si="302"/>
        <v>45618</v>
      </c>
      <c r="B766" s="2" t="e">
        <f>VLOOKUP(A766,Import!$A$2:$H$8,5,FALSE)</f>
        <v>#N/A</v>
      </c>
      <c r="C766" s="54" t="e">
        <f t="shared" si="316"/>
        <v>#N/A</v>
      </c>
      <c r="D766" s="79" t="e">
        <f>VLOOKUP(A766,Import!$A$2:$H$8,2,FALSE)</f>
        <v>#N/A</v>
      </c>
      <c r="E766" s="55" t="e">
        <f t="shared" si="304"/>
        <v>#N/A</v>
      </c>
      <c r="F766" s="8" t="e">
        <f t="shared" si="303"/>
        <v>#N/A</v>
      </c>
      <c r="G766" s="76" t="e">
        <f t="shared" si="306"/>
        <v>#N/A</v>
      </c>
      <c r="H766" s="56" t="e">
        <f t="shared" si="317"/>
        <v>#N/A</v>
      </c>
      <c r="I766" s="7" t="e">
        <f t="shared" si="307"/>
        <v>#N/A</v>
      </c>
      <c r="J766" s="7" t="e">
        <f t="shared" si="308"/>
        <v>#N/A</v>
      </c>
      <c r="K766" s="56">
        <f t="shared" si="319"/>
        <v>20</v>
      </c>
      <c r="L766" s="56">
        <f t="shared" si="320"/>
        <v>4</v>
      </c>
      <c r="M766" s="56">
        <f t="shared" si="305"/>
        <v>4</v>
      </c>
      <c r="N766" s="57">
        <f t="shared" si="309"/>
        <v>4</v>
      </c>
      <c r="O766" s="57" t="e">
        <f t="shared" si="310"/>
        <v>#N/A</v>
      </c>
      <c r="P766" s="56" t="e">
        <f t="shared" si="311"/>
        <v>#N/A</v>
      </c>
      <c r="Q766" s="56" t="e">
        <f t="shared" si="301"/>
        <v>#N/A</v>
      </c>
      <c r="R766" s="7" t="e">
        <f t="shared" si="312"/>
        <v>#N/A</v>
      </c>
      <c r="S766" s="7" t="e">
        <f t="shared" si="313"/>
        <v>#N/A</v>
      </c>
      <c r="T766" s="56">
        <f t="shared" si="321"/>
        <v>16</v>
      </c>
      <c r="U766" s="56">
        <f t="shared" si="314"/>
        <v>1</v>
      </c>
      <c r="W766" s="8" t="str">
        <f t="shared" si="315"/>
        <v>IN</v>
      </c>
      <c r="X766" s="58" t="str">
        <f t="shared" si="318"/>
        <v/>
      </c>
      <c r="Y766" s="59">
        <f t="shared" si="322"/>
        <v>0</v>
      </c>
      <c r="Z766" s="59">
        <f t="shared" si="323"/>
        <v>1734.7739792423322</v>
      </c>
      <c r="AA766" s="59">
        <f>IFERROR(IF(U766&gt;1,"",MAX($Z$353:Z766)*P766),0)</f>
        <v>0</v>
      </c>
      <c r="AB766" s="59">
        <f t="shared" si="324"/>
        <v>65414.654249655359</v>
      </c>
    </row>
    <row r="767" spans="1:28" ht="15.75" customHeight="1" x14ac:dyDescent="0.25">
      <c r="A767" s="78">
        <f t="shared" si="302"/>
        <v>45619</v>
      </c>
      <c r="B767" s="2" t="e">
        <f>VLOOKUP(A767,Import!$A$2:$H$8,5,FALSE)</f>
        <v>#N/A</v>
      </c>
      <c r="C767" s="54" t="e">
        <f t="shared" si="316"/>
        <v>#N/A</v>
      </c>
      <c r="D767" s="79" t="e">
        <f>VLOOKUP(A767,Import!$A$2:$H$8,2,FALSE)</f>
        <v>#N/A</v>
      </c>
      <c r="E767" s="55" t="e">
        <f t="shared" si="304"/>
        <v>#N/A</v>
      </c>
      <c r="F767" s="8" t="e">
        <f t="shared" si="303"/>
        <v>#N/A</v>
      </c>
      <c r="G767" s="76" t="e">
        <f t="shared" si="306"/>
        <v>#N/A</v>
      </c>
      <c r="H767" s="56" t="e">
        <f t="shared" si="317"/>
        <v>#N/A</v>
      </c>
      <c r="I767" s="7" t="e">
        <f t="shared" si="307"/>
        <v>#N/A</v>
      </c>
      <c r="J767" s="7" t="e">
        <f t="shared" si="308"/>
        <v>#N/A</v>
      </c>
      <c r="K767" s="56">
        <f t="shared" si="319"/>
        <v>20</v>
      </c>
      <c r="L767" s="56">
        <f t="shared" si="320"/>
        <v>4</v>
      </c>
      <c r="M767" s="56">
        <f t="shared" si="305"/>
        <v>4</v>
      </c>
      <c r="N767" s="57">
        <f t="shared" si="309"/>
        <v>4</v>
      </c>
      <c r="O767" s="57" t="e">
        <f t="shared" si="310"/>
        <v>#N/A</v>
      </c>
      <c r="P767" s="56" t="e">
        <f t="shared" si="311"/>
        <v>#N/A</v>
      </c>
      <c r="Q767" s="56" t="e">
        <f t="shared" si="301"/>
        <v>#N/A</v>
      </c>
      <c r="R767" s="7" t="e">
        <f t="shared" si="312"/>
        <v>#N/A</v>
      </c>
      <c r="S767" s="7" t="e">
        <f t="shared" si="313"/>
        <v>#N/A</v>
      </c>
      <c r="T767" s="56">
        <f t="shared" si="321"/>
        <v>16</v>
      </c>
      <c r="U767" s="56">
        <f t="shared" si="314"/>
        <v>1</v>
      </c>
      <c r="W767" s="8" t="str">
        <f t="shared" si="315"/>
        <v>IN</v>
      </c>
      <c r="X767" s="58" t="str">
        <f t="shared" si="318"/>
        <v/>
      </c>
      <c r="Y767" s="59">
        <f t="shared" si="322"/>
        <v>0</v>
      </c>
      <c r="Z767" s="59">
        <f t="shared" si="323"/>
        <v>1734.7739792423322</v>
      </c>
      <c r="AA767" s="59">
        <f>IFERROR(IF(U767&gt;1,"",MAX($Z$353:Z767)*P767),0)</f>
        <v>0</v>
      </c>
      <c r="AB767" s="59">
        <f t="shared" si="324"/>
        <v>65414.654249655359</v>
      </c>
    </row>
    <row r="768" spans="1:28" ht="15.75" customHeight="1" x14ac:dyDescent="0.25">
      <c r="A768" s="78">
        <f t="shared" si="302"/>
        <v>45620</v>
      </c>
      <c r="B768" s="2" t="e">
        <f>VLOOKUP(A768,Import!$A$2:$H$8,5,FALSE)</f>
        <v>#N/A</v>
      </c>
      <c r="C768" s="54" t="e">
        <f t="shared" si="316"/>
        <v>#N/A</v>
      </c>
      <c r="D768" s="79" t="e">
        <f>VLOOKUP(A768,Import!$A$2:$H$8,2,FALSE)</f>
        <v>#N/A</v>
      </c>
      <c r="E768" s="55" t="e">
        <f t="shared" si="304"/>
        <v>#N/A</v>
      </c>
      <c r="F768" s="8" t="e">
        <f t="shared" si="303"/>
        <v>#N/A</v>
      </c>
      <c r="G768" s="76" t="e">
        <f t="shared" si="306"/>
        <v>#N/A</v>
      </c>
      <c r="H768" s="56" t="e">
        <f t="shared" si="317"/>
        <v>#N/A</v>
      </c>
      <c r="I768" s="7" t="e">
        <f t="shared" si="307"/>
        <v>#N/A</v>
      </c>
      <c r="J768" s="7" t="e">
        <f t="shared" si="308"/>
        <v>#N/A</v>
      </c>
      <c r="K768" s="56">
        <f t="shared" si="319"/>
        <v>20</v>
      </c>
      <c r="L768" s="56">
        <f t="shared" si="320"/>
        <v>4</v>
      </c>
      <c r="M768" s="56">
        <f t="shared" si="305"/>
        <v>4</v>
      </c>
      <c r="N768" s="57">
        <f t="shared" si="309"/>
        <v>4</v>
      </c>
      <c r="O768" s="57" t="e">
        <f t="shared" si="310"/>
        <v>#N/A</v>
      </c>
      <c r="P768" s="56" t="e">
        <f t="shared" si="311"/>
        <v>#N/A</v>
      </c>
      <c r="Q768" s="56" t="e">
        <f t="shared" si="301"/>
        <v>#N/A</v>
      </c>
      <c r="R768" s="7" t="e">
        <f t="shared" si="312"/>
        <v>#N/A</v>
      </c>
      <c r="S768" s="7" t="e">
        <f t="shared" si="313"/>
        <v>#N/A</v>
      </c>
      <c r="T768" s="56">
        <f t="shared" si="321"/>
        <v>16</v>
      </c>
      <c r="U768" s="56">
        <f t="shared" si="314"/>
        <v>1</v>
      </c>
      <c r="W768" s="8" t="str">
        <f t="shared" si="315"/>
        <v>IN</v>
      </c>
      <c r="X768" s="58" t="str">
        <f t="shared" si="318"/>
        <v/>
      </c>
      <c r="Y768" s="59">
        <f t="shared" si="322"/>
        <v>0</v>
      </c>
      <c r="Z768" s="59">
        <f t="shared" si="323"/>
        <v>1734.7739792423322</v>
      </c>
      <c r="AA768" s="59">
        <f>IFERROR(IF(U768&gt;1,"",MAX($Z$353:Z768)*P768),0)</f>
        <v>0</v>
      </c>
      <c r="AB768" s="59">
        <f t="shared" si="324"/>
        <v>65414.654249655359</v>
      </c>
    </row>
    <row r="769" spans="1:28" ht="15.75" customHeight="1" x14ac:dyDescent="0.25">
      <c r="A769" s="78">
        <f t="shared" si="302"/>
        <v>45621</v>
      </c>
      <c r="B769" s="2" t="e">
        <f>VLOOKUP(A769,Import!$A$2:$H$8,5,FALSE)</f>
        <v>#N/A</v>
      </c>
      <c r="C769" s="54" t="e">
        <f t="shared" si="316"/>
        <v>#N/A</v>
      </c>
      <c r="D769" s="79" t="e">
        <f>VLOOKUP(A769,Import!$A$2:$H$8,2,FALSE)</f>
        <v>#N/A</v>
      </c>
      <c r="E769" s="55" t="e">
        <f t="shared" si="304"/>
        <v>#N/A</v>
      </c>
      <c r="F769" s="8" t="e">
        <f t="shared" si="303"/>
        <v>#N/A</v>
      </c>
      <c r="G769" s="76" t="e">
        <f t="shared" si="306"/>
        <v>#N/A</v>
      </c>
      <c r="H769" s="56" t="e">
        <f t="shared" si="317"/>
        <v>#N/A</v>
      </c>
      <c r="I769" s="7" t="e">
        <f t="shared" si="307"/>
        <v>#N/A</v>
      </c>
      <c r="J769" s="7" t="e">
        <f t="shared" si="308"/>
        <v>#N/A</v>
      </c>
      <c r="K769" s="56">
        <f t="shared" si="319"/>
        <v>20</v>
      </c>
      <c r="L769" s="56">
        <f t="shared" si="320"/>
        <v>4</v>
      </c>
      <c r="M769" s="56">
        <f t="shared" si="305"/>
        <v>4</v>
      </c>
      <c r="N769" s="57">
        <f t="shared" si="309"/>
        <v>4</v>
      </c>
      <c r="O769" s="57" t="e">
        <f t="shared" si="310"/>
        <v>#N/A</v>
      </c>
      <c r="P769" s="56" t="e">
        <f t="shared" si="311"/>
        <v>#N/A</v>
      </c>
      <c r="Q769" s="56" t="e">
        <f t="shared" si="301"/>
        <v>#N/A</v>
      </c>
      <c r="R769" s="7" t="e">
        <f t="shared" si="312"/>
        <v>#N/A</v>
      </c>
      <c r="S769" s="7" t="e">
        <f t="shared" si="313"/>
        <v>#N/A</v>
      </c>
      <c r="T769" s="56">
        <f t="shared" si="321"/>
        <v>16</v>
      </c>
      <c r="U769" s="56">
        <f t="shared" si="314"/>
        <v>1</v>
      </c>
      <c r="W769" s="8" t="str">
        <f t="shared" si="315"/>
        <v>IN</v>
      </c>
      <c r="X769" s="58" t="str">
        <f t="shared" si="318"/>
        <v/>
      </c>
      <c r="Y769" s="59">
        <f t="shared" si="322"/>
        <v>0</v>
      </c>
      <c r="Z769" s="59">
        <f t="shared" si="323"/>
        <v>1734.7739792423322</v>
      </c>
      <c r="AA769" s="59">
        <f>IFERROR(IF(U769&gt;1,"",MAX($Z$353:Z769)*P769),0)</f>
        <v>0</v>
      </c>
      <c r="AB769" s="59">
        <f t="shared" si="324"/>
        <v>65414.654249655359</v>
      </c>
    </row>
    <row r="770" spans="1:28" ht="15.75" customHeight="1" x14ac:dyDescent="0.25">
      <c r="A770" s="78">
        <f t="shared" si="302"/>
        <v>45622</v>
      </c>
      <c r="B770" s="2" t="e">
        <f>VLOOKUP(A770,Import!$A$2:$H$8,5,FALSE)</f>
        <v>#N/A</v>
      </c>
      <c r="C770" s="54" t="e">
        <f t="shared" si="316"/>
        <v>#N/A</v>
      </c>
      <c r="D770" s="79" t="e">
        <f>VLOOKUP(A770,Import!$A$2:$H$8,2,FALSE)</f>
        <v>#N/A</v>
      </c>
      <c r="E770" s="55" t="e">
        <f t="shared" si="304"/>
        <v>#N/A</v>
      </c>
      <c r="F770" s="8" t="e">
        <f t="shared" si="303"/>
        <v>#N/A</v>
      </c>
      <c r="G770" s="76" t="e">
        <f t="shared" si="306"/>
        <v>#N/A</v>
      </c>
      <c r="H770" s="56" t="e">
        <f t="shared" si="317"/>
        <v>#N/A</v>
      </c>
      <c r="I770" s="7" t="e">
        <f t="shared" si="307"/>
        <v>#N/A</v>
      </c>
      <c r="J770" s="7" t="e">
        <f t="shared" si="308"/>
        <v>#N/A</v>
      </c>
      <c r="K770" s="56">
        <f t="shared" si="319"/>
        <v>20</v>
      </c>
      <c r="L770" s="56">
        <f t="shared" si="320"/>
        <v>4</v>
      </c>
      <c r="M770" s="56">
        <f t="shared" si="305"/>
        <v>4</v>
      </c>
      <c r="N770" s="57">
        <f t="shared" si="309"/>
        <v>4</v>
      </c>
      <c r="O770" s="57" t="e">
        <f t="shared" si="310"/>
        <v>#N/A</v>
      </c>
      <c r="P770" s="56" t="e">
        <f t="shared" si="311"/>
        <v>#N/A</v>
      </c>
      <c r="Q770" s="56" t="e">
        <f t="shared" ref="Q770:Q805" si="325">IF(O769=1,D875,"")</f>
        <v>#N/A</v>
      </c>
      <c r="R770" s="7" t="e">
        <f t="shared" si="312"/>
        <v>#N/A</v>
      </c>
      <c r="S770" s="7" t="e">
        <f t="shared" si="313"/>
        <v>#N/A</v>
      </c>
      <c r="T770" s="56">
        <f t="shared" si="321"/>
        <v>16</v>
      </c>
      <c r="U770" s="56">
        <f t="shared" si="314"/>
        <v>1</v>
      </c>
      <c r="W770" s="8" t="str">
        <f t="shared" si="315"/>
        <v>IN</v>
      </c>
      <c r="X770" s="58" t="str">
        <f t="shared" si="318"/>
        <v/>
      </c>
      <c r="Y770" s="59">
        <f t="shared" si="322"/>
        <v>0</v>
      </c>
      <c r="Z770" s="59">
        <f t="shared" si="323"/>
        <v>1734.7739792423322</v>
      </c>
      <c r="AA770" s="59">
        <f>IFERROR(IF(U770&gt;1,"",MAX($Z$353:Z770)*P770),0)</f>
        <v>0</v>
      </c>
      <c r="AB770" s="59">
        <f t="shared" si="324"/>
        <v>65414.654249655359</v>
      </c>
    </row>
    <row r="771" spans="1:28" ht="15.75" customHeight="1" x14ac:dyDescent="0.25">
      <c r="A771" s="78">
        <f t="shared" ref="A771:A805" si="326">A770+1</f>
        <v>45623</v>
      </c>
      <c r="B771" s="2" t="e">
        <f>VLOOKUP(A771,Import!$A$2:$H$8,5,FALSE)</f>
        <v>#N/A</v>
      </c>
      <c r="C771" s="54" t="e">
        <f t="shared" si="316"/>
        <v>#N/A</v>
      </c>
      <c r="D771" s="79" t="e">
        <f>VLOOKUP(A771,Import!$A$2:$H$8,2,FALSE)</f>
        <v>#N/A</v>
      </c>
      <c r="E771" s="55" t="e">
        <f t="shared" si="304"/>
        <v>#N/A</v>
      </c>
      <c r="F771" s="8" t="e">
        <f t="shared" si="303"/>
        <v>#N/A</v>
      </c>
      <c r="G771" s="76" t="e">
        <f t="shared" si="306"/>
        <v>#N/A</v>
      </c>
      <c r="H771" s="56" t="e">
        <f t="shared" si="317"/>
        <v>#N/A</v>
      </c>
      <c r="I771" s="7" t="e">
        <f t="shared" si="307"/>
        <v>#N/A</v>
      </c>
      <c r="J771" s="7" t="e">
        <f t="shared" si="308"/>
        <v>#N/A</v>
      </c>
      <c r="K771" s="56">
        <f t="shared" si="319"/>
        <v>20</v>
      </c>
      <c r="L771" s="56">
        <f t="shared" si="320"/>
        <v>4</v>
      </c>
      <c r="M771" s="56">
        <f t="shared" si="305"/>
        <v>4</v>
      </c>
      <c r="N771" s="57">
        <f t="shared" si="309"/>
        <v>4</v>
      </c>
      <c r="O771" s="57" t="e">
        <f t="shared" si="310"/>
        <v>#N/A</v>
      </c>
      <c r="P771" s="56" t="e">
        <f t="shared" si="311"/>
        <v>#N/A</v>
      </c>
      <c r="Q771" s="56" t="e">
        <f t="shared" si="325"/>
        <v>#N/A</v>
      </c>
      <c r="R771" s="7" t="e">
        <f t="shared" si="312"/>
        <v>#N/A</v>
      </c>
      <c r="S771" s="7" t="e">
        <f t="shared" si="313"/>
        <v>#N/A</v>
      </c>
      <c r="T771" s="56">
        <f t="shared" si="321"/>
        <v>16</v>
      </c>
      <c r="U771" s="56">
        <f t="shared" si="314"/>
        <v>1</v>
      </c>
      <c r="W771" s="8" t="str">
        <f t="shared" si="315"/>
        <v>IN</v>
      </c>
      <c r="X771" s="58" t="str">
        <f t="shared" si="318"/>
        <v/>
      </c>
      <c r="Y771" s="59">
        <f t="shared" si="322"/>
        <v>0</v>
      </c>
      <c r="Z771" s="59">
        <f t="shared" si="323"/>
        <v>1734.7739792423322</v>
      </c>
      <c r="AA771" s="59">
        <f>IFERROR(IF(U771&gt;1,"",MAX($Z$353:Z771)*P771),0)</f>
        <v>0</v>
      </c>
      <c r="AB771" s="59">
        <f t="shared" si="324"/>
        <v>65414.654249655359</v>
      </c>
    </row>
    <row r="772" spans="1:28" ht="15.75" customHeight="1" x14ac:dyDescent="0.25">
      <c r="A772" s="78">
        <f t="shared" si="326"/>
        <v>45624</v>
      </c>
      <c r="B772" s="2" t="e">
        <f>VLOOKUP(A772,Import!$A$2:$H$8,5,FALSE)</f>
        <v>#N/A</v>
      </c>
      <c r="C772" s="54" t="e">
        <f t="shared" si="316"/>
        <v>#N/A</v>
      </c>
      <c r="D772" s="79" t="e">
        <f>VLOOKUP(A772,Import!$A$2:$H$8,2,FALSE)</f>
        <v>#N/A</v>
      </c>
      <c r="E772" s="55" t="e">
        <f t="shared" si="304"/>
        <v>#N/A</v>
      </c>
      <c r="F772" s="8" t="e">
        <f t="shared" si="303"/>
        <v>#N/A</v>
      </c>
      <c r="G772" s="76" t="e">
        <f t="shared" si="306"/>
        <v>#N/A</v>
      </c>
      <c r="H772" s="56" t="e">
        <f t="shared" si="317"/>
        <v>#N/A</v>
      </c>
      <c r="I772" s="7" t="e">
        <f t="shared" si="307"/>
        <v>#N/A</v>
      </c>
      <c r="J772" s="7" t="e">
        <f t="shared" si="308"/>
        <v>#N/A</v>
      </c>
      <c r="K772" s="56">
        <f t="shared" si="319"/>
        <v>20</v>
      </c>
      <c r="L772" s="56">
        <f t="shared" si="320"/>
        <v>4</v>
      </c>
      <c r="M772" s="56">
        <f t="shared" si="305"/>
        <v>4</v>
      </c>
      <c r="N772" s="57">
        <f t="shared" si="309"/>
        <v>4</v>
      </c>
      <c r="O772" s="57" t="e">
        <f t="shared" si="310"/>
        <v>#N/A</v>
      </c>
      <c r="P772" s="56" t="e">
        <f t="shared" si="311"/>
        <v>#N/A</v>
      </c>
      <c r="Q772" s="56" t="e">
        <f t="shared" si="325"/>
        <v>#N/A</v>
      </c>
      <c r="R772" s="7" t="e">
        <f t="shared" si="312"/>
        <v>#N/A</v>
      </c>
      <c r="S772" s="7" t="e">
        <f t="shared" si="313"/>
        <v>#N/A</v>
      </c>
      <c r="T772" s="56">
        <f t="shared" si="321"/>
        <v>16</v>
      </c>
      <c r="U772" s="56">
        <f t="shared" si="314"/>
        <v>1</v>
      </c>
      <c r="W772" s="8" t="str">
        <f t="shared" si="315"/>
        <v>IN</v>
      </c>
      <c r="X772" s="58" t="str">
        <f t="shared" si="318"/>
        <v/>
      </c>
      <c r="Y772" s="59">
        <f t="shared" si="322"/>
        <v>0</v>
      </c>
      <c r="Z772" s="59">
        <f t="shared" si="323"/>
        <v>1734.7739792423322</v>
      </c>
      <c r="AA772" s="59">
        <f>IFERROR(IF(U772&gt;1,"",MAX($Z$353:Z772)*P772),0)</f>
        <v>0</v>
      </c>
      <c r="AB772" s="59">
        <f t="shared" si="324"/>
        <v>65414.654249655359</v>
      </c>
    </row>
    <row r="773" spans="1:28" ht="15.75" customHeight="1" x14ac:dyDescent="0.25">
      <c r="A773" s="78">
        <f t="shared" si="326"/>
        <v>45625</v>
      </c>
      <c r="B773" s="2" t="e">
        <f>VLOOKUP(A773,Import!$A$2:$H$8,5,FALSE)</f>
        <v>#N/A</v>
      </c>
      <c r="C773" s="54" t="e">
        <f t="shared" si="316"/>
        <v>#N/A</v>
      </c>
      <c r="D773" s="79" t="e">
        <f>VLOOKUP(A773,Import!$A$2:$H$8,2,FALSE)</f>
        <v>#N/A</v>
      </c>
      <c r="E773" s="55" t="e">
        <f t="shared" si="304"/>
        <v>#N/A</v>
      </c>
      <c r="F773" s="8" t="e">
        <f t="shared" si="303"/>
        <v>#N/A</v>
      </c>
      <c r="G773" s="76" t="e">
        <f t="shared" si="306"/>
        <v>#N/A</v>
      </c>
      <c r="H773" s="56" t="e">
        <f t="shared" si="317"/>
        <v>#N/A</v>
      </c>
      <c r="I773" s="7" t="e">
        <f t="shared" si="307"/>
        <v>#N/A</v>
      </c>
      <c r="J773" s="7" t="e">
        <f t="shared" si="308"/>
        <v>#N/A</v>
      </c>
      <c r="K773" s="56">
        <f t="shared" si="319"/>
        <v>20</v>
      </c>
      <c r="L773" s="56">
        <f t="shared" si="320"/>
        <v>4</v>
      </c>
      <c r="M773" s="56">
        <f t="shared" si="305"/>
        <v>4</v>
      </c>
      <c r="N773" s="57">
        <f t="shared" si="309"/>
        <v>4</v>
      </c>
      <c r="O773" s="57" t="e">
        <f t="shared" si="310"/>
        <v>#N/A</v>
      </c>
      <c r="P773" s="56" t="e">
        <f t="shared" si="311"/>
        <v>#N/A</v>
      </c>
      <c r="Q773" s="56" t="e">
        <f t="shared" si="325"/>
        <v>#N/A</v>
      </c>
      <c r="R773" s="7" t="e">
        <f t="shared" si="312"/>
        <v>#N/A</v>
      </c>
      <c r="S773" s="7" t="e">
        <f t="shared" si="313"/>
        <v>#N/A</v>
      </c>
      <c r="T773" s="56">
        <f t="shared" si="321"/>
        <v>16</v>
      </c>
      <c r="U773" s="56">
        <f t="shared" si="314"/>
        <v>1</v>
      </c>
      <c r="W773" s="8" t="str">
        <f t="shared" si="315"/>
        <v>IN</v>
      </c>
      <c r="X773" s="58" t="str">
        <f t="shared" si="318"/>
        <v/>
      </c>
      <c r="Y773" s="59">
        <f t="shared" si="322"/>
        <v>0</v>
      </c>
      <c r="Z773" s="59">
        <f t="shared" si="323"/>
        <v>1734.7739792423322</v>
      </c>
      <c r="AA773" s="59">
        <f>IFERROR(IF(U773&gt;1,"",MAX($Z$353:Z773)*P773),0)</f>
        <v>0</v>
      </c>
      <c r="AB773" s="59">
        <f t="shared" si="324"/>
        <v>65414.654249655359</v>
      </c>
    </row>
    <row r="774" spans="1:28" ht="15.75" customHeight="1" x14ac:dyDescent="0.25">
      <c r="A774" s="78">
        <f t="shared" si="326"/>
        <v>45626</v>
      </c>
      <c r="B774" s="2" t="e">
        <f>VLOOKUP(A774,Import!$A$2:$H$8,5,FALSE)</f>
        <v>#N/A</v>
      </c>
      <c r="C774" s="54" t="e">
        <f t="shared" si="316"/>
        <v>#N/A</v>
      </c>
      <c r="D774" s="79" t="e">
        <f>VLOOKUP(A774,Import!$A$2:$H$8,2,FALSE)</f>
        <v>#N/A</v>
      </c>
      <c r="E774" s="55" t="e">
        <f t="shared" si="304"/>
        <v>#N/A</v>
      </c>
      <c r="F774" s="8" t="e">
        <f t="shared" ref="F774:F805" si="327">IF(E774&gt;0,IF(C775&gt;0,1,"X"),"")</f>
        <v>#N/A</v>
      </c>
      <c r="G774" s="76" t="e">
        <f t="shared" si="306"/>
        <v>#N/A</v>
      </c>
      <c r="H774" s="56" t="e">
        <f t="shared" si="317"/>
        <v>#N/A</v>
      </c>
      <c r="I774" s="7" t="e">
        <f t="shared" si="307"/>
        <v>#N/A</v>
      </c>
      <c r="J774" s="7" t="e">
        <f t="shared" si="308"/>
        <v>#N/A</v>
      </c>
      <c r="K774" s="56">
        <f t="shared" si="319"/>
        <v>20</v>
      </c>
      <c r="L774" s="56">
        <f t="shared" si="320"/>
        <v>4</v>
      </c>
      <c r="M774" s="56">
        <f t="shared" si="305"/>
        <v>4</v>
      </c>
      <c r="N774" s="57">
        <f t="shared" si="309"/>
        <v>4</v>
      </c>
      <c r="O774" s="57" t="e">
        <f t="shared" si="310"/>
        <v>#N/A</v>
      </c>
      <c r="P774" s="56" t="e">
        <f t="shared" si="311"/>
        <v>#N/A</v>
      </c>
      <c r="Q774" s="56" t="e">
        <f t="shared" si="325"/>
        <v>#N/A</v>
      </c>
      <c r="R774" s="7" t="e">
        <f t="shared" si="312"/>
        <v>#N/A</v>
      </c>
      <c r="S774" s="7" t="e">
        <f t="shared" si="313"/>
        <v>#N/A</v>
      </c>
      <c r="T774" s="56">
        <f t="shared" si="321"/>
        <v>16</v>
      </c>
      <c r="U774" s="56">
        <f t="shared" si="314"/>
        <v>1</v>
      </c>
      <c r="W774" s="8" t="str">
        <f t="shared" si="315"/>
        <v>IN</v>
      </c>
      <c r="X774" s="58" t="str">
        <f t="shared" si="318"/>
        <v/>
      </c>
      <c r="Y774" s="59">
        <f t="shared" si="322"/>
        <v>0</v>
      </c>
      <c r="Z774" s="59">
        <f t="shared" si="323"/>
        <v>1734.7739792423322</v>
      </c>
      <c r="AA774" s="59">
        <f>IFERROR(IF(U774&gt;1,"",MAX($Z$353:Z774)*P774),0)</f>
        <v>0</v>
      </c>
      <c r="AB774" s="59">
        <f t="shared" si="324"/>
        <v>65414.654249655359</v>
      </c>
    </row>
    <row r="775" spans="1:28" ht="15.75" customHeight="1" x14ac:dyDescent="0.25">
      <c r="A775" s="78">
        <f t="shared" si="326"/>
        <v>45627</v>
      </c>
      <c r="B775" s="2" t="e">
        <f>VLOOKUP(A775,Import!$A$2:$H$8,5,FALSE)</f>
        <v>#N/A</v>
      </c>
      <c r="C775" s="54" t="e">
        <f t="shared" si="316"/>
        <v>#N/A</v>
      </c>
      <c r="D775" s="79" t="e">
        <f>VLOOKUP(A775,Import!$A$2:$H$8,2,FALSE)</f>
        <v>#N/A</v>
      </c>
      <c r="E775" s="55" t="e">
        <f t="shared" ref="E775:E805" si="328">(D775-D774)/D774</f>
        <v>#N/A</v>
      </c>
      <c r="F775" s="8" t="e">
        <f t="shared" si="327"/>
        <v>#N/A</v>
      </c>
      <c r="G775" s="76" t="e">
        <f t="shared" si="306"/>
        <v>#N/A</v>
      </c>
      <c r="H775" s="56" t="e">
        <f t="shared" si="317"/>
        <v>#N/A</v>
      </c>
      <c r="I775" s="7" t="e">
        <f t="shared" si="307"/>
        <v>#N/A</v>
      </c>
      <c r="J775" s="7" t="e">
        <f t="shared" si="308"/>
        <v>#N/A</v>
      </c>
      <c r="K775" s="56">
        <f t="shared" si="319"/>
        <v>20</v>
      </c>
      <c r="L775" s="56">
        <f t="shared" si="320"/>
        <v>4</v>
      </c>
      <c r="M775" s="56">
        <f t="shared" ref="M775:M805" si="329">IF(L775&lt;L774,0,L775)</f>
        <v>4</v>
      </c>
      <c r="N775" s="57">
        <f t="shared" si="309"/>
        <v>4</v>
      </c>
      <c r="O775" s="57" t="e">
        <f t="shared" si="310"/>
        <v>#N/A</v>
      </c>
      <c r="P775" s="56" t="e">
        <f t="shared" si="311"/>
        <v>#N/A</v>
      </c>
      <c r="Q775" s="56" t="e">
        <f t="shared" si="325"/>
        <v>#N/A</v>
      </c>
      <c r="R775" s="7" t="e">
        <f t="shared" si="312"/>
        <v>#N/A</v>
      </c>
      <c r="S775" s="7" t="e">
        <f t="shared" si="313"/>
        <v>#N/A</v>
      </c>
      <c r="T775" s="56">
        <f t="shared" si="321"/>
        <v>16</v>
      </c>
      <c r="U775" s="56">
        <f t="shared" si="314"/>
        <v>1</v>
      </c>
      <c r="W775" s="8" t="str">
        <f t="shared" si="315"/>
        <v>IN</v>
      </c>
      <c r="X775" s="58" t="str">
        <f t="shared" si="318"/>
        <v/>
      </c>
      <c r="Y775" s="59">
        <f t="shared" si="322"/>
        <v>0</v>
      </c>
      <c r="Z775" s="59">
        <f t="shared" si="323"/>
        <v>1734.7739792423322</v>
      </c>
      <c r="AA775" s="59">
        <f>IFERROR(IF(U775&gt;1,"",MAX($Z$353:Z775)*P775),0)</f>
        <v>0</v>
      </c>
      <c r="AB775" s="59">
        <f t="shared" si="324"/>
        <v>65414.654249655359</v>
      </c>
    </row>
    <row r="776" spans="1:28" ht="15.75" customHeight="1" x14ac:dyDescent="0.25">
      <c r="A776" s="78">
        <f t="shared" si="326"/>
        <v>45628</v>
      </c>
      <c r="B776" s="2" t="e">
        <f>VLOOKUP(A776,Import!$A$2:$H$8,5,FALSE)</f>
        <v>#N/A</v>
      </c>
      <c r="C776" s="54" t="e">
        <f t="shared" si="316"/>
        <v>#N/A</v>
      </c>
      <c r="D776" s="79" t="e">
        <f>VLOOKUP(A776,Import!$A$2:$H$8,2,FALSE)</f>
        <v>#N/A</v>
      </c>
      <c r="E776" s="55" t="e">
        <f t="shared" si="328"/>
        <v>#N/A</v>
      </c>
      <c r="F776" s="8" t="e">
        <f t="shared" si="327"/>
        <v>#N/A</v>
      </c>
      <c r="G776" s="76" t="e">
        <f t="shared" si="306"/>
        <v>#N/A</v>
      </c>
      <c r="H776" s="56" t="e">
        <f t="shared" si="317"/>
        <v>#N/A</v>
      </c>
      <c r="I776" s="7" t="e">
        <f t="shared" si="307"/>
        <v>#N/A</v>
      </c>
      <c r="J776" s="7" t="e">
        <f t="shared" si="308"/>
        <v>#N/A</v>
      </c>
      <c r="K776" s="56">
        <f t="shared" si="319"/>
        <v>20</v>
      </c>
      <c r="L776" s="56">
        <f t="shared" si="320"/>
        <v>4</v>
      </c>
      <c r="M776" s="56">
        <f t="shared" si="329"/>
        <v>4</v>
      </c>
      <c r="N776" s="57">
        <f t="shared" si="309"/>
        <v>4</v>
      </c>
      <c r="O776" s="57" t="e">
        <f t="shared" si="310"/>
        <v>#N/A</v>
      </c>
      <c r="P776" s="56" t="e">
        <f t="shared" si="311"/>
        <v>#N/A</v>
      </c>
      <c r="Q776" s="56" t="e">
        <f t="shared" si="325"/>
        <v>#N/A</v>
      </c>
      <c r="R776" s="7" t="e">
        <f t="shared" si="312"/>
        <v>#N/A</v>
      </c>
      <c r="S776" s="7" t="e">
        <f t="shared" si="313"/>
        <v>#N/A</v>
      </c>
      <c r="T776" s="56">
        <f t="shared" si="321"/>
        <v>16</v>
      </c>
      <c r="U776" s="56">
        <f t="shared" si="314"/>
        <v>1</v>
      </c>
      <c r="W776" s="8" t="str">
        <f t="shared" si="315"/>
        <v>IN</v>
      </c>
      <c r="X776" s="58" t="str">
        <f t="shared" si="318"/>
        <v/>
      </c>
      <c r="Y776" s="59">
        <f t="shared" si="322"/>
        <v>0</v>
      </c>
      <c r="Z776" s="59">
        <f t="shared" si="323"/>
        <v>1734.7739792423322</v>
      </c>
      <c r="AA776" s="59">
        <f>IFERROR(IF(U776&gt;1,"",MAX($Z$353:Z776)*P776),0)</f>
        <v>0</v>
      </c>
      <c r="AB776" s="59">
        <f t="shared" si="324"/>
        <v>65414.654249655359</v>
      </c>
    </row>
    <row r="777" spans="1:28" ht="15.75" customHeight="1" x14ac:dyDescent="0.25">
      <c r="A777" s="78">
        <f t="shared" si="326"/>
        <v>45629</v>
      </c>
      <c r="B777" s="2" t="e">
        <f>VLOOKUP(A777,Import!$A$2:$H$8,5,FALSE)</f>
        <v>#N/A</v>
      </c>
      <c r="C777" s="54" t="e">
        <f t="shared" si="316"/>
        <v>#N/A</v>
      </c>
      <c r="D777" s="79" t="e">
        <f>VLOOKUP(A777,Import!$A$2:$H$8,2,FALSE)</f>
        <v>#N/A</v>
      </c>
      <c r="E777" s="55" t="e">
        <f t="shared" si="328"/>
        <v>#N/A</v>
      </c>
      <c r="F777" s="8" t="e">
        <f t="shared" si="327"/>
        <v>#N/A</v>
      </c>
      <c r="G777" s="76" t="e">
        <f t="shared" si="306"/>
        <v>#N/A</v>
      </c>
      <c r="H777" s="56" t="e">
        <f t="shared" si="317"/>
        <v>#N/A</v>
      </c>
      <c r="I777" s="7" t="e">
        <f t="shared" si="307"/>
        <v>#N/A</v>
      </c>
      <c r="J777" s="7" t="e">
        <f t="shared" si="308"/>
        <v>#N/A</v>
      </c>
      <c r="K777" s="56">
        <f t="shared" si="319"/>
        <v>20</v>
      </c>
      <c r="L777" s="56">
        <f t="shared" si="320"/>
        <v>4</v>
      </c>
      <c r="M777" s="56">
        <f t="shared" si="329"/>
        <v>4</v>
      </c>
      <c r="N777" s="57">
        <f t="shared" si="309"/>
        <v>4</v>
      </c>
      <c r="O777" s="57" t="e">
        <f t="shared" si="310"/>
        <v>#N/A</v>
      </c>
      <c r="P777" s="56" t="e">
        <f t="shared" si="311"/>
        <v>#N/A</v>
      </c>
      <c r="Q777" s="56" t="e">
        <f t="shared" si="325"/>
        <v>#N/A</v>
      </c>
      <c r="R777" s="7" t="e">
        <f t="shared" si="312"/>
        <v>#N/A</v>
      </c>
      <c r="S777" s="7" t="e">
        <f t="shared" si="313"/>
        <v>#N/A</v>
      </c>
      <c r="T777" s="56">
        <f t="shared" si="321"/>
        <v>16</v>
      </c>
      <c r="U777" s="56">
        <f t="shared" si="314"/>
        <v>1</v>
      </c>
      <c r="W777" s="8" t="str">
        <f t="shared" si="315"/>
        <v>IN</v>
      </c>
      <c r="X777" s="58" t="str">
        <f t="shared" si="318"/>
        <v/>
      </c>
      <c r="Y777" s="59">
        <f t="shared" si="322"/>
        <v>0</v>
      </c>
      <c r="Z777" s="59">
        <f t="shared" si="323"/>
        <v>1734.7739792423322</v>
      </c>
      <c r="AA777" s="59">
        <f>IFERROR(IF(U777&gt;1,"",MAX($Z$353:Z777)*P777),0)</f>
        <v>0</v>
      </c>
      <c r="AB777" s="59">
        <f t="shared" si="324"/>
        <v>65414.654249655359</v>
      </c>
    </row>
    <row r="778" spans="1:28" ht="15.75" customHeight="1" x14ac:dyDescent="0.25">
      <c r="A778" s="78">
        <f t="shared" si="326"/>
        <v>45630</v>
      </c>
      <c r="B778" s="2" t="e">
        <f>VLOOKUP(A778,Import!$A$2:$H$8,5,FALSE)</f>
        <v>#N/A</v>
      </c>
      <c r="C778" s="54" t="e">
        <f t="shared" si="316"/>
        <v>#N/A</v>
      </c>
      <c r="D778" s="79" t="e">
        <f>VLOOKUP(A778,Import!$A$2:$H$8,2,FALSE)</f>
        <v>#N/A</v>
      </c>
      <c r="E778" s="55" t="e">
        <f t="shared" si="328"/>
        <v>#N/A</v>
      </c>
      <c r="F778" s="8" t="e">
        <f t="shared" si="327"/>
        <v>#N/A</v>
      </c>
      <c r="G778" s="76" t="e">
        <f t="shared" ref="G778:G805" si="330">IF(F777=1,B778,"")</f>
        <v>#N/A</v>
      </c>
      <c r="H778" s="56" t="e">
        <f t="shared" si="317"/>
        <v>#N/A</v>
      </c>
      <c r="I778" s="7" t="e">
        <f t="shared" ref="I778:I805" si="331">IF(F777=1,C778,"")</f>
        <v>#N/A</v>
      </c>
      <c r="J778" s="7" t="e">
        <f t="shared" ref="J778:J805" si="332">IF(F777=1,E778,"")</f>
        <v>#N/A</v>
      </c>
      <c r="K778" s="56">
        <f t="shared" si="319"/>
        <v>20</v>
      </c>
      <c r="L778" s="56">
        <f t="shared" si="320"/>
        <v>4</v>
      </c>
      <c r="M778" s="56">
        <f t="shared" si="329"/>
        <v>4</v>
      </c>
      <c r="N778" s="57">
        <f t="shared" ref="N778:N805" si="333">IF(L778&lt;0,0,L778)</f>
        <v>4</v>
      </c>
      <c r="O778" s="57" t="e">
        <f t="shared" ref="O778:O805" si="334">IF(E778&gt;0,IF(C779&lt;0,1,"X"),"")</f>
        <v>#N/A</v>
      </c>
      <c r="P778" s="56" t="e">
        <f t="shared" ref="P778:P805" si="335">IF(O777=1,B778,"")</f>
        <v>#N/A</v>
      </c>
      <c r="Q778" s="56" t="e">
        <f t="shared" si="325"/>
        <v>#N/A</v>
      </c>
      <c r="R778" s="7" t="e">
        <f t="shared" ref="R778:R805" si="336">IF(O777=1,C778,"")</f>
        <v>#N/A</v>
      </c>
      <c r="S778" s="7" t="e">
        <f t="shared" ref="S778:S805" si="337">IF(O777=1,E778,"")</f>
        <v>#N/A</v>
      </c>
      <c r="T778" s="56">
        <f t="shared" si="321"/>
        <v>16</v>
      </c>
      <c r="U778" s="56">
        <f t="shared" ref="U778:U805" si="338">IF(L778&lt;0,0,1)</f>
        <v>1</v>
      </c>
      <c r="W778" s="8" t="str">
        <f t="shared" ref="W778:W805" si="339">IF(M778&gt;0,"IN","OUT")</f>
        <v>IN</v>
      </c>
      <c r="X778" s="58" t="str">
        <f t="shared" si="318"/>
        <v/>
      </c>
      <c r="Y778" s="59">
        <f t="shared" si="322"/>
        <v>0</v>
      </c>
      <c r="Z778" s="59">
        <f t="shared" si="323"/>
        <v>1734.7739792423322</v>
      </c>
      <c r="AA778" s="59">
        <f>IFERROR(IF(U778&gt;1,"",MAX($Z$353:Z778)*P778),0)</f>
        <v>0</v>
      </c>
      <c r="AB778" s="59">
        <f t="shared" si="324"/>
        <v>65414.654249655359</v>
      </c>
    </row>
    <row r="779" spans="1:28" ht="15.75" customHeight="1" x14ac:dyDescent="0.25">
      <c r="A779" s="78">
        <f t="shared" si="326"/>
        <v>45631</v>
      </c>
      <c r="B779" s="2" t="e">
        <f>VLOOKUP(A779,Import!$A$2:$H$8,5,FALSE)</f>
        <v>#N/A</v>
      </c>
      <c r="C779" s="54" t="e">
        <f t="shared" si="316"/>
        <v>#N/A</v>
      </c>
      <c r="D779" s="79" t="e">
        <f>VLOOKUP(A779,Import!$A$2:$H$8,2,FALSE)</f>
        <v>#N/A</v>
      </c>
      <c r="E779" s="55" t="e">
        <f t="shared" si="328"/>
        <v>#N/A</v>
      </c>
      <c r="F779" s="8" t="e">
        <f t="shared" si="327"/>
        <v>#N/A</v>
      </c>
      <c r="G779" s="76" t="e">
        <f t="shared" si="330"/>
        <v>#N/A</v>
      </c>
      <c r="H779" s="56" t="e">
        <f t="shared" si="317"/>
        <v>#N/A</v>
      </c>
      <c r="I779" s="7" t="e">
        <f t="shared" si="331"/>
        <v>#N/A</v>
      </c>
      <c r="J779" s="7" t="e">
        <f t="shared" si="332"/>
        <v>#N/A</v>
      </c>
      <c r="K779" s="56">
        <f t="shared" si="319"/>
        <v>20</v>
      </c>
      <c r="L779" s="56">
        <f t="shared" si="320"/>
        <v>4</v>
      </c>
      <c r="M779" s="56">
        <f t="shared" si="329"/>
        <v>4</v>
      </c>
      <c r="N779" s="57">
        <f t="shared" si="333"/>
        <v>4</v>
      </c>
      <c r="O779" s="57" t="e">
        <f t="shared" si="334"/>
        <v>#N/A</v>
      </c>
      <c r="P779" s="56" t="e">
        <f t="shared" si="335"/>
        <v>#N/A</v>
      </c>
      <c r="Q779" s="56" t="e">
        <f t="shared" si="325"/>
        <v>#N/A</v>
      </c>
      <c r="R779" s="7" t="e">
        <f t="shared" si="336"/>
        <v>#N/A</v>
      </c>
      <c r="S779" s="7" t="e">
        <f t="shared" si="337"/>
        <v>#N/A</v>
      </c>
      <c r="T779" s="56">
        <f t="shared" si="321"/>
        <v>16</v>
      </c>
      <c r="U779" s="56">
        <f t="shared" si="338"/>
        <v>1</v>
      </c>
      <c r="W779" s="8" t="str">
        <f t="shared" si="339"/>
        <v>IN</v>
      </c>
      <c r="X779" s="58" t="str">
        <f t="shared" si="318"/>
        <v/>
      </c>
      <c r="Y779" s="59">
        <f t="shared" si="322"/>
        <v>0</v>
      </c>
      <c r="Z779" s="59">
        <f t="shared" si="323"/>
        <v>1734.7739792423322</v>
      </c>
      <c r="AA779" s="59">
        <f>IFERROR(IF(U779&gt;1,"",MAX($Z$353:Z779)*P779),0)</f>
        <v>0</v>
      </c>
      <c r="AB779" s="59">
        <f t="shared" si="324"/>
        <v>65414.654249655359</v>
      </c>
    </row>
    <row r="780" spans="1:28" ht="15.75" customHeight="1" x14ac:dyDescent="0.25">
      <c r="A780" s="78">
        <f t="shared" si="326"/>
        <v>45632</v>
      </c>
      <c r="B780" s="2" t="e">
        <f>VLOOKUP(A780,Import!$A$2:$H$8,5,FALSE)</f>
        <v>#N/A</v>
      </c>
      <c r="C780" s="54" t="e">
        <f t="shared" si="316"/>
        <v>#N/A</v>
      </c>
      <c r="D780" s="79" t="e">
        <f>VLOOKUP(A780,Import!$A$2:$H$8,2,FALSE)</f>
        <v>#N/A</v>
      </c>
      <c r="E780" s="55" t="e">
        <f t="shared" si="328"/>
        <v>#N/A</v>
      </c>
      <c r="F780" s="8" t="e">
        <f t="shared" si="327"/>
        <v>#N/A</v>
      </c>
      <c r="G780" s="76" t="e">
        <f t="shared" si="330"/>
        <v>#N/A</v>
      </c>
      <c r="H780" s="56" t="e">
        <f t="shared" si="317"/>
        <v>#N/A</v>
      </c>
      <c r="I780" s="7" t="e">
        <f t="shared" si="331"/>
        <v>#N/A</v>
      </c>
      <c r="J780" s="7" t="e">
        <f t="shared" si="332"/>
        <v>#N/A</v>
      </c>
      <c r="K780" s="56">
        <f t="shared" si="319"/>
        <v>20</v>
      </c>
      <c r="L780" s="56">
        <f t="shared" si="320"/>
        <v>4</v>
      </c>
      <c r="M780" s="56">
        <f t="shared" si="329"/>
        <v>4</v>
      </c>
      <c r="N780" s="57">
        <f t="shared" si="333"/>
        <v>4</v>
      </c>
      <c r="O780" s="57" t="e">
        <f t="shared" si="334"/>
        <v>#N/A</v>
      </c>
      <c r="P780" s="56" t="e">
        <f t="shared" si="335"/>
        <v>#N/A</v>
      </c>
      <c r="Q780" s="56" t="e">
        <f t="shared" si="325"/>
        <v>#N/A</v>
      </c>
      <c r="R780" s="7" t="e">
        <f t="shared" si="336"/>
        <v>#N/A</v>
      </c>
      <c r="S780" s="7" t="e">
        <f t="shared" si="337"/>
        <v>#N/A</v>
      </c>
      <c r="T780" s="56">
        <f t="shared" si="321"/>
        <v>16</v>
      </c>
      <c r="U780" s="56">
        <f t="shared" si="338"/>
        <v>1</v>
      </c>
      <c r="W780" s="8" t="str">
        <f t="shared" si="339"/>
        <v>IN</v>
      </c>
      <c r="X780" s="58" t="str">
        <f t="shared" si="318"/>
        <v/>
      </c>
      <c r="Y780" s="59">
        <f t="shared" si="322"/>
        <v>0</v>
      </c>
      <c r="Z780" s="59">
        <f t="shared" si="323"/>
        <v>1734.7739792423322</v>
      </c>
      <c r="AA780" s="59">
        <f>IFERROR(IF(U780&gt;1,"",MAX($Z$353:Z780)*P780),0)</f>
        <v>0</v>
      </c>
      <c r="AB780" s="59">
        <f t="shared" si="324"/>
        <v>65414.654249655359</v>
      </c>
    </row>
    <row r="781" spans="1:28" ht="15.75" customHeight="1" x14ac:dyDescent="0.25">
      <c r="A781" s="78">
        <f t="shared" si="326"/>
        <v>45633</v>
      </c>
      <c r="B781" s="2" t="e">
        <f>VLOOKUP(A781,Import!$A$2:$H$8,5,FALSE)</f>
        <v>#N/A</v>
      </c>
      <c r="C781" s="54" t="e">
        <f t="shared" si="316"/>
        <v>#N/A</v>
      </c>
      <c r="D781" s="79" t="e">
        <f>VLOOKUP(A781,Import!$A$2:$H$8,2,FALSE)</f>
        <v>#N/A</v>
      </c>
      <c r="E781" s="55" t="e">
        <f t="shared" si="328"/>
        <v>#N/A</v>
      </c>
      <c r="F781" s="8" t="e">
        <f t="shared" si="327"/>
        <v>#N/A</v>
      </c>
      <c r="G781" s="76" t="e">
        <f t="shared" si="330"/>
        <v>#N/A</v>
      </c>
      <c r="H781" s="56" t="e">
        <f t="shared" si="317"/>
        <v>#N/A</v>
      </c>
      <c r="I781" s="7" t="e">
        <f t="shared" si="331"/>
        <v>#N/A</v>
      </c>
      <c r="J781" s="7" t="e">
        <f t="shared" si="332"/>
        <v>#N/A</v>
      </c>
      <c r="K781" s="56">
        <f t="shared" si="319"/>
        <v>20</v>
      </c>
      <c r="L781" s="56">
        <f t="shared" si="320"/>
        <v>4</v>
      </c>
      <c r="M781" s="56">
        <f t="shared" si="329"/>
        <v>4</v>
      </c>
      <c r="N781" s="57">
        <f t="shared" si="333"/>
        <v>4</v>
      </c>
      <c r="O781" s="57" t="e">
        <f t="shared" si="334"/>
        <v>#N/A</v>
      </c>
      <c r="P781" s="56" t="e">
        <f t="shared" si="335"/>
        <v>#N/A</v>
      </c>
      <c r="Q781" s="56" t="e">
        <f t="shared" si="325"/>
        <v>#N/A</v>
      </c>
      <c r="R781" s="7" t="e">
        <f t="shared" si="336"/>
        <v>#N/A</v>
      </c>
      <c r="S781" s="7" t="e">
        <f t="shared" si="337"/>
        <v>#N/A</v>
      </c>
      <c r="T781" s="56">
        <f t="shared" si="321"/>
        <v>16</v>
      </c>
      <c r="U781" s="56">
        <f t="shared" si="338"/>
        <v>1</v>
      </c>
      <c r="W781" s="8" t="str">
        <f t="shared" si="339"/>
        <v>IN</v>
      </c>
      <c r="X781" s="58" t="str">
        <f t="shared" si="318"/>
        <v/>
      </c>
      <c r="Y781" s="59">
        <f t="shared" si="322"/>
        <v>0</v>
      </c>
      <c r="Z781" s="59">
        <f t="shared" si="323"/>
        <v>1734.7739792423322</v>
      </c>
      <c r="AA781" s="59">
        <f>IFERROR(IF(U781&gt;1,"",MAX($Z$353:Z781)*P781),0)</f>
        <v>0</v>
      </c>
      <c r="AB781" s="59">
        <f t="shared" si="324"/>
        <v>65414.654249655359</v>
      </c>
    </row>
    <row r="782" spans="1:28" ht="15.75" customHeight="1" x14ac:dyDescent="0.25">
      <c r="A782" s="78">
        <f t="shared" si="326"/>
        <v>45634</v>
      </c>
      <c r="B782" s="2" t="e">
        <f>VLOOKUP(A782,Import!$A$2:$H$8,5,FALSE)</f>
        <v>#N/A</v>
      </c>
      <c r="C782" s="54" t="e">
        <f t="shared" si="316"/>
        <v>#N/A</v>
      </c>
      <c r="D782" s="79" t="e">
        <f>VLOOKUP(A782,Import!$A$2:$H$8,2,FALSE)</f>
        <v>#N/A</v>
      </c>
      <c r="E782" s="55" t="e">
        <f t="shared" si="328"/>
        <v>#N/A</v>
      </c>
      <c r="F782" s="8" t="e">
        <f t="shared" si="327"/>
        <v>#N/A</v>
      </c>
      <c r="G782" s="76" t="e">
        <f t="shared" si="330"/>
        <v>#N/A</v>
      </c>
      <c r="H782" s="56" t="e">
        <f t="shared" si="317"/>
        <v>#N/A</v>
      </c>
      <c r="I782" s="7" t="e">
        <f t="shared" si="331"/>
        <v>#N/A</v>
      </c>
      <c r="J782" s="7" t="e">
        <f t="shared" si="332"/>
        <v>#N/A</v>
      </c>
      <c r="K782" s="56">
        <f t="shared" si="319"/>
        <v>20</v>
      </c>
      <c r="L782" s="56">
        <f t="shared" si="320"/>
        <v>4</v>
      </c>
      <c r="M782" s="56">
        <f t="shared" si="329"/>
        <v>4</v>
      </c>
      <c r="N782" s="57">
        <f t="shared" si="333"/>
        <v>4</v>
      </c>
      <c r="O782" s="57" t="e">
        <f t="shared" si="334"/>
        <v>#N/A</v>
      </c>
      <c r="P782" s="56" t="e">
        <f t="shared" si="335"/>
        <v>#N/A</v>
      </c>
      <c r="Q782" s="56" t="e">
        <f t="shared" si="325"/>
        <v>#N/A</v>
      </c>
      <c r="R782" s="7" t="e">
        <f t="shared" si="336"/>
        <v>#N/A</v>
      </c>
      <c r="S782" s="7" t="e">
        <f t="shared" si="337"/>
        <v>#N/A</v>
      </c>
      <c r="T782" s="56">
        <f t="shared" si="321"/>
        <v>16</v>
      </c>
      <c r="U782" s="56">
        <f t="shared" si="338"/>
        <v>1</v>
      </c>
      <c r="W782" s="8" t="str">
        <f t="shared" si="339"/>
        <v>IN</v>
      </c>
      <c r="X782" s="58" t="str">
        <f t="shared" si="318"/>
        <v/>
      </c>
      <c r="Y782" s="59">
        <f t="shared" si="322"/>
        <v>0</v>
      </c>
      <c r="Z782" s="59">
        <f t="shared" si="323"/>
        <v>1734.7739792423322</v>
      </c>
      <c r="AA782" s="59">
        <f>IFERROR(IF(U782&gt;1,"",MAX($Z$353:Z782)*P782),0)</f>
        <v>0</v>
      </c>
      <c r="AB782" s="59">
        <f t="shared" si="324"/>
        <v>65414.654249655359</v>
      </c>
    </row>
    <row r="783" spans="1:28" ht="15.75" customHeight="1" x14ac:dyDescent="0.25">
      <c r="A783" s="78">
        <f t="shared" si="326"/>
        <v>45635</v>
      </c>
      <c r="B783" s="2" t="e">
        <f>VLOOKUP(A783,Import!$A$2:$H$8,5,FALSE)</f>
        <v>#N/A</v>
      </c>
      <c r="C783" s="54" t="e">
        <f t="shared" si="316"/>
        <v>#N/A</v>
      </c>
      <c r="D783" s="79" t="e">
        <f>VLOOKUP(A783,Import!$A$2:$H$8,2,FALSE)</f>
        <v>#N/A</v>
      </c>
      <c r="E783" s="55" t="e">
        <f t="shared" si="328"/>
        <v>#N/A</v>
      </c>
      <c r="F783" s="8" t="e">
        <f t="shared" si="327"/>
        <v>#N/A</v>
      </c>
      <c r="G783" s="76" t="e">
        <f t="shared" si="330"/>
        <v>#N/A</v>
      </c>
      <c r="H783" s="56" t="e">
        <f t="shared" si="317"/>
        <v>#N/A</v>
      </c>
      <c r="I783" s="7" t="e">
        <f t="shared" si="331"/>
        <v>#N/A</v>
      </c>
      <c r="J783" s="7" t="e">
        <f t="shared" si="332"/>
        <v>#N/A</v>
      </c>
      <c r="K783" s="56">
        <f t="shared" si="319"/>
        <v>20</v>
      </c>
      <c r="L783" s="56">
        <f t="shared" si="320"/>
        <v>4</v>
      </c>
      <c r="M783" s="56">
        <f t="shared" si="329"/>
        <v>4</v>
      </c>
      <c r="N783" s="57">
        <f t="shared" si="333"/>
        <v>4</v>
      </c>
      <c r="O783" s="57" t="e">
        <f t="shared" si="334"/>
        <v>#N/A</v>
      </c>
      <c r="P783" s="56" t="e">
        <f t="shared" si="335"/>
        <v>#N/A</v>
      </c>
      <c r="Q783" s="56" t="e">
        <f t="shared" si="325"/>
        <v>#N/A</v>
      </c>
      <c r="R783" s="7" t="e">
        <f t="shared" si="336"/>
        <v>#N/A</v>
      </c>
      <c r="S783" s="7" t="e">
        <f t="shared" si="337"/>
        <v>#N/A</v>
      </c>
      <c r="T783" s="56">
        <f t="shared" si="321"/>
        <v>16</v>
      </c>
      <c r="U783" s="56">
        <f t="shared" si="338"/>
        <v>1</v>
      </c>
      <c r="W783" s="8" t="str">
        <f t="shared" si="339"/>
        <v>IN</v>
      </c>
      <c r="X783" s="58" t="str">
        <f t="shared" si="318"/>
        <v/>
      </c>
      <c r="Y783" s="59">
        <f t="shared" si="322"/>
        <v>0</v>
      </c>
      <c r="Z783" s="59">
        <f t="shared" si="323"/>
        <v>1734.7739792423322</v>
      </c>
      <c r="AA783" s="59">
        <f>IFERROR(IF(U783&gt;1,"",MAX($Z$353:Z783)*P783),0)</f>
        <v>0</v>
      </c>
      <c r="AB783" s="59">
        <f t="shared" si="324"/>
        <v>65414.654249655359</v>
      </c>
    </row>
    <row r="784" spans="1:28" ht="15.75" customHeight="1" x14ac:dyDescent="0.25">
      <c r="A784" s="78">
        <f t="shared" si="326"/>
        <v>45636</v>
      </c>
      <c r="B784" s="2" t="e">
        <f>VLOOKUP(A784,Import!$A$2:$H$8,5,FALSE)</f>
        <v>#N/A</v>
      </c>
      <c r="C784" s="54" t="e">
        <f t="shared" si="316"/>
        <v>#N/A</v>
      </c>
      <c r="D784" s="79" t="e">
        <f>VLOOKUP(A784,Import!$A$2:$H$8,2,FALSE)</f>
        <v>#N/A</v>
      </c>
      <c r="E784" s="55" t="e">
        <f t="shared" si="328"/>
        <v>#N/A</v>
      </c>
      <c r="F784" s="8" t="e">
        <f t="shared" si="327"/>
        <v>#N/A</v>
      </c>
      <c r="G784" s="76" t="e">
        <f t="shared" si="330"/>
        <v>#N/A</v>
      </c>
      <c r="H784" s="56" t="e">
        <f t="shared" si="317"/>
        <v>#N/A</v>
      </c>
      <c r="I784" s="7" t="e">
        <f t="shared" si="331"/>
        <v>#N/A</v>
      </c>
      <c r="J784" s="7" t="e">
        <f t="shared" si="332"/>
        <v>#N/A</v>
      </c>
      <c r="K784" s="56">
        <f t="shared" si="319"/>
        <v>20</v>
      </c>
      <c r="L784" s="56">
        <f t="shared" si="320"/>
        <v>4</v>
      </c>
      <c r="M784" s="56">
        <f t="shared" si="329"/>
        <v>4</v>
      </c>
      <c r="N784" s="57">
        <f t="shared" si="333"/>
        <v>4</v>
      </c>
      <c r="O784" s="57" t="e">
        <f t="shared" si="334"/>
        <v>#N/A</v>
      </c>
      <c r="P784" s="56" t="e">
        <f t="shared" si="335"/>
        <v>#N/A</v>
      </c>
      <c r="Q784" s="56" t="e">
        <f t="shared" si="325"/>
        <v>#N/A</v>
      </c>
      <c r="R784" s="7" t="e">
        <f t="shared" si="336"/>
        <v>#N/A</v>
      </c>
      <c r="S784" s="7" t="e">
        <f t="shared" si="337"/>
        <v>#N/A</v>
      </c>
      <c r="T784" s="56">
        <f t="shared" si="321"/>
        <v>16</v>
      </c>
      <c r="U784" s="56">
        <f t="shared" si="338"/>
        <v>1</v>
      </c>
      <c r="W784" s="8" t="str">
        <f t="shared" si="339"/>
        <v>IN</v>
      </c>
      <c r="X784" s="58" t="str">
        <f t="shared" si="318"/>
        <v/>
      </c>
      <c r="Y784" s="59">
        <f t="shared" si="322"/>
        <v>0</v>
      </c>
      <c r="Z784" s="59">
        <f t="shared" si="323"/>
        <v>1734.7739792423322</v>
      </c>
      <c r="AA784" s="59">
        <f>IFERROR(IF(U784&gt;1,"",MAX($Z$353:Z784)*P784),0)</f>
        <v>0</v>
      </c>
      <c r="AB784" s="59">
        <f t="shared" si="324"/>
        <v>65414.654249655359</v>
      </c>
    </row>
    <row r="785" spans="1:28" ht="15.75" customHeight="1" x14ac:dyDescent="0.25">
      <c r="A785" s="78">
        <f t="shared" si="326"/>
        <v>45637</v>
      </c>
      <c r="B785" s="2" t="e">
        <f>VLOOKUP(A785,Import!$A$2:$H$8,5,FALSE)</f>
        <v>#N/A</v>
      </c>
      <c r="C785" s="54" t="e">
        <f t="shared" si="316"/>
        <v>#N/A</v>
      </c>
      <c r="D785" s="79" t="e">
        <f>VLOOKUP(A785,Import!$A$2:$H$8,2,FALSE)</f>
        <v>#N/A</v>
      </c>
      <c r="E785" s="55" t="e">
        <f t="shared" si="328"/>
        <v>#N/A</v>
      </c>
      <c r="F785" s="8" t="e">
        <f t="shared" si="327"/>
        <v>#N/A</v>
      </c>
      <c r="G785" s="76" t="e">
        <f t="shared" si="330"/>
        <v>#N/A</v>
      </c>
      <c r="H785" s="56" t="e">
        <f t="shared" si="317"/>
        <v>#N/A</v>
      </c>
      <c r="I785" s="7" t="e">
        <f t="shared" si="331"/>
        <v>#N/A</v>
      </c>
      <c r="J785" s="7" t="e">
        <f t="shared" si="332"/>
        <v>#N/A</v>
      </c>
      <c r="K785" s="56">
        <f t="shared" si="319"/>
        <v>20</v>
      </c>
      <c r="L785" s="56">
        <f t="shared" si="320"/>
        <v>4</v>
      </c>
      <c r="M785" s="56">
        <f t="shared" si="329"/>
        <v>4</v>
      </c>
      <c r="N785" s="57">
        <f t="shared" si="333"/>
        <v>4</v>
      </c>
      <c r="O785" s="57" t="e">
        <f t="shared" si="334"/>
        <v>#N/A</v>
      </c>
      <c r="P785" s="56" t="e">
        <f t="shared" si="335"/>
        <v>#N/A</v>
      </c>
      <c r="Q785" s="56" t="e">
        <f t="shared" si="325"/>
        <v>#N/A</v>
      </c>
      <c r="R785" s="7" t="e">
        <f t="shared" si="336"/>
        <v>#N/A</v>
      </c>
      <c r="S785" s="7" t="e">
        <f t="shared" si="337"/>
        <v>#N/A</v>
      </c>
      <c r="T785" s="56">
        <f t="shared" si="321"/>
        <v>16</v>
      </c>
      <c r="U785" s="56">
        <f t="shared" si="338"/>
        <v>1</v>
      </c>
      <c r="W785" s="8" t="str">
        <f t="shared" si="339"/>
        <v>IN</v>
      </c>
      <c r="X785" s="58" t="str">
        <f t="shared" si="318"/>
        <v/>
      </c>
      <c r="Y785" s="59">
        <f t="shared" si="322"/>
        <v>0</v>
      </c>
      <c r="Z785" s="59">
        <f t="shared" si="323"/>
        <v>1734.7739792423322</v>
      </c>
      <c r="AA785" s="59">
        <f>IFERROR(IF(U785&gt;1,"",MAX($Z$353:Z785)*P785),0)</f>
        <v>0</v>
      </c>
      <c r="AB785" s="59">
        <f t="shared" si="324"/>
        <v>65414.654249655359</v>
      </c>
    </row>
    <row r="786" spans="1:28" ht="15.75" customHeight="1" x14ac:dyDescent="0.25">
      <c r="A786" s="78">
        <f t="shared" si="326"/>
        <v>45638</v>
      </c>
      <c r="B786" s="2" t="e">
        <f>VLOOKUP(A786,Import!$A$2:$H$8,5,FALSE)</f>
        <v>#N/A</v>
      </c>
      <c r="C786" s="54" t="e">
        <f t="shared" si="316"/>
        <v>#N/A</v>
      </c>
      <c r="D786" s="79" t="e">
        <f>VLOOKUP(A786,Import!$A$2:$H$8,2,FALSE)</f>
        <v>#N/A</v>
      </c>
      <c r="E786" s="55" t="e">
        <f t="shared" si="328"/>
        <v>#N/A</v>
      </c>
      <c r="F786" s="8" t="e">
        <f t="shared" si="327"/>
        <v>#N/A</v>
      </c>
      <c r="G786" s="76" t="e">
        <f t="shared" si="330"/>
        <v>#N/A</v>
      </c>
      <c r="H786" s="56" t="e">
        <f t="shared" si="317"/>
        <v>#N/A</v>
      </c>
      <c r="I786" s="7" t="e">
        <f t="shared" si="331"/>
        <v>#N/A</v>
      </c>
      <c r="J786" s="7" t="e">
        <f t="shared" si="332"/>
        <v>#N/A</v>
      </c>
      <c r="K786" s="56">
        <f t="shared" si="319"/>
        <v>20</v>
      </c>
      <c r="L786" s="56">
        <f t="shared" si="320"/>
        <v>4</v>
      </c>
      <c r="M786" s="56">
        <f t="shared" si="329"/>
        <v>4</v>
      </c>
      <c r="N786" s="57">
        <f t="shared" si="333"/>
        <v>4</v>
      </c>
      <c r="O786" s="57" t="e">
        <f t="shared" si="334"/>
        <v>#N/A</v>
      </c>
      <c r="P786" s="56" t="e">
        <f t="shared" si="335"/>
        <v>#N/A</v>
      </c>
      <c r="Q786" s="56" t="e">
        <f t="shared" si="325"/>
        <v>#N/A</v>
      </c>
      <c r="R786" s="7" t="e">
        <f t="shared" si="336"/>
        <v>#N/A</v>
      </c>
      <c r="S786" s="7" t="e">
        <f t="shared" si="337"/>
        <v>#N/A</v>
      </c>
      <c r="T786" s="56">
        <f t="shared" si="321"/>
        <v>16</v>
      </c>
      <c r="U786" s="56">
        <f t="shared" si="338"/>
        <v>1</v>
      </c>
      <c r="W786" s="8" t="str">
        <f t="shared" si="339"/>
        <v>IN</v>
      </c>
      <c r="X786" s="58" t="str">
        <f t="shared" si="318"/>
        <v/>
      </c>
      <c r="Y786" s="59">
        <f t="shared" si="322"/>
        <v>0</v>
      </c>
      <c r="Z786" s="59">
        <f t="shared" si="323"/>
        <v>1734.7739792423322</v>
      </c>
      <c r="AA786" s="59">
        <f>IFERROR(IF(U786&gt;1,"",MAX($Z$353:Z786)*P786),0)</f>
        <v>0</v>
      </c>
      <c r="AB786" s="59">
        <f t="shared" si="324"/>
        <v>65414.654249655359</v>
      </c>
    </row>
    <row r="787" spans="1:28" ht="15.75" customHeight="1" x14ac:dyDescent="0.25">
      <c r="A787" s="78">
        <f t="shared" si="326"/>
        <v>45639</v>
      </c>
      <c r="B787" s="2" t="e">
        <f>VLOOKUP(A787,Import!$A$2:$H$8,5,FALSE)</f>
        <v>#N/A</v>
      </c>
      <c r="C787" s="54" t="e">
        <f t="shared" si="316"/>
        <v>#N/A</v>
      </c>
      <c r="D787" s="79" t="e">
        <f>VLOOKUP(A787,Import!$A$2:$H$8,2,FALSE)</f>
        <v>#N/A</v>
      </c>
      <c r="E787" s="55" t="e">
        <f t="shared" si="328"/>
        <v>#N/A</v>
      </c>
      <c r="F787" s="8" t="e">
        <f t="shared" si="327"/>
        <v>#N/A</v>
      </c>
      <c r="G787" s="76" t="e">
        <f t="shared" si="330"/>
        <v>#N/A</v>
      </c>
      <c r="H787" s="56" t="e">
        <f t="shared" si="317"/>
        <v>#N/A</v>
      </c>
      <c r="I787" s="7" t="e">
        <f t="shared" si="331"/>
        <v>#N/A</v>
      </c>
      <c r="J787" s="7" t="e">
        <f t="shared" si="332"/>
        <v>#N/A</v>
      </c>
      <c r="K787" s="56">
        <f t="shared" si="319"/>
        <v>20</v>
      </c>
      <c r="L787" s="56">
        <f t="shared" si="320"/>
        <v>4</v>
      </c>
      <c r="M787" s="56">
        <f t="shared" si="329"/>
        <v>4</v>
      </c>
      <c r="N787" s="57">
        <f t="shared" si="333"/>
        <v>4</v>
      </c>
      <c r="O787" s="57" t="e">
        <f t="shared" si="334"/>
        <v>#N/A</v>
      </c>
      <c r="P787" s="56" t="e">
        <f t="shared" si="335"/>
        <v>#N/A</v>
      </c>
      <c r="Q787" s="56" t="e">
        <f t="shared" si="325"/>
        <v>#N/A</v>
      </c>
      <c r="R787" s="7" t="e">
        <f t="shared" si="336"/>
        <v>#N/A</v>
      </c>
      <c r="S787" s="7" t="e">
        <f t="shared" si="337"/>
        <v>#N/A</v>
      </c>
      <c r="T787" s="56">
        <f t="shared" si="321"/>
        <v>16</v>
      </c>
      <c r="U787" s="56">
        <f t="shared" si="338"/>
        <v>1</v>
      </c>
      <c r="W787" s="8" t="str">
        <f t="shared" si="339"/>
        <v>IN</v>
      </c>
      <c r="X787" s="58" t="str">
        <f t="shared" si="318"/>
        <v/>
      </c>
      <c r="Y787" s="59">
        <f t="shared" si="322"/>
        <v>0</v>
      </c>
      <c r="Z787" s="59">
        <f t="shared" si="323"/>
        <v>1734.7739792423322</v>
      </c>
      <c r="AA787" s="59">
        <f>IFERROR(IF(U787&gt;1,"",MAX($Z$353:Z787)*P787),0)</f>
        <v>0</v>
      </c>
      <c r="AB787" s="59">
        <f t="shared" si="324"/>
        <v>65414.654249655359</v>
      </c>
    </row>
    <row r="788" spans="1:28" ht="15.75" customHeight="1" x14ac:dyDescent="0.25">
      <c r="A788" s="78">
        <f t="shared" si="326"/>
        <v>45640</v>
      </c>
      <c r="B788" s="2" t="e">
        <f>VLOOKUP(A788,Import!$A$2:$H$8,5,FALSE)</f>
        <v>#N/A</v>
      </c>
      <c r="C788" s="54" t="e">
        <f t="shared" si="316"/>
        <v>#N/A</v>
      </c>
      <c r="D788" s="79" t="e">
        <f>VLOOKUP(A788,Import!$A$2:$H$8,2,FALSE)</f>
        <v>#N/A</v>
      </c>
      <c r="E788" s="55" t="e">
        <f t="shared" si="328"/>
        <v>#N/A</v>
      </c>
      <c r="F788" s="8" t="e">
        <f t="shared" si="327"/>
        <v>#N/A</v>
      </c>
      <c r="G788" s="76" t="e">
        <f t="shared" si="330"/>
        <v>#N/A</v>
      </c>
      <c r="H788" s="56" t="e">
        <f t="shared" si="317"/>
        <v>#N/A</v>
      </c>
      <c r="I788" s="7" t="e">
        <f t="shared" si="331"/>
        <v>#N/A</v>
      </c>
      <c r="J788" s="7" t="e">
        <f t="shared" si="332"/>
        <v>#N/A</v>
      </c>
      <c r="K788" s="56">
        <f t="shared" si="319"/>
        <v>20</v>
      </c>
      <c r="L788" s="56">
        <f t="shared" si="320"/>
        <v>4</v>
      </c>
      <c r="M788" s="56">
        <f t="shared" si="329"/>
        <v>4</v>
      </c>
      <c r="N788" s="57">
        <f t="shared" si="333"/>
        <v>4</v>
      </c>
      <c r="O788" s="57" t="e">
        <f t="shared" si="334"/>
        <v>#N/A</v>
      </c>
      <c r="P788" s="56" t="e">
        <f t="shared" si="335"/>
        <v>#N/A</v>
      </c>
      <c r="Q788" s="56" t="e">
        <f t="shared" si="325"/>
        <v>#N/A</v>
      </c>
      <c r="R788" s="7" t="e">
        <f t="shared" si="336"/>
        <v>#N/A</v>
      </c>
      <c r="S788" s="7" t="e">
        <f t="shared" si="337"/>
        <v>#N/A</v>
      </c>
      <c r="T788" s="56">
        <f t="shared" si="321"/>
        <v>16</v>
      </c>
      <c r="U788" s="56">
        <f t="shared" si="338"/>
        <v>1</v>
      </c>
      <c r="W788" s="8" t="str">
        <f t="shared" si="339"/>
        <v>IN</v>
      </c>
      <c r="X788" s="58" t="str">
        <f t="shared" si="318"/>
        <v/>
      </c>
      <c r="Y788" s="59">
        <f t="shared" si="322"/>
        <v>0</v>
      </c>
      <c r="Z788" s="59">
        <f t="shared" si="323"/>
        <v>1734.7739792423322</v>
      </c>
      <c r="AA788" s="59">
        <f>IFERROR(IF(U788&gt;1,"",MAX($Z$353:Z788)*P788),0)</f>
        <v>0</v>
      </c>
      <c r="AB788" s="59">
        <f t="shared" si="324"/>
        <v>65414.654249655359</v>
      </c>
    </row>
    <row r="789" spans="1:28" ht="15.75" customHeight="1" x14ac:dyDescent="0.25">
      <c r="A789" s="78">
        <f t="shared" si="326"/>
        <v>45641</v>
      </c>
      <c r="B789" s="2" t="e">
        <f>VLOOKUP(A789,Import!$A$2:$H$8,5,FALSE)</f>
        <v>#N/A</v>
      </c>
      <c r="C789" s="54" t="e">
        <f t="shared" si="316"/>
        <v>#N/A</v>
      </c>
      <c r="D789" s="79" t="e">
        <f>VLOOKUP(A789,Import!$A$2:$H$8,2,FALSE)</f>
        <v>#N/A</v>
      </c>
      <c r="E789" s="55" t="e">
        <f t="shared" si="328"/>
        <v>#N/A</v>
      </c>
      <c r="F789" s="8" t="e">
        <f t="shared" si="327"/>
        <v>#N/A</v>
      </c>
      <c r="G789" s="76" t="e">
        <f t="shared" si="330"/>
        <v>#N/A</v>
      </c>
      <c r="H789" s="56" t="e">
        <f t="shared" si="317"/>
        <v>#N/A</v>
      </c>
      <c r="I789" s="7" t="e">
        <f t="shared" si="331"/>
        <v>#N/A</v>
      </c>
      <c r="J789" s="7" t="e">
        <f t="shared" si="332"/>
        <v>#N/A</v>
      </c>
      <c r="K789" s="56">
        <f t="shared" si="319"/>
        <v>20</v>
      </c>
      <c r="L789" s="56">
        <f t="shared" si="320"/>
        <v>4</v>
      </c>
      <c r="M789" s="56">
        <f t="shared" si="329"/>
        <v>4</v>
      </c>
      <c r="N789" s="57">
        <f t="shared" si="333"/>
        <v>4</v>
      </c>
      <c r="O789" s="57" t="e">
        <f t="shared" si="334"/>
        <v>#N/A</v>
      </c>
      <c r="P789" s="56" t="e">
        <f t="shared" si="335"/>
        <v>#N/A</v>
      </c>
      <c r="Q789" s="56" t="e">
        <f t="shared" si="325"/>
        <v>#N/A</v>
      </c>
      <c r="R789" s="7" t="e">
        <f t="shared" si="336"/>
        <v>#N/A</v>
      </c>
      <c r="S789" s="7" t="e">
        <f t="shared" si="337"/>
        <v>#N/A</v>
      </c>
      <c r="T789" s="56">
        <f t="shared" si="321"/>
        <v>16</v>
      </c>
      <c r="U789" s="56">
        <f t="shared" si="338"/>
        <v>1</v>
      </c>
      <c r="W789" s="8" t="str">
        <f t="shared" si="339"/>
        <v>IN</v>
      </c>
      <c r="X789" s="58" t="str">
        <f t="shared" si="318"/>
        <v/>
      </c>
      <c r="Y789" s="59">
        <f t="shared" si="322"/>
        <v>0</v>
      </c>
      <c r="Z789" s="59">
        <f t="shared" si="323"/>
        <v>1734.7739792423322</v>
      </c>
      <c r="AA789" s="59">
        <f>IFERROR(IF(U789&gt;1,"",MAX($Z$353:Z789)*P789),0)</f>
        <v>0</v>
      </c>
      <c r="AB789" s="59">
        <f t="shared" si="324"/>
        <v>65414.654249655359</v>
      </c>
    </row>
    <row r="790" spans="1:28" ht="15.75" customHeight="1" x14ac:dyDescent="0.25">
      <c r="A790" s="78">
        <f t="shared" si="326"/>
        <v>45642</v>
      </c>
      <c r="B790" s="2" t="e">
        <f>VLOOKUP(A790,Import!$A$2:$H$8,5,FALSE)</f>
        <v>#N/A</v>
      </c>
      <c r="C790" s="54" t="e">
        <f t="shared" si="316"/>
        <v>#N/A</v>
      </c>
      <c r="D790" s="79" t="e">
        <f>VLOOKUP(A790,Import!$A$2:$H$8,2,FALSE)</f>
        <v>#N/A</v>
      </c>
      <c r="E790" s="55" t="e">
        <f t="shared" si="328"/>
        <v>#N/A</v>
      </c>
      <c r="F790" s="8" t="e">
        <f t="shared" si="327"/>
        <v>#N/A</v>
      </c>
      <c r="G790" s="76" t="e">
        <f t="shared" si="330"/>
        <v>#N/A</v>
      </c>
      <c r="H790" s="56" t="e">
        <f t="shared" si="317"/>
        <v>#N/A</v>
      </c>
      <c r="I790" s="7" t="e">
        <f t="shared" si="331"/>
        <v>#N/A</v>
      </c>
      <c r="J790" s="7" t="e">
        <f t="shared" si="332"/>
        <v>#N/A</v>
      </c>
      <c r="K790" s="56">
        <f t="shared" si="319"/>
        <v>20</v>
      </c>
      <c r="L790" s="56">
        <f t="shared" si="320"/>
        <v>4</v>
      </c>
      <c r="M790" s="56">
        <f t="shared" si="329"/>
        <v>4</v>
      </c>
      <c r="N790" s="57">
        <f t="shared" si="333"/>
        <v>4</v>
      </c>
      <c r="O790" s="57" t="e">
        <f t="shared" si="334"/>
        <v>#N/A</v>
      </c>
      <c r="P790" s="56" t="e">
        <f t="shared" si="335"/>
        <v>#N/A</v>
      </c>
      <c r="Q790" s="56" t="e">
        <f t="shared" si="325"/>
        <v>#N/A</v>
      </c>
      <c r="R790" s="7" t="e">
        <f t="shared" si="336"/>
        <v>#N/A</v>
      </c>
      <c r="S790" s="7" t="e">
        <f t="shared" si="337"/>
        <v>#N/A</v>
      </c>
      <c r="T790" s="56">
        <f t="shared" si="321"/>
        <v>16</v>
      </c>
      <c r="U790" s="56">
        <f t="shared" si="338"/>
        <v>1</v>
      </c>
      <c r="W790" s="8" t="str">
        <f t="shared" si="339"/>
        <v>IN</v>
      </c>
      <c r="X790" s="58" t="str">
        <f t="shared" si="318"/>
        <v/>
      </c>
      <c r="Y790" s="59">
        <f t="shared" si="322"/>
        <v>0</v>
      </c>
      <c r="Z790" s="59">
        <f t="shared" si="323"/>
        <v>1734.7739792423322</v>
      </c>
      <c r="AA790" s="59">
        <f>IFERROR(IF(U790&gt;1,"",MAX($Z$353:Z790)*P790),0)</f>
        <v>0</v>
      </c>
      <c r="AB790" s="59">
        <f t="shared" si="324"/>
        <v>65414.654249655359</v>
      </c>
    </row>
    <row r="791" spans="1:28" ht="15.75" customHeight="1" x14ac:dyDescent="0.25">
      <c r="A791" s="78">
        <f t="shared" si="326"/>
        <v>45643</v>
      </c>
      <c r="B791" s="2" t="e">
        <f>VLOOKUP(A791,Import!$A$2:$H$8,5,FALSE)</f>
        <v>#N/A</v>
      </c>
      <c r="C791" s="54" t="e">
        <f t="shared" si="316"/>
        <v>#N/A</v>
      </c>
      <c r="D791" s="79" t="e">
        <f>VLOOKUP(A791,Import!$A$2:$H$8,2,FALSE)</f>
        <v>#N/A</v>
      </c>
      <c r="E791" s="55" t="e">
        <f t="shared" si="328"/>
        <v>#N/A</v>
      </c>
      <c r="F791" s="8" t="e">
        <f t="shared" si="327"/>
        <v>#N/A</v>
      </c>
      <c r="G791" s="76" t="e">
        <f t="shared" si="330"/>
        <v>#N/A</v>
      </c>
      <c r="H791" s="56" t="e">
        <f t="shared" si="317"/>
        <v>#N/A</v>
      </c>
      <c r="I791" s="7" t="e">
        <f t="shared" si="331"/>
        <v>#N/A</v>
      </c>
      <c r="J791" s="7" t="e">
        <f t="shared" si="332"/>
        <v>#N/A</v>
      </c>
      <c r="K791" s="56">
        <f t="shared" si="319"/>
        <v>20</v>
      </c>
      <c r="L791" s="56">
        <f t="shared" si="320"/>
        <v>4</v>
      </c>
      <c r="M791" s="56">
        <f t="shared" si="329"/>
        <v>4</v>
      </c>
      <c r="N791" s="57">
        <f t="shared" si="333"/>
        <v>4</v>
      </c>
      <c r="O791" s="57" t="e">
        <f t="shared" si="334"/>
        <v>#N/A</v>
      </c>
      <c r="P791" s="56" t="e">
        <f t="shared" si="335"/>
        <v>#N/A</v>
      </c>
      <c r="Q791" s="56" t="e">
        <f t="shared" si="325"/>
        <v>#N/A</v>
      </c>
      <c r="R791" s="7" t="e">
        <f t="shared" si="336"/>
        <v>#N/A</v>
      </c>
      <c r="S791" s="7" t="e">
        <f t="shared" si="337"/>
        <v>#N/A</v>
      </c>
      <c r="T791" s="56">
        <f t="shared" si="321"/>
        <v>16</v>
      </c>
      <c r="U791" s="56">
        <f t="shared" si="338"/>
        <v>1</v>
      </c>
      <c r="W791" s="8" t="str">
        <f t="shared" si="339"/>
        <v>IN</v>
      </c>
      <c r="X791" s="58" t="str">
        <f t="shared" si="318"/>
        <v/>
      </c>
      <c r="Y791" s="59">
        <f t="shared" si="322"/>
        <v>0</v>
      </c>
      <c r="Z791" s="59">
        <f t="shared" si="323"/>
        <v>1734.7739792423322</v>
      </c>
      <c r="AA791" s="59">
        <f>IFERROR(IF(U791&gt;1,"",MAX($Z$353:Z791)*P791),0)</f>
        <v>0</v>
      </c>
      <c r="AB791" s="59">
        <f t="shared" si="324"/>
        <v>65414.654249655359</v>
      </c>
    </row>
    <row r="792" spans="1:28" ht="15.75" customHeight="1" x14ac:dyDescent="0.25">
      <c r="A792" s="78">
        <f t="shared" si="326"/>
        <v>45644</v>
      </c>
      <c r="B792" s="2" t="e">
        <f>VLOOKUP(A792,Import!$A$2:$H$8,5,FALSE)</f>
        <v>#N/A</v>
      </c>
      <c r="C792" s="54" t="e">
        <f t="shared" si="316"/>
        <v>#N/A</v>
      </c>
      <c r="D792" s="79" t="e">
        <f>VLOOKUP(A792,Import!$A$2:$H$8,2,FALSE)</f>
        <v>#N/A</v>
      </c>
      <c r="E792" s="55" t="e">
        <f t="shared" si="328"/>
        <v>#N/A</v>
      </c>
      <c r="F792" s="8" t="e">
        <f t="shared" si="327"/>
        <v>#N/A</v>
      </c>
      <c r="G792" s="76" t="e">
        <f t="shared" si="330"/>
        <v>#N/A</v>
      </c>
      <c r="H792" s="56" t="e">
        <f t="shared" si="317"/>
        <v>#N/A</v>
      </c>
      <c r="I792" s="7" t="e">
        <f t="shared" si="331"/>
        <v>#N/A</v>
      </c>
      <c r="J792" s="7" t="e">
        <f t="shared" si="332"/>
        <v>#N/A</v>
      </c>
      <c r="K792" s="56">
        <f t="shared" si="319"/>
        <v>20</v>
      </c>
      <c r="L792" s="56">
        <f t="shared" si="320"/>
        <v>4</v>
      </c>
      <c r="M792" s="56">
        <f t="shared" si="329"/>
        <v>4</v>
      </c>
      <c r="N792" s="57">
        <f t="shared" si="333"/>
        <v>4</v>
      </c>
      <c r="O792" s="57" t="e">
        <f t="shared" si="334"/>
        <v>#N/A</v>
      </c>
      <c r="P792" s="56" t="e">
        <f t="shared" si="335"/>
        <v>#N/A</v>
      </c>
      <c r="Q792" s="56" t="e">
        <f t="shared" si="325"/>
        <v>#N/A</v>
      </c>
      <c r="R792" s="7" t="e">
        <f t="shared" si="336"/>
        <v>#N/A</v>
      </c>
      <c r="S792" s="7" t="e">
        <f t="shared" si="337"/>
        <v>#N/A</v>
      </c>
      <c r="T792" s="56">
        <f t="shared" si="321"/>
        <v>16</v>
      </c>
      <c r="U792" s="56">
        <f t="shared" si="338"/>
        <v>1</v>
      </c>
      <c r="W792" s="8" t="str">
        <f t="shared" si="339"/>
        <v>IN</v>
      </c>
      <c r="X792" s="58" t="str">
        <f t="shared" si="318"/>
        <v/>
      </c>
      <c r="Y792" s="59">
        <f t="shared" si="322"/>
        <v>0</v>
      </c>
      <c r="Z792" s="59">
        <f t="shared" si="323"/>
        <v>1734.7739792423322</v>
      </c>
      <c r="AA792" s="59">
        <f>IFERROR(IF(U792&gt;1,"",MAX($Z$353:Z792)*P792),0)</f>
        <v>0</v>
      </c>
      <c r="AB792" s="59">
        <f t="shared" si="324"/>
        <v>65414.654249655359</v>
      </c>
    </row>
    <row r="793" spans="1:28" ht="15.75" customHeight="1" x14ac:dyDescent="0.25">
      <c r="A793" s="78">
        <f t="shared" si="326"/>
        <v>45645</v>
      </c>
      <c r="B793" s="2" t="e">
        <f>VLOOKUP(A793,Import!$A$2:$H$8,5,FALSE)</f>
        <v>#N/A</v>
      </c>
      <c r="C793" s="54" t="e">
        <f t="shared" ref="C793:C805" si="340">(B793-B792)/B792</f>
        <v>#N/A</v>
      </c>
      <c r="D793" s="79" t="e">
        <f>VLOOKUP(A793,Import!$A$2:$H$8,2,FALSE)</f>
        <v>#N/A</v>
      </c>
      <c r="E793" s="55" t="e">
        <f t="shared" si="328"/>
        <v>#N/A</v>
      </c>
      <c r="F793" s="8" t="e">
        <f t="shared" si="327"/>
        <v>#N/A</v>
      </c>
      <c r="G793" s="76" t="e">
        <f t="shared" si="330"/>
        <v>#N/A</v>
      </c>
      <c r="H793" s="56" t="e">
        <f t="shared" si="317"/>
        <v>#N/A</v>
      </c>
      <c r="I793" s="7" t="e">
        <f t="shared" si="331"/>
        <v>#N/A</v>
      </c>
      <c r="J793" s="7" t="e">
        <f t="shared" si="332"/>
        <v>#N/A</v>
      </c>
      <c r="K793" s="56">
        <f t="shared" si="319"/>
        <v>20</v>
      </c>
      <c r="L793" s="56">
        <f t="shared" si="320"/>
        <v>4</v>
      </c>
      <c r="M793" s="56">
        <f t="shared" si="329"/>
        <v>4</v>
      </c>
      <c r="N793" s="57">
        <f t="shared" si="333"/>
        <v>4</v>
      </c>
      <c r="O793" s="57" t="e">
        <f t="shared" si="334"/>
        <v>#N/A</v>
      </c>
      <c r="P793" s="56" t="e">
        <f t="shared" si="335"/>
        <v>#N/A</v>
      </c>
      <c r="Q793" s="56" t="e">
        <f t="shared" si="325"/>
        <v>#N/A</v>
      </c>
      <c r="R793" s="7" t="e">
        <f t="shared" si="336"/>
        <v>#N/A</v>
      </c>
      <c r="S793" s="7" t="e">
        <f t="shared" si="337"/>
        <v>#N/A</v>
      </c>
      <c r="T793" s="56">
        <f t="shared" si="321"/>
        <v>16</v>
      </c>
      <c r="U793" s="56">
        <f t="shared" si="338"/>
        <v>1</v>
      </c>
      <c r="W793" s="8" t="str">
        <f t="shared" si="339"/>
        <v>IN</v>
      </c>
      <c r="X793" s="58" t="str">
        <f t="shared" si="318"/>
        <v/>
      </c>
      <c r="Y793" s="59">
        <f t="shared" si="322"/>
        <v>0</v>
      </c>
      <c r="Z793" s="59">
        <f t="shared" si="323"/>
        <v>1734.7739792423322</v>
      </c>
      <c r="AA793" s="59">
        <f>IFERROR(IF(U793&gt;1,"",MAX($Z$353:Z793)*P793),0)</f>
        <v>0</v>
      </c>
      <c r="AB793" s="59">
        <f t="shared" si="324"/>
        <v>65414.654249655359</v>
      </c>
    </row>
    <row r="794" spans="1:28" ht="15.75" customHeight="1" x14ac:dyDescent="0.25">
      <c r="A794" s="78">
        <f t="shared" si="326"/>
        <v>45646</v>
      </c>
      <c r="B794" s="2" t="e">
        <f>VLOOKUP(A794,Import!$A$2:$H$8,5,FALSE)</f>
        <v>#N/A</v>
      </c>
      <c r="C794" s="54" t="e">
        <f t="shared" si="340"/>
        <v>#N/A</v>
      </c>
      <c r="D794" s="79" t="e">
        <f>VLOOKUP(A794,Import!$A$2:$H$8,2,FALSE)</f>
        <v>#N/A</v>
      </c>
      <c r="E794" s="55" t="e">
        <f t="shared" si="328"/>
        <v>#N/A</v>
      </c>
      <c r="F794" s="8" t="e">
        <f t="shared" si="327"/>
        <v>#N/A</v>
      </c>
      <c r="G794" s="76" t="e">
        <f t="shared" si="330"/>
        <v>#N/A</v>
      </c>
      <c r="H794" s="56" t="e">
        <f t="shared" si="317"/>
        <v>#N/A</v>
      </c>
      <c r="I794" s="7" t="e">
        <f t="shared" si="331"/>
        <v>#N/A</v>
      </c>
      <c r="J794" s="7" t="e">
        <f t="shared" si="332"/>
        <v>#N/A</v>
      </c>
      <c r="K794" s="56">
        <f t="shared" si="319"/>
        <v>20</v>
      </c>
      <c r="L794" s="56">
        <f t="shared" si="320"/>
        <v>4</v>
      </c>
      <c r="M794" s="56">
        <f t="shared" si="329"/>
        <v>4</v>
      </c>
      <c r="N794" s="57">
        <f t="shared" si="333"/>
        <v>4</v>
      </c>
      <c r="O794" s="57" t="e">
        <f t="shared" si="334"/>
        <v>#N/A</v>
      </c>
      <c r="P794" s="56" t="e">
        <f t="shared" si="335"/>
        <v>#N/A</v>
      </c>
      <c r="Q794" s="56" t="e">
        <f t="shared" si="325"/>
        <v>#N/A</v>
      </c>
      <c r="R794" s="7" t="e">
        <f t="shared" si="336"/>
        <v>#N/A</v>
      </c>
      <c r="S794" s="7" t="e">
        <f t="shared" si="337"/>
        <v>#N/A</v>
      </c>
      <c r="T794" s="56">
        <f t="shared" si="321"/>
        <v>16</v>
      </c>
      <c r="U794" s="56">
        <f t="shared" si="338"/>
        <v>1</v>
      </c>
      <c r="W794" s="8" t="str">
        <f t="shared" si="339"/>
        <v>IN</v>
      </c>
      <c r="X794" s="58" t="str">
        <f t="shared" si="318"/>
        <v/>
      </c>
      <c r="Y794" s="59">
        <f t="shared" si="322"/>
        <v>0</v>
      </c>
      <c r="Z794" s="59">
        <f t="shared" si="323"/>
        <v>1734.7739792423322</v>
      </c>
      <c r="AA794" s="59">
        <f>IFERROR(IF(U794&gt;1,"",MAX($Z$353:Z794)*P794),0)</f>
        <v>0</v>
      </c>
      <c r="AB794" s="59">
        <f t="shared" si="324"/>
        <v>65414.654249655359</v>
      </c>
    </row>
    <row r="795" spans="1:28" ht="15.75" customHeight="1" x14ac:dyDescent="0.25">
      <c r="A795" s="78">
        <f t="shared" si="326"/>
        <v>45647</v>
      </c>
      <c r="B795" s="2" t="e">
        <f>VLOOKUP(A795,Import!$A$2:$H$8,5,FALSE)</f>
        <v>#N/A</v>
      </c>
      <c r="C795" s="54" t="e">
        <f t="shared" si="340"/>
        <v>#N/A</v>
      </c>
      <c r="D795" s="79" t="e">
        <f>VLOOKUP(A795,Import!$A$2:$H$8,2,FALSE)</f>
        <v>#N/A</v>
      </c>
      <c r="E795" s="55" t="e">
        <f t="shared" si="328"/>
        <v>#N/A</v>
      </c>
      <c r="F795" s="8" t="e">
        <f t="shared" si="327"/>
        <v>#N/A</v>
      </c>
      <c r="G795" s="76" t="e">
        <f t="shared" si="330"/>
        <v>#N/A</v>
      </c>
      <c r="H795" s="56" t="e">
        <f t="shared" si="317"/>
        <v>#N/A</v>
      </c>
      <c r="I795" s="7" t="e">
        <f t="shared" si="331"/>
        <v>#N/A</v>
      </c>
      <c r="J795" s="7" t="e">
        <f t="shared" si="332"/>
        <v>#N/A</v>
      </c>
      <c r="K795" s="56">
        <f t="shared" si="319"/>
        <v>20</v>
      </c>
      <c r="L795" s="56">
        <f t="shared" si="320"/>
        <v>4</v>
      </c>
      <c r="M795" s="56">
        <f t="shared" si="329"/>
        <v>4</v>
      </c>
      <c r="N795" s="57">
        <f t="shared" si="333"/>
        <v>4</v>
      </c>
      <c r="O795" s="57" t="e">
        <f t="shared" si="334"/>
        <v>#N/A</v>
      </c>
      <c r="P795" s="56" t="e">
        <f t="shared" si="335"/>
        <v>#N/A</v>
      </c>
      <c r="Q795" s="56" t="e">
        <f t="shared" si="325"/>
        <v>#N/A</v>
      </c>
      <c r="R795" s="7" t="e">
        <f t="shared" si="336"/>
        <v>#N/A</v>
      </c>
      <c r="S795" s="7" t="e">
        <f t="shared" si="337"/>
        <v>#N/A</v>
      </c>
      <c r="T795" s="56">
        <f t="shared" si="321"/>
        <v>16</v>
      </c>
      <c r="U795" s="56">
        <f t="shared" si="338"/>
        <v>1</v>
      </c>
      <c r="W795" s="8" t="str">
        <f t="shared" si="339"/>
        <v>IN</v>
      </c>
      <c r="X795" s="58" t="str">
        <f t="shared" si="318"/>
        <v/>
      </c>
      <c r="Y795" s="59">
        <f t="shared" si="322"/>
        <v>0</v>
      </c>
      <c r="Z795" s="59">
        <f t="shared" si="323"/>
        <v>1734.7739792423322</v>
      </c>
      <c r="AA795" s="59">
        <f>IFERROR(IF(U795&gt;1,"",MAX($Z$353:Z795)*P795),0)</f>
        <v>0</v>
      </c>
      <c r="AB795" s="59">
        <f t="shared" si="324"/>
        <v>65414.654249655359</v>
      </c>
    </row>
    <row r="796" spans="1:28" ht="15.75" customHeight="1" x14ac:dyDescent="0.25">
      <c r="A796" s="78">
        <f t="shared" si="326"/>
        <v>45648</v>
      </c>
      <c r="B796" s="2" t="e">
        <f>VLOOKUP(A796,Import!$A$2:$H$8,5,FALSE)</f>
        <v>#N/A</v>
      </c>
      <c r="C796" s="54" t="e">
        <f t="shared" si="340"/>
        <v>#N/A</v>
      </c>
      <c r="D796" s="79" t="e">
        <f>VLOOKUP(A796,Import!$A$2:$H$8,2,FALSE)</f>
        <v>#N/A</v>
      </c>
      <c r="E796" s="55" t="e">
        <f t="shared" si="328"/>
        <v>#N/A</v>
      </c>
      <c r="F796" s="8" t="e">
        <f t="shared" si="327"/>
        <v>#N/A</v>
      </c>
      <c r="G796" s="76" t="e">
        <f t="shared" si="330"/>
        <v>#N/A</v>
      </c>
      <c r="H796" s="56" t="e">
        <f t="shared" si="317"/>
        <v>#N/A</v>
      </c>
      <c r="I796" s="7" t="e">
        <f t="shared" si="331"/>
        <v>#N/A</v>
      </c>
      <c r="J796" s="7" t="e">
        <f t="shared" si="332"/>
        <v>#N/A</v>
      </c>
      <c r="K796" s="56">
        <f t="shared" si="319"/>
        <v>20</v>
      </c>
      <c r="L796" s="56">
        <f t="shared" si="320"/>
        <v>4</v>
      </c>
      <c r="M796" s="56">
        <f t="shared" si="329"/>
        <v>4</v>
      </c>
      <c r="N796" s="57">
        <f t="shared" si="333"/>
        <v>4</v>
      </c>
      <c r="O796" s="57" t="e">
        <f t="shared" si="334"/>
        <v>#N/A</v>
      </c>
      <c r="P796" s="56" t="e">
        <f t="shared" si="335"/>
        <v>#N/A</v>
      </c>
      <c r="Q796" s="56" t="e">
        <f t="shared" si="325"/>
        <v>#N/A</v>
      </c>
      <c r="R796" s="7" t="e">
        <f t="shared" si="336"/>
        <v>#N/A</v>
      </c>
      <c r="S796" s="7" t="e">
        <f t="shared" si="337"/>
        <v>#N/A</v>
      </c>
      <c r="T796" s="56">
        <f t="shared" si="321"/>
        <v>16</v>
      </c>
      <c r="U796" s="56">
        <f t="shared" si="338"/>
        <v>1</v>
      </c>
      <c r="W796" s="8" t="str">
        <f t="shared" si="339"/>
        <v>IN</v>
      </c>
      <c r="X796" s="58" t="str">
        <f t="shared" si="318"/>
        <v/>
      </c>
      <c r="Y796" s="59">
        <f t="shared" si="322"/>
        <v>0</v>
      </c>
      <c r="Z796" s="59">
        <f t="shared" si="323"/>
        <v>1734.7739792423322</v>
      </c>
      <c r="AA796" s="59">
        <f>IFERROR(IF(U796&gt;1,"",MAX($Z$353:Z796)*P796),0)</f>
        <v>0</v>
      </c>
      <c r="AB796" s="59">
        <f t="shared" si="324"/>
        <v>65414.654249655359</v>
      </c>
    </row>
    <row r="797" spans="1:28" ht="15.75" customHeight="1" x14ac:dyDescent="0.25">
      <c r="A797" s="78">
        <f t="shared" si="326"/>
        <v>45649</v>
      </c>
      <c r="B797" s="2" t="e">
        <f>VLOOKUP(A797,Import!$A$2:$H$8,5,FALSE)</f>
        <v>#N/A</v>
      </c>
      <c r="C797" s="54" t="e">
        <f t="shared" si="340"/>
        <v>#N/A</v>
      </c>
      <c r="D797" s="79" t="e">
        <f>VLOOKUP(A797,Import!$A$2:$H$8,2,FALSE)</f>
        <v>#N/A</v>
      </c>
      <c r="E797" s="55" t="e">
        <f t="shared" si="328"/>
        <v>#N/A</v>
      </c>
      <c r="F797" s="8" t="e">
        <f t="shared" si="327"/>
        <v>#N/A</v>
      </c>
      <c r="G797" s="76" t="e">
        <f t="shared" si="330"/>
        <v>#N/A</v>
      </c>
      <c r="H797" s="56" t="e">
        <f t="shared" si="317"/>
        <v>#N/A</v>
      </c>
      <c r="I797" s="7" t="e">
        <f t="shared" si="331"/>
        <v>#N/A</v>
      </c>
      <c r="J797" s="7" t="e">
        <f t="shared" si="332"/>
        <v>#N/A</v>
      </c>
      <c r="K797" s="56">
        <f t="shared" si="319"/>
        <v>20</v>
      </c>
      <c r="L797" s="56">
        <f t="shared" si="320"/>
        <v>4</v>
      </c>
      <c r="M797" s="56">
        <f t="shared" si="329"/>
        <v>4</v>
      </c>
      <c r="N797" s="57">
        <f t="shared" si="333"/>
        <v>4</v>
      </c>
      <c r="O797" s="57" t="e">
        <f t="shared" si="334"/>
        <v>#N/A</v>
      </c>
      <c r="P797" s="56" t="e">
        <f t="shared" si="335"/>
        <v>#N/A</v>
      </c>
      <c r="Q797" s="56" t="e">
        <f t="shared" si="325"/>
        <v>#N/A</v>
      </c>
      <c r="R797" s="7" t="e">
        <f t="shared" si="336"/>
        <v>#N/A</v>
      </c>
      <c r="S797" s="7" t="e">
        <f t="shared" si="337"/>
        <v>#N/A</v>
      </c>
      <c r="T797" s="56">
        <f t="shared" si="321"/>
        <v>16</v>
      </c>
      <c r="U797" s="56">
        <f t="shared" si="338"/>
        <v>1</v>
      </c>
      <c r="W797" s="8" t="str">
        <f t="shared" si="339"/>
        <v>IN</v>
      </c>
      <c r="X797" s="58" t="str">
        <f t="shared" si="318"/>
        <v/>
      </c>
      <c r="Y797" s="59">
        <f t="shared" si="322"/>
        <v>0</v>
      </c>
      <c r="Z797" s="59">
        <f t="shared" si="323"/>
        <v>1734.7739792423322</v>
      </c>
      <c r="AA797" s="59">
        <f>IFERROR(IF(U797&gt;1,"",MAX($Z$353:Z797)*P797),0)</f>
        <v>0</v>
      </c>
      <c r="AB797" s="59">
        <f t="shared" si="324"/>
        <v>65414.654249655359</v>
      </c>
    </row>
    <row r="798" spans="1:28" ht="15.75" customHeight="1" x14ac:dyDescent="0.25">
      <c r="A798" s="78">
        <f t="shared" si="326"/>
        <v>45650</v>
      </c>
      <c r="B798" s="2" t="e">
        <f>VLOOKUP(A798,Import!$A$2:$H$8,5,FALSE)</f>
        <v>#N/A</v>
      </c>
      <c r="C798" s="54" t="e">
        <f t="shared" si="340"/>
        <v>#N/A</v>
      </c>
      <c r="D798" s="79" t="e">
        <f>VLOOKUP(A798,Import!$A$2:$H$8,2,FALSE)</f>
        <v>#N/A</v>
      </c>
      <c r="E798" s="55" t="e">
        <f t="shared" si="328"/>
        <v>#N/A</v>
      </c>
      <c r="F798" s="8" t="e">
        <f t="shared" si="327"/>
        <v>#N/A</v>
      </c>
      <c r="G798" s="76" t="e">
        <f t="shared" si="330"/>
        <v>#N/A</v>
      </c>
      <c r="H798" s="56" t="e">
        <f t="shared" si="317"/>
        <v>#N/A</v>
      </c>
      <c r="I798" s="7" t="e">
        <f t="shared" si="331"/>
        <v>#N/A</v>
      </c>
      <c r="J798" s="7" t="e">
        <f t="shared" si="332"/>
        <v>#N/A</v>
      </c>
      <c r="K798" s="56">
        <f t="shared" si="319"/>
        <v>20</v>
      </c>
      <c r="L798" s="56">
        <f t="shared" si="320"/>
        <v>4</v>
      </c>
      <c r="M798" s="56">
        <f t="shared" si="329"/>
        <v>4</v>
      </c>
      <c r="N798" s="57">
        <f t="shared" si="333"/>
        <v>4</v>
      </c>
      <c r="O798" s="57" t="e">
        <f t="shared" si="334"/>
        <v>#N/A</v>
      </c>
      <c r="P798" s="56" t="e">
        <f t="shared" si="335"/>
        <v>#N/A</v>
      </c>
      <c r="Q798" s="56" t="e">
        <f t="shared" si="325"/>
        <v>#N/A</v>
      </c>
      <c r="R798" s="7" t="e">
        <f t="shared" si="336"/>
        <v>#N/A</v>
      </c>
      <c r="S798" s="7" t="e">
        <f t="shared" si="337"/>
        <v>#N/A</v>
      </c>
      <c r="T798" s="56">
        <f t="shared" si="321"/>
        <v>16</v>
      </c>
      <c r="U798" s="56">
        <f t="shared" si="338"/>
        <v>1</v>
      </c>
      <c r="W798" s="8" t="str">
        <f t="shared" si="339"/>
        <v>IN</v>
      </c>
      <c r="X798" s="58" t="str">
        <f t="shared" si="318"/>
        <v/>
      </c>
      <c r="Y798" s="59">
        <f t="shared" si="322"/>
        <v>0</v>
      </c>
      <c r="Z798" s="59">
        <f t="shared" si="323"/>
        <v>1734.7739792423322</v>
      </c>
      <c r="AA798" s="59">
        <f>IFERROR(IF(U798&gt;1,"",MAX($Z$353:Z798)*P798),0)</f>
        <v>0</v>
      </c>
      <c r="AB798" s="59">
        <f t="shared" si="324"/>
        <v>65414.654249655359</v>
      </c>
    </row>
    <row r="799" spans="1:28" ht="15.75" customHeight="1" x14ac:dyDescent="0.25">
      <c r="A799" s="78">
        <f t="shared" si="326"/>
        <v>45651</v>
      </c>
      <c r="B799" s="2" t="e">
        <f>VLOOKUP(A799,Import!$A$2:$H$8,5,FALSE)</f>
        <v>#N/A</v>
      </c>
      <c r="C799" s="54" t="e">
        <f t="shared" si="340"/>
        <v>#N/A</v>
      </c>
      <c r="D799" s="79" t="e">
        <f>VLOOKUP(A799,Import!$A$2:$H$8,2,FALSE)</f>
        <v>#N/A</v>
      </c>
      <c r="E799" s="55" t="e">
        <f t="shared" si="328"/>
        <v>#N/A</v>
      </c>
      <c r="F799" s="8" t="e">
        <f t="shared" si="327"/>
        <v>#N/A</v>
      </c>
      <c r="G799" s="76" t="e">
        <f t="shared" si="330"/>
        <v>#N/A</v>
      </c>
      <c r="H799" s="56" t="e">
        <f t="shared" si="317"/>
        <v>#N/A</v>
      </c>
      <c r="I799" s="7" t="e">
        <f t="shared" si="331"/>
        <v>#N/A</v>
      </c>
      <c r="J799" s="7" t="e">
        <f t="shared" si="332"/>
        <v>#N/A</v>
      </c>
      <c r="K799" s="56">
        <f t="shared" si="319"/>
        <v>20</v>
      </c>
      <c r="L799" s="56">
        <f t="shared" si="320"/>
        <v>4</v>
      </c>
      <c r="M799" s="56">
        <f t="shared" si="329"/>
        <v>4</v>
      </c>
      <c r="N799" s="57">
        <f t="shared" si="333"/>
        <v>4</v>
      </c>
      <c r="O799" s="57" t="e">
        <f t="shared" si="334"/>
        <v>#N/A</v>
      </c>
      <c r="P799" s="56" t="e">
        <f t="shared" si="335"/>
        <v>#N/A</v>
      </c>
      <c r="Q799" s="56" t="e">
        <f t="shared" si="325"/>
        <v>#N/A</v>
      </c>
      <c r="R799" s="7" t="e">
        <f t="shared" si="336"/>
        <v>#N/A</v>
      </c>
      <c r="S799" s="7" t="e">
        <f t="shared" si="337"/>
        <v>#N/A</v>
      </c>
      <c r="T799" s="56">
        <f t="shared" si="321"/>
        <v>16</v>
      </c>
      <c r="U799" s="56">
        <f t="shared" si="338"/>
        <v>1</v>
      </c>
      <c r="W799" s="8" t="str">
        <f t="shared" si="339"/>
        <v>IN</v>
      </c>
      <c r="X799" s="58" t="str">
        <f t="shared" si="318"/>
        <v/>
      </c>
      <c r="Y799" s="59">
        <f t="shared" si="322"/>
        <v>0</v>
      </c>
      <c r="Z799" s="59">
        <f t="shared" si="323"/>
        <v>1734.7739792423322</v>
      </c>
      <c r="AA799" s="59">
        <f>IFERROR(IF(U799&gt;1,"",MAX($Z$353:Z799)*P799),0)</f>
        <v>0</v>
      </c>
      <c r="AB799" s="59">
        <f t="shared" si="324"/>
        <v>65414.654249655359</v>
      </c>
    </row>
    <row r="800" spans="1:28" ht="15.75" customHeight="1" x14ac:dyDescent="0.25">
      <c r="A800" s="78">
        <f t="shared" si="326"/>
        <v>45652</v>
      </c>
      <c r="B800" s="2" t="e">
        <f>VLOOKUP(A800,Import!$A$2:$H$8,5,FALSE)</f>
        <v>#N/A</v>
      </c>
      <c r="C800" s="54" t="e">
        <f t="shared" si="340"/>
        <v>#N/A</v>
      </c>
      <c r="D800" s="79" t="e">
        <f>VLOOKUP(A800,Import!$A$2:$H$8,2,FALSE)</f>
        <v>#N/A</v>
      </c>
      <c r="E800" s="55" t="e">
        <f t="shared" si="328"/>
        <v>#N/A</v>
      </c>
      <c r="F800" s="8" t="e">
        <f t="shared" si="327"/>
        <v>#N/A</v>
      </c>
      <c r="G800" s="76" t="e">
        <f t="shared" si="330"/>
        <v>#N/A</v>
      </c>
      <c r="H800" s="56" t="e">
        <f t="shared" si="317"/>
        <v>#N/A</v>
      </c>
      <c r="I800" s="7" t="e">
        <f t="shared" si="331"/>
        <v>#N/A</v>
      </c>
      <c r="J800" s="7" t="e">
        <f t="shared" si="332"/>
        <v>#N/A</v>
      </c>
      <c r="K800" s="56">
        <f t="shared" si="319"/>
        <v>20</v>
      </c>
      <c r="L800" s="56">
        <f t="shared" si="320"/>
        <v>4</v>
      </c>
      <c r="M800" s="56">
        <f t="shared" si="329"/>
        <v>4</v>
      </c>
      <c r="N800" s="57">
        <f t="shared" si="333"/>
        <v>4</v>
      </c>
      <c r="O800" s="57" t="e">
        <f t="shared" si="334"/>
        <v>#N/A</v>
      </c>
      <c r="P800" s="56" t="e">
        <f t="shared" si="335"/>
        <v>#N/A</v>
      </c>
      <c r="Q800" s="56" t="e">
        <f t="shared" si="325"/>
        <v>#N/A</v>
      </c>
      <c r="R800" s="7" t="e">
        <f t="shared" si="336"/>
        <v>#N/A</v>
      </c>
      <c r="S800" s="7" t="e">
        <f t="shared" si="337"/>
        <v>#N/A</v>
      </c>
      <c r="T800" s="56">
        <f t="shared" si="321"/>
        <v>16</v>
      </c>
      <c r="U800" s="56">
        <f t="shared" si="338"/>
        <v>1</v>
      </c>
      <c r="W800" s="8" t="str">
        <f t="shared" si="339"/>
        <v>IN</v>
      </c>
      <c r="X800" s="58" t="str">
        <f t="shared" si="318"/>
        <v/>
      </c>
      <c r="Y800" s="59">
        <f t="shared" si="322"/>
        <v>0</v>
      </c>
      <c r="Z800" s="59">
        <f t="shared" si="323"/>
        <v>1734.7739792423322</v>
      </c>
      <c r="AA800" s="59">
        <f>IFERROR(IF(U800&gt;1,"",MAX($Z$353:Z800)*P800),0)</f>
        <v>0</v>
      </c>
      <c r="AB800" s="59">
        <f t="shared" si="324"/>
        <v>65414.654249655359</v>
      </c>
    </row>
    <row r="801" spans="1:28" ht="15.75" customHeight="1" x14ac:dyDescent="0.25">
      <c r="A801" s="78">
        <f t="shared" si="326"/>
        <v>45653</v>
      </c>
      <c r="B801" s="2" t="e">
        <f>VLOOKUP(A801,Import!$A$2:$H$8,5,FALSE)</f>
        <v>#N/A</v>
      </c>
      <c r="C801" s="54" t="e">
        <f t="shared" si="340"/>
        <v>#N/A</v>
      </c>
      <c r="D801" s="79" t="e">
        <f>VLOOKUP(A801,Import!$A$2:$H$8,2,FALSE)</f>
        <v>#N/A</v>
      </c>
      <c r="E801" s="55" t="e">
        <f t="shared" si="328"/>
        <v>#N/A</v>
      </c>
      <c r="F801" s="8" t="e">
        <f t="shared" si="327"/>
        <v>#N/A</v>
      </c>
      <c r="G801" s="76" t="e">
        <f t="shared" si="330"/>
        <v>#N/A</v>
      </c>
      <c r="H801" s="56" t="e">
        <f t="shared" si="317"/>
        <v>#N/A</v>
      </c>
      <c r="I801" s="7" t="e">
        <f t="shared" si="331"/>
        <v>#N/A</v>
      </c>
      <c r="J801" s="7" t="e">
        <f t="shared" si="332"/>
        <v>#N/A</v>
      </c>
      <c r="K801" s="56">
        <f t="shared" si="319"/>
        <v>20</v>
      </c>
      <c r="L801" s="56">
        <f t="shared" si="320"/>
        <v>4</v>
      </c>
      <c r="M801" s="56">
        <f t="shared" si="329"/>
        <v>4</v>
      </c>
      <c r="N801" s="57">
        <f t="shared" si="333"/>
        <v>4</v>
      </c>
      <c r="O801" s="57" t="e">
        <f t="shared" si="334"/>
        <v>#N/A</v>
      </c>
      <c r="P801" s="56" t="e">
        <f t="shared" si="335"/>
        <v>#N/A</v>
      </c>
      <c r="Q801" s="56" t="e">
        <f t="shared" si="325"/>
        <v>#N/A</v>
      </c>
      <c r="R801" s="7" t="e">
        <f t="shared" si="336"/>
        <v>#N/A</v>
      </c>
      <c r="S801" s="7" t="e">
        <f t="shared" si="337"/>
        <v>#N/A</v>
      </c>
      <c r="T801" s="56">
        <f t="shared" si="321"/>
        <v>16</v>
      </c>
      <c r="U801" s="56">
        <f t="shared" si="338"/>
        <v>1</v>
      </c>
      <c r="W801" s="8" t="str">
        <f t="shared" si="339"/>
        <v>IN</v>
      </c>
      <c r="X801" s="58" t="str">
        <f t="shared" si="318"/>
        <v/>
      </c>
      <c r="Y801" s="59">
        <f t="shared" si="322"/>
        <v>0</v>
      </c>
      <c r="Z801" s="59">
        <f t="shared" si="323"/>
        <v>1734.7739792423322</v>
      </c>
      <c r="AA801" s="59">
        <f>IFERROR(IF(U801&gt;1,"",MAX($Z$353:Z801)*P801),0)</f>
        <v>0</v>
      </c>
      <c r="AB801" s="59">
        <f t="shared" si="324"/>
        <v>65414.654249655359</v>
      </c>
    </row>
    <row r="802" spans="1:28" ht="15.75" customHeight="1" x14ac:dyDescent="0.25">
      <c r="A802" s="78">
        <f t="shared" si="326"/>
        <v>45654</v>
      </c>
      <c r="B802" s="2" t="e">
        <f>VLOOKUP(A802,Import!$A$2:$H$8,5,FALSE)</f>
        <v>#N/A</v>
      </c>
      <c r="C802" s="54" t="e">
        <f t="shared" si="340"/>
        <v>#N/A</v>
      </c>
      <c r="D802" s="79" t="e">
        <f>VLOOKUP(A802,Import!$A$2:$H$8,2,FALSE)</f>
        <v>#N/A</v>
      </c>
      <c r="E802" s="55" t="e">
        <f t="shared" si="328"/>
        <v>#N/A</v>
      </c>
      <c r="F802" s="8" t="e">
        <f t="shared" si="327"/>
        <v>#N/A</v>
      </c>
      <c r="G802" s="76" t="e">
        <f t="shared" si="330"/>
        <v>#N/A</v>
      </c>
      <c r="H802" s="56" t="e">
        <f t="shared" ref="H802:H805" si="341">IF(F801=1,D907,"")</f>
        <v>#N/A</v>
      </c>
      <c r="I802" s="7" t="e">
        <f t="shared" si="331"/>
        <v>#N/A</v>
      </c>
      <c r="J802" s="7" t="e">
        <f t="shared" si="332"/>
        <v>#N/A</v>
      </c>
      <c r="K802" s="56">
        <f t="shared" si="319"/>
        <v>20</v>
      </c>
      <c r="L802" s="56">
        <f t="shared" si="320"/>
        <v>4</v>
      </c>
      <c r="M802" s="56">
        <f t="shared" si="329"/>
        <v>4</v>
      </c>
      <c r="N802" s="57">
        <f t="shared" si="333"/>
        <v>4</v>
      </c>
      <c r="O802" s="57" t="e">
        <f t="shared" si="334"/>
        <v>#N/A</v>
      </c>
      <c r="P802" s="56" t="e">
        <f t="shared" si="335"/>
        <v>#N/A</v>
      </c>
      <c r="Q802" s="56" t="e">
        <f t="shared" si="325"/>
        <v>#N/A</v>
      </c>
      <c r="R802" s="7" t="e">
        <f t="shared" si="336"/>
        <v>#N/A</v>
      </c>
      <c r="S802" s="7" t="e">
        <f t="shared" si="337"/>
        <v>#N/A</v>
      </c>
      <c r="T802" s="56">
        <f t="shared" si="321"/>
        <v>16</v>
      </c>
      <c r="U802" s="56">
        <f t="shared" si="338"/>
        <v>1</v>
      </c>
      <c r="W802" s="8" t="str">
        <f t="shared" si="339"/>
        <v>IN</v>
      </c>
      <c r="X802" s="58" t="str">
        <f t="shared" si="318"/>
        <v/>
      </c>
      <c r="Y802" s="59">
        <f t="shared" si="322"/>
        <v>0</v>
      </c>
      <c r="Z802" s="59">
        <f t="shared" si="323"/>
        <v>1734.7739792423322</v>
      </c>
      <c r="AA802" s="59">
        <f>IFERROR(IF(U802&gt;1,"",MAX($Z$353:Z802)*P802),0)</f>
        <v>0</v>
      </c>
      <c r="AB802" s="59">
        <f t="shared" si="324"/>
        <v>65414.654249655359</v>
      </c>
    </row>
    <row r="803" spans="1:28" ht="15.75" customHeight="1" x14ac:dyDescent="0.25">
      <c r="A803" s="78">
        <f t="shared" si="326"/>
        <v>45655</v>
      </c>
      <c r="B803" s="2" t="e">
        <f>VLOOKUP(A803,Import!$A$2:$H$8,5,FALSE)</f>
        <v>#N/A</v>
      </c>
      <c r="C803" s="54" t="e">
        <f t="shared" si="340"/>
        <v>#N/A</v>
      </c>
      <c r="D803" s="79" t="e">
        <f>VLOOKUP(A803,Import!$A$2:$H$8,2,FALSE)</f>
        <v>#N/A</v>
      </c>
      <c r="E803" s="55" t="e">
        <f t="shared" si="328"/>
        <v>#N/A</v>
      </c>
      <c r="F803" s="8" t="e">
        <f t="shared" si="327"/>
        <v>#N/A</v>
      </c>
      <c r="G803" s="76" t="e">
        <f t="shared" si="330"/>
        <v>#N/A</v>
      </c>
      <c r="H803" s="56" t="e">
        <f t="shared" si="341"/>
        <v>#N/A</v>
      </c>
      <c r="I803" s="7" t="e">
        <f t="shared" si="331"/>
        <v>#N/A</v>
      </c>
      <c r="J803" s="7" t="e">
        <f t="shared" si="332"/>
        <v>#N/A</v>
      </c>
      <c r="K803" s="56">
        <f t="shared" si="319"/>
        <v>20</v>
      </c>
      <c r="L803" s="56">
        <f t="shared" si="320"/>
        <v>4</v>
      </c>
      <c r="M803" s="56">
        <f t="shared" si="329"/>
        <v>4</v>
      </c>
      <c r="N803" s="57">
        <f t="shared" si="333"/>
        <v>4</v>
      </c>
      <c r="O803" s="57" t="e">
        <f t="shared" si="334"/>
        <v>#N/A</v>
      </c>
      <c r="P803" s="56" t="e">
        <f t="shared" si="335"/>
        <v>#N/A</v>
      </c>
      <c r="Q803" s="56" t="e">
        <f t="shared" si="325"/>
        <v>#N/A</v>
      </c>
      <c r="R803" s="7" t="e">
        <f t="shared" si="336"/>
        <v>#N/A</v>
      </c>
      <c r="S803" s="7" t="e">
        <f t="shared" si="337"/>
        <v>#N/A</v>
      </c>
      <c r="T803" s="56">
        <f t="shared" si="321"/>
        <v>16</v>
      </c>
      <c r="U803" s="56">
        <f t="shared" si="338"/>
        <v>1</v>
      </c>
      <c r="W803" s="8" t="str">
        <f t="shared" si="339"/>
        <v>IN</v>
      </c>
      <c r="X803" s="58" t="str">
        <f t="shared" si="318"/>
        <v/>
      </c>
      <c r="Y803" s="59">
        <f t="shared" si="322"/>
        <v>0</v>
      </c>
      <c r="Z803" s="59">
        <f t="shared" si="323"/>
        <v>1734.7739792423322</v>
      </c>
      <c r="AA803" s="59">
        <f>IFERROR(IF(U803&gt;1,"",MAX($Z$353:Z803)*P803),0)</f>
        <v>0</v>
      </c>
      <c r="AB803" s="59">
        <f t="shared" si="324"/>
        <v>65414.654249655359</v>
      </c>
    </row>
    <row r="804" spans="1:28" ht="15.75" customHeight="1" x14ac:dyDescent="0.25">
      <c r="A804" s="78">
        <f t="shared" si="326"/>
        <v>45656</v>
      </c>
      <c r="B804" s="2" t="e">
        <f>VLOOKUP(A804,Import!$A$2:$H$8,5,FALSE)</f>
        <v>#N/A</v>
      </c>
      <c r="C804" s="54" t="e">
        <f t="shared" si="340"/>
        <v>#N/A</v>
      </c>
      <c r="D804" s="79" t="e">
        <f>VLOOKUP(A804,Import!$A$2:$H$8,2,FALSE)</f>
        <v>#N/A</v>
      </c>
      <c r="E804" s="55" t="e">
        <f t="shared" si="328"/>
        <v>#N/A</v>
      </c>
      <c r="F804" s="8" t="e">
        <f t="shared" si="327"/>
        <v>#N/A</v>
      </c>
      <c r="G804" s="76" t="e">
        <f t="shared" si="330"/>
        <v>#N/A</v>
      </c>
      <c r="H804" s="56" t="e">
        <f t="shared" si="341"/>
        <v>#N/A</v>
      </c>
      <c r="I804" s="7" t="e">
        <f t="shared" si="331"/>
        <v>#N/A</v>
      </c>
      <c r="J804" s="7" t="e">
        <f t="shared" si="332"/>
        <v>#N/A</v>
      </c>
      <c r="K804" s="56">
        <f t="shared" si="319"/>
        <v>20</v>
      </c>
      <c r="L804" s="56">
        <f t="shared" si="320"/>
        <v>4</v>
      </c>
      <c r="M804" s="56">
        <f t="shared" si="329"/>
        <v>4</v>
      </c>
      <c r="N804" s="57">
        <f t="shared" si="333"/>
        <v>4</v>
      </c>
      <c r="O804" s="57" t="e">
        <f t="shared" si="334"/>
        <v>#N/A</v>
      </c>
      <c r="P804" s="56" t="e">
        <f t="shared" si="335"/>
        <v>#N/A</v>
      </c>
      <c r="Q804" s="56" t="e">
        <f t="shared" si="325"/>
        <v>#N/A</v>
      </c>
      <c r="R804" s="7" t="e">
        <f t="shared" si="336"/>
        <v>#N/A</v>
      </c>
      <c r="S804" s="7" t="e">
        <f t="shared" si="337"/>
        <v>#N/A</v>
      </c>
      <c r="T804" s="56">
        <f t="shared" si="321"/>
        <v>16</v>
      </c>
      <c r="U804" s="56">
        <f t="shared" si="338"/>
        <v>1</v>
      </c>
      <c r="W804" s="8" t="str">
        <f t="shared" si="339"/>
        <v>IN</v>
      </c>
      <c r="X804" s="58" t="str">
        <f t="shared" si="318"/>
        <v/>
      </c>
      <c r="Y804" s="59">
        <f t="shared" si="322"/>
        <v>0</v>
      </c>
      <c r="Z804" s="59">
        <f t="shared" si="323"/>
        <v>1734.7739792423322</v>
      </c>
      <c r="AA804" s="59">
        <f>IFERROR(IF(U804&gt;1,"",MAX($Z$353:Z804)*P804),0)</f>
        <v>0</v>
      </c>
      <c r="AB804" s="59">
        <f t="shared" si="324"/>
        <v>65414.654249655359</v>
      </c>
    </row>
    <row r="805" spans="1:28" ht="15.75" customHeight="1" x14ac:dyDescent="0.25">
      <c r="A805" s="78">
        <f t="shared" si="326"/>
        <v>45657</v>
      </c>
      <c r="B805" s="2" t="e">
        <f>VLOOKUP(A805,Import!$A$2:$H$8,5,FALSE)</f>
        <v>#N/A</v>
      </c>
      <c r="C805" s="54" t="e">
        <f t="shared" si="340"/>
        <v>#N/A</v>
      </c>
      <c r="D805" s="79" t="e">
        <f>VLOOKUP(A805,Import!$A$2:$H$8,2,FALSE)</f>
        <v>#N/A</v>
      </c>
      <c r="E805" s="55" t="e">
        <f t="shared" si="328"/>
        <v>#N/A</v>
      </c>
      <c r="F805" s="8" t="e">
        <f t="shared" si="327"/>
        <v>#N/A</v>
      </c>
      <c r="G805" s="76" t="e">
        <f t="shared" si="330"/>
        <v>#N/A</v>
      </c>
      <c r="H805" s="56" t="e">
        <f t="shared" si="341"/>
        <v>#N/A</v>
      </c>
      <c r="I805" s="7" t="e">
        <f t="shared" si="331"/>
        <v>#N/A</v>
      </c>
      <c r="J805" s="7" t="e">
        <f t="shared" si="332"/>
        <v>#N/A</v>
      </c>
      <c r="K805" s="56">
        <f t="shared" si="319"/>
        <v>20</v>
      </c>
      <c r="L805" s="56">
        <f t="shared" si="320"/>
        <v>4</v>
      </c>
      <c r="M805" s="56">
        <f t="shared" si="329"/>
        <v>4</v>
      </c>
      <c r="N805" s="57">
        <f t="shared" si="333"/>
        <v>4</v>
      </c>
      <c r="O805" s="57" t="e">
        <f t="shared" si="334"/>
        <v>#N/A</v>
      </c>
      <c r="P805" s="56" t="e">
        <f t="shared" si="335"/>
        <v>#N/A</v>
      </c>
      <c r="Q805" s="56" t="e">
        <f t="shared" si="325"/>
        <v>#N/A</v>
      </c>
      <c r="R805" s="7" t="e">
        <f t="shared" si="336"/>
        <v>#N/A</v>
      </c>
      <c r="S805" s="7" t="e">
        <f t="shared" si="337"/>
        <v>#N/A</v>
      </c>
      <c r="T805" s="56">
        <f t="shared" si="321"/>
        <v>16</v>
      </c>
      <c r="U805" s="56">
        <f t="shared" si="338"/>
        <v>1</v>
      </c>
      <c r="W805" s="8" t="str">
        <f t="shared" si="339"/>
        <v>IN</v>
      </c>
      <c r="X805" s="58" t="str">
        <f t="shared" si="318"/>
        <v/>
      </c>
      <c r="Y805" s="59">
        <f t="shared" si="322"/>
        <v>0</v>
      </c>
      <c r="Z805" s="59">
        <f t="shared" si="323"/>
        <v>1734.7739792423322</v>
      </c>
      <c r="AA805" s="59">
        <f>IFERROR(IF(U805&gt;1,"",MAX($Z$353:Z805)*P805),0)</f>
        <v>0</v>
      </c>
      <c r="AB805" s="59">
        <f t="shared" si="324"/>
        <v>65414.654249655359</v>
      </c>
    </row>
    <row r="806" spans="1:28" ht="15.75" customHeight="1" x14ac:dyDescent="0.25">
      <c r="A806" s="78"/>
      <c r="B806" s="2"/>
      <c r="C806" s="3"/>
      <c r="D806" s="4"/>
      <c r="E806" s="80"/>
      <c r="F806" s="8"/>
      <c r="I806" s="7"/>
      <c r="J806" s="7"/>
      <c r="R806" s="7"/>
      <c r="S806" s="7"/>
      <c r="W806" s="8"/>
      <c r="AA806" s="59"/>
    </row>
    <row r="807" spans="1:28" ht="15.75" customHeight="1" x14ac:dyDescent="0.25">
      <c r="A807" s="78"/>
      <c r="B807" s="2"/>
      <c r="C807" s="3"/>
      <c r="D807" s="4"/>
      <c r="E807" s="80"/>
      <c r="F807" s="8"/>
      <c r="I807" s="7"/>
      <c r="J807" s="7"/>
      <c r="R807" s="7"/>
      <c r="S807" s="7"/>
      <c r="W807" s="8"/>
      <c r="AA807" s="59"/>
    </row>
    <row r="808" spans="1:28" ht="15.75" customHeight="1" x14ac:dyDescent="0.25">
      <c r="A808" s="78"/>
      <c r="B808" s="2"/>
      <c r="C808" s="3"/>
      <c r="D808" s="4"/>
      <c r="E808" s="80"/>
      <c r="F808" s="8"/>
      <c r="I808" s="7"/>
      <c r="J808" s="7"/>
      <c r="R808" s="7"/>
      <c r="S808" s="7"/>
      <c r="W808" s="8"/>
      <c r="AA808" s="59"/>
    </row>
    <row r="809" spans="1:28" ht="15.75" customHeight="1" x14ac:dyDescent="0.25">
      <c r="A809" s="78"/>
      <c r="B809" s="2"/>
      <c r="C809" s="3"/>
      <c r="D809" s="4"/>
      <c r="E809" s="80"/>
      <c r="F809" s="8"/>
      <c r="I809" s="7"/>
      <c r="J809" s="7"/>
      <c r="R809" s="7"/>
      <c r="S809" s="7"/>
      <c r="W809" s="8"/>
      <c r="AA809" s="59"/>
    </row>
    <row r="810" spans="1:28" ht="15.75" customHeight="1" x14ac:dyDescent="0.25">
      <c r="A810" s="78"/>
      <c r="B810" s="2"/>
      <c r="C810" s="3"/>
      <c r="D810" s="4"/>
      <c r="E810" s="80"/>
      <c r="F810" s="8"/>
      <c r="I810" s="7"/>
      <c r="J810" s="7"/>
      <c r="R810" s="7"/>
      <c r="S810" s="7"/>
      <c r="W810" s="8"/>
      <c r="AA810" s="59"/>
    </row>
    <row r="811" spans="1:28" ht="15.75" customHeight="1" x14ac:dyDescent="0.25">
      <c r="A811" s="78"/>
      <c r="B811" s="2"/>
      <c r="C811" s="3"/>
      <c r="D811" s="4"/>
      <c r="E811" s="80"/>
      <c r="F811" s="8"/>
      <c r="I811" s="7"/>
      <c r="J811" s="7"/>
      <c r="R811" s="7"/>
      <c r="S811" s="7"/>
      <c r="W811" s="8"/>
      <c r="AA811" s="59"/>
    </row>
    <row r="812" spans="1:28" ht="15.75" customHeight="1" x14ac:dyDescent="0.25">
      <c r="A812" s="78"/>
      <c r="B812" s="2"/>
      <c r="C812" s="3"/>
      <c r="D812" s="4"/>
      <c r="E812" s="80"/>
      <c r="F812" s="8"/>
      <c r="I812" s="7"/>
      <c r="J812" s="7"/>
      <c r="R812" s="7"/>
      <c r="S812" s="7"/>
      <c r="W812" s="8"/>
      <c r="AA812" s="59"/>
    </row>
    <row r="813" spans="1:28" ht="15.75" customHeight="1" x14ac:dyDescent="0.25">
      <c r="A813" s="78"/>
      <c r="B813" s="2"/>
      <c r="C813" s="3"/>
      <c r="D813" s="4"/>
      <c r="E813" s="80"/>
      <c r="F813" s="8"/>
      <c r="I813" s="7"/>
      <c r="J813" s="7"/>
      <c r="R813" s="7"/>
      <c r="S813" s="7"/>
      <c r="W813" s="8"/>
      <c r="AA813" s="59"/>
    </row>
    <row r="814" spans="1:28" ht="15.75" customHeight="1" x14ac:dyDescent="0.25">
      <c r="A814" s="78"/>
      <c r="B814" s="2"/>
      <c r="C814" s="3"/>
      <c r="D814" s="4"/>
      <c r="E814" s="80"/>
      <c r="F814" s="8"/>
      <c r="I814" s="7"/>
      <c r="J814" s="7"/>
      <c r="R814" s="7"/>
      <c r="S814" s="7"/>
      <c r="W814" s="8"/>
      <c r="AA814" s="59"/>
    </row>
    <row r="815" spans="1:28" ht="15.75" customHeight="1" x14ac:dyDescent="0.25">
      <c r="A815" s="78"/>
      <c r="B815" s="2"/>
      <c r="C815" s="3"/>
      <c r="D815" s="4"/>
      <c r="E815" s="80"/>
      <c r="F815" s="8"/>
      <c r="I815" s="7"/>
      <c r="J815" s="7"/>
      <c r="R815" s="7"/>
      <c r="S815" s="7"/>
      <c r="W815" s="8"/>
      <c r="AA815" s="59"/>
    </row>
    <row r="816" spans="1:28" ht="15.75" customHeight="1" x14ac:dyDescent="0.25">
      <c r="A816" s="78"/>
      <c r="B816" s="2"/>
      <c r="C816" s="3"/>
      <c r="D816" s="4"/>
      <c r="E816" s="80"/>
      <c r="F816" s="8"/>
      <c r="I816" s="7"/>
      <c r="J816" s="7"/>
      <c r="R816" s="7"/>
      <c r="S816" s="7"/>
      <c r="W816" s="8"/>
      <c r="AA816" s="59"/>
    </row>
    <row r="817" spans="1:27" ht="15.75" customHeight="1" x14ac:dyDescent="0.25">
      <c r="A817" s="78"/>
      <c r="B817" s="2"/>
      <c r="C817" s="3"/>
      <c r="D817" s="4"/>
      <c r="E817" s="80"/>
      <c r="F817" s="8"/>
      <c r="I817" s="7"/>
      <c r="J817" s="7"/>
      <c r="R817" s="7"/>
      <c r="S817" s="7"/>
      <c r="W817" s="8"/>
      <c r="AA817" s="59"/>
    </row>
    <row r="818" spans="1:27" ht="15.75" customHeight="1" x14ac:dyDescent="0.25">
      <c r="A818" s="78"/>
      <c r="B818" s="2"/>
      <c r="C818" s="3"/>
      <c r="D818" s="4"/>
      <c r="E818" s="80"/>
      <c r="F818" s="8"/>
      <c r="I818" s="7"/>
      <c r="J818" s="7"/>
      <c r="R818" s="7"/>
      <c r="S818" s="7"/>
      <c r="W818" s="8"/>
      <c r="AA818" s="59"/>
    </row>
    <row r="819" spans="1:27" ht="15.75" customHeight="1" x14ac:dyDescent="0.25">
      <c r="A819" s="78"/>
      <c r="B819" s="2"/>
      <c r="C819" s="3"/>
      <c r="D819" s="4"/>
      <c r="E819" s="80"/>
      <c r="F819" s="8"/>
      <c r="I819" s="7"/>
      <c r="J819" s="7"/>
      <c r="R819" s="7"/>
      <c r="S819" s="7"/>
      <c r="W819" s="8"/>
      <c r="AA819" s="59"/>
    </row>
    <row r="820" spans="1:27" ht="15.75" customHeight="1" x14ac:dyDescent="0.25">
      <c r="A820" s="78"/>
      <c r="B820" s="2"/>
      <c r="C820" s="3"/>
      <c r="D820" s="4"/>
      <c r="E820" s="80"/>
      <c r="F820" s="8"/>
      <c r="I820" s="7"/>
      <c r="J820" s="7"/>
      <c r="R820" s="7"/>
      <c r="S820" s="7"/>
      <c r="W820" s="8"/>
      <c r="AA820" s="59"/>
    </row>
    <row r="821" spans="1:27" ht="15.75" customHeight="1" x14ac:dyDescent="0.25">
      <c r="A821" s="78"/>
      <c r="B821" s="2"/>
      <c r="C821" s="3"/>
      <c r="D821" s="4"/>
      <c r="E821" s="80"/>
      <c r="F821" s="8"/>
      <c r="I821" s="7"/>
      <c r="J821" s="7"/>
      <c r="R821" s="7"/>
      <c r="S821" s="7"/>
      <c r="W821" s="8"/>
      <c r="AA821" s="59"/>
    </row>
    <row r="822" spans="1:27" ht="15.75" customHeight="1" x14ac:dyDescent="0.25">
      <c r="A822" s="78"/>
      <c r="B822" s="2"/>
      <c r="C822" s="3"/>
      <c r="D822" s="4"/>
      <c r="E822" s="80"/>
      <c r="F822" s="8"/>
      <c r="I822" s="7"/>
      <c r="J822" s="7"/>
      <c r="R822" s="7"/>
      <c r="S822" s="7"/>
      <c r="W822" s="8"/>
      <c r="AA822" s="59"/>
    </row>
    <row r="823" spans="1:27" ht="15.75" customHeight="1" x14ac:dyDescent="0.25">
      <c r="A823" s="78"/>
      <c r="B823" s="2"/>
      <c r="C823" s="3"/>
      <c r="D823" s="4"/>
      <c r="E823" s="80"/>
      <c r="F823" s="8"/>
      <c r="I823" s="7"/>
      <c r="J823" s="7"/>
      <c r="R823" s="7"/>
      <c r="S823" s="7"/>
      <c r="W823" s="8"/>
      <c r="AA823" s="59"/>
    </row>
    <row r="824" spans="1:27" ht="15.75" customHeight="1" x14ac:dyDescent="0.25">
      <c r="A824" s="78"/>
      <c r="B824" s="2"/>
      <c r="C824" s="3"/>
      <c r="D824" s="4"/>
      <c r="E824" s="80"/>
      <c r="F824" s="8"/>
      <c r="I824" s="7"/>
      <c r="J824" s="7"/>
      <c r="R824" s="7"/>
      <c r="S824" s="7"/>
      <c r="W824" s="8"/>
      <c r="AA824" s="59"/>
    </row>
    <row r="825" spans="1:27" ht="15.75" customHeight="1" x14ac:dyDescent="0.25">
      <c r="A825" s="78"/>
      <c r="B825" s="2"/>
      <c r="C825" s="3"/>
      <c r="D825" s="4"/>
      <c r="E825" s="80"/>
      <c r="F825" s="8"/>
      <c r="I825" s="7"/>
      <c r="J825" s="7"/>
      <c r="R825" s="7"/>
      <c r="S825" s="7"/>
      <c r="W825" s="8"/>
      <c r="AA825" s="59"/>
    </row>
    <row r="826" spans="1:27" ht="15.75" customHeight="1" x14ac:dyDescent="0.25">
      <c r="A826" s="78"/>
      <c r="B826" s="2"/>
      <c r="C826" s="3"/>
      <c r="D826" s="4"/>
      <c r="E826" s="80"/>
      <c r="F826" s="8"/>
      <c r="I826" s="7"/>
      <c r="J826" s="7"/>
      <c r="R826" s="7"/>
      <c r="S826" s="7"/>
      <c r="W826" s="8"/>
      <c r="AA826" s="59"/>
    </row>
    <row r="827" spans="1:27" ht="15.75" customHeight="1" x14ac:dyDescent="0.25">
      <c r="A827" s="78"/>
      <c r="B827" s="2"/>
      <c r="C827" s="3"/>
      <c r="D827" s="4"/>
      <c r="E827" s="80"/>
      <c r="F827" s="8"/>
      <c r="I827" s="7"/>
      <c r="J827" s="7"/>
      <c r="R827" s="7"/>
      <c r="S827" s="7"/>
      <c r="W827" s="8"/>
      <c r="AA827" s="59"/>
    </row>
    <row r="828" spans="1:27" ht="15.75" customHeight="1" x14ac:dyDescent="0.25">
      <c r="A828" s="78"/>
      <c r="B828" s="2"/>
      <c r="C828" s="3"/>
      <c r="D828" s="4"/>
      <c r="E828" s="80"/>
      <c r="F828" s="8"/>
      <c r="I828" s="7"/>
      <c r="J828" s="7"/>
      <c r="R828" s="7"/>
      <c r="S828" s="7"/>
      <c r="W828" s="8"/>
      <c r="AA828" s="59"/>
    </row>
    <row r="829" spans="1:27" ht="15.75" customHeight="1" x14ac:dyDescent="0.25">
      <c r="A829" s="78"/>
      <c r="B829" s="2"/>
      <c r="C829" s="3"/>
      <c r="D829" s="4"/>
      <c r="E829" s="80"/>
      <c r="F829" s="8"/>
      <c r="I829" s="7"/>
      <c r="J829" s="7"/>
      <c r="R829" s="7"/>
      <c r="S829" s="7"/>
      <c r="W829" s="8"/>
      <c r="AA829" s="59"/>
    </row>
    <row r="830" spans="1:27" ht="15.75" customHeight="1" x14ac:dyDescent="0.25">
      <c r="A830" s="78"/>
      <c r="B830" s="2"/>
      <c r="C830" s="3"/>
      <c r="D830" s="4"/>
      <c r="E830" s="80"/>
      <c r="F830" s="8"/>
      <c r="I830" s="7"/>
      <c r="J830" s="7"/>
      <c r="R830" s="7"/>
      <c r="S830" s="7"/>
      <c r="W830" s="8"/>
      <c r="AA830" s="59"/>
    </row>
    <row r="831" spans="1:27" ht="15.75" customHeight="1" x14ac:dyDescent="0.25">
      <c r="A831" s="78"/>
      <c r="B831" s="2"/>
      <c r="C831" s="3"/>
      <c r="D831" s="4"/>
      <c r="E831" s="80"/>
      <c r="F831" s="8"/>
      <c r="I831" s="7"/>
      <c r="J831" s="7"/>
      <c r="R831" s="7"/>
      <c r="S831" s="7"/>
      <c r="W831" s="8"/>
      <c r="AA831" s="59"/>
    </row>
    <row r="832" spans="1:27" ht="15.75" customHeight="1" x14ac:dyDescent="0.25">
      <c r="A832" s="78"/>
      <c r="B832" s="2"/>
      <c r="C832" s="3"/>
      <c r="D832" s="4"/>
      <c r="E832" s="80"/>
      <c r="F832" s="8"/>
      <c r="I832" s="7"/>
      <c r="J832" s="7"/>
      <c r="R832" s="7"/>
      <c r="S832" s="7"/>
      <c r="W832" s="8"/>
      <c r="AA832" s="59"/>
    </row>
    <row r="833" spans="1:27" ht="15.75" customHeight="1" x14ac:dyDescent="0.25">
      <c r="A833" s="78"/>
      <c r="B833" s="2"/>
      <c r="C833" s="3"/>
      <c r="D833" s="4"/>
      <c r="E833" s="80"/>
      <c r="F833" s="8"/>
      <c r="I833" s="7"/>
      <c r="J833" s="7"/>
      <c r="R833" s="7"/>
      <c r="S833" s="7"/>
      <c r="W833" s="8"/>
      <c r="AA833" s="59"/>
    </row>
    <row r="834" spans="1:27" ht="15.75" customHeight="1" x14ac:dyDescent="0.25">
      <c r="A834" s="78"/>
      <c r="B834" s="2"/>
      <c r="C834" s="3"/>
      <c r="D834" s="4"/>
      <c r="E834" s="80"/>
      <c r="F834" s="8"/>
      <c r="I834" s="7"/>
      <c r="J834" s="7"/>
      <c r="R834" s="7"/>
      <c r="S834" s="7"/>
      <c r="W834" s="8"/>
      <c r="AA834" s="59"/>
    </row>
    <row r="835" spans="1:27" ht="15.75" customHeight="1" x14ac:dyDescent="0.25">
      <c r="A835" s="78"/>
      <c r="B835" s="2"/>
      <c r="C835" s="3"/>
      <c r="D835" s="4"/>
      <c r="E835" s="80"/>
      <c r="F835" s="8"/>
      <c r="I835" s="7"/>
      <c r="J835" s="7"/>
      <c r="R835" s="7"/>
      <c r="S835" s="7"/>
      <c r="W835" s="8"/>
      <c r="AA835" s="59"/>
    </row>
    <row r="836" spans="1:27" ht="15.75" customHeight="1" x14ac:dyDescent="0.25">
      <c r="A836" s="78"/>
      <c r="B836" s="2"/>
      <c r="C836" s="3"/>
      <c r="D836" s="4"/>
      <c r="E836" s="80"/>
      <c r="F836" s="8"/>
      <c r="I836" s="7"/>
      <c r="J836" s="7"/>
      <c r="R836" s="7"/>
      <c r="S836" s="7"/>
      <c r="W836" s="8"/>
      <c r="AA836" s="59"/>
    </row>
    <row r="837" spans="1:27" ht="15.75" customHeight="1" x14ac:dyDescent="0.25">
      <c r="A837" s="78"/>
      <c r="B837" s="2"/>
      <c r="C837" s="3"/>
      <c r="D837" s="4"/>
      <c r="E837" s="80"/>
      <c r="F837" s="8"/>
      <c r="I837" s="7"/>
      <c r="J837" s="7"/>
      <c r="R837" s="7"/>
      <c r="S837" s="7"/>
      <c r="W837" s="8"/>
      <c r="AA837" s="59"/>
    </row>
    <row r="838" spans="1:27" ht="15.75" customHeight="1" x14ac:dyDescent="0.25">
      <c r="A838" s="78"/>
      <c r="B838" s="2"/>
      <c r="C838" s="3"/>
      <c r="D838" s="4"/>
      <c r="E838" s="80"/>
      <c r="F838" s="8"/>
      <c r="I838" s="7"/>
      <c r="J838" s="7"/>
      <c r="R838" s="7"/>
      <c r="S838" s="7"/>
      <c r="W838" s="8"/>
      <c r="AA838" s="59"/>
    </row>
    <row r="839" spans="1:27" ht="15.75" customHeight="1" x14ac:dyDescent="0.25">
      <c r="A839" s="78"/>
      <c r="B839" s="2"/>
      <c r="C839" s="3"/>
      <c r="D839" s="4"/>
      <c r="E839" s="80"/>
      <c r="F839" s="8"/>
      <c r="I839" s="7"/>
      <c r="J839" s="7"/>
      <c r="R839" s="7"/>
      <c r="S839" s="7"/>
      <c r="W839" s="8"/>
      <c r="AA839" s="59"/>
    </row>
    <row r="840" spans="1:27" ht="15.75" customHeight="1" x14ac:dyDescent="0.25">
      <c r="A840" s="78"/>
      <c r="B840" s="2"/>
      <c r="C840" s="3"/>
      <c r="D840" s="4"/>
      <c r="E840" s="80"/>
      <c r="F840" s="8"/>
      <c r="I840" s="7"/>
      <c r="J840" s="7"/>
      <c r="R840" s="7"/>
      <c r="S840" s="7"/>
      <c r="W840" s="8"/>
      <c r="AA840" s="59"/>
    </row>
    <row r="841" spans="1:27" ht="15.75" customHeight="1" x14ac:dyDescent="0.25">
      <c r="A841" s="78"/>
      <c r="B841" s="2"/>
      <c r="C841" s="3"/>
      <c r="D841" s="4"/>
      <c r="E841" s="80"/>
      <c r="F841" s="8"/>
      <c r="I841" s="7"/>
      <c r="J841" s="7"/>
      <c r="R841" s="7"/>
      <c r="S841" s="7"/>
      <c r="W841" s="8"/>
      <c r="AA841" s="59"/>
    </row>
    <row r="842" spans="1:27" ht="15.75" customHeight="1" x14ac:dyDescent="0.25">
      <c r="A842" s="78"/>
      <c r="B842" s="2"/>
      <c r="C842" s="3"/>
      <c r="D842" s="4"/>
      <c r="E842" s="80"/>
      <c r="F842" s="8"/>
      <c r="I842" s="7"/>
      <c r="J842" s="7"/>
      <c r="R842" s="7"/>
      <c r="S842" s="7"/>
      <c r="W842" s="8"/>
      <c r="AA842" s="59"/>
    </row>
    <row r="843" spans="1:27" ht="15.75" customHeight="1" x14ac:dyDescent="0.25">
      <c r="A843" s="78"/>
      <c r="B843" s="2"/>
      <c r="C843" s="3"/>
      <c r="D843" s="4"/>
      <c r="E843" s="80"/>
      <c r="F843" s="8"/>
      <c r="I843" s="7"/>
      <c r="J843" s="7"/>
      <c r="R843" s="7"/>
      <c r="S843" s="7"/>
      <c r="W843" s="8"/>
      <c r="AA843" s="59"/>
    </row>
    <row r="844" spans="1:27" ht="15.75" customHeight="1" x14ac:dyDescent="0.25">
      <c r="A844" s="78"/>
      <c r="B844" s="2"/>
      <c r="C844" s="3"/>
      <c r="D844" s="4"/>
      <c r="E844" s="80"/>
      <c r="F844" s="8"/>
      <c r="I844" s="7"/>
      <c r="J844" s="7"/>
      <c r="R844" s="7"/>
      <c r="S844" s="7"/>
      <c r="W844" s="8"/>
      <c r="AA844" s="59"/>
    </row>
    <row r="845" spans="1:27" ht="15.75" customHeight="1" x14ac:dyDescent="0.25">
      <c r="A845" s="78"/>
      <c r="B845" s="2"/>
      <c r="C845" s="3"/>
      <c r="D845" s="4"/>
      <c r="E845" s="80"/>
      <c r="F845" s="8"/>
      <c r="I845" s="7"/>
      <c r="J845" s="7"/>
      <c r="R845" s="7"/>
      <c r="S845" s="7"/>
      <c r="W845" s="8"/>
      <c r="AA845" s="59"/>
    </row>
    <row r="846" spans="1:27" ht="15.75" customHeight="1" x14ac:dyDescent="0.25">
      <c r="A846" s="78"/>
      <c r="B846" s="2"/>
      <c r="C846" s="3"/>
      <c r="D846" s="4"/>
      <c r="E846" s="80"/>
      <c r="F846" s="8"/>
      <c r="I846" s="7"/>
      <c r="J846" s="7"/>
      <c r="R846" s="7"/>
      <c r="S846" s="7"/>
      <c r="W846" s="8"/>
      <c r="AA846" s="59"/>
    </row>
    <row r="847" spans="1:27" ht="15.75" customHeight="1" x14ac:dyDescent="0.25">
      <c r="A847" s="78"/>
      <c r="B847" s="2"/>
      <c r="C847" s="3"/>
      <c r="D847" s="4"/>
      <c r="E847" s="80"/>
      <c r="F847" s="8"/>
      <c r="I847" s="7"/>
      <c r="J847" s="7"/>
      <c r="R847" s="7"/>
      <c r="S847" s="7"/>
      <c r="W847" s="8"/>
      <c r="AA847" s="59"/>
    </row>
    <row r="848" spans="1:27" ht="15.75" customHeight="1" x14ac:dyDescent="0.25">
      <c r="A848" s="78"/>
      <c r="B848" s="2"/>
      <c r="C848" s="3"/>
      <c r="D848" s="4"/>
      <c r="E848" s="80"/>
      <c r="F848" s="8"/>
      <c r="I848" s="7"/>
      <c r="J848" s="7"/>
      <c r="R848" s="7"/>
      <c r="S848" s="7"/>
      <c r="W848" s="8"/>
      <c r="AA848" s="59"/>
    </row>
    <row r="849" spans="1:27" ht="15.75" customHeight="1" x14ac:dyDescent="0.25">
      <c r="A849" s="78"/>
      <c r="B849" s="2"/>
      <c r="C849" s="3"/>
      <c r="D849" s="4"/>
      <c r="E849" s="80"/>
      <c r="F849" s="8"/>
      <c r="I849" s="7"/>
      <c r="J849" s="7"/>
      <c r="R849" s="7"/>
      <c r="S849" s="7"/>
      <c r="W849" s="8"/>
      <c r="AA849" s="59"/>
    </row>
    <row r="850" spans="1:27" ht="15.75" customHeight="1" x14ac:dyDescent="0.25">
      <c r="A850" s="78"/>
      <c r="B850" s="2"/>
      <c r="C850" s="3"/>
      <c r="D850" s="4"/>
      <c r="E850" s="80"/>
      <c r="F850" s="8"/>
      <c r="I850" s="7"/>
      <c r="J850" s="7"/>
      <c r="R850" s="7"/>
      <c r="S850" s="7"/>
      <c r="W850" s="8"/>
      <c r="AA850" s="59"/>
    </row>
    <row r="851" spans="1:27" ht="15.75" customHeight="1" x14ac:dyDescent="0.25">
      <c r="A851" s="78"/>
      <c r="B851" s="2"/>
      <c r="C851" s="3"/>
      <c r="D851" s="4"/>
      <c r="E851" s="80"/>
      <c r="F851" s="8"/>
      <c r="I851" s="7"/>
      <c r="J851" s="7"/>
      <c r="R851" s="7"/>
      <c r="S851" s="7"/>
      <c r="W851" s="8"/>
      <c r="AA851" s="59"/>
    </row>
    <row r="852" spans="1:27" ht="15.75" customHeight="1" x14ac:dyDescent="0.25">
      <c r="A852" s="78"/>
      <c r="B852" s="2"/>
      <c r="C852" s="3"/>
      <c r="D852" s="4"/>
      <c r="E852" s="80"/>
      <c r="F852" s="8"/>
      <c r="I852" s="7"/>
      <c r="J852" s="7"/>
      <c r="R852" s="7"/>
      <c r="S852" s="7"/>
      <c r="W852" s="8"/>
      <c r="AA852" s="59"/>
    </row>
    <row r="853" spans="1:27" ht="15.75" customHeight="1" x14ac:dyDescent="0.25">
      <c r="A853" s="78"/>
      <c r="B853" s="2"/>
      <c r="C853" s="3"/>
      <c r="D853" s="4"/>
      <c r="E853" s="80"/>
      <c r="F853" s="8"/>
      <c r="I853" s="7"/>
      <c r="J853" s="7"/>
      <c r="R853" s="7"/>
      <c r="S853" s="7"/>
      <c r="W853" s="8"/>
      <c r="AA853" s="59"/>
    </row>
    <row r="854" spans="1:27" ht="15.75" customHeight="1" x14ac:dyDescent="0.25">
      <c r="A854" s="78"/>
      <c r="B854" s="2"/>
      <c r="C854" s="3"/>
      <c r="D854" s="4"/>
      <c r="E854" s="80"/>
      <c r="F854" s="8"/>
      <c r="I854" s="7"/>
      <c r="J854" s="7"/>
      <c r="R854" s="7"/>
      <c r="S854" s="7"/>
      <c r="W854" s="8"/>
      <c r="AA854" s="59"/>
    </row>
    <row r="855" spans="1:27" ht="15.75" customHeight="1" x14ac:dyDescent="0.25">
      <c r="A855" s="78"/>
      <c r="B855" s="2"/>
      <c r="C855" s="3"/>
      <c r="D855" s="4"/>
      <c r="E855" s="80"/>
      <c r="F855" s="8"/>
      <c r="I855" s="7"/>
      <c r="J855" s="7"/>
      <c r="R855" s="7"/>
      <c r="S855" s="7"/>
      <c r="W855" s="8"/>
      <c r="AA855" s="59"/>
    </row>
    <row r="856" spans="1:27" ht="15.75" customHeight="1" x14ac:dyDescent="0.25">
      <c r="A856" s="78"/>
      <c r="B856" s="2"/>
      <c r="C856" s="3"/>
      <c r="D856" s="4"/>
      <c r="E856" s="80"/>
      <c r="F856" s="8"/>
      <c r="I856" s="7"/>
      <c r="J856" s="7"/>
      <c r="R856" s="7"/>
      <c r="S856" s="7"/>
      <c r="W856" s="8"/>
      <c r="AA856" s="59"/>
    </row>
    <row r="857" spans="1:27" ht="15.75" customHeight="1" x14ac:dyDescent="0.25">
      <c r="A857" s="78"/>
      <c r="B857" s="2"/>
      <c r="C857" s="3"/>
      <c r="D857" s="4"/>
      <c r="E857" s="80"/>
      <c r="F857" s="8"/>
      <c r="I857" s="7"/>
      <c r="J857" s="7"/>
      <c r="R857" s="7"/>
      <c r="S857" s="7"/>
      <c r="W857" s="8"/>
      <c r="AA857" s="59"/>
    </row>
    <row r="858" spans="1:27" ht="15.75" customHeight="1" x14ac:dyDescent="0.25">
      <c r="A858" s="78"/>
      <c r="B858" s="2"/>
      <c r="C858" s="3"/>
      <c r="D858" s="4"/>
      <c r="E858" s="80"/>
      <c r="F858" s="8"/>
      <c r="I858" s="7"/>
      <c r="J858" s="7"/>
      <c r="R858" s="7"/>
      <c r="S858" s="7"/>
      <c r="W858" s="8"/>
      <c r="AA858" s="59"/>
    </row>
    <row r="859" spans="1:27" ht="15.75" customHeight="1" x14ac:dyDescent="0.25">
      <c r="A859" s="78"/>
      <c r="B859" s="2"/>
      <c r="C859" s="3"/>
      <c r="D859" s="4"/>
      <c r="E859" s="80"/>
      <c r="F859" s="8"/>
      <c r="I859" s="7"/>
      <c r="J859" s="7"/>
      <c r="R859" s="7"/>
      <c r="S859" s="7"/>
      <c r="W859" s="8"/>
      <c r="AA859" s="59"/>
    </row>
    <row r="860" spans="1:27" ht="15.75" customHeight="1" x14ac:dyDescent="0.25">
      <c r="A860" s="78"/>
      <c r="B860" s="2"/>
      <c r="C860" s="3"/>
      <c r="D860" s="4"/>
      <c r="E860" s="80"/>
      <c r="F860" s="8"/>
      <c r="I860" s="7"/>
      <c r="J860" s="7"/>
      <c r="R860" s="7"/>
      <c r="S860" s="7"/>
      <c r="W860" s="8"/>
      <c r="AA860" s="59"/>
    </row>
    <row r="861" spans="1:27" ht="15.75" customHeight="1" x14ac:dyDescent="0.25">
      <c r="A861" s="78"/>
      <c r="B861" s="2"/>
      <c r="C861" s="3"/>
      <c r="D861" s="4"/>
      <c r="E861" s="80"/>
      <c r="F861" s="8"/>
      <c r="I861" s="7"/>
      <c r="J861" s="7"/>
      <c r="R861" s="7"/>
      <c r="S861" s="7"/>
      <c r="W861" s="8"/>
      <c r="AA861" s="59"/>
    </row>
    <row r="862" spans="1:27" ht="15.75" customHeight="1" x14ac:dyDescent="0.25">
      <c r="A862" s="78"/>
      <c r="B862" s="2"/>
      <c r="C862" s="3"/>
      <c r="D862" s="4"/>
      <c r="E862" s="80"/>
      <c r="F862" s="8"/>
      <c r="I862" s="7"/>
      <c r="J862" s="7"/>
      <c r="R862" s="7"/>
      <c r="S862" s="7"/>
      <c r="W862" s="8"/>
      <c r="AA862" s="59"/>
    </row>
    <row r="863" spans="1:27" ht="15.75" customHeight="1" x14ac:dyDescent="0.25">
      <c r="A863" s="78"/>
      <c r="B863" s="2"/>
      <c r="C863" s="3"/>
      <c r="D863" s="4"/>
      <c r="E863" s="80"/>
      <c r="F863" s="8"/>
      <c r="I863" s="7"/>
      <c r="J863" s="7"/>
      <c r="R863" s="7"/>
      <c r="S863" s="7"/>
      <c r="W863" s="8"/>
      <c r="AA863" s="59"/>
    </row>
    <row r="864" spans="1:27" ht="15.75" customHeight="1" x14ac:dyDescent="0.25">
      <c r="A864" s="78"/>
      <c r="B864" s="2"/>
      <c r="C864" s="3"/>
      <c r="D864" s="4"/>
      <c r="E864" s="80"/>
      <c r="F864" s="8"/>
      <c r="I864" s="7"/>
      <c r="J864" s="7"/>
      <c r="R864" s="7"/>
      <c r="S864" s="7"/>
      <c r="W864" s="8"/>
      <c r="AA864" s="59"/>
    </row>
    <row r="865" spans="1:27" ht="15.75" customHeight="1" x14ac:dyDescent="0.25">
      <c r="A865" s="78"/>
      <c r="B865" s="2"/>
      <c r="C865" s="3"/>
      <c r="D865" s="4"/>
      <c r="E865" s="80"/>
      <c r="F865" s="8"/>
      <c r="I865" s="7"/>
      <c r="J865" s="7"/>
      <c r="R865" s="7"/>
      <c r="S865" s="7"/>
      <c r="W865" s="8"/>
      <c r="AA865" s="59"/>
    </row>
    <row r="866" spans="1:27" ht="15.75" customHeight="1" x14ac:dyDescent="0.25">
      <c r="A866" s="78"/>
      <c r="B866" s="2"/>
      <c r="C866" s="3"/>
      <c r="D866" s="4"/>
      <c r="E866" s="80"/>
      <c r="F866" s="8"/>
      <c r="I866" s="7"/>
      <c r="J866" s="7"/>
      <c r="R866" s="7"/>
      <c r="S866" s="7"/>
      <c r="W866" s="8"/>
      <c r="AA866" s="59"/>
    </row>
    <row r="867" spans="1:27" ht="15.75" customHeight="1" x14ac:dyDescent="0.25">
      <c r="A867" s="78"/>
      <c r="B867" s="2"/>
      <c r="C867" s="3"/>
      <c r="D867" s="4"/>
      <c r="E867" s="80"/>
      <c r="F867" s="8"/>
      <c r="I867" s="7"/>
      <c r="J867" s="7"/>
      <c r="R867" s="7"/>
      <c r="S867" s="7"/>
      <c r="W867" s="8"/>
      <c r="AA867" s="59"/>
    </row>
    <row r="868" spans="1:27" ht="15.75" customHeight="1" x14ac:dyDescent="0.25">
      <c r="A868" s="78"/>
      <c r="B868" s="2"/>
      <c r="C868" s="3"/>
      <c r="D868" s="4"/>
      <c r="E868" s="80"/>
      <c r="F868" s="8"/>
      <c r="I868" s="7"/>
      <c r="J868" s="7"/>
      <c r="R868" s="7"/>
      <c r="S868" s="7"/>
      <c r="W868" s="8"/>
      <c r="AA868" s="59"/>
    </row>
    <row r="869" spans="1:27" ht="15.75" customHeight="1" x14ac:dyDescent="0.25">
      <c r="A869" s="78"/>
      <c r="B869" s="2"/>
      <c r="C869" s="3"/>
      <c r="D869" s="4"/>
      <c r="E869" s="80"/>
      <c r="F869" s="8"/>
      <c r="I869" s="7"/>
      <c r="J869" s="7"/>
      <c r="R869" s="7"/>
      <c r="S869" s="7"/>
      <c r="W869" s="8"/>
      <c r="AA869" s="59"/>
    </row>
    <row r="870" spans="1:27" ht="15.75" customHeight="1" x14ac:dyDescent="0.25">
      <c r="A870" s="78"/>
      <c r="B870" s="2"/>
      <c r="C870" s="3"/>
      <c r="D870" s="4"/>
      <c r="E870" s="80"/>
      <c r="F870" s="8"/>
      <c r="I870" s="7"/>
      <c r="J870" s="7"/>
      <c r="R870" s="7"/>
      <c r="S870" s="7"/>
      <c r="W870" s="8"/>
      <c r="AA870" s="59"/>
    </row>
    <row r="871" spans="1:27" ht="15.75" customHeight="1" x14ac:dyDescent="0.25">
      <c r="A871" s="78"/>
      <c r="B871" s="2"/>
      <c r="C871" s="3"/>
      <c r="D871" s="4"/>
      <c r="E871" s="80"/>
      <c r="F871" s="8"/>
      <c r="I871" s="7"/>
      <c r="J871" s="7"/>
      <c r="R871" s="7"/>
      <c r="S871" s="7"/>
      <c r="W871" s="8"/>
      <c r="AA871" s="59"/>
    </row>
    <row r="872" spans="1:27" ht="15.75" customHeight="1" x14ac:dyDescent="0.25">
      <c r="A872" s="78"/>
      <c r="B872" s="2"/>
      <c r="C872" s="3"/>
      <c r="D872" s="4"/>
      <c r="E872" s="80"/>
      <c r="F872" s="8"/>
      <c r="I872" s="7"/>
      <c r="J872" s="7"/>
      <c r="R872" s="7"/>
      <c r="S872" s="7"/>
      <c r="W872" s="8"/>
      <c r="AA872" s="59"/>
    </row>
    <row r="873" spans="1:27" ht="15.75" customHeight="1" x14ac:dyDescent="0.25">
      <c r="A873" s="78"/>
      <c r="B873" s="2"/>
      <c r="C873" s="3"/>
      <c r="D873" s="4"/>
      <c r="E873" s="80"/>
      <c r="F873" s="8"/>
      <c r="I873" s="7"/>
      <c r="J873" s="7"/>
      <c r="R873" s="7"/>
      <c r="S873" s="7"/>
      <c r="W873" s="8"/>
      <c r="AA873" s="59"/>
    </row>
    <row r="874" spans="1:27" ht="15.75" customHeight="1" x14ac:dyDescent="0.25">
      <c r="A874" s="78"/>
      <c r="B874" s="2"/>
      <c r="C874" s="3"/>
      <c r="D874" s="4"/>
      <c r="E874" s="80"/>
      <c r="F874" s="8"/>
      <c r="I874" s="7"/>
      <c r="J874" s="7"/>
      <c r="R874" s="7"/>
      <c r="S874" s="7"/>
      <c r="W874" s="8"/>
      <c r="AA874" s="59"/>
    </row>
    <row r="875" spans="1:27" ht="15.75" customHeight="1" x14ac:dyDescent="0.25">
      <c r="A875" s="78"/>
      <c r="B875" s="2"/>
      <c r="C875" s="3"/>
      <c r="D875" s="4"/>
      <c r="E875" s="80"/>
      <c r="F875" s="8"/>
      <c r="I875" s="7"/>
      <c r="J875" s="7"/>
      <c r="R875" s="7"/>
      <c r="S875" s="7"/>
      <c r="W875" s="8"/>
      <c r="AA875" s="59"/>
    </row>
    <row r="876" spans="1:27" ht="15.75" customHeight="1" x14ac:dyDescent="0.25">
      <c r="A876" s="78"/>
      <c r="B876" s="2"/>
      <c r="C876" s="3"/>
      <c r="D876" s="4"/>
      <c r="E876" s="80"/>
      <c r="F876" s="8"/>
      <c r="I876" s="7"/>
      <c r="J876" s="7"/>
      <c r="R876" s="7"/>
      <c r="S876" s="7"/>
      <c r="W876" s="8"/>
      <c r="AA876" s="59"/>
    </row>
    <row r="877" spans="1:27" ht="15.75" customHeight="1" x14ac:dyDescent="0.25">
      <c r="A877" s="78"/>
      <c r="B877" s="2"/>
      <c r="C877" s="3"/>
      <c r="D877" s="4"/>
      <c r="E877" s="80"/>
      <c r="F877" s="8"/>
      <c r="I877" s="7"/>
      <c r="J877" s="7"/>
      <c r="R877" s="7"/>
      <c r="S877" s="7"/>
      <c r="W877" s="8"/>
      <c r="AA877" s="59"/>
    </row>
    <row r="878" spans="1:27" ht="15.75" customHeight="1" x14ac:dyDescent="0.25">
      <c r="A878" s="78"/>
      <c r="B878" s="2"/>
      <c r="C878" s="3"/>
      <c r="D878" s="4"/>
      <c r="E878" s="80"/>
      <c r="F878" s="8"/>
      <c r="I878" s="7"/>
      <c r="J878" s="7"/>
      <c r="R878" s="7"/>
      <c r="S878" s="7"/>
      <c r="W878" s="8"/>
      <c r="AA878" s="59"/>
    </row>
    <row r="879" spans="1:27" ht="15.75" customHeight="1" x14ac:dyDescent="0.25">
      <c r="A879" s="78"/>
      <c r="B879" s="2"/>
      <c r="C879" s="3"/>
      <c r="D879" s="4"/>
      <c r="E879" s="80"/>
      <c r="F879" s="8"/>
      <c r="I879" s="7"/>
      <c r="J879" s="7"/>
      <c r="R879" s="7"/>
      <c r="S879" s="7"/>
      <c r="W879" s="8"/>
      <c r="AA879" s="59"/>
    </row>
    <row r="880" spans="1:27" ht="15.75" customHeight="1" x14ac:dyDescent="0.25">
      <c r="A880" s="78"/>
      <c r="B880" s="2"/>
      <c r="C880" s="3"/>
      <c r="D880" s="4"/>
      <c r="E880" s="80"/>
      <c r="F880" s="8"/>
      <c r="I880" s="7"/>
      <c r="J880" s="7"/>
      <c r="R880" s="7"/>
      <c r="S880" s="7"/>
      <c r="W880" s="8"/>
      <c r="AA880" s="59"/>
    </row>
    <row r="881" spans="1:27" ht="15.75" customHeight="1" x14ac:dyDescent="0.25">
      <c r="A881" s="78"/>
      <c r="B881" s="2"/>
      <c r="C881" s="3"/>
      <c r="D881" s="4"/>
      <c r="E881" s="80"/>
      <c r="F881" s="8"/>
      <c r="I881" s="7"/>
      <c r="J881" s="7"/>
      <c r="R881" s="7"/>
      <c r="S881" s="7"/>
      <c r="W881" s="8"/>
      <c r="AA881" s="59"/>
    </row>
    <row r="882" spans="1:27" ht="15.75" customHeight="1" x14ac:dyDescent="0.25">
      <c r="A882" s="78"/>
      <c r="B882" s="2"/>
      <c r="C882" s="3"/>
      <c r="D882" s="4"/>
      <c r="E882" s="80"/>
      <c r="F882" s="8"/>
      <c r="I882" s="7"/>
      <c r="J882" s="7"/>
      <c r="R882" s="7"/>
      <c r="S882" s="7"/>
      <c r="W882" s="8"/>
      <c r="AA882" s="59"/>
    </row>
    <row r="883" spans="1:27" ht="15.75" customHeight="1" x14ac:dyDescent="0.25">
      <c r="A883" s="78"/>
      <c r="B883" s="2"/>
      <c r="C883" s="3"/>
      <c r="D883" s="4"/>
      <c r="E883" s="80"/>
      <c r="F883" s="8"/>
      <c r="I883" s="7"/>
      <c r="J883" s="7"/>
      <c r="R883" s="7"/>
      <c r="S883" s="7"/>
      <c r="W883" s="8"/>
      <c r="AA883" s="59"/>
    </row>
    <row r="884" spans="1:27" ht="15.75" customHeight="1" x14ac:dyDescent="0.25">
      <c r="A884" s="78"/>
      <c r="B884" s="2"/>
      <c r="C884" s="3"/>
      <c r="D884" s="4"/>
      <c r="E884" s="80"/>
      <c r="F884" s="8"/>
      <c r="I884" s="7"/>
      <c r="J884" s="7"/>
      <c r="R884" s="7"/>
      <c r="S884" s="7"/>
      <c r="W884" s="8"/>
      <c r="AA884" s="59"/>
    </row>
    <row r="885" spans="1:27" ht="15.75" customHeight="1" x14ac:dyDescent="0.25">
      <c r="A885" s="78"/>
      <c r="B885" s="2"/>
      <c r="C885" s="3"/>
      <c r="D885" s="4"/>
      <c r="E885" s="80"/>
      <c r="F885" s="8"/>
      <c r="I885" s="7"/>
      <c r="J885" s="7"/>
      <c r="R885" s="7"/>
      <c r="S885" s="7"/>
      <c r="W885" s="8"/>
      <c r="AA885" s="59"/>
    </row>
    <row r="886" spans="1:27" ht="15.75" customHeight="1" x14ac:dyDescent="0.25">
      <c r="A886" s="78"/>
      <c r="B886" s="2"/>
      <c r="C886" s="3"/>
      <c r="D886" s="4"/>
      <c r="E886" s="80"/>
      <c r="F886" s="8"/>
      <c r="I886" s="7"/>
      <c r="J886" s="7"/>
      <c r="R886" s="7"/>
      <c r="S886" s="7"/>
      <c r="W886" s="8"/>
      <c r="AA886" s="59"/>
    </row>
    <row r="887" spans="1:27" ht="15.75" customHeight="1" x14ac:dyDescent="0.25">
      <c r="A887" s="78"/>
      <c r="B887" s="2"/>
      <c r="C887" s="3"/>
      <c r="D887" s="4"/>
      <c r="E887" s="80"/>
      <c r="F887" s="8"/>
      <c r="I887" s="7"/>
      <c r="J887" s="7"/>
      <c r="R887" s="7"/>
      <c r="S887" s="7"/>
      <c r="W887" s="8"/>
      <c r="AA887" s="59"/>
    </row>
    <row r="888" spans="1:27" ht="15.75" customHeight="1" x14ac:dyDescent="0.25">
      <c r="A888" s="78"/>
      <c r="B888" s="2"/>
      <c r="C888" s="3"/>
      <c r="D888" s="4"/>
      <c r="E888" s="80"/>
      <c r="F888" s="8"/>
      <c r="I888" s="7"/>
      <c r="J888" s="7"/>
      <c r="R888" s="7"/>
      <c r="S888" s="7"/>
      <c r="W888" s="8"/>
      <c r="AA888" s="59"/>
    </row>
    <row r="889" spans="1:27" ht="15.75" customHeight="1" x14ac:dyDescent="0.25">
      <c r="A889" s="78"/>
      <c r="B889" s="2"/>
      <c r="C889" s="3"/>
      <c r="D889" s="4"/>
      <c r="E889" s="80"/>
      <c r="F889" s="8"/>
      <c r="I889" s="7"/>
      <c r="J889" s="7"/>
      <c r="R889" s="7"/>
      <c r="S889" s="7"/>
      <c r="W889" s="8"/>
      <c r="AA889" s="59"/>
    </row>
    <row r="890" spans="1:27" ht="15.75" customHeight="1" x14ac:dyDescent="0.25">
      <c r="A890" s="78"/>
      <c r="B890" s="2"/>
      <c r="C890" s="3"/>
      <c r="D890" s="4"/>
      <c r="E890" s="80"/>
      <c r="F890" s="8"/>
      <c r="I890" s="7"/>
      <c r="J890" s="7"/>
      <c r="R890" s="7"/>
      <c r="S890" s="7"/>
      <c r="W890" s="8"/>
      <c r="AA890" s="59"/>
    </row>
    <row r="891" spans="1:27" ht="15.75" customHeight="1" x14ac:dyDescent="0.25">
      <c r="A891" s="78"/>
      <c r="B891" s="2"/>
      <c r="C891" s="3"/>
      <c r="D891" s="4"/>
      <c r="E891" s="80"/>
      <c r="F891" s="8"/>
      <c r="I891" s="7"/>
      <c r="J891" s="7"/>
      <c r="R891" s="7"/>
      <c r="S891" s="7"/>
      <c r="W891" s="8"/>
      <c r="AA891" s="59"/>
    </row>
    <row r="892" spans="1:27" ht="15.75" customHeight="1" x14ac:dyDescent="0.25">
      <c r="A892" s="78"/>
      <c r="B892" s="2"/>
      <c r="C892" s="3"/>
      <c r="D892" s="4"/>
      <c r="E892" s="80"/>
      <c r="F892" s="8"/>
      <c r="I892" s="7"/>
      <c r="J892" s="7"/>
      <c r="R892" s="7"/>
      <c r="S892" s="7"/>
      <c r="W892" s="8"/>
      <c r="AA892" s="59"/>
    </row>
    <row r="893" spans="1:27" ht="15.75" customHeight="1" x14ac:dyDescent="0.25">
      <c r="A893" s="78"/>
      <c r="B893" s="2"/>
      <c r="C893" s="3"/>
      <c r="D893" s="4"/>
      <c r="E893" s="80"/>
      <c r="F893" s="8"/>
      <c r="I893" s="7"/>
      <c r="J893" s="7"/>
      <c r="R893" s="7"/>
      <c r="S893" s="7"/>
      <c r="W893" s="8"/>
      <c r="AA893" s="59"/>
    </row>
    <row r="894" spans="1:27" ht="15.75" customHeight="1" x14ac:dyDescent="0.25">
      <c r="A894" s="78"/>
      <c r="B894" s="2"/>
      <c r="C894" s="3"/>
      <c r="D894" s="4"/>
      <c r="E894" s="80"/>
      <c r="F894" s="8"/>
      <c r="I894" s="7"/>
      <c r="J894" s="7"/>
      <c r="R894" s="7"/>
      <c r="S894" s="7"/>
      <c r="W894" s="8"/>
      <c r="AA894" s="59"/>
    </row>
    <row r="895" spans="1:27" ht="15.75" customHeight="1" x14ac:dyDescent="0.25">
      <c r="A895" s="78"/>
      <c r="B895" s="2"/>
      <c r="C895" s="3"/>
      <c r="D895" s="4"/>
      <c r="E895" s="80"/>
      <c r="F895" s="8"/>
      <c r="I895" s="7"/>
      <c r="J895" s="7"/>
      <c r="R895" s="7"/>
      <c r="S895" s="7"/>
      <c r="W895" s="8"/>
      <c r="AA895" s="59"/>
    </row>
    <row r="896" spans="1:27" ht="15.75" customHeight="1" x14ac:dyDescent="0.25">
      <c r="A896" s="78"/>
      <c r="B896" s="2"/>
      <c r="C896" s="3"/>
      <c r="D896" s="4"/>
      <c r="E896" s="80"/>
      <c r="F896" s="8"/>
      <c r="I896" s="7"/>
      <c r="J896" s="7"/>
      <c r="R896" s="7"/>
      <c r="S896" s="7"/>
      <c r="W896" s="8"/>
      <c r="AA896" s="59"/>
    </row>
    <row r="897" spans="1:27" ht="15.75" customHeight="1" x14ac:dyDescent="0.25">
      <c r="A897" s="78"/>
      <c r="B897" s="2"/>
      <c r="C897" s="3"/>
      <c r="D897" s="4"/>
      <c r="E897" s="80"/>
      <c r="F897" s="8"/>
      <c r="I897" s="7"/>
      <c r="J897" s="7"/>
      <c r="R897" s="7"/>
      <c r="S897" s="7"/>
      <c r="W897" s="8"/>
      <c r="AA897" s="59"/>
    </row>
    <row r="898" spans="1:27" ht="15.75" customHeight="1" x14ac:dyDescent="0.25">
      <c r="A898" s="78"/>
      <c r="B898" s="2"/>
      <c r="C898" s="3"/>
      <c r="D898" s="4"/>
      <c r="E898" s="80"/>
      <c r="F898" s="8"/>
      <c r="I898" s="7"/>
      <c r="J898" s="7"/>
      <c r="R898" s="7"/>
      <c r="S898" s="7"/>
      <c r="W898" s="8"/>
      <c r="AA898" s="59"/>
    </row>
    <row r="899" spans="1:27" ht="15.75" customHeight="1" x14ac:dyDescent="0.25">
      <c r="A899" s="78"/>
      <c r="B899" s="2"/>
      <c r="C899" s="3"/>
      <c r="D899" s="4"/>
      <c r="E899" s="80"/>
      <c r="F899" s="8"/>
      <c r="I899" s="7"/>
      <c r="J899" s="7"/>
      <c r="R899" s="7"/>
      <c r="S899" s="7"/>
      <c r="W899" s="8"/>
      <c r="AA899" s="59"/>
    </row>
    <row r="900" spans="1:27" ht="15.75" customHeight="1" x14ac:dyDescent="0.25">
      <c r="A900" s="78"/>
      <c r="B900" s="2"/>
      <c r="C900" s="3"/>
      <c r="D900" s="4"/>
      <c r="E900" s="80"/>
      <c r="F900" s="8"/>
      <c r="I900" s="7"/>
      <c r="J900" s="7"/>
      <c r="R900" s="7"/>
      <c r="S900" s="7"/>
      <c r="W900" s="8"/>
      <c r="AA900" s="59"/>
    </row>
    <row r="901" spans="1:27" ht="15.75" customHeight="1" x14ac:dyDescent="0.25">
      <c r="A901" s="78"/>
      <c r="B901" s="2"/>
      <c r="C901" s="3"/>
      <c r="D901" s="4"/>
      <c r="E901" s="80"/>
      <c r="F901" s="8"/>
      <c r="I901" s="7"/>
      <c r="J901" s="7"/>
      <c r="R901" s="7"/>
      <c r="S901" s="7"/>
      <c r="W901" s="8"/>
      <c r="AA901" s="59"/>
    </row>
    <row r="902" spans="1:27" ht="15.75" customHeight="1" x14ac:dyDescent="0.25">
      <c r="A902" s="78"/>
      <c r="B902" s="2"/>
      <c r="C902" s="3"/>
      <c r="D902" s="4"/>
      <c r="E902" s="80"/>
      <c r="F902" s="8"/>
      <c r="I902" s="7"/>
      <c r="J902" s="7"/>
      <c r="R902" s="7"/>
      <c r="S902" s="7"/>
      <c r="W902" s="8"/>
      <c r="AA902" s="59"/>
    </row>
    <row r="903" spans="1:27" ht="15.75" customHeight="1" x14ac:dyDescent="0.25">
      <c r="A903" s="78"/>
      <c r="B903" s="2"/>
      <c r="C903" s="3"/>
      <c r="D903" s="4"/>
      <c r="E903" s="80"/>
      <c r="F903" s="8"/>
      <c r="I903" s="7"/>
      <c r="J903" s="7"/>
      <c r="R903" s="7"/>
      <c r="S903" s="7"/>
      <c r="W903" s="8"/>
      <c r="AA903" s="59"/>
    </row>
    <row r="904" spans="1:27" ht="15.75" customHeight="1" x14ac:dyDescent="0.25">
      <c r="A904" s="78"/>
      <c r="B904" s="2"/>
      <c r="C904" s="3"/>
      <c r="D904" s="4"/>
      <c r="E904" s="80"/>
      <c r="F904" s="8"/>
      <c r="I904" s="7"/>
      <c r="J904" s="7"/>
      <c r="R904" s="7"/>
      <c r="S904" s="7"/>
      <c r="W904" s="8"/>
      <c r="AA904" s="59"/>
    </row>
    <row r="905" spans="1:27" ht="15.75" customHeight="1" x14ac:dyDescent="0.25">
      <c r="A905" s="78"/>
      <c r="B905" s="2"/>
      <c r="C905" s="3"/>
      <c r="D905" s="4"/>
      <c r="E905" s="80"/>
      <c r="F905" s="8"/>
      <c r="I905" s="7"/>
      <c r="J905" s="7"/>
      <c r="R905" s="7"/>
      <c r="S905" s="7"/>
      <c r="W905" s="8"/>
      <c r="AA905" s="59"/>
    </row>
    <row r="906" spans="1:27" ht="15.75" customHeight="1" x14ac:dyDescent="0.25">
      <c r="A906" s="78"/>
      <c r="B906" s="2"/>
      <c r="C906" s="3"/>
      <c r="D906" s="4"/>
      <c r="E906" s="80"/>
      <c r="F906" s="8"/>
      <c r="I906" s="7"/>
      <c r="J906" s="7"/>
      <c r="R906" s="7"/>
      <c r="S906" s="7"/>
      <c r="W906" s="8"/>
      <c r="AA906" s="59"/>
    </row>
    <row r="907" spans="1:27" ht="15.75" customHeight="1" x14ac:dyDescent="0.25">
      <c r="A907" s="78"/>
      <c r="B907" s="2"/>
      <c r="C907" s="3"/>
      <c r="D907" s="4"/>
      <c r="E907" s="80"/>
      <c r="F907" s="8"/>
      <c r="I907" s="7"/>
      <c r="J907" s="7"/>
      <c r="R907" s="7"/>
      <c r="S907" s="7"/>
      <c r="W907" s="8"/>
      <c r="AA907" s="59"/>
    </row>
    <row r="908" spans="1:27" ht="15.75" customHeight="1" x14ac:dyDescent="0.25">
      <c r="A908" s="78"/>
      <c r="B908" s="2"/>
      <c r="C908" s="3"/>
      <c r="D908" s="4"/>
      <c r="E908" s="80"/>
      <c r="F908" s="8"/>
      <c r="I908" s="7"/>
      <c r="J908" s="7"/>
      <c r="R908" s="7"/>
      <c r="S908" s="7"/>
      <c r="W908" s="8"/>
      <c r="AA908" s="59"/>
    </row>
    <row r="909" spans="1:27" ht="15.75" customHeight="1" x14ac:dyDescent="0.25">
      <c r="A909" s="78"/>
      <c r="B909" s="2"/>
      <c r="C909" s="3"/>
      <c r="D909" s="4"/>
      <c r="E909" s="80"/>
      <c r="F909" s="8"/>
      <c r="I909" s="7"/>
      <c r="J909" s="7"/>
      <c r="R909" s="7"/>
      <c r="S909" s="7"/>
      <c r="W909" s="8"/>
      <c r="AA909" s="59"/>
    </row>
    <row r="910" spans="1:27" ht="15.75" customHeight="1" x14ac:dyDescent="0.25">
      <c r="A910" s="78"/>
      <c r="B910" s="2"/>
      <c r="C910" s="3"/>
      <c r="D910" s="4"/>
      <c r="E910" s="80"/>
      <c r="F910" s="8"/>
      <c r="I910" s="7"/>
      <c r="J910" s="7"/>
      <c r="R910" s="7"/>
      <c r="S910" s="7"/>
      <c r="W910" s="8"/>
      <c r="AA910" s="59"/>
    </row>
    <row r="911" spans="1:27" ht="15.75" customHeight="1" x14ac:dyDescent="0.25">
      <c r="A911" s="78"/>
      <c r="B911" s="2"/>
      <c r="C911" s="3"/>
      <c r="D911" s="4"/>
      <c r="E911" s="80"/>
      <c r="F911" s="8"/>
      <c r="I911" s="7"/>
      <c r="J911" s="7"/>
      <c r="R911" s="7"/>
      <c r="S911" s="7"/>
      <c r="W911" s="8"/>
      <c r="AA911" s="59"/>
    </row>
    <row r="912" spans="1:27" ht="15.75" customHeight="1" x14ac:dyDescent="0.25">
      <c r="A912" s="78"/>
      <c r="B912" s="2"/>
      <c r="C912" s="3"/>
      <c r="D912" s="4"/>
      <c r="E912" s="80"/>
      <c r="F912" s="8"/>
      <c r="I912" s="7"/>
      <c r="J912" s="7"/>
      <c r="R912" s="7"/>
      <c r="S912" s="7"/>
      <c r="W912" s="8"/>
      <c r="AA912" s="59"/>
    </row>
    <row r="913" spans="1:27" ht="15.75" customHeight="1" x14ac:dyDescent="0.25">
      <c r="A913" s="78"/>
      <c r="B913" s="2"/>
      <c r="C913" s="3"/>
      <c r="D913" s="4"/>
      <c r="E913" s="80"/>
      <c r="F913" s="8"/>
      <c r="I913" s="7"/>
      <c r="J913" s="7"/>
      <c r="R913" s="7"/>
      <c r="S913" s="7"/>
      <c r="W913" s="8"/>
      <c r="AA913" s="59"/>
    </row>
    <row r="914" spans="1:27" ht="15.75" customHeight="1" x14ac:dyDescent="0.25">
      <c r="A914" s="78"/>
      <c r="B914" s="2"/>
      <c r="C914" s="3"/>
      <c r="D914" s="4"/>
      <c r="E914" s="80"/>
      <c r="F914" s="8"/>
      <c r="I914" s="7"/>
      <c r="J914" s="7"/>
      <c r="R914" s="7"/>
      <c r="S914" s="7"/>
      <c r="W914" s="8"/>
      <c r="AA914" s="59"/>
    </row>
    <row r="915" spans="1:27" ht="15.75" customHeight="1" x14ac:dyDescent="0.25">
      <c r="A915" s="78"/>
      <c r="B915" s="2"/>
      <c r="C915" s="3"/>
      <c r="D915" s="4"/>
      <c r="E915" s="80"/>
      <c r="F915" s="8"/>
      <c r="I915" s="7"/>
      <c r="J915" s="7"/>
      <c r="R915" s="7"/>
      <c r="S915" s="7"/>
      <c r="W915" s="8"/>
      <c r="AA915" s="59"/>
    </row>
    <row r="916" spans="1:27" ht="15.75" customHeight="1" x14ac:dyDescent="0.25">
      <c r="A916" s="78"/>
      <c r="B916" s="2"/>
      <c r="C916" s="3"/>
      <c r="D916" s="4"/>
      <c r="E916" s="80"/>
      <c r="F916" s="8"/>
      <c r="I916" s="7"/>
      <c r="J916" s="7"/>
      <c r="R916" s="7"/>
      <c r="S916" s="7"/>
      <c r="W916" s="8"/>
      <c r="AA916" s="59"/>
    </row>
    <row r="917" spans="1:27" ht="15.75" customHeight="1" x14ac:dyDescent="0.25">
      <c r="A917" s="78"/>
      <c r="B917" s="2"/>
      <c r="C917" s="3"/>
      <c r="D917" s="4"/>
      <c r="E917" s="80"/>
      <c r="F917" s="8"/>
      <c r="I917" s="7"/>
      <c r="J917" s="7"/>
      <c r="R917" s="7"/>
      <c r="S917" s="7"/>
      <c r="W917" s="8"/>
      <c r="AA917" s="59"/>
    </row>
    <row r="918" spans="1:27" ht="15.75" customHeight="1" x14ac:dyDescent="0.25">
      <c r="A918" s="78"/>
      <c r="B918" s="2"/>
      <c r="C918" s="3"/>
      <c r="D918" s="4"/>
      <c r="E918" s="80"/>
      <c r="F918" s="8"/>
      <c r="I918" s="7"/>
      <c r="J918" s="7"/>
      <c r="R918" s="7"/>
      <c r="S918" s="7"/>
      <c r="W918" s="8"/>
      <c r="AA918" s="59"/>
    </row>
    <row r="919" spans="1:27" ht="15.75" customHeight="1" x14ac:dyDescent="0.25">
      <c r="A919" s="78"/>
      <c r="B919" s="2"/>
      <c r="C919" s="3"/>
      <c r="D919" s="4"/>
      <c r="E919" s="80"/>
      <c r="F919" s="8"/>
      <c r="I919" s="7"/>
      <c r="J919" s="7"/>
      <c r="R919" s="7"/>
      <c r="S919" s="7"/>
      <c r="W919" s="8"/>
      <c r="AA919" s="59"/>
    </row>
    <row r="920" spans="1:27" ht="15.75" customHeight="1" x14ac:dyDescent="0.25">
      <c r="A920" s="78"/>
      <c r="B920" s="2"/>
      <c r="C920" s="3"/>
      <c r="D920" s="4"/>
      <c r="E920" s="80"/>
      <c r="F920" s="8"/>
      <c r="I920" s="7"/>
      <c r="J920" s="7"/>
      <c r="R920" s="7"/>
      <c r="S920" s="7"/>
      <c r="W920" s="8"/>
      <c r="AA920" s="59"/>
    </row>
    <row r="921" spans="1:27" ht="15.75" customHeight="1" x14ac:dyDescent="0.25">
      <c r="A921" s="78"/>
      <c r="B921" s="2"/>
      <c r="C921" s="3"/>
      <c r="D921" s="4"/>
      <c r="E921" s="80"/>
      <c r="F921" s="8"/>
      <c r="I921" s="7"/>
      <c r="J921" s="7"/>
      <c r="R921" s="7"/>
      <c r="S921" s="7"/>
      <c r="W921" s="8"/>
      <c r="AA921" s="59"/>
    </row>
    <row r="922" spans="1:27" ht="15.75" customHeight="1" x14ac:dyDescent="0.25">
      <c r="A922" s="78"/>
      <c r="B922" s="2"/>
      <c r="C922" s="3"/>
      <c r="D922" s="4"/>
      <c r="E922" s="80"/>
      <c r="F922" s="8"/>
      <c r="I922" s="7"/>
      <c r="J922" s="7"/>
      <c r="R922" s="7"/>
      <c r="S922" s="7"/>
      <c r="W922" s="8"/>
      <c r="AA922" s="59"/>
    </row>
    <row r="923" spans="1:27" ht="15.75" customHeight="1" x14ac:dyDescent="0.25">
      <c r="A923" s="78"/>
      <c r="B923" s="2"/>
      <c r="C923" s="3"/>
      <c r="D923" s="4"/>
      <c r="E923" s="80"/>
      <c r="F923" s="8"/>
      <c r="I923" s="7"/>
      <c r="J923" s="7"/>
      <c r="R923" s="7"/>
      <c r="S923" s="7"/>
      <c r="W923" s="8"/>
      <c r="AA923" s="59"/>
    </row>
    <row r="924" spans="1:27" ht="15.75" customHeight="1" x14ac:dyDescent="0.25">
      <c r="A924" s="78"/>
      <c r="B924" s="2"/>
      <c r="C924" s="3"/>
      <c r="D924" s="4"/>
      <c r="E924" s="80"/>
      <c r="F924" s="8"/>
      <c r="I924" s="7"/>
      <c r="J924" s="7"/>
      <c r="R924" s="7"/>
      <c r="S924" s="7"/>
      <c r="W924" s="8"/>
      <c r="AA924" s="59"/>
    </row>
    <row r="925" spans="1:27" ht="15.75" customHeight="1" x14ac:dyDescent="0.25">
      <c r="A925" s="78"/>
      <c r="B925" s="2"/>
      <c r="C925" s="3"/>
      <c r="D925" s="4"/>
      <c r="E925" s="80"/>
      <c r="F925" s="8"/>
      <c r="I925" s="7"/>
      <c r="J925" s="7"/>
      <c r="R925" s="7"/>
      <c r="S925" s="7"/>
      <c r="W925" s="8"/>
      <c r="AA925" s="59"/>
    </row>
    <row r="926" spans="1:27" ht="15.75" customHeight="1" x14ac:dyDescent="0.25">
      <c r="A926" s="78"/>
      <c r="B926" s="2"/>
      <c r="C926" s="3"/>
      <c r="D926" s="4"/>
      <c r="E926" s="80"/>
      <c r="F926" s="8"/>
      <c r="I926" s="7"/>
      <c r="J926" s="7"/>
      <c r="R926" s="7"/>
      <c r="S926" s="7"/>
      <c r="W926" s="8"/>
      <c r="AA926" s="59"/>
    </row>
    <row r="927" spans="1:27" ht="15.75" customHeight="1" x14ac:dyDescent="0.25">
      <c r="A927" s="78"/>
      <c r="B927" s="2"/>
      <c r="C927" s="3"/>
      <c r="D927" s="4"/>
      <c r="E927" s="80"/>
      <c r="F927" s="8"/>
      <c r="I927" s="7"/>
      <c r="J927" s="7"/>
      <c r="R927" s="7"/>
      <c r="S927" s="7"/>
      <c r="W927" s="8"/>
      <c r="AA927" s="59"/>
    </row>
    <row r="928" spans="1:27" ht="15.75" customHeight="1" x14ac:dyDescent="0.25">
      <c r="A928" s="78"/>
      <c r="B928" s="2"/>
      <c r="C928" s="3"/>
      <c r="D928" s="4"/>
      <c r="E928" s="80"/>
      <c r="F928" s="8"/>
      <c r="I928" s="7"/>
      <c r="J928" s="7"/>
      <c r="R928" s="7"/>
      <c r="S928" s="7"/>
      <c r="W928" s="8"/>
      <c r="AA928" s="59"/>
    </row>
    <row r="929" spans="1:27" ht="15.75" customHeight="1" x14ac:dyDescent="0.25">
      <c r="A929" s="78"/>
      <c r="B929" s="2"/>
      <c r="C929" s="3"/>
      <c r="D929" s="4"/>
      <c r="E929" s="80"/>
      <c r="F929" s="8"/>
      <c r="I929" s="7"/>
      <c r="J929" s="7"/>
      <c r="R929" s="7"/>
      <c r="S929" s="7"/>
      <c r="W929" s="8"/>
      <c r="AA929" s="59"/>
    </row>
    <row r="930" spans="1:27" ht="15.75" customHeight="1" x14ac:dyDescent="0.25">
      <c r="A930" s="78"/>
      <c r="B930" s="2"/>
      <c r="C930" s="3"/>
      <c r="D930" s="4"/>
      <c r="E930" s="80"/>
      <c r="F930" s="8"/>
      <c r="I930" s="7"/>
      <c r="J930" s="7"/>
      <c r="R930" s="7"/>
      <c r="S930" s="7"/>
      <c r="W930" s="8"/>
      <c r="AA930" s="59"/>
    </row>
    <row r="931" spans="1:27" ht="15.75" customHeight="1" x14ac:dyDescent="0.25">
      <c r="A931" s="78"/>
      <c r="B931" s="2"/>
      <c r="C931" s="3"/>
      <c r="D931" s="4"/>
      <c r="E931" s="80"/>
      <c r="F931" s="8"/>
      <c r="I931" s="7"/>
      <c r="J931" s="7"/>
      <c r="R931" s="7"/>
      <c r="S931" s="7"/>
      <c r="W931" s="8"/>
      <c r="AA931" s="59"/>
    </row>
    <row r="932" spans="1:27" ht="15.75" customHeight="1" x14ac:dyDescent="0.25">
      <c r="A932" s="78"/>
      <c r="B932" s="2"/>
      <c r="C932" s="3"/>
      <c r="D932" s="4"/>
      <c r="E932" s="80"/>
      <c r="F932" s="8"/>
      <c r="I932" s="7"/>
      <c r="J932" s="7"/>
      <c r="R932" s="7"/>
      <c r="S932" s="7"/>
      <c r="W932" s="8"/>
      <c r="AA932" s="59"/>
    </row>
    <row r="933" spans="1:27" ht="15.75" customHeight="1" x14ac:dyDescent="0.25">
      <c r="A933" s="78"/>
      <c r="B933" s="2"/>
      <c r="C933" s="3"/>
      <c r="D933" s="4"/>
      <c r="E933" s="80"/>
      <c r="F933" s="8"/>
      <c r="I933" s="7"/>
      <c r="J933" s="7"/>
      <c r="R933" s="7"/>
      <c r="S933" s="7"/>
      <c r="W933" s="8"/>
      <c r="AA933" s="59"/>
    </row>
    <row r="934" spans="1:27" ht="15.75" customHeight="1" x14ac:dyDescent="0.25">
      <c r="A934" s="78"/>
      <c r="B934" s="2"/>
      <c r="C934" s="3"/>
      <c r="D934" s="4"/>
      <c r="E934" s="80"/>
      <c r="F934" s="8"/>
      <c r="I934" s="7"/>
      <c r="J934" s="7"/>
      <c r="R934" s="7"/>
      <c r="S934" s="7"/>
      <c r="W934" s="8"/>
      <c r="AA934" s="59"/>
    </row>
    <row r="935" spans="1:27" ht="15.75" customHeight="1" x14ac:dyDescent="0.25">
      <c r="A935" s="78"/>
      <c r="B935" s="2"/>
      <c r="C935" s="3"/>
      <c r="D935" s="4"/>
      <c r="E935" s="80"/>
      <c r="F935" s="8"/>
      <c r="I935" s="7"/>
      <c r="J935" s="7"/>
      <c r="R935" s="7"/>
      <c r="S935" s="7"/>
      <c r="W935" s="8"/>
      <c r="AA935" s="59"/>
    </row>
    <row r="936" spans="1:27" ht="15.75" customHeight="1" x14ac:dyDescent="0.25">
      <c r="A936" s="78"/>
      <c r="B936" s="2"/>
      <c r="C936" s="3"/>
      <c r="D936" s="4"/>
      <c r="E936" s="80"/>
      <c r="F936" s="8"/>
      <c r="I936" s="7"/>
      <c r="J936" s="7"/>
      <c r="R936" s="7"/>
      <c r="S936" s="7"/>
      <c r="W936" s="8"/>
      <c r="AA936" s="59"/>
    </row>
    <row r="937" spans="1:27" ht="15.75" customHeight="1" x14ac:dyDescent="0.25">
      <c r="A937" s="78"/>
      <c r="B937" s="2"/>
      <c r="C937" s="3"/>
      <c r="D937" s="4"/>
      <c r="E937" s="80"/>
      <c r="F937" s="8"/>
      <c r="I937" s="7"/>
      <c r="J937" s="7"/>
      <c r="R937" s="7"/>
      <c r="S937" s="7"/>
      <c r="W937" s="8"/>
      <c r="AA937" s="59"/>
    </row>
    <row r="938" spans="1:27" ht="15.75" customHeight="1" x14ac:dyDescent="0.25">
      <c r="A938" s="78"/>
      <c r="B938" s="2"/>
      <c r="C938" s="3"/>
      <c r="D938" s="4"/>
      <c r="E938" s="80"/>
      <c r="F938" s="8"/>
      <c r="I938" s="7"/>
      <c r="J938" s="7"/>
      <c r="R938" s="7"/>
      <c r="S938" s="7"/>
      <c r="W938" s="8"/>
      <c r="AA938" s="59"/>
    </row>
    <row r="939" spans="1:27" ht="15.75" customHeight="1" x14ac:dyDescent="0.25">
      <c r="A939" s="78"/>
      <c r="B939" s="2"/>
      <c r="C939" s="3"/>
      <c r="D939" s="4"/>
      <c r="E939" s="80"/>
      <c r="F939" s="8"/>
      <c r="I939" s="7"/>
      <c r="J939" s="7"/>
      <c r="R939" s="7"/>
      <c r="S939" s="7"/>
      <c r="W939" s="8"/>
      <c r="AA939" s="59"/>
    </row>
    <row r="940" spans="1:27" ht="15.75" customHeight="1" x14ac:dyDescent="0.25">
      <c r="A940" s="78"/>
      <c r="B940" s="2"/>
      <c r="C940" s="3"/>
      <c r="D940" s="4"/>
      <c r="E940" s="80"/>
      <c r="F940" s="8"/>
      <c r="I940" s="7"/>
      <c r="J940" s="7"/>
      <c r="R940" s="7"/>
      <c r="S940" s="7"/>
      <c r="W940" s="8"/>
      <c r="AA940" s="59"/>
    </row>
    <row r="941" spans="1:27" ht="15.75" customHeight="1" x14ac:dyDescent="0.25">
      <c r="A941" s="78"/>
      <c r="B941" s="2"/>
      <c r="C941" s="3"/>
      <c r="D941" s="4"/>
      <c r="E941" s="80"/>
      <c r="F941" s="8"/>
      <c r="I941" s="7"/>
      <c r="J941" s="7"/>
      <c r="R941" s="7"/>
      <c r="S941" s="7"/>
      <c r="W941" s="8"/>
      <c r="AA941" s="59"/>
    </row>
    <row r="942" spans="1:27" ht="15.75" customHeight="1" x14ac:dyDescent="0.25">
      <c r="A942" s="78"/>
      <c r="B942" s="2"/>
      <c r="C942" s="3"/>
      <c r="D942" s="4"/>
      <c r="E942" s="80"/>
      <c r="F942" s="8"/>
      <c r="I942" s="7"/>
      <c r="J942" s="7"/>
      <c r="R942" s="7"/>
      <c r="S942" s="7"/>
      <c r="W942" s="8"/>
      <c r="AA942" s="59"/>
    </row>
    <row r="943" spans="1:27" ht="15.75" customHeight="1" x14ac:dyDescent="0.25">
      <c r="A943" s="78"/>
      <c r="B943" s="2"/>
      <c r="C943" s="3"/>
      <c r="D943" s="4"/>
      <c r="E943" s="80"/>
      <c r="F943" s="8"/>
      <c r="I943" s="7"/>
      <c r="J943" s="7"/>
      <c r="R943" s="7"/>
      <c r="S943" s="7"/>
      <c r="W943" s="8"/>
      <c r="AA943" s="59"/>
    </row>
    <row r="944" spans="1:27" ht="15.75" customHeight="1" x14ac:dyDescent="0.25">
      <c r="A944" s="78"/>
      <c r="B944" s="2"/>
      <c r="C944" s="3"/>
      <c r="D944" s="4"/>
      <c r="E944" s="80"/>
      <c r="F944" s="8"/>
      <c r="I944" s="7"/>
      <c r="J944" s="7"/>
      <c r="R944" s="7"/>
      <c r="S944" s="7"/>
      <c r="W944" s="8"/>
      <c r="AA944" s="59"/>
    </row>
    <row r="945" spans="1:27" ht="15.75" customHeight="1" x14ac:dyDescent="0.25">
      <c r="A945" s="78"/>
      <c r="B945" s="2"/>
      <c r="C945" s="3"/>
      <c r="D945" s="4"/>
      <c r="E945" s="80"/>
      <c r="F945" s="8"/>
      <c r="I945" s="7"/>
      <c r="J945" s="7"/>
      <c r="R945" s="7"/>
      <c r="S945" s="7"/>
      <c r="W945" s="8"/>
      <c r="AA945" s="59"/>
    </row>
    <row r="946" spans="1:27" ht="15.75" customHeight="1" x14ac:dyDescent="0.25">
      <c r="A946" s="78"/>
      <c r="B946" s="2"/>
      <c r="C946" s="3"/>
      <c r="D946" s="4"/>
      <c r="E946" s="80"/>
      <c r="F946" s="8"/>
      <c r="I946" s="7"/>
      <c r="J946" s="7"/>
      <c r="R946" s="7"/>
      <c r="S946" s="7"/>
      <c r="W946" s="8"/>
      <c r="AA946" s="59"/>
    </row>
    <row r="947" spans="1:27" ht="15.75" customHeight="1" x14ac:dyDescent="0.25">
      <c r="A947" s="78"/>
      <c r="B947" s="2"/>
      <c r="C947" s="3"/>
      <c r="D947" s="4"/>
      <c r="E947" s="80"/>
      <c r="F947" s="8"/>
      <c r="I947" s="7"/>
      <c r="J947" s="7"/>
      <c r="R947" s="7"/>
      <c r="S947" s="7"/>
      <c r="W947" s="8"/>
      <c r="AA947" s="59"/>
    </row>
    <row r="948" spans="1:27" ht="15.75" customHeight="1" x14ac:dyDescent="0.25">
      <c r="A948" s="78"/>
      <c r="B948" s="2"/>
      <c r="C948" s="3"/>
      <c r="D948" s="4"/>
      <c r="E948" s="80"/>
      <c r="F948" s="8"/>
      <c r="I948" s="7"/>
      <c r="J948" s="7"/>
      <c r="R948" s="7"/>
      <c r="S948" s="7"/>
      <c r="W948" s="8"/>
      <c r="AA948" s="59"/>
    </row>
    <row r="949" spans="1:27" ht="15.75" customHeight="1" x14ac:dyDescent="0.25">
      <c r="A949" s="78"/>
      <c r="B949" s="2"/>
      <c r="C949" s="3"/>
      <c r="D949" s="4"/>
      <c r="E949" s="80"/>
      <c r="F949" s="8"/>
      <c r="I949" s="7"/>
      <c r="J949" s="7"/>
      <c r="R949" s="7"/>
      <c r="S949" s="7"/>
      <c r="W949" s="8"/>
      <c r="AA949" s="59"/>
    </row>
    <row r="950" spans="1:27" ht="15.75" customHeight="1" x14ac:dyDescent="0.25">
      <c r="A950" s="78"/>
      <c r="B950" s="2"/>
      <c r="C950" s="3"/>
      <c r="D950" s="4"/>
      <c r="E950" s="80"/>
      <c r="F950" s="8"/>
      <c r="I950" s="7"/>
      <c r="J950" s="7"/>
      <c r="R950" s="7"/>
      <c r="S950" s="7"/>
      <c r="W950" s="8"/>
      <c r="AA950" s="59"/>
    </row>
    <row r="951" spans="1:27" ht="15.75" customHeight="1" x14ac:dyDescent="0.25">
      <c r="A951" s="78"/>
      <c r="B951" s="2"/>
      <c r="C951" s="3"/>
      <c r="D951" s="4"/>
      <c r="E951" s="80"/>
      <c r="F951" s="8"/>
      <c r="I951" s="7"/>
      <c r="J951" s="7"/>
      <c r="R951" s="7"/>
      <c r="S951" s="7"/>
      <c r="W951" s="8"/>
      <c r="AA951" s="59"/>
    </row>
    <row r="952" spans="1:27" ht="15.75" customHeight="1" x14ac:dyDescent="0.25">
      <c r="A952" s="78"/>
      <c r="B952" s="2"/>
      <c r="C952" s="3"/>
      <c r="D952" s="4"/>
      <c r="E952" s="80"/>
      <c r="F952" s="8"/>
      <c r="I952" s="7"/>
      <c r="J952" s="7"/>
      <c r="R952" s="7"/>
      <c r="S952" s="7"/>
      <c r="W952" s="8"/>
      <c r="AA952" s="59"/>
    </row>
    <row r="953" spans="1:27" ht="15.75" customHeight="1" x14ac:dyDescent="0.25">
      <c r="A953" s="78"/>
      <c r="B953" s="2"/>
      <c r="C953" s="3"/>
      <c r="D953" s="4"/>
      <c r="E953" s="80"/>
      <c r="F953" s="8"/>
      <c r="I953" s="7"/>
      <c r="J953" s="7"/>
      <c r="R953" s="7"/>
      <c r="S953" s="7"/>
      <c r="W953" s="8"/>
      <c r="AA953" s="59"/>
    </row>
    <row r="954" spans="1:27" ht="15.75" customHeight="1" x14ac:dyDescent="0.25">
      <c r="A954" s="78"/>
      <c r="B954" s="2"/>
      <c r="C954" s="3"/>
      <c r="D954" s="4"/>
      <c r="E954" s="80"/>
      <c r="F954" s="8"/>
      <c r="I954" s="7"/>
      <c r="J954" s="7"/>
      <c r="R954" s="7"/>
      <c r="S954" s="7"/>
      <c r="W954" s="8"/>
      <c r="AA954" s="59"/>
    </row>
    <row r="955" spans="1:27" ht="15.75" customHeight="1" x14ac:dyDescent="0.25">
      <c r="A955" s="78"/>
      <c r="B955" s="2"/>
      <c r="C955" s="3"/>
      <c r="D955" s="4"/>
      <c r="E955" s="80"/>
      <c r="F955" s="8"/>
      <c r="I955" s="7"/>
      <c r="J955" s="7"/>
      <c r="R955" s="7"/>
      <c r="S955" s="7"/>
      <c r="W955" s="8"/>
      <c r="AA955" s="59"/>
    </row>
    <row r="956" spans="1:27" ht="15.75" customHeight="1" x14ac:dyDescent="0.25">
      <c r="A956" s="78"/>
      <c r="B956" s="2"/>
      <c r="C956" s="3"/>
      <c r="D956" s="4"/>
      <c r="E956" s="80"/>
      <c r="F956" s="8"/>
      <c r="I956" s="7"/>
      <c r="J956" s="7"/>
      <c r="R956" s="7"/>
      <c r="S956" s="7"/>
      <c r="W956" s="8"/>
      <c r="AA956" s="59"/>
    </row>
    <row r="957" spans="1:27" ht="15.75" customHeight="1" x14ac:dyDescent="0.25">
      <c r="A957" s="78"/>
      <c r="B957" s="2"/>
      <c r="C957" s="3"/>
      <c r="D957" s="4"/>
      <c r="E957" s="80"/>
      <c r="F957" s="8"/>
      <c r="I957" s="7"/>
      <c r="J957" s="7"/>
      <c r="R957" s="7"/>
      <c r="S957" s="7"/>
      <c r="W957" s="8"/>
      <c r="AA957" s="59"/>
    </row>
    <row r="958" spans="1:27" ht="15.75" customHeight="1" x14ac:dyDescent="0.25">
      <c r="A958" s="78"/>
      <c r="B958" s="2"/>
      <c r="C958" s="3"/>
      <c r="D958" s="4"/>
      <c r="E958" s="80"/>
      <c r="F958" s="8"/>
      <c r="I958" s="7"/>
      <c r="J958" s="7"/>
      <c r="R958" s="7"/>
      <c r="S958" s="7"/>
      <c r="W958" s="8"/>
      <c r="AA958" s="59"/>
    </row>
    <row r="959" spans="1:27" ht="15.75" customHeight="1" x14ac:dyDescent="0.25">
      <c r="A959" s="78"/>
      <c r="B959" s="2"/>
      <c r="C959" s="3"/>
      <c r="D959" s="4"/>
      <c r="E959" s="80"/>
      <c r="F959" s="8"/>
      <c r="I959" s="7"/>
      <c r="J959" s="7"/>
      <c r="R959" s="7"/>
      <c r="S959" s="7"/>
      <c r="W959" s="8"/>
      <c r="AA959" s="59"/>
    </row>
    <row r="960" spans="1:27" ht="15.75" customHeight="1" x14ac:dyDescent="0.25">
      <c r="A960" s="78"/>
      <c r="B960" s="2"/>
      <c r="C960" s="3"/>
      <c r="D960" s="4"/>
      <c r="E960" s="80"/>
      <c r="F960" s="8"/>
      <c r="I960" s="7"/>
      <c r="J960" s="7"/>
      <c r="R960" s="7"/>
      <c r="S960" s="7"/>
      <c r="W960" s="8"/>
      <c r="AA960" s="59"/>
    </row>
    <row r="961" spans="1:27" ht="15.75" customHeight="1" x14ac:dyDescent="0.25">
      <c r="A961" s="78"/>
      <c r="B961" s="2"/>
      <c r="C961" s="3"/>
      <c r="D961" s="4"/>
      <c r="E961" s="80"/>
      <c r="F961" s="8"/>
      <c r="I961" s="7"/>
      <c r="J961" s="7"/>
      <c r="R961" s="7"/>
      <c r="S961" s="7"/>
      <c r="W961" s="8"/>
      <c r="AA961" s="59"/>
    </row>
    <row r="962" spans="1:27" ht="15.75" customHeight="1" x14ac:dyDescent="0.25">
      <c r="A962" s="78"/>
      <c r="B962" s="2"/>
      <c r="C962" s="3"/>
      <c r="D962" s="4"/>
      <c r="E962" s="80"/>
      <c r="F962" s="8"/>
      <c r="I962" s="7"/>
      <c r="J962" s="7"/>
      <c r="R962" s="7"/>
      <c r="S962" s="7"/>
      <c r="W962" s="8"/>
      <c r="AA962" s="59"/>
    </row>
    <row r="963" spans="1:27" ht="15.75" customHeight="1" x14ac:dyDescent="0.25">
      <c r="A963" s="78"/>
      <c r="B963" s="2"/>
      <c r="C963" s="3"/>
      <c r="D963" s="4"/>
      <c r="E963" s="80"/>
      <c r="F963" s="8"/>
      <c r="I963" s="7"/>
      <c r="J963" s="7"/>
      <c r="R963" s="7"/>
      <c r="S963" s="7"/>
      <c r="W963" s="8"/>
      <c r="AA963" s="59"/>
    </row>
    <row r="964" spans="1:27" ht="15.75" customHeight="1" x14ac:dyDescent="0.25">
      <c r="A964" s="78"/>
      <c r="B964" s="2"/>
      <c r="C964" s="3"/>
      <c r="D964" s="4"/>
      <c r="E964" s="80"/>
      <c r="F964" s="8"/>
      <c r="I964" s="7"/>
      <c r="J964" s="7"/>
      <c r="R964" s="7"/>
      <c r="S964" s="7"/>
      <c r="W964" s="8"/>
      <c r="AA964" s="59"/>
    </row>
    <row r="965" spans="1:27" ht="15.75" customHeight="1" x14ac:dyDescent="0.25">
      <c r="A965" s="1"/>
      <c r="B965" s="2"/>
      <c r="C965" s="3"/>
      <c r="D965" s="4"/>
      <c r="E965" s="80"/>
      <c r="F965" s="8"/>
      <c r="I965" s="7"/>
      <c r="J965" s="7"/>
      <c r="R965" s="7"/>
      <c r="S965" s="7"/>
      <c r="W965" s="8"/>
      <c r="AA965" s="59"/>
    </row>
    <row r="966" spans="1:27" ht="15.75" customHeight="1" x14ac:dyDescent="0.25">
      <c r="A966" s="1"/>
      <c r="B966" s="2"/>
      <c r="C966" s="3"/>
      <c r="D966" s="4"/>
      <c r="E966" s="80"/>
      <c r="F966" s="8"/>
      <c r="I966" s="7"/>
      <c r="J966" s="7"/>
      <c r="R966" s="7"/>
      <c r="S966" s="7"/>
      <c r="W966" s="8"/>
      <c r="AA966" s="59"/>
    </row>
    <row r="967" spans="1:27" ht="15.75" customHeight="1" x14ac:dyDescent="0.25">
      <c r="A967" s="1"/>
      <c r="B967" s="2"/>
      <c r="C967" s="3"/>
      <c r="D967" s="4"/>
      <c r="E967" s="80"/>
      <c r="F967" s="8"/>
      <c r="I967" s="7"/>
      <c r="J967" s="7"/>
      <c r="R967" s="7"/>
      <c r="S967" s="7"/>
      <c r="W967" s="8"/>
      <c r="AA967" s="59"/>
    </row>
    <row r="968" spans="1:27" ht="15.75" customHeight="1" x14ac:dyDescent="0.25">
      <c r="A968" s="1"/>
      <c r="B968" s="2"/>
      <c r="C968" s="3"/>
      <c r="D968" s="4"/>
      <c r="E968" s="80"/>
      <c r="F968" s="8"/>
      <c r="I968" s="7"/>
      <c r="J968" s="7"/>
      <c r="R968" s="7"/>
      <c r="S968" s="7"/>
      <c r="W968" s="8"/>
      <c r="AA968" s="59"/>
    </row>
    <row r="969" spans="1:27" ht="15.75" customHeight="1" x14ac:dyDescent="0.25">
      <c r="A969" s="1"/>
      <c r="B969" s="2"/>
      <c r="C969" s="3"/>
      <c r="D969" s="4"/>
      <c r="E969" s="80"/>
      <c r="F969" s="8"/>
      <c r="I969" s="7"/>
      <c r="J969" s="7"/>
      <c r="R969" s="7"/>
      <c r="S969" s="7"/>
      <c r="W969" s="8"/>
      <c r="AA969" s="59"/>
    </row>
    <row r="970" spans="1:27" ht="15.75" customHeight="1" x14ac:dyDescent="0.25">
      <c r="A970" s="1"/>
      <c r="B970" s="2"/>
      <c r="C970" s="3"/>
      <c r="D970" s="4"/>
      <c r="E970" s="80"/>
      <c r="F970" s="8"/>
      <c r="I970" s="7"/>
      <c r="J970" s="7"/>
      <c r="R970" s="7"/>
      <c r="S970" s="7"/>
      <c r="W970" s="8"/>
      <c r="AA970" s="59"/>
    </row>
    <row r="971" spans="1:27" ht="15.75" customHeight="1" x14ac:dyDescent="0.25">
      <c r="A971" s="1"/>
      <c r="B971" s="2"/>
      <c r="C971" s="3"/>
      <c r="D971" s="4"/>
      <c r="E971" s="80"/>
      <c r="F971" s="8"/>
      <c r="I971" s="7"/>
      <c r="J971" s="7"/>
      <c r="R971" s="7"/>
      <c r="S971" s="7"/>
      <c r="W971" s="8"/>
      <c r="AA971" s="59"/>
    </row>
    <row r="972" spans="1:27" ht="15.75" customHeight="1" x14ac:dyDescent="0.25">
      <c r="A972" s="1"/>
      <c r="B972" s="2"/>
      <c r="C972" s="3"/>
      <c r="D972" s="4"/>
      <c r="E972" s="80"/>
      <c r="F972" s="8"/>
      <c r="I972" s="7"/>
      <c r="J972" s="7"/>
      <c r="R972" s="7"/>
      <c r="S972" s="7"/>
      <c r="W972" s="8"/>
      <c r="AA972" s="59"/>
    </row>
    <row r="973" spans="1:27" ht="15.75" customHeight="1" x14ac:dyDescent="0.25">
      <c r="A973" s="1"/>
      <c r="B973" s="2"/>
      <c r="C973" s="3"/>
      <c r="D973" s="4"/>
      <c r="E973" s="80"/>
      <c r="F973" s="8"/>
      <c r="I973" s="7"/>
      <c r="J973" s="7"/>
      <c r="R973" s="7"/>
      <c r="S973" s="7"/>
      <c r="W973" s="8"/>
      <c r="AA973" s="59"/>
    </row>
    <row r="974" spans="1:27" ht="15.75" customHeight="1" x14ac:dyDescent="0.25">
      <c r="A974" s="1"/>
      <c r="B974" s="2"/>
      <c r="C974" s="3"/>
      <c r="D974" s="4"/>
      <c r="E974" s="80"/>
      <c r="F974" s="8"/>
      <c r="I974" s="7"/>
      <c r="J974" s="7"/>
      <c r="R974" s="7"/>
      <c r="S974" s="7"/>
      <c r="W974" s="8"/>
      <c r="AA974" s="59"/>
    </row>
    <row r="975" spans="1:27" ht="15.75" customHeight="1" x14ac:dyDescent="0.25">
      <c r="A975" s="1"/>
      <c r="B975" s="2"/>
      <c r="C975" s="3"/>
      <c r="D975" s="4"/>
      <c r="E975" s="80"/>
      <c r="F975" s="8"/>
      <c r="I975" s="7"/>
      <c r="J975" s="7"/>
      <c r="R975" s="7"/>
      <c r="S975" s="7"/>
      <c r="W975" s="8"/>
      <c r="AA975" s="59"/>
    </row>
    <row r="976" spans="1:27" ht="15.75" customHeight="1" x14ac:dyDescent="0.25">
      <c r="A976" s="1"/>
      <c r="B976" s="2"/>
      <c r="C976" s="3"/>
      <c r="D976" s="4"/>
      <c r="E976" s="80"/>
      <c r="F976" s="8"/>
      <c r="I976" s="7"/>
      <c r="J976" s="7"/>
      <c r="R976" s="7"/>
      <c r="S976" s="7"/>
      <c r="W976" s="8"/>
      <c r="AA976" s="59"/>
    </row>
    <row r="977" spans="1:27" ht="15.75" customHeight="1" x14ac:dyDescent="0.25">
      <c r="A977" s="1"/>
      <c r="B977" s="2"/>
      <c r="C977" s="3"/>
      <c r="D977" s="4"/>
      <c r="E977" s="80"/>
      <c r="F977" s="8"/>
      <c r="I977" s="7"/>
      <c r="J977" s="7"/>
      <c r="R977" s="7"/>
      <c r="S977" s="7"/>
      <c r="W977" s="8"/>
      <c r="AA977" s="59"/>
    </row>
    <row r="978" spans="1:27" ht="15.75" customHeight="1" x14ac:dyDescent="0.25">
      <c r="A978" s="1"/>
      <c r="B978" s="2"/>
      <c r="C978" s="3"/>
      <c r="D978" s="4"/>
      <c r="E978" s="80"/>
      <c r="F978" s="8"/>
      <c r="I978" s="7"/>
      <c r="J978" s="7"/>
      <c r="R978" s="7"/>
      <c r="S978" s="7"/>
      <c r="W978" s="8"/>
      <c r="AA978" s="59"/>
    </row>
    <row r="979" spans="1:27" ht="15.75" customHeight="1" x14ac:dyDescent="0.25">
      <c r="A979" s="1"/>
      <c r="B979" s="2"/>
      <c r="C979" s="3"/>
      <c r="D979" s="4"/>
      <c r="E979" s="80"/>
      <c r="F979" s="8"/>
      <c r="I979" s="7"/>
      <c r="J979" s="7"/>
      <c r="R979" s="7"/>
      <c r="S979" s="7"/>
      <c r="W979" s="8"/>
      <c r="AA979" s="59"/>
    </row>
    <row r="980" spans="1:27" ht="15.75" customHeight="1" x14ac:dyDescent="0.25">
      <c r="A980" s="1"/>
      <c r="B980" s="2"/>
      <c r="C980" s="3"/>
      <c r="D980" s="4"/>
      <c r="E980" s="80"/>
      <c r="F980" s="8"/>
      <c r="I980" s="7"/>
      <c r="J980" s="7"/>
      <c r="R980" s="7"/>
      <c r="S980" s="7"/>
      <c r="W980" s="8"/>
      <c r="AA980" s="59"/>
    </row>
    <row r="981" spans="1:27" ht="15.75" customHeight="1" x14ac:dyDescent="0.25">
      <c r="A981" s="1"/>
      <c r="B981" s="2"/>
      <c r="C981" s="3"/>
      <c r="D981" s="4"/>
      <c r="E981" s="80"/>
      <c r="F981" s="8"/>
      <c r="I981" s="7"/>
      <c r="J981" s="7"/>
      <c r="R981" s="7"/>
      <c r="S981" s="7"/>
      <c r="W981" s="8"/>
      <c r="AA981" s="59"/>
    </row>
    <row r="982" spans="1:27" ht="15.75" customHeight="1" x14ac:dyDescent="0.25">
      <c r="A982" s="1"/>
      <c r="B982" s="2"/>
      <c r="C982" s="3"/>
      <c r="D982" s="4"/>
      <c r="E982" s="80"/>
      <c r="F982" s="8"/>
      <c r="I982" s="7"/>
      <c r="J982" s="7"/>
      <c r="R982" s="7"/>
      <c r="S982" s="7"/>
      <c r="W982" s="8"/>
      <c r="AA982" s="59"/>
    </row>
    <row r="983" spans="1:27" ht="15.75" customHeight="1" x14ac:dyDescent="0.25">
      <c r="A983" s="1"/>
      <c r="B983" s="2"/>
      <c r="C983" s="3"/>
      <c r="D983" s="4"/>
      <c r="E983" s="80"/>
      <c r="F983" s="8"/>
      <c r="I983" s="7"/>
      <c r="J983" s="7"/>
      <c r="R983" s="7"/>
      <c r="S983" s="7"/>
      <c r="W983" s="8"/>
      <c r="AA983" s="59"/>
    </row>
    <row r="984" spans="1:27" ht="15.75" customHeight="1" x14ac:dyDescent="0.25">
      <c r="A984" s="1"/>
      <c r="B984" s="2"/>
      <c r="C984" s="3"/>
      <c r="D984" s="4"/>
      <c r="E984" s="80"/>
      <c r="F984" s="8"/>
      <c r="I984" s="7"/>
      <c r="J984" s="7"/>
      <c r="R984" s="7"/>
      <c r="S984" s="7"/>
      <c r="W984" s="8"/>
      <c r="AA984" s="59"/>
    </row>
    <row r="985" spans="1:27" ht="15.75" customHeight="1" x14ac:dyDescent="0.25">
      <c r="A985" s="1"/>
      <c r="B985" s="2"/>
      <c r="C985" s="3"/>
      <c r="D985" s="4"/>
      <c r="E985" s="80"/>
      <c r="F985" s="8"/>
      <c r="I985" s="7"/>
      <c r="J985" s="7"/>
      <c r="R985" s="7"/>
      <c r="S985" s="7"/>
      <c r="W985" s="8"/>
      <c r="AA985" s="59"/>
    </row>
    <row r="986" spans="1:27" ht="15.75" customHeight="1" x14ac:dyDescent="0.25">
      <c r="A986" s="1"/>
      <c r="B986" s="2"/>
      <c r="C986" s="3"/>
      <c r="D986" s="4"/>
      <c r="E986" s="80"/>
      <c r="F986" s="8"/>
      <c r="I986" s="7"/>
      <c r="J986" s="7"/>
      <c r="R986" s="7"/>
      <c r="S986" s="7"/>
      <c r="W986" s="8"/>
      <c r="AA986" s="59"/>
    </row>
    <row r="987" spans="1:27" ht="15.75" customHeight="1" x14ac:dyDescent="0.25">
      <c r="A987" s="1"/>
      <c r="B987" s="2"/>
      <c r="C987" s="3"/>
      <c r="D987" s="4"/>
      <c r="E987" s="80"/>
      <c r="F987" s="8"/>
      <c r="I987" s="7"/>
      <c r="J987" s="7"/>
      <c r="R987" s="7"/>
      <c r="S987" s="7"/>
      <c r="W987" s="8"/>
      <c r="AA987" s="59"/>
    </row>
    <row r="988" spans="1:27" ht="15.75" customHeight="1" x14ac:dyDescent="0.25">
      <c r="A988" s="1"/>
      <c r="B988" s="2"/>
      <c r="C988" s="3"/>
      <c r="D988" s="4"/>
      <c r="E988" s="80"/>
      <c r="F988" s="8"/>
      <c r="I988" s="7"/>
      <c r="J988" s="7"/>
      <c r="R988" s="7"/>
      <c r="S988" s="7"/>
      <c r="W988" s="8"/>
      <c r="AA988" s="59"/>
    </row>
    <row r="989" spans="1:27" ht="15.75" customHeight="1" x14ac:dyDescent="0.25">
      <c r="A989" s="1"/>
      <c r="B989" s="2"/>
      <c r="C989" s="3"/>
      <c r="D989" s="4"/>
      <c r="E989" s="80"/>
      <c r="F989" s="8"/>
      <c r="I989" s="7"/>
      <c r="J989" s="7"/>
      <c r="R989" s="7"/>
      <c r="S989" s="7"/>
      <c r="W989" s="8"/>
      <c r="AA989" s="59"/>
    </row>
    <row r="990" spans="1:27" ht="15.75" customHeight="1" x14ac:dyDescent="0.25">
      <c r="A990" s="1"/>
      <c r="B990" s="2"/>
      <c r="C990" s="3"/>
      <c r="D990" s="4"/>
      <c r="E990" s="80"/>
      <c r="F990" s="8"/>
      <c r="I990" s="7"/>
      <c r="J990" s="7"/>
      <c r="R990" s="7"/>
      <c r="S990" s="7"/>
      <c r="W990" s="8"/>
      <c r="AA990" s="59"/>
    </row>
    <row r="991" spans="1:27" ht="15.75" customHeight="1" x14ac:dyDescent="0.25">
      <c r="A991" s="1"/>
      <c r="B991" s="2"/>
      <c r="C991" s="3"/>
      <c r="D991" s="4"/>
      <c r="E991" s="80"/>
      <c r="F991" s="8"/>
      <c r="I991" s="7"/>
      <c r="J991" s="7"/>
      <c r="R991" s="7"/>
      <c r="S991" s="7"/>
      <c r="W991" s="8"/>
      <c r="AA991" s="59"/>
    </row>
    <row r="992" spans="1:27" ht="15.75" customHeight="1" x14ac:dyDescent="0.25">
      <c r="A992" s="1"/>
      <c r="B992" s="2"/>
      <c r="C992" s="3"/>
      <c r="D992" s="4"/>
      <c r="E992" s="80"/>
      <c r="F992" s="8"/>
      <c r="I992" s="7"/>
      <c r="J992" s="7"/>
      <c r="R992" s="7"/>
      <c r="S992" s="7"/>
      <c r="W992" s="8"/>
      <c r="AA992" s="59"/>
    </row>
    <row r="993" spans="1:27" ht="15.75" customHeight="1" x14ac:dyDescent="0.25">
      <c r="A993" s="1"/>
      <c r="B993" s="2"/>
      <c r="C993" s="3"/>
      <c r="D993" s="4"/>
      <c r="E993" s="80"/>
      <c r="F993" s="8"/>
      <c r="I993" s="7"/>
      <c r="J993" s="7"/>
      <c r="R993" s="7"/>
      <c r="S993" s="7"/>
      <c r="W993" s="8"/>
      <c r="AA993" s="59"/>
    </row>
    <row r="994" spans="1:27" ht="15.75" customHeight="1" x14ac:dyDescent="0.25">
      <c r="A994" s="1"/>
      <c r="B994" s="2"/>
      <c r="C994" s="3"/>
      <c r="D994" s="4"/>
      <c r="E994" s="80"/>
      <c r="F994" s="8"/>
      <c r="I994" s="7"/>
      <c r="J994" s="7"/>
      <c r="R994" s="7"/>
      <c r="S994" s="7"/>
      <c r="W994" s="8"/>
      <c r="AA994" s="59"/>
    </row>
    <row r="995" spans="1:27" ht="15.75" customHeight="1" x14ac:dyDescent="0.25">
      <c r="A995" s="1"/>
      <c r="B995" s="2"/>
      <c r="C995" s="3"/>
      <c r="D995" s="4"/>
      <c r="E995" s="80"/>
      <c r="F995" s="8"/>
      <c r="I995" s="7"/>
      <c r="J995" s="7"/>
      <c r="R995" s="7"/>
      <c r="S995" s="7"/>
      <c r="W995" s="8"/>
      <c r="AA995" s="59"/>
    </row>
    <row r="996" spans="1:27" ht="15.75" customHeight="1" x14ac:dyDescent="0.25">
      <c r="A996" s="1"/>
      <c r="B996" s="2"/>
      <c r="C996" s="3"/>
      <c r="D996" s="4"/>
      <c r="E996" s="80"/>
      <c r="F996" s="8"/>
      <c r="I996" s="7"/>
      <c r="J996" s="7"/>
      <c r="R996" s="7"/>
      <c r="S996" s="7"/>
      <c r="W996" s="8"/>
      <c r="AA996" s="59"/>
    </row>
    <row r="997" spans="1:27" ht="15.75" customHeight="1" x14ac:dyDescent="0.25">
      <c r="A997" s="1"/>
      <c r="B997" s="2"/>
      <c r="C997" s="3"/>
      <c r="D997" s="4"/>
      <c r="E997" s="80"/>
      <c r="F997" s="8"/>
      <c r="I997" s="7"/>
      <c r="J997" s="7"/>
      <c r="R997" s="7"/>
      <c r="S997" s="7"/>
      <c r="W997" s="8"/>
      <c r="AA997" s="59"/>
    </row>
    <row r="998" spans="1:27" ht="15.75" customHeight="1" x14ac:dyDescent="0.25">
      <c r="A998" s="1"/>
      <c r="B998" s="2"/>
      <c r="C998" s="3"/>
      <c r="D998" s="4"/>
      <c r="E998" s="80"/>
      <c r="F998" s="8"/>
      <c r="I998" s="7"/>
      <c r="J998" s="7"/>
      <c r="R998" s="7"/>
      <c r="S998" s="7"/>
      <c r="W998" s="8"/>
      <c r="AA998" s="59"/>
    </row>
    <row r="999" spans="1:27" ht="15.75" customHeight="1" x14ac:dyDescent="0.25">
      <c r="A999" s="1"/>
      <c r="B999" s="2"/>
      <c r="C999" s="3"/>
      <c r="D999" s="4"/>
      <c r="E999" s="80"/>
      <c r="F999" s="8"/>
      <c r="I999" s="7"/>
      <c r="J999" s="7"/>
      <c r="R999" s="7"/>
      <c r="S999" s="7"/>
      <c r="W999" s="8"/>
      <c r="AA999" s="59"/>
    </row>
    <row r="1000" spans="1:27" ht="15.75" customHeight="1" x14ac:dyDescent="0.25">
      <c r="A1000" s="1"/>
      <c r="B1000" s="2"/>
      <c r="C1000" s="3"/>
      <c r="D1000" s="4"/>
      <c r="E1000" s="80"/>
      <c r="F1000" s="8"/>
      <c r="I1000" s="7"/>
      <c r="J1000" s="7"/>
      <c r="R1000" s="7"/>
      <c r="S1000" s="7"/>
      <c r="W1000" s="8"/>
      <c r="AA1000" s="59"/>
    </row>
    <row r="1001" spans="1:27" ht="15.75" customHeight="1" x14ac:dyDescent="0.25">
      <c r="A1001" s="1"/>
      <c r="B1001" s="2"/>
      <c r="C1001" s="3"/>
      <c r="D1001" s="4"/>
      <c r="E1001" s="80"/>
      <c r="F1001" s="8"/>
      <c r="I1001" s="7"/>
      <c r="J1001" s="7"/>
      <c r="R1001" s="7"/>
      <c r="S1001" s="7"/>
      <c r="W1001" s="8"/>
      <c r="AA1001" s="59"/>
    </row>
    <row r="1002" spans="1:27" ht="15.75" customHeight="1" x14ac:dyDescent="0.25">
      <c r="A1002" s="1"/>
      <c r="B1002" s="2"/>
      <c r="C1002" s="3"/>
      <c r="D1002" s="4"/>
      <c r="E1002" s="80"/>
      <c r="F1002" s="8"/>
      <c r="I1002" s="7"/>
      <c r="J1002" s="7"/>
      <c r="R1002" s="7"/>
      <c r="S1002" s="7"/>
      <c r="W1002" s="8"/>
      <c r="AA1002" s="59"/>
    </row>
    <row r="1003" spans="1:27" ht="15.75" customHeight="1" x14ac:dyDescent="0.25">
      <c r="A1003" s="1"/>
      <c r="B1003" s="2"/>
      <c r="C1003" s="3"/>
      <c r="D1003" s="4"/>
      <c r="E1003" s="80"/>
      <c r="F1003" s="8"/>
      <c r="I1003" s="7"/>
      <c r="J1003" s="7"/>
      <c r="R1003" s="7"/>
      <c r="S1003" s="7"/>
      <c r="W1003" s="8"/>
      <c r="AA1003" s="59"/>
    </row>
    <row r="1004" spans="1:27" ht="15.75" customHeight="1" x14ac:dyDescent="0.25">
      <c r="A1004" s="1"/>
      <c r="B1004" s="2"/>
      <c r="C1004" s="3"/>
      <c r="D1004" s="4"/>
      <c r="E1004" s="80"/>
      <c r="F1004" s="8"/>
      <c r="I1004" s="7"/>
      <c r="J1004" s="7"/>
      <c r="R1004" s="7"/>
      <c r="S1004" s="7"/>
      <c r="W1004" s="8"/>
      <c r="AA1004" s="59"/>
    </row>
    <row r="1005" spans="1:27" ht="15.75" customHeight="1" x14ac:dyDescent="0.25">
      <c r="A1005" s="1"/>
      <c r="B1005" s="2"/>
      <c r="C1005" s="3"/>
      <c r="D1005" s="4"/>
      <c r="E1005" s="80"/>
      <c r="F1005" s="8"/>
      <c r="I1005" s="7"/>
      <c r="J1005" s="7"/>
      <c r="R1005" s="7"/>
      <c r="S1005" s="7"/>
      <c r="W1005" s="8"/>
      <c r="AA1005" s="59"/>
    </row>
    <row r="1006" spans="1:27" ht="15.75" customHeight="1" x14ac:dyDescent="0.25">
      <c r="A1006" s="1"/>
      <c r="B1006" s="2"/>
      <c r="C1006" s="3"/>
      <c r="D1006" s="4"/>
      <c r="E1006" s="80"/>
      <c r="F1006" s="8"/>
      <c r="I1006" s="7"/>
      <c r="J1006" s="7"/>
      <c r="R1006" s="7"/>
      <c r="S1006" s="7"/>
      <c r="W1006" s="8"/>
      <c r="AA1006" s="59"/>
    </row>
    <row r="1007" spans="1:27" ht="15.75" customHeight="1" x14ac:dyDescent="0.25">
      <c r="A1007" s="1"/>
      <c r="B1007" s="2"/>
      <c r="C1007" s="3"/>
      <c r="D1007" s="4"/>
      <c r="E1007" s="80"/>
      <c r="F1007" s="8"/>
      <c r="I1007" s="7"/>
      <c r="J1007" s="7"/>
      <c r="R1007" s="7"/>
      <c r="S1007" s="7"/>
      <c r="W1007" s="8"/>
      <c r="AA1007" s="59"/>
    </row>
    <row r="1008" spans="1:27" ht="15.75" customHeight="1" x14ac:dyDescent="0.25">
      <c r="A1008" s="1"/>
      <c r="B1008" s="2"/>
      <c r="C1008" s="3"/>
      <c r="D1008" s="4"/>
      <c r="E1008" s="80"/>
      <c r="F1008" s="8"/>
      <c r="I1008" s="7"/>
      <c r="J1008" s="7"/>
      <c r="R1008" s="7"/>
      <c r="S1008" s="7"/>
      <c r="W1008" s="8"/>
      <c r="AA1008" s="59"/>
    </row>
    <row r="1009" spans="1:27" ht="15.75" customHeight="1" x14ac:dyDescent="0.25">
      <c r="A1009" s="1"/>
      <c r="B1009" s="2"/>
      <c r="C1009" s="3"/>
      <c r="D1009" s="4"/>
      <c r="E1009" s="80"/>
      <c r="F1009" s="8"/>
      <c r="I1009" s="7"/>
      <c r="J1009" s="7"/>
      <c r="R1009" s="7"/>
      <c r="S1009" s="7"/>
      <c r="W1009" s="8"/>
      <c r="AA1009" s="59"/>
    </row>
    <row r="1010" spans="1:27" ht="15.75" customHeight="1" x14ac:dyDescent="0.25">
      <c r="A1010" s="1"/>
      <c r="B1010" s="2"/>
      <c r="C1010" s="3"/>
      <c r="D1010" s="4"/>
      <c r="E1010" s="80"/>
      <c r="F1010" s="8"/>
      <c r="I1010" s="7"/>
      <c r="J1010" s="7"/>
      <c r="R1010" s="7"/>
      <c r="S1010" s="7"/>
      <c r="W1010" s="8"/>
      <c r="AA1010" s="59"/>
    </row>
    <row r="1011" spans="1:27" ht="15.75" customHeight="1" x14ac:dyDescent="0.25">
      <c r="A1011" s="1"/>
      <c r="B1011" s="2"/>
      <c r="C1011" s="3"/>
      <c r="D1011" s="4"/>
      <c r="E1011" s="80"/>
      <c r="F1011" s="8"/>
      <c r="I1011" s="7"/>
      <c r="J1011" s="7"/>
      <c r="R1011" s="7"/>
      <c r="S1011" s="7"/>
      <c r="W1011" s="8"/>
      <c r="AA1011" s="59"/>
    </row>
    <row r="1012" spans="1:27" ht="15.75" customHeight="1" x14ac:dyDescent="0.25">
      <c r="A1012" s="1"/>
      <c r="B1012" s="2"/>
      <c r="C1012" s="3"/>
      <c r="D1012" s="4"/>
      <c r="E1012" s="80"/>
      <c r="F1012" s="8"/>
      <c r="I1012" s="7"/>
      <c r="J1012" s="7"/>
      <c r="R1012" s="7"/>
      <c r="S1012" s="7"/>
      <c r="W1012" s="8"/>
      <c r="AA1012" s="59"/>
    </row>
    <row r="1013" spans="1:27" ht="15.75" customHeight="1" x14ac:dyDescent="0.25">
      <c r="A1013" s="1"/>
      <c r="B1013" s="2"/>
      <c r="C1013" s="3"/>
      <c r="D1013" s="4"/>
      <c r="E1013" s="80"/>
      <c r="F1013" s="8"/>
      <c r="I1013" s="7"/>
      <c r="J1013" s="7"/>
      <c r="R1013" s="7"/>
      <c r="S1013" s="7"/>
      <c r="W1013" s="8"/>
      <c r="AA1013" s="59"/>
    </row>
    <row r="1014" spans="1:27" ht="15.75" customHeight="1" x14ac:dyDescent="0.25">
      <c r="A1014" s="1"/>
      <c r="B1014" s="2"/>
      <c r="C1014" s="3"/>
      <c r="D1014" s="4"/>
      <c r="E1014" s="80"/>
      <c r="F1014" s="8"/>
      <c r="I1014" s="7"/>
      <c r="J1014" s="7"/>
      <c r="R1014" s="7"/>
      <c r="S1014" s="7"/>
      <c r="W1014" s="8"/>
      <c r="AA1014" s="59"/>
    </row>
    <row r="1015" spans="1:27" ht="15.75" customHeight="1" x14ac:dyDescent="0.25">
      <c r="A1015" s="1"/>
      <c r="B1015" s="2"/>
      <c r="C1015" s="3"/>
      <c r="D1015" s="4"/>
      <c r="E1015" s="80"/>
      <c r="F1015" s="8"/>
      <c r="I1015" s="7"/>
      <c r="J1015" s="7"/>
      <c r="R1015" s="7"/>
      <c r="S1015" s="7"/>
      <c r="W1015" s="8"/>
      <c r="AA1015" s="59"/>
    </row>
    <row r="1016" spans="1:27" ht="15.75" customHeight="1" x14ac:dyDescent="0.25">
      <c r="A1016" s="1"/>
      <c r="B1016" s="2"/>
      <c r="C1016" s="3"/>
      <c r="D1016" s="4"/>
      <c r="E1016" s="80"/>
      <c r="F1016" s="8"/>
      <c r="I1016" s="7"/>
      <c r="J1016" s="7"/>
      <c r="R1016" s="7"/>
      <c r="S1016" s="7"/>
      <c r="W1016" s="8"/>
      <c r="AA1016" s="59"/>
    </row>
    <row r="1017" spans="1:27" ht="15.75" customHeight="1" x14ac:dyDescent="0.25">
      <c r="A1017" s="1"/>
      <c r="B1017" s="2"/>
      <c r="C1017" s="3"/>
      <c r="D1017" s="4"/>
      <c r="E1017" s="80"/>
      <c r="F1017" s="8"/>
      <c r="I1017" s="7"/>
      <c r="J1017" s="7"/>
      <c r="R1017" s="7"/>
      <c r="S1017" s="7"/>
      <c r="W1017" s="8"/>
      <c r="AA1017" s="59"/>
    </row>
    <row r="1018" spans="1:27" ht="15.75" customHeight="1" x14ac:dyDescent="0.25">
      <c r="A1018" s="1"/>
      <c r="B1018" s="2"/>
      <c r="C1018" s="3"/>
      <c r="D1018" s="4"/>
      <c r="E1018" s="80"/>
      <c r="F1018" s="8"/>
      <c r="I1018" s="7"/>
      <c r="J1018" s="7"/>
      <c r="R1018" s="7"/>
      <c r="S1018" s="7"/>
      <c r="W1018" s="8"/>
      <c r="AA1018" s="59"/>
    </row>
    <row r="1019" spans="1:27" ht="15.75" customHeight="1" x14ac:dyDescent="0.25">
      <c r="A1019" s="1"/>
      <c r="B1019" s="2"/>
      <c r="C1019" s="3"/>
      <c r="D1019" s="4"/>
      <c r="E1019" s="80"/>
      <c r="F1019" s="8"/>
      <c r="I1019" s="7"/>
      <c r="J1019" s="7"/>
      <c r="R1019" s="7"/>
      <c r="S1019" s="7"/>
      <c r="W1019" s="8"/>
      <c r="AA1019" s="59"/>
    </row>
    <row r="1020" spans="1:27" ht="15.75" customHeight="1" x14ac:dyDescent="0.25">
      <c r="A1020" s="1"/>
      <c r="B1020" s="2"/>
      <c r="C1020" s="3"/>
      <c r="D1020" s="4"/>
      <c r="E1020" s="80"/>
      <c r="F1020" s="8"/>
      <c r="I1020" s="7"/>
      <c r="J1020" s="7"/>
      <c r="R1020" s="7"/>
      <c r="S1020" s="7"/>
      <c r="W1020" s="8"/>
      <c r="AA1020" s="59"/>
    </row>
    <row r="1021" spans="1:27" ht="15.75" customHeight="1" x14ac:dyDescent="0.25">
      <c r="A1021" s="1"/>
      <c r="B1021" s="2"/>
      <c r="C1021" s="3"/>
      <c r="D1021" s="4"/>
      <c r="E1021" s="80"/>
      <c r="F1021" s="8"/>
      <c r="I1021" s="7"/>
      <c r="J1021" s="7"/>
      <c r="R1021" s="7"/>
      <c r="S1021" s="7"/>
      <c r="W1021" s="8"/>
      <c r="AA1021" s="59"/>
    </row>
    <row r="1022" spans="1:27" ht="15.75" customHeight="1" x14ac:dyDescent="0.25">
      <c r="A1022" s="1"/>
      <c r="B1022" s="2"/>
      <c r="C1022" s="3"/>
      <c r="D1022" s="4"/>
      <c r="E1022" s="80"/>
      <c r="F1022" s="8"/>
      <c r="I1022" s="7"/>
      <c r="J1022" s="7"/>
      <c r="R1022" s="7"/>
      <c r="S1022" s="7"/>
      <c r="W1022" s="8"/>
      <c r="AA1022" s="59"/>
    </row>
    <row r="1023" spans="1:27" ht="15.75" customHeight="1" x14ac:dyDescent="0.25">
      <c r="A1023" s="1"/>
      <c r="B1023" s="2"/>
      <c r="C1023" s="3"/>
      <c r="D1023" s="4"/>
      <c r="E1023" s="80"/>
      <c r="F1023" s="8"/>
      <c r="I1023" s="7"/>
      <c r="J1023" s="7"/>
      <c r="R1023" s="7"/>
      <c r="S1023" s="7"/>
      <c r="W1023" s="8"/>
      <c r="AA1023" s="59"/>
    </row>
    <row r="1024" spans="1:27" ht="15.75" customHeight="1" x14ac:dyDescent="0.25">
      <c r="A1024" s="1"/>
      <c r="B1024" s="2"/>
      <c r="C1024" s="3"/>
      <c r="D1024" s="4"/>
      <c r="E1024" s="80"/>
      <c r="F1024" s="8"/>
      <c r="I1024" s="7"/>
      <c r="J1024" s="7"/>
      <c r="R1024" s="7"/>
      <c r="S1024" s="7"/>
      <c r="W1024" s="8"/>
      <c r="AA1024" s="59"/>
    </row>
    <row r="1025" spans="1:27" ht="15.75" customHeight="1" x14ac:dyDescent="0.25">
      <c r="A1025" s="1"/>
      <c r="B1025" s="2"/>
      <c r="C1025" s="3"/>
      <c r="D1025" s="4"/>
      <c r="E1025" s="80"/>
      <c r="F1025" s="8"/>
      <c r="I1025" s="7"/>
      <c r="J1025" s="7"/>
      <c r="R1025" s="7"/>
      <c r="S1025" s="7"/>
      <c r="W1025" s="8"/>
      <c r="AA1025" s="59"/>
    </row>
    <row r="1026" spans="1:27" ht="15.75" customHeight="1" x14ac:dyDescent="0.25">
      <c r="A1026" s="1"/>
      <c r="B1026" s="2"/>
      <c r="C1026" s="3"/>
      <c r="D1026" s="4"/>
      <c r="E1026" s="80"/>
      <c r="F1026" s="8"/>
      <c r="I1026" s="7"/>
      <c r="J1026" s="7"/>
      <c r="R1026" s="7"/>
      <c r="S1026" s="7"/>
      <c r="W1026" s="8"/>
      <c r="AA1026" s="59"/>
    </row>
    <row r="1027" spans="1:27" ht="15.75" customHeight="1" x14ac:dyDescent="0.25">
      <c r="A1027" s="1"/>
      <c r="B1027" s="2"/>
      <c r="C1027" s="3"/>
      <c r="D1027" s="4"/>
      <c r="E1027" s="80"/>
      <c r="F1027" s="8"/>
      <c r="I1027" s="7"/>
      <c r="J1027" s="7"/>
      <c r="R1027" s="7"/>
      <c r="S1027" s="7"/>
      <c r="W1027" s="8"/>
      <c r="AA1027" s="59"/>
    </row>
    <row r="1028" spans="1:27" ht="15.75" customHeight="1" x14ac:dyDescent="0.25">
      <c r="A1028" s="1"/>
      <c r="B1028" s="2"/>
      <c r="C1028" s="3"/>
      <c r="D1028" s="4"/>
      <c r="E1028" s="80"/>
      <c r="F1028" s="8"/>
      <c r="I1028" s="7"/>
      <c r="J1028" s="7"/>
      <c r="R1028" s="7"/>
      <c r="S1028" s="7"/>
      <c r="W1028" s="8"/>
      <c r="AA1028" s="59"/>
    </row>
    <row r="1029" spans="1:27" ht="15.75" customHeight="1" x14ac:dyDescent="0.25">
      <c r="A1029" s="1"/>
      <c r="B1029" s="2"/>
      <c r="C1029" s="3"/>
      <c r="D1029" s="4"/>
      <c r="E1029" s="80"/>
      <c r="F1029" s="8"/>
      <c r="I1029" s="7"/>
      <c r="J1029" s="7"/>
      <c r="R1029" s="7"/>
      <c r="S1029" s="7"/>
      <c r="W1029" s="8"/>
      <c r="AA1029" s="59"/>
    </row>
    <row r="1030" spans="1:27" ht="15.75" customHeight="1" x14ac:dyDescent="0.25">
      <c r="A1030" s="1"/>
      <c r="B1030" s="2"/>
      <c r="C1030" s="3"/>
      <c r="D1030" s="4"/>
      <c r="E1030" s="80"/>
      <c r="F1030" s="8"/>
      <c r="I1030" s="7"/>
      <c r="J1030" s="7"/>
      <c r="R1030" s="7"/>
      <c r="S1030" s="7"/>
      <c r="W1030" s="8"/>
      <c r="AA1030" s="59"/>
    </row>
    <row r="1031" spans="1:27" ht="15.75" customHeight="1" x14ac:dyDescent="0.25">
      <c r="A1031" s="1"/>
      <c r="B1031" s="2"/>
      <c r="C1031" s="3"/>
      <c r="D1031" s="4"/>
      <c r="E1031" s="80"/>
      <c r="F1031" s="8"/>
      <c r="I1031" s="7"/>
      <c r="J1031" s="7"/>
      <c r="R1031" s="7"/>
      <c r="S1031" s="7"/>
      <c r="W1031" s="8"/>
      <c r="AA1031" s="59"/>
    </row>
    <row r="1032" spans="1:27" ht="15.75" customHeight="1" x14ac:dyDescent="0.25">
      <c r="A1032" s="1"/>
      <c r="B1032" s="2"/>
      <c r="C1032" s="3"/>
      <c r="D1032" s="4"/>
      <c r="E1032" s="80"/>
      <c r="F1032" s="8"/>
      <c r="I1032" s="7"/>
      <c r="J1032" s="7"/>
      <c r="R1032" s="7"/>
      <c r="S1032" s="7"/>
      <c r="W1032" s="8"/>
      <c r="AA1032" s="59"/>
    </row>
    <row r="1033" spans="1:27" ht="15.75" customHeight="1" x14ac:dyDescent="0.25">
      <c r="A1033" s="1"/>
      <c r="B1033" s="2"/>
      <c r="C1033" s="3"/>
      <c r="D1033" s="4"/>
      <c r="E1033" s="80"/>
      <c r="F1033" s="8"/>
      <c r="I1033" s="7"/>
      <c r="J1033" s="7"/>
      <c r="R1033" s="7"/>
      <c r="S1033" s="7"/>
      <c r="W1033" s="8"/>
      <c r="AA1033" s="59"/>
    </row>
    <row r="1034" spans="1:27" ht="15.75" customHeight="1" x14ac:dyDescent="0.25">
      <c r="A1034" s="1"/>
      <c r="B1034" s="2"/>
      <c r="C1034" s="3"/>
      <c r="D1034" s="4"/>
      <c r="E1034" s="80"/>
      <c r="F1034" s="8"/>
      <c r="I1034" s="7"/>
      <c r="J1034" s="7"/>
      <c r="R1034" s="7"/>
      <c r="S1034" s="7"/>
      <c r="W1034" s="8"/>
      <c r="AA1034" s="59"/>
    </row>
    <row r="1035" spans="1:27" ht="15.75" customHeight="1" x14ac:dyDescent="0.25">
      <c r="A1035" s="1"/>
      <c r="B1035" s="2"/>
      <c r="C1035" s="3"/>
      <c r="D1035" s="4"/>
      <c r="E1035" s="80"/>
      <c r="F1035" s="8"/>
      <c r="I1035" s="7"/>
      <c r="J1035" s="7"/>
      <c r="R1035" s="7"/>
      <c r="S1035" s="7"/>
      <c r="W1035" s="8"/>
      <c r="AA1035" s="59"/>
    </row>
    <row r="1036" spans="1:27" ht="15.75" customHeight="1" x14ac:dyDescent="0.25">
      <c r="A1036" s="1"/>
      <c r="B1036" s="2"/>
      <c r="C1036" s="3"/>
      <c r="D1036" s="4"/>
      <c r="E1036" s="80"/>
      <c r="F1036" s="8"/>
      <c r="I1036" s="7"/>
      <c r="J1036" s="7"/>
      <c r="R1036" s="7"/>
      <c r="S1036" s="7"/>
      <c r="W1036" s="8"/>
      <c r="AA1036" s="59"/>
    </row>
    <row r="1037" spans="1:27" ht="15.75" customHeight="1" x14ac:dyDescent="0.25">
      <c r="A1037" s="1"/>
      <c r="B1037" s="2"/>
      <c r="C1037" s="3"/>
      <c r="D1037" s="4"/>
      <c r="E1037" s="80"/>
      <c r="F1037" s="8"/>
      <c r="I1037" s="7"/>
      <c r="J1037" s="7"/>
      <c r="R1037" s="7"/>
      <c r="S1037" s="7"/>
      <c r="W1037" s="8"/>
      <c r="AA1037" s="59"/>
    </row>
    <row r="1038" spans="1:27" ht="15.75" customHeight="1" x14ac:dyDescent="0.25">
      <c r="A1038" s="1"/>
      <c r="B1038" s="2"/>
      <c r="C1038" s="3"/>
      <c r="D1038" s="4"/>
      <c r="E1038" s="80"/>
      <c r="F1038" s="8"/>
      <c r="I1038" s="7"/>
      <c r="J1038" s="7"/>
      <c r="R1038" s="7"/>
      <c r="S1038" s="7"/>
      <c r="W1038" s="8"/>
      <c r="AA1038" s="59"/>
    </row>
    <row r="1039" spans="1:27" ht="15.75" customHeight="1" x14ac:dyDescent="0.25">
      <c r="A1039" s="1"/>
      <c r="B1039" s="2"/>
      <c r="C1039" s="3"/>
      <c r="D1039" s="4"/>
      <c r="E1039" s="80"/>
      <c r="F1039" s="8"/>
      <c r="I1039" s="7"/>
      <c r="J1039" s="7"/>
      <c r="R1039" s="7"/>
      <c r="S1039" s="7"/>
      <c r="W1039" s="8"/>
      <c r="AA1039" s="59"/>
    </row>
    <row r="1040" spans="1:27" ht="15.75" customHeight="1" x14ac:dyDescent="0.25">
      <c r="A1040" s="1"/>
      <c r="B1040" s="2"/>
      <c r="C1040" s="3"/>
      <c r="D1040" s="4"/>
      <c r="E1040" s="80"/>
      <c r="F1040" s="8"/>
      <c r="I1040" s="7"/>
      <c r="J1040" s="7"/>
      <c r="R1040" s="7"/>
      <c r="S1040" s="7"/>
      <c r="W1040" s="8"/>
      <c r="AA1040" s="59"/>
    </row>
    <row r="1041" spans="1:27" ht="15.75" customHeight="1" x14ac:dyDescent="0.25">
      <c r="A1041" s="1"/>
      <c r="B1041" s="2"/>
      <c r="C1041" s="3"/>
      <c r="D1041" s="4"/>
      <c r="E1041" s="80"/>
      <c r="F1041" s="8"/>
      <c r="I1041" s="7"/>
      <c r="J1041" s="7"/>
      <c r="R1041" s="7"/>
      <c r="S1041" s="7"/>
      <c r="W1041" s="8"/>
      <c r="AA1041" s="59"/>
    </row>
    <row r="1042" spans="1:27" ht="15.75" customHeight="1" x14ac:dyDescent="0.25">
      <c r="A1042" s="1"/>
      <c r="B1042" s="2"/>
      <c r="C1042" s="3"/>
      <c r="D1042" s="4"/>
      <c r="E1042" s="80"/>
      <c r="F1042" s="8"/>
      <c r="I1042" s="7"/>
      <c r="J1042" s="7"/>
      <c r="R1042" s="7"/>
      <c r="S1042" s="7"/>
      <c r="W1042" s="8"/>
      <c r="AA1042" s="59"/>
    </row>
    <row r="1043" spans="1:27" ht="15.75" customHeight="1" x14ac:dyDescent="0.25">
      <c r="A1043" s="1"/>
      <c r="B1043" s="2"/>
      <c r="C1043" s="3"/>
      <c r="D1043" s="4"/>
      <c r="E1043" s="80"/>
      <c r="F1043" s="8"/>
      <c r="I1043" s="7"/>
      <c r="J1043" s="7"/>
      <c r="R1043" s="7"/>
      <c r="S1043" s="7"/>
      <c r="W1043" s="8"/>
      <c r="AA1043" s="59"/>
    </row>
    <row r="1044" spans="1:27" ht="15.75" customHeight="1" x14ac:dyDescent="0.25">
      <c r="A1044" s="1"/>
      <c r="B1044" s="2"/>
      <c r="C1044" s="3"/>
      <c r="D1044" s="4"/>
      <c r="E1044" s="80"/>
      <c r="F1044" s="8"/>
      <c r="I1044" s="7"/>
      <c r="J1044" s="7"/>
      <c r="R1044" s="7"/>
      <c r="S1044" s="7"/>
      <c r="W1044" s="8"/>
      <c r="AA1044" s="59"/>
    </row>
    <row r="1045" spans="1:27" ht="15.75" customHeight="1" x14ac:dyDescent="0.25">
      <c r="A1045" s="1"/>
      <c r="B1045" s="2"/>
      <c r="C1045" s="3"/>
      <c r="D1045" s="4"/>
      <c r="E1045" s="80"/>
      <c r="F1045" s="8"/>
      <c r="I1045" s="7"/>
      <c r="J1045" s="7"/>
      <c r="R1045" s="7"/>
      <c r="S1045" s="7"/>
      <c r="W1045" s="8"/>
      <c r="AA1045" s="59"/>
    </row>
    <row r="1046" spans="1:27" ht="15.75" customHeight="1" x14ac:dyDescent="0.25">
      <c r="A1046" s="1"/>
      <c r="B1046" s="2"/>
      <c r="C1046" s="3"/>
      <c r="D1046" s="4"/>
      <c r="E1046" s="80"/>
      <c r="F1046" s="8"/>
      <c r="I1046" s="7"/>
      <c r="J1046" s="7"/>
      <c r="R1046" s="7"/>
      <c r="S1046" s="7"/>
      <c r="W1046" s="8"/>
      <c r="AA1046" s="59"/>
    </row>
    <row r="1047" spans="1:27" ht="15.75" customHeight="1" x14ac:dyDescent="0.25">
      <c r="A1047" s="1"/>
      <c r="B1047" s="2"/>
      <c r="C1047" s="3"/>
      <c r="D1047" s="4"/>
      <c r="E1047" s="80"/>
      <c r="F1047" s="8"/>
      <c r="I1047" s="7"/>
      <c r="J1047" s="7"/>
      <c r="R1047" s="7"/>
      <c r="S1047" s="7"/>
      <c r="W1047" s="8"/>
      <c r="AA1047" s="59"/>
    </row>
    <row r="1048" spans="1:27" ht="15.75" customHeight="1" x14ac:dyDescent="0.25">
      <c r="A1048" s="1"/>
      <c r="B1048" s="2"/>
      <c r="C1048" s="3"/>
      <c r="D1048" s="4"/>
      <c r="E1048" s="80"/>
      <c r="F1048" s="8"/>
      <c r="I1048" s="7"/>
      <c r="J1048" s="7"/>
      <c r="R1048" s="7"/>
      <c r="S1048" s="7"/>
      <c r="W1048" s="8"/>
      <c r="AA1048" s="59"/>
    </row>
    <row r="1049" spans="1:27" ht="15.75" customHeight="1" x14ac:dyDescent="0.25">
      <c r="A1049" s="1"/>
      <c r="B1049" s="2"/>
      <c r="C1049" s="3"/>
      <c r="D1049" s="4"/>
      <c r="E1049" s="80"/>
      <c r="F1049" s="8"/>
      <c r="I1049" s="7"/>
      <c r="J1049" s="7"/>
      <c r="R1049" s="7"/>
      <c r="S1049" s="7"/>
      <c r="W1049" s="8"/>
      <c r="AA1049" s="59"/>
    </row>
    <row r="1050" spans="1:27" ht="15.75" customHeight="1" x14ac:dyDescent="0.25">
      <c r="A1050" s="1"/>
      <c r="B1050" s="2"/>
      <c r="C1050" s="3"/>
      <c r="D1050" s="4"/>
      <c r="E1050" s="80"/>
      <c r="F1050" s="8"/>
      <c r="I1050" s="7"/>
      <c r="J1050" s="7"/>
      <c r="R1050" s="7"/>
      <c r="S1050" s="7"/>
      <c r="W1050" s="8"/>
      <c r="AA1050" s="59"/>
    </row>
    <row r="1051" spans="1:27" ht="15.75" customHeight="1" x14ac:dyDescent="0.25">
      <c r="A1051" s="1"/>
      <c r="B1051" s="2"/>
      <c r="C1051" s="3"/>
      <c r="D1051" s="4"/>
      <c r="E1051" s="80"/>
      <c r="F1051" s="8"/>
      <c r="I1051" s="7"/>
      <c r="J1051" s="7"/>
      <c r="R1051" s="7"/>
      <c r="S1051" s="7"/>
      <c r="W1051" s="8"/>
      <c r="AA1051" s="59"/>
    </row>
    <row r="1052" spans="1:27" ht="15.75" customHeight="1" x14ac:dyDescent="0.25">
      <c r="A1052" s="1"/>
      <c r="B1052" s="2"/>
      <c r="C1052" s="3"/>
      <c r="D1052" s="4"/>
      <c r="E1052" s="80"/>
      <c r="F1052" s="8"/>
      <c r="I1052" s="7"/>
      <c r="J1052" s="7"/>
      <c r="R1052" s="7"/>
      <c r="S1052" s="7"/>
      <c r="W1052" s="8"/>
      <c r="AA1052" s="59"/>
    </row>
    <row r="1053" spans="1:27" ht="15.75" customHeight="1" x14ac:dyDescent="0.25">
      <c r="A1053" s="1"/>
      <c r="B1053" s="2"/>
      <c r="C1053" s="3"/>
      <c r="D1053" s="4"/>
      <c r="E1053" s="80"/>
      <c r="F1053" s="8"/>
      <c r="I1053" s="7"/>
      <c r="J1053" s="7"/>
      <c r="R1053" s="7"/>
      <c r="S1053" s="7"/>
      <c r="W1053" s="8"/>
      <c r="AA1053" s="59"/>
    </row>
    <row r="1054" spans="1:27" ht="15.75" customHeight="1" x14ac:dyDescent="0.25">
      <c r="A1054" s="1"/>
      <c r="B1054" s="2"/>
      <c r="C1054" s="3"/>
      <c r="D1054" s="4"/>
      <c r="E1054" s="80"/>
      <c r="F1054" s="8"/>
      <c r="I1054" s="7"/>
      <c r="J1054" s="7"/>
      <c r="R1054" s="7"/>
      <c r="S1054" s="7"/>
      <c r="W1054" s="8"/>
      <c r="AA1054" s="59"/>
    </row>
    <row r="1055" spans="1:27" ht="15.75" customHeight="1" x14ac:dyDescent="0.25">
      <c r="A1055" s="1"/>
      <c r="B1055" s="2"/>
      <c r="C1055" s="3"/>
      <c r="D1055" s="4"/>
      <c r="E1055" s="80"/>
      <c r="F1055" s="8"/>
      <c r="I1055" s="7"/>
      <c r="J1055" s="7"/>
      <c r="R1055" s="7"/>
      <c r="S1055" s="7"/>
      <c r="W1055" s="8"/>
      <c r="AA1055" s="59"/>
    </row>
    <row r="1056" spans="1:27" ht="15.75" customHeight="1" x14ac:dyDescent="0.25">
      <c r="A1056" s="1"/>
      <c r="B1056" s="2"/>
      <c r="C1056" s="3"/>
      <c r="D1056" s="4"/>
      <c r="E1056" s="80"/>
      <c r="F1056" s="8"/>
      <c r="I1056" s="7"/>
      <c r="J1056" s="7"/>
      <c r="R1056" s="7"/>
      <c r="S1056" s="7"/>
      <c r="W1056" s="8"/>
      <c r="AA1056" s="59"/>
    </row>
    <row r="1057" spans="1:27" ht="15.75" customHeight="1" x14ac:dyDescent="0.25">
      <c r="A1057" s="1"/>
      <c r="B1057" s="2"/>
      <c r="C1057" s="3"/>
      <c r="D1057" s="4"/>
      <c r="E1057" s="80"/>
      <c r="F1057" s="8"/>
      <c r="I1057" s="7"/>
      <c r="J1057" s="7"/>
      <c r="R1057" s="7"/>
      <c r="S1057" s="7"/>
      <c r="W1057" s="8"/>
      <c r="AA1057" s="59"/>
    </row>
    <row r="1058" spans="1:27" ht="15.75" customHeight="1" x14ac:dyDescent="0.25">
      <c r="A1058" s="1"/>
      <c r="B1058" s="2"/>
      <c r="C1058" s="3"/>
      <c r="D1058" s="4"/>
      <c r="E1058" s="80"/>
      <c r="F1058" s="8"/>
      <c r="I1058" s="7"/>
      <c r="J1058" s="7"/>
      <c r="R1058" s="7"/>
      <c r="S1058" s="7"/>
      <c r="W1058" s="8"/>
      <c r="AA1058" s="59"/>
    </row>
    <row r="1059" spans="1:27" ht="15.75" customHeight="1" x14ac:dyDescent="0.25">
      <c r="A1059" s="1"/>
      <c r="B1059" s="2"/>
      <c r="C1059" s="3"/>
      <c r="D1059" s="4"/>
      <c r="E1059" s="80"/>
      <c r="F1059" s="8"/>
      <c r="I1059" s="7"/>
      <c r="J1059" s="7"/>
      <c r="R1059" s="7"/>
      <c r="S1059" s="7"/>
      <c r="W1059" s="8"/>
      <c r="AA1059" s="59"/>
    </row>
    <row r="1060" spans="1:27" ht="15.75" customHeight="1" x14ac:dyDescent="0.25">
      <c r="A1060" s="1"/>
      <c r="B1060" s="2"/>
      <c r="C1060" s="3"/>
      <c r="D1060" s="4"/>
      <c r="E1060" s="80"/>
      <c r="F1060" s="8"/>
      <c r="I1060" s="7"/>
      <c r="J1060" s="7"/>
      <c r="R1060" s="7"/>
      <c r="S1060" s="7"/>
      <c r="W1060" s="8"/>
      <c r="AA1060" s="59"/>
    </row>
    <row r="1061" spans="1:27" ht="15.75" customHeight="1" x14ac:dyDescent="0.25">
      <c r="A1061" s="1"/>
      <c r="B1061" s="2"/>
      <c r="C1061" s="3"/>
      <c r="D1061" s="4"/>
      <c r="E1061" s="80"/>
      <c r="F1061" s="8"/>
      <c r="I1061" s="7"/>
      <c r="J1061" s="7"/>
      <c r="R1061" s="7"/>
      <c r="S1061" s="7"/>
      <c r="W1061" s="8"/>
      <c r="AA1061" s="59"/>
    </row>
    <row r="1062" spans="1:27" ht="15.75" customHeight="1" x14ac:dyDescent="0.25">
      <c r="A1062" s="1"/>
      <c r="B1062" s="2"/>
      <c r="C1062" s="3"/>
      <c r="D1062" s="4"/>
      <c r="E1062" s="80"/>
      <c r="F1062" s="8"/>
      <c r="I1062" s="7"/>
      <c r="J1062" s="7"/>
      <c r="R1062" s="7"/>
      <c r="S1062" s="7"/>
      <c r="W1062" s="8"/>
      <c r="AA1062" s="59"/>
    </row>
    <row r="1063" spans="1:27" ht="15.75" customHeight="1" x14ac:dyDescent="0.25">
      <c r="A1063" s="1"/>
      <c r="B1063" s="2"/>
      <c r="C1063" s="3"/>
      <c r="D1063" s="4"/>
      <c r="E1063" s="80"/>
      <c r="F1063" s="8"/>
      <c r="I1063" s="7"/>
      <c r="J1063" s="7"/>
      <c r="R1063" s="7"/>
      <c r="S1063" s="7"/>
      <c r="W1063" s="8"/>
      <c r="AA1063" s="59"/>
    </row>
    <row r="1064" spans="1:27" ht="15.75" customHeight="1" x14ac:dyDescent="0.25">
      <c r="A1064" s="1"/>
      <c r="B1064" s="2"/>
      <c r="C1064" s="3"/>
      <c r="D1064" s="4"/>
      <c r="E1064" s="80"/>
      <c r="F1064" s="8"/>
      <c r="I1064" s="7"/>
      <c r="J1064" s="7"/>
      <c r="R1064" s="7"/>
      <c r="S1064" s="7"/>
      <c r="W1064" s="8"/>
      <c r="AA1064" s="59"/>
    </row>
    <row r="1065" spans="1:27" ht="15.75" customHeight="1" x14ac:dyDescent="0.25">
      <c r="A1065" s="1"/>
      <c r="B1065" s="2"/>
      <c r="C1065" s="3"/>
      <c r="D1065" s="4"/>
      <c r="E1065" s="80"/>
      <c r="F1065" s="8"/>
      <c r="I1065" s="7"/>
      <c r="J1065" s="7"/>
      <c r="R1065" s="7"/>
      <c r="S1065" s="7"/>
      <c r="W1065" s="8"/>
      <c r="AA1065" s="59"/>
    </row>
    <row r="1066" spans="1:27" ht="15.75" customHeight="1" x14ac:dyDescent="0.25">
      <c r="A1066" s="1"/>
      <c r="B1066" s="2"/>
      <c r="C1066" s="3"/>
      <c r="D1066" s="4"/>
      <c r="E1066" s="80"/>
      <c r="F1066" s="8"/>
      <c r="I1066" s="7"/>
      <c r="J1066" s="7"/>
      <c r="R1066" s="7"/>
      <c r="S1066" s="7"/>
      <c r="W1066" s="8"/>
      <c r="AA1066" s="59"/>
    </row>
    <row r="1067" spans="1:27" ht="15.75" customHeight="1" x14ac:dyDescent="0.25">
      <c r="A1067" s="1"/>
      <c r="B1067" s="2"/>
      <c r="C1067" s="3"/>
      <c r="D1067" s="4"/>
      <c r="E1067" s="80"/>
      <c r="F1067" s="8"/>
      <c r="I1067" s="7"/>
      <c r="J1067" s="7"/>
      <c r="R1067" s="7"/>
      <c r="S1067" s="7"/>
      <c r="W1067" s="8"/>
      <c r="AA1067" s="59"/>
    </row>
    <row r="1068" spans="1:27" ht="15.75" customHeight="1" x14ac:dyDescent="0.25">
      <c r="A1068" s="1"/>
      <c r="B1068" s="2"/>
      <c r="C1068" s="3"/>
      <c r="D1068" s="4"/>
      <c r="E1068" s="80"/>
      <c r="F1068" s="8"/>
      <c r="I1068" s="7"/>
      <c r="J1068" s="7"/>
      <c r="R1068" s="7"/>
      <c r="S1068" s="7"/>
      <c r="W1068" s="8"/>
      <c r="AA1068" s="59"/>
    </row>
    <row r="1069" spans="1:27" ht="15.75" customHeight="1" x14ac:dyDescent="0.25">
      <c r="A1069" s="1"/>
      <c r="B1069" s="2"/>
      <c r="C1069" s="3"/>
      <c r="D1069" s="4"/>
      <c r="E1069" s="80"/>
      <c r="F1069" s="8"/>
      <c r="I1069" s="7"/>
      <c r="J1069" s="7"/>
      <c r="R1069" s="7"/>
      <c r="S1069" s="7"/>
      <c r="W1069" s="8"/>
      <c r="AA1069" s="59"/>
    </row>
    <row r="1070" spans="1:27" ht="15.75" customHeight="1" x14ac:dyDescent="0.25">
      <c r="A1070" s="1"/>
      <c r="B1070" s="2"/>
      <c r="C1070" s="3"/>
      <c r="D1070" s="4"/>
      <c r="E1070" s="80"/>
      <c r="F1070" s="8"/>
      <c r="I1070" s="7"/>
      <c r="J1070" s="7"/>
      <c r="R1070" s="7"/>
      <c r="S1070" s="7"/>
      <c r="W1070" s="8"/>
      <c r="AA1070" s="59"/>
    </row>
    <row r="1071" spans="1:27" ht="15.75" customHeight="1" x14ac:dyDescent="0.25">
      <c r="A1071" s="1"/>
      <c r="B1071" s="2"/>
      <c r="C1071" s="3"/>
      <c r="D1071" s="4"/>
      <c r="E1071" s="80"/>
      <c r="F1071" s="8"/>
      <c r="I1071" s="7"/>
      <c r="J1071" s="7"/>
      <c r="R1071" s="7"/>
      <c r="S1071" s="7"/>
      <c r="W1071" s="8"/>
      <c r="AA1071" s="59"/>
    </row>
    <row r="1072" spans="1:27" ht="15.75" customHeight="1" x14ac:dyDescent="0.25">
      <c r="A1072" s="1"/>
      <c r="B1072" s="2"/>
      <c r="C1072" s="3"/>
      <c r="D1072" s="4"/>
      <c r="E1072" s="80"/>
      <c r="F1072" s="8"/>
      <c r="I1072" s="7"/>
      <c r="J1072" s="7"/>
      <c r="R1072" s="7"/>
      <c r="S1072" s="7"/>
      <c r="W1072" s="8"/>
      <c r="AA1072" s="59"/>
    </row>
    <row r="1073" spans="1:27" ht="15.75" customHeight="1" x14ac:dyDescent="0.25">
      <c r="A1073" s="1"/>
      <c r="B1073" s="2"/>
      <c r="C1073" s="3"/>
      <c r="D1073" s="4"/>
      <c r="E1073" s="80"/>
      <c r="F1073" s="8"/>
      <c r="I1073" s="7"/>
      <c r="J1073" s="7"/>
      <c r="R1073" s="7"/>
      <c r="S1073" s="7"/>
      <c r="W1073" s="8"/>
      <c r="AA1073" s="59"/>
    </row>
    <row r="1074" spans="1:27" ht="15.75" customHeight="1" x14ac:dyDescent="0.25">
      <c r="A1074" s="1"/>
      <c r="B1074" s="2"/>
      <c r="C1074" s="3"/>
      <c r="D1074" s="4"/>
      <c r="E1074" s="80"/>
      <c r="F1074" s="8"/>
      <c r="I1074" s="7"/>
      <c r="J1074" s="7"/>
      <c r="R1074" s="7"/>
      <c r="S1074" s="7"/>
      <c r="W1074" s="8"/>
      <c r="AA1074" s="59"/>
    </row>
    <row r="1075" spans="1:27" ht="15.75" customHeight="1" x14ac:dyDescent="0.25">
      <c r="A1075" s="1"/>
      <c r="B1075" s="2"/>
      <c r="C1075" s="3"/>
      <c r="D1075" s="4"/>
      <c r="E1075" s="80"/>
      <c r="F1075" s="8"/>
      <c r="I1075" s="7"/>
      <c r="J1075" s="7"/>
      <c r="R1075" s="7"/>
      <c r="S1075" s="7"/>
      <c r="W1075" s="8"/>
      <c r="AA1075" s="59"/>
    </row>
    <row r="1076" spans="1:27" ht="15.75" customHeight="1" x14ac:dyDescent="0.25">
      <c r="A1076" s="1"/>
      <c r="B1076" s="2"/>
      <c r="C1076" s="3"/>
      <c r="D1076" s="4"/>
      <c r="E1076" s="80"/>
      <c r="F1076" s="8"/>
      <c r="I1076" s="7"/>
      <c r="J1076" s="7"/>
      <c r="R1076" s="7"/>
      <c r="S1076" s="7"/>
      <c r="W1076" s="8"/>
      <c r="AA1076" s="59"/>
    </row>
    <row r="1077" spans="1:27" ht="15.75" customHeight="1" x14ac:dyDescent="0.25">
      <c r="A1077" s="1"/>
      <c r="B1077" s="2"/>
      <c r="C1077" s="3"/>
      <c r="D1077" s="4"/>
      <c r="E1077" s="80"/>
      <c r="F1077" s="8"/>
      <c r="I1077" s="7"/>
      <c r="J1077" s="7"/>
      <c r="R1077" s="7"/>
      <c r="S1077" s="7"/>
      <c r="W1077" s="8"/>
      <c r="AA1077" s="59"/>
    </row>
    <row r="1078" spans="1:27" ht="15.75" customHeight="1" x14ac:dyDescent="0.25">
      <c r="A1078" s="1"/>
      <c r="B1078" s="2"/>
      <c r="C1078" s="3"/>
      <c r="D1078" s="4"/>
      <c r="E1078" s="80"/>
      <c r="F1078" s="8"/>
      <c r="I1078" s="7"/>
      <c r="J1078" s="7"/>
      <c r="R1078" s="7"/>
      <c r="S1078" s="7"/>
      <c r="W1078" s="8"/>
      <c r="AA1078" s="59"/>
    </row>
    <row r="1079" spans="1:27" ht="15.75" customHeight="1" x14ac:dyDescent="0.25">
      <c r="A1079" s="1"/>
      <c r="B1079" s="2"/>
      <c r="C1079" s="3"/>
      <c r="D1079" s="4"/>
      <c r="E1079" s="80"/>
      <c r="F1079" s="8"/>
      <c r="I1079" s="7"/>
      <c r="J1079" s="7"/>
      <c r="R1079" s="7"/>
      <c r="S1079" s="7"/>
      <c r="W1079" s="8"/>
      <c r="AA1079" s="59"/>
    </row>
    <row r="1080" spans="1:27" ht="15.75" customHeight="1" x14ac:dyDescent="0.25">
      <c r="A1080" s="1"/>
      <c r="B1080" s="2"/>
      <c r="C1080" s="3"/>
      <c r="D1080" s="4"/>
      <c r="E1080" s="80"/>
      <c r="F1080" s="8"/>
      <c r="I1080" s="7"/>
      <c r="J1080" s="7"/>
      <c r="R1080" s="7"/>
      <c r="S1080" s="7"/>
      <c r="W1080" s="8"/>
      <c r="AA1080" s="59"/>
    </row>
    <row r="1081" spans="1:27" ht="15.75" customHeight="1" x14ac:dyDescent="0.25">
      <c r="A1081" s="1"/>
      <c r="B1081" s="2"/>
      <c r="C1081" s="3"/>
      <c r="D1081" s="4"/>
      <c r="E1081" s="80"/>
      <c r="F1081" s="8"/>
      <c r="I1081" s="7"/>
      <c r="J1081" s="7"/>
      <c r="R1081" s="7"/>
      <c r="S1081" s="7"/>
      <c r="W1081" s="8"/>
      <c r="AA1081" s="59"/>
    </row>
    <row r="1082" spans="1:27" ht="15.75" customHeight="1" x14ac:dyDescent="0.25">
      <c r="A1082" s="1"/>
      <c r="B1082" s="2"/>
      <c r="C1082" s="3"/>
      <c r="D1082" s="4"/>
      <c r="E1082" s="80"/>
      <c r="F1082" s="8"/>
      <c r="I1082" s="7"/>
      <c r="J1082" s="7"/>
      <c r="R1082" s="7"/>
      <c r="S1082" s="7"/>
      <c r="W1082" s="8"/>
      <c r="AA1082" s="59"/>
    </row>
    <row r="1083" spans="1:27" ht="15.75" customHeight="1" x14ac:dyDescent="0.25">
      <c r="A1083" s="1"/>
      <c r="B1083" s="2"/>
      <c r="C1083" s="3"/>
      <c r="D1083" s="4"/>
      <c r="E1083" s="80"/>
      <c r="F1083" s="8"/>
      <c r="I1083" s="7"/>
      <c r="J1083" s="7"/>
      <c r="R1083" s="7"/>
      <c r="S1083" s="7"/>
      <c r="W1083" s="8"/>
      <c r="AA1083" s="59"/>
    </row>
    <row r="1084" spans="1:27" ht="15.75" customHeight="1" x14ac:dyDescent="0.25">
      <c r="A1084" s="1"/>
      <c r="B1084" s="2"/>
      <c r="C1084" s="3"/>
      <c r="D1084" s="4"/>
      <c r="E1084" s="80"/>
      <c r="F1084" s="8"/>
      <c r="I1084" s="7"/>
      <c r="J1084" s="7"/>
      <c r="R1084" s="7"/>
      <c r="S1084" s="7"/>
      <c r="W1084" s="8"/>
      <c r="AA1084" s="59"/>
    </row>
    <row r="1085" spans="1:27" ht="15.75" customHeight="1" x14ac:dyDescent="0.25">
      <c r="A1085" s="1"/>
      <c r="B1085" s="2"/>
      <c r="C1085" s="3"/>
      <c r="D1085" s="4"/>
      <c r="E1085" s="80"/>
      <c r="F1085" s="8"/>
      <c r="I1085" s="7"/>
      <c r="J1085" s="7"/>
      <c r="R1085" s="7"/>
      <c r="S1085" s="7"/>
      <c r="W1085" s="8"/>
      <c r="AA1085" s="59"/>
    </row>
    <row r="1086" spans="1:27" ht="15.75" customHeight="1" x14ac:dyDescent="0.25">
      <c r="A1086" s="1"/>
      <c r="B1086" s="2"/>
      <c r="C1086" s="3"/>
      <c r="D1086" s="4"/>
      <c r="E1086" s="80"/>
      <c r="F1086" s="8"/>
      <c r="I1086" s="7"/>
      <c r="J1086" s="7"/>
      <c r="R1086" s="7"/>
      <c r="S1086" s="7"/>
      <c r="W1086" s="8"/>
      <c r="AA1086" s="59"/>
    </row>
    <row r="1087" spans="1:27" ht="15.75" customHeight="1" x14ac:dyDescent="0.25">
      <c r="A1087" s="1"/>
      <c r="B1087" s="2"/>
      <c r="C1087" s="3"/>
      <c r="D1087" s="4"/>
      <c r="E1087" s="80"/>
      <c r="F1087" s="8"/>
      <c r="I1087" s="7"/>
      <c r="J1087" s="7"/>
      <c r="R1087" s="7"/>
      <c r="S1087" s="7"/>
      <c r="W1087" s="8"/>
      <c r="AA1087" s="59"/>
    </row>
    <row r="1088" spans="1:27" ht="15.75" customHeight="1" x14ac:dyDescent="0.25">
      <c r="A1088" s="1"/>
      <c r="B1088" s="2"/>
      <c r="C1088" s="3"/>
      <c r="D1088" s="4"/>
      <c r="E1088" s="80"/>
      <c r="F1088" s="8"/>
      <c r="I1088" s="7"/>
      <c r="J1088" s="7"/>
      <c r="R1088" s="7"/>
      <c r="S1088" s="7"/>
      <c r="W1088" s="8"/>
      <c r="AA1088" s="59"/>
    </row>
    <row r="1089" spans="1:27" ht="15.75" customHeight="1" x14ac:dyDescent="0.25">
      <c r="A1089" s="1"/>
      <c r="B1089" s="2"/>
      <c r="C1089" s="3"/>
      <c r="D1089" s="4"/>
      <c r="E1089" s="80"/>
      <c r="F1089" s="8"/>
      <c r="I1089" s="7"/>
      <c r="J1089" s="7"/>
      <c r="R1089" s="7"/>
      <c r="S1089" s="7"/>
      <c r="W1089" s="8"/>
      <c r="AA1089" s="59"/>
    </row>
    <row r="1090" spans="1:27" ht="15.75" customHeight="1" x14ac:dyDescent="0.25">
      <c r="A1090" s="1"/>
      <c r="B1090" s="2"/>
      <c r="C1090" s="3"/>
      <c r="D1090" s="4"/>
      <c r="E1090" s="80"/>
      <c r="F1090" s="8"/>
      <c r="I1090" s="7"/>
      <c r="J1090" s="7"/>
      <c r="R1090" s="7"/>
      <c r="S1090" s="7"/>
      <c r="W1090" s="8"/>
      <c r="AA1090" s="59"/>
    </row>
    <row r="1091" spans="1:27" ht="15.75" customHeight="1" x14ac:dyDescent="0.25">
      <c r="A1091" s="1"/>
      <c r="B1091" s="2"/>
      <c r="C1091" s="3"/>
      <c r="D1091" s="4"/>
      <c r="E1091" s="80"/>
      <c r="F1091" s="8"/>
      <c r="I1091" s="7"/>
      <c r="J1091" s="7"/>
      <c r="R1091" s="7"/>
      <c r="S1091" s="7"/>
      <c r="W1091" s="8"/>
      <c r="AA1091" s="59"/>
    </row>
    <row r="1092" spans="1:27" ht="15.75" customHeight="1" x14ac:dyDescent="0.25">
      <c r="A1092" s="1"/>
      <c r="B1092" s="2"/>
      <c r="C1092" s="3"/>
      <c r="D1092" s="4"/>
      <c r="E1092" s="80"/>
      <c r="F1092" s="8"/>
      <c r="I1092" s="7"/>
      <c r="J1092" s="7"/>
      <c r="R1092" s="7"/>
      <c r="S1092" s="7"/>
      <c r="W1092" s="8"/>
      <c r="AA1092" s="59"/>
    </row>
    <row r="1093" spans="1:27" ht="15.75" customHeight="1" x14ac:dyDescent="0.25">
      <c r="A1093" s="1"/>
      <c r="B1093" s="2"/>
      <c r="C1093" s="3"/>
      <c r="D1093" s="4"/>
      <c r="E1093" s="80"/>
      <c r="F1093" s="8"/>
      <c r="I1093" s="7"/>
      <c r="J1093" s="7"/>
      <c r="R1093" s="7"/>
      <c r="S1093" s="7"/>
      <c r="W1093" s="8"/>
      <c r="AA1093" s="59"/>
    </row>
    <row r="1094" spans="1:27" ht="15.75" customHeight="1" x14ac:dyDescent="0.25">
      <c r="A1094" s="1"/>
      <c r="B1094" s="2"/>
      <c r="C1094" s="3"/>
      <c r="D1094" s="4"/>
      <c r="E1094" s="80"/>
      <c r="F1094" s="8"/>
      <c r="I1094" s="7"/>
      <c r="J1094" s="7"/>
      <c r="R1094" s="7"/>
      <c r="S1094" s="7"/>
      <c r="W1094" s="8"/>
      <c r="AA1094" s="59"/>
    </row>
    <row r="1095" spans="1:27" ht="15.75" customHeight="1" x14ac:dyDescent="0.25">
      <c r="A1095" s="1"/>
      <c r="B1095" s="2"/>
      <c r="C1095" s="3"/>
      <c r="D1095" s="4"/>
      <c r="E1095" s="80"/>
      <c r="F1095" s="8"/>
      <c r="I1095" s="7"/>
      <c r="J1095" s="7"/>
      <c r="R1095" s="7"/>
      <c r="S1095" s="7"/>
      <c r="W1095" s="8"/>
      <c r="AA1095" s="59"/>
    </row>
    <row r="1096" spans="1:27" ht="15.75" customHeight="1" x14ac:dyDescent="0.25">
      <c r="A1096" s="1"/>
      <c r="B1096" s="2"/>
      <c r="C1096" s="3"/>
      <c r="D1096" s="4"/>
      <c r="E1096" s="80"/>
      <c r="F1096" s="8"/>
      <c r="I1096" s="7"/>
      <c r="J1096" s="7"/>
      <c r="R1096" s="7"/>
      <c r="S1096" s="7"/>
      <c r="W1096" s="8"/>
      <c r="AA1096" s="59"/>
    </row>
    <row r="1097" spans="1:27" ht="15.75" customHeight="1" x14ac:dyDescent="0.25">
      <c r="A1097" s="1"/>
      <c r="B1097" s="2"/>
      <c r="C1097" s="3"/>
      <c r="D1097" s="4"/>
      <c r="E1097" s="80"/>
      <c r="F1097" s="8"/>
      <c r="I1097" s="7"/>
      <c r="J1097" s="7"/>
      <c r="R1097" s="7"/>
      <c r="S1097" s="7"/>
      <c r="W1097" s="8"/>
      <c r="AA1097" s="59"/>
    </row>
    <row r="1098" spans="1:27" ht="15.75" customHeight="1" x14ac:dyDescent="0.25">
      <c r="A1098" s="1"/>
      <c r="B1098" s="2"/>
      <c r="C1098" s="3"/>
      <c r="D1098" s="4"/>
      <c r="E1098" s="80"/>
      <c r="F1098" s="8"/>
      <c r="I1098" s="7"/>
      <c r="J1098" s="7"/>
      <c r="R1098" s="7"/>
      <c r="S1098" s="7"/>
      <c r="W1098" s="8"/>
      <c r="AA1098" s="59"/>
    </row>
    <row r="1099" spans="1:27" ht="15.75" customHeight="1" x14ac:dyDescent="0.25">
      <c r="A1099" s="1"/>
      <c r="B1099" s="2"/>
      <c r="C1099" s="3"/>
      <c r="D1099" s="4"/>
      <c r="E1099" s="80"/>
      <c r="F1099" s="8"/>
      <c r="I1099" s="7"/>
      <c r="J1099" s="7"/>
      <c r="R1099" s="7"/>
      <c r="S1099" s="7"/>
      <c r="W1099" s="8"/>
      <c r="AA1099" s="59"/>
    </row>
    <row r="1100" spans="1:27" ht="15.75" customHeight="1" x14ac:dyDescent="0.25">
      <c r="A1100" s="1"/>
      <c r="B1100" s="2"/>
      <c r="C1100" s="3"/>
      <c r="D1100" s="4"/>
      <c r="E1100" s="80"/>
      <c r="F1100" s="8"/>
      <c r="I1100" s="7"/>
      <c r="J1100" s="7"/>
      <c r="R1100" s="7"/>
      <c r="S1100" s="7"/>
      <c r="W1100" s="8"/>
      <c r="AA1100" s="59"/>
    </row>
    <row r="1101" spans="1:27" ht="15.75" customHeight="1" x14ac:dyDescent="0.25">
      <c r="A1101" s="1"/>
      <c r="B1101" s="2"/>
      <c r="C1101" s="3"/>
      <c r="D1101" s="4"/>
      <c r="E1101" s="80"/>
      <c r="F1101" s="8"/>
      <c r="I1101" s="7"/>
      <c r="J1101" s="7"/>
      <c r="R1101" s="7"/>
      <c r="S1101" s="7"/>
      <c r="W1101" s="8"/>
      <c r="AA1101" s="59"/>
    </row>
    <row r="1102" spans="1:27" ht="15.75" customHeight="1" x14ac:dyDescent="0.25">
      <c r="A1102" s="1"/>
      <c r="B1102" s="2"/>
      <c r="C1102" s="3"/>
      <c r="D1102" s="4"/>
      <c r="E1102" s="80"/>
      <c r="F1102" s="8"/>
      <c r="I1102" s="7"/>
      <c r="J1102" s="7"/>
      <c r="R1102" s="7"/>
      <c r="S1102" s="7"/>
      <c r="W1102" s="8"/>
      <c r="AA1102" s="59"/>
    </row>
    <row r="1103" spans="1:27" ht="15.75" customHeight="1" x14ac:dyDescent="0.25">
      <c r="A1103" s="1"/>
      <c r="B1103" s="2"/>
      <c r="C1103" s="3"/>
      <c r="D1103" s="4"/>
      <c r="E1103" s="80"/>
      <c r="F1103" s="8"/>
      <c r="I1103" s="7"/>
      <c r="J1103" s="7"/>
      <c r="R1103" s="7"/>
      <c r="S1103" s="7"/>
      <c r="W1103" s="8"/>
      <c r="AA1103" s="59"/>
    </row>
    <row r="1104" spans="1:27" ht="15.75" customHeight="1" x14ac:dyDescent="0.25">
      <c r="A1104" s="1"/>
      <c r="B1104" s="2"/>
      <c r="C1104" s="3"/>
      <c r="D1104" s="4"/>
      <c r="E1104" s="80"/>
      <c r="F1104" s="8"/>
      <c r="I1104" s="7"/>
      <c r="J1104" s="7"/>
      <c r="R1104" s="7"/>
      <c r="S1104" s="7"/>
      <c r="W1104" s="8"/>
      <c r="AA1104" s="59"/>
    </row>
    <row r="1105" spans="1:27" ht="15.75" customHeight="1" x14ac:dyDescent="0.25">
      <c r="A1105" s="1"/>
      <c r="B1105" s="2"/>
      <c r="C1105" s="3"/>
      <c r="D1105" s="4"/>
      <c r="E1105" s="80"/>
      <c r="F1105" s="8"/>
      <c r="I1105" s="7"/>
      <c r="J1105" s="7"/>
      <c r="R1105" s="7"/>
      <c r="S1105" s="7"/>
      <c r="W1105" s="8"/>
      <c r="AA1105" s="59"/>
    </row>
    <row r="1106" spans="1:27" ht="15.75" customHeight="1" x14ac:dyDescent="0.25">
      <c r="A1106" s="1"/>
      <c r="B1106" s="2"/>
      <c r="C1106" s="3"/>
      <c r="D1106" s="4"/>
      <c r="E1106" s="80"/>
      <c r="F1106" s="8"/>
      <c r="I1106" s="7"/>
      <c r="J1106" s="7"/>
      <c r="R1106" s="7"/>
      <c r="S1106" s="7"/>
      <c r="W1106" s="8"/>
      <c r="AA1106" s="59"/>
    </row>
  </sheetData>
  <mergeCells count="2">
    <mergeCell ref="O2:V2"/>
    <mergeCell ref="F2:N2"/>
  </mergeCells>
  <conditionalFormatting sqref="B1:B11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conditionalFormatting sqref="B6:B2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3">
      <dataBar>
        <cfvo type="min"/>
        <cfvo type="max"/>
        <color rgb="FF638EC6"/>
      </dataBar>
    </cfRule>
  </conditionalFormatting>
  <conditionalFormatting sqref="D1:D5 D7:D110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10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dataBar" priority="2">
      <dataBar>
        <cfvo type="min"/>
        <cfvo type="max"/>
        <color rgb="FF638EC6"/>
      </dataBar>
    </cfRule>
  </conditionalFormatting>
  <conditionalFormatting sqref="F1:F1106">
    <cfRule type="cellIs" dxfId="3" priority="10" operator="equal">
      <formula>1</formula>
    </cfRule>
  </conditionalFormatting>
  <conditionalFormatting sqref="O1:O1106">
    <cfRule type="cellIs" dxfId="2" priority="11" operator="equal">
      <formula>1</formula>
    </cfRule>
  </conditionalFormatting>
  <conditionalFormatting sqref="W1:W1106">
    <cfRule type="cellIs" dxfId="1" priority="9" operator="equal">
      <formula>"OUT"</formula>
    </cfRule>
  </conditionalFormatting>
  <conditionalFormatting sqref="W6:W805">
    <cfRule type="cellIs" dxfId="0" priority="8" operator="equal">
      <formula>"IN"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Import</vt:lpstr>
      <vt:lpstr>multiTimeline price Last (XRP)</vt:lpstr>
      <vt:lpstr>Chart1</vt:lpstr>
      <vt:lpstr>Month</vt:lpstr>
      <vt:lpstr>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Sitichart Pakpab</cp:lastModifiedBy>
  <dcterms:created xsi:type="dcterms:W3CDTF">2024-03-10T17:37:00Z</dcterms:created>
  <dcterms:modified xsi:type="dcterms:W3CDTF">2024-03-21T04:11:44Z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9efa9f-42fe-4312-9503-c89a219c0830_Enabled">
    <vt:lpwstr>true</vt:lpwstr>
  </property>
  <property fmtid="{D5CDD505-2E9C-101B-9397-08002B2CF9AE}" pid="3" name="MSIP_Label_f49efa9f-42fe-4312-9503-c89a219c0830_SetDate">
    <vt:lpwstr>2024-03-11T03:05:13Z</vt:lpwstr>
  </property>
  <property fmtid="{D5CDD505-2E9C-101B-9397-08002B2CF9AE}" pid="4" name="MSIP_Label_f49efa9f-42fe-4312-9503-c89a219c0830_Method">
    <vt:lpwstr>Standard</vt:lpwstr>
  </property>
  <property fmtid="{D5CDD505-2E9C-101B-9397-08002B2CF9AE}" pid="5" name="MSIP_Label_f49efa9f-42fe-4312-9503-c89a219c0830_Name">
    <vt:lpwstr>MM RESTRICTED</vt:lpwstr>
  </property>
  <property fmtid="{D5CDD505-2E9C-101B-9397-08002B2CF9AE}" pid="6" name="MSIP_Label_f49efa9f-42fe-4312-9503-c89a219c0830_SiteId">
    <vt:lpwstr>a2bed0c4-5957-4f73-b0c2-a811407590fb</vt:lpwstr>
  </property>
  <property fmtid="{D5CDD505-2E9C-101B-9397-08002B2CF9AE}" pid="7" name="MSIP_Label_f49efa9f-42fe-4312-9503-c89a219c0830_ActionId">
    <vt:lpwstr>eaef19f1-2e35-40c3-9e5a-5397f54d49ab</vt:lpwstr>
  </property>
  <property fmtid="{D5CDD505-2E9C-101B-9397-08002B2CF9AE}" pid="8" name="MSIP_Label_f49efa9f-42fe-4312-9503-c89a219c0830_ContentBits">
    <vt:lpwstr>0</vt:lpwstr>
  </property>
</Properties>
</file>