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7.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OneDrive\Desktop\"/>
    </mc:Choice>
  </mc:AlternateContent>
  <xr:revisionPtr revIDLastSave="0" documentId="13_ncr:1_{F2D370E0-0B6B-46D7-89F2-5B9D0C9A6EED}" xr6:coauthVersionLast="47" xr6:coauthVersionMax="47" xr10:uidLastSave="{00000000-0000-0000-0000-000000000000}"/>
  <bookViews>
    <workbookView xWindow="-120" yWindow="-120" windowWidth="29040" windowHeight="15720" activeTab="1" xr2:uid="{2059C289-94EC-4057-BA9B-BFD3D5881F09}"/>
  </bookViews>
  <sheets>
    <sheet name="questions" sheetId="25" r:id="rId1"/>
    <sheet name="final answers" sheetId="24" r:id="rId2"/>
    <sheet name="question 1" sheetId="5" r:id="rId3"/>
    <sheet name="categorised data" sheetId="10" r:id="rId4"/>
    <sheet name="question 2" sheetId="12" r:id="rId5"/>
    <sheet name="yoy data for rural-urban" sheetId="13" r:id="rId6"/>
    <sheet name="reason for q2" sheetId="14" r:id="rId7"/>
    <sheet name="question 3" sheetId="15" r:id="rId8"/>
    <sheet name="table for only foods q3" sheetId="16" r:id="rId9"/>
    <sheet name="pivot table for month q3 " sheetId="18" r:id="rId10"/>
    <sheet name="question 4" sheetId="19" r:id="rId11"/>
    <sheet name="data for q4" sheetId="20" r:id="rId12"/>
    <sheet name="question 5" sheetId="21" r:id="rId13"/>
    <sheet name="pivot tables for q5" sheetId="23" r:id="rId14"/>
    <sheet name="data for q5" sheetId="22" r:id="rId15"/>
    <sheet name="raw data working" sheetId="1" r:id="rId16"/>
    <sheet name="Data cleaning" sheetId="4" r:id="rId17"/>
    <sheet name="notes" sheetId="3" r:id="rId18"/>
    <sheet name="data dictionary" sheetId="9" r:id="rId19"/>
    <sheet name="raw data" sheetId="2" r:id="rId20"/>
  </sheets>
  <definedNames>
    <definedName name="_xlnm._FilterDatabase" localSheetId="3" hidden="1">'categorised data'!$A$1:$K$373</definedName>
    <definedName name="_xlnm._FilterDatabase" localSheetId="16" hidden="1">'Data cleaning'!$K$1:$K$88</definedName>
    <definedName name="_xlnm._FilterDatabase" localSheetId="14" hidden="1">'data for q5'!$A$1:$AJ$88</definedName>
    <definedName name="_xlnm._FilterDatabase" localSheetId="8" hidden="1">'table for only foods q3'!$A$1:$T$373</definedName>
    <definedName name="ExternalData_1" localSheetId="19" hidden="1">'raw data'!$A$1:$AD$373</definedName>
    <definedName name="ExternalData_1" localSheetId="15" hidden="1">'raw data working'!$A$1:$AJ$373</definedName>
    <definedName name="Slicer_Sector">#N/A</definedName>
  </definedNames>
  <calcPr calcId="181029"/>
  <pivotCaches>
    <pivotCache cacheId="0" r:id="rId21"/>
    <pivotCache cacheId="1" r:id="rId22"/>
  </pivotCaches>
  <extLs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29" i="24" l="1"/>
  <c r="D429" i="24"/>
  <c r="F98" i="24"/>
  <c r="G98" i="24"/>
  <c r="H98" i="24"/>
  <c r="I98" i="24"/>
  <c r="J98" i="24"/>
  <c r="K98" i="24"/>
  <c r="L98" i="24"/>
  <c r="M98" i="24"/>
  <c r="N98" i="24"/>
  <c r="O98" i="24"/>
  <c r="P98" i="24"/>
  <c r="Q98" i="24"/>
  <c r="R98" i="24"/>
  <c r="S98" i="24"/>
  <c r="T98" i="24"/>
  <c r="U98" i="24"/>
  <c r="V98" i="24"/>
  <c r="W98" i="24"/>
  <c r="X98" i="24"/>
  <c r="Y98" i="24"/>
  <c r="Z98" i="24"/>
  <c r="AA98" i="24"/>
  <c r="AB98" i="24"/>
  <c r="AC98" i="24"/>
  <c r="AD98" i="24"/>
  <c r="AE98" i="24"/>
  <c r="AF98" i="24"/>
  <c r="AG98" i="24"/>
  <c r="AH98" i="24"/>
  <c r="E98" i="24"/>
  <c r="D57" i="15"/>
  <c r="E16" i="19"/>
  <c r="O139" i="21"/>
  <c r="P104" i="21"/>
  <c r="P65" i="21"/>
  <c r="D139" i="21"/>
  <c r="D103" i="21"/>
  <c r="D66" i="21"/>
  <c r="P21" i="21"/>
  <c r="D21" i="21"/>
  <c r="AF88" i="22" l="1"/>
  <c r="AC88" i="22"/>
  <c r="Y88" i="22"/>
  <c r="S88" i="22"/>
  <c r="E88" i="22"/>
  <c r="D88" i="22"/>
  <c r="AF87" i="22"/>
  <c r="AC87" i="22"/>
  <c r="Y87" i="22"/>
  <c r="S87" i="22"/>
  <c r="E87" i="22"/>
  <c r="D87" i="22"/>
  <c r="AF86" i="22"/>
  <c r="AC86" i="22"/>
  <c r="Y86" i="22"/>
  <c r="S86" i="22"/>
  <c r="E86" i="22"/>
  <c r="D86" i="22"/>
  <c r="AF85" i="22"/>
  <c r="AC85" i="22"/>
  <c r="Y85" i="22"/>
  <c r="S85" i="22"/>
  <c r="E85" i="22"/>
  <c r="D85" i="22"/>
  <c r="AF84" i="22"/>
  <c r="AC84" i="22"/>
  <c r="Y84" i="22"/>
  <c r="S84" i="22"/>
  <c r="E84" i="22"/>
  <c r="D84" i="22"/>
  <c r="AF83" i="22"/>
  <c r="AC83" i="22"/>
  <c r="Y83" i="22"/>
  <c r="S83" i="22"/>
  <c r="E83" i="22"/>
  <c r="D83" i="22"/>
  <c r="AF82" i="22"/>
  <c r="AC82" i="22"/>
  <c r="Y82" i="22"/>
  <c r="S82" i="22"/>
  <c r="E82" i="22"/>
  <c r="D82" i="22"/>
  <c r="AF81" i="22"/>
  <c r="AC81" i="22"/>
  <c r="Y81" i="22"/>
  <c r="S81" i="22"/>
  <c r="E81" i="22"/>
  <c r="D81" i="22"/>
  <c r="AF80" i="22"/>
  <c r="AC80" i="22"/>
  <c r="Y80" i="22"/>
  <c r="S80" i="22"/>
  <c r="E80" i="22"/>
  <c r="D80" i="22"/>
  <c r="AF79" i="22"/>
  <c r="AC79" i="22"/>
  <c r="Y79" i="22"/>
  <c r="S79" i="22"/>
  <c r="E79" i="22"/>
  <c r="D79" i="22"/>
  <c r="AF78" i="22"/>
  <c r="AC78" i="22"/>
  <c r="Y78" i="22"/>
  <c r="S78" i="22"/>
  <c r="E78" i="22"/>
  <c r="D78" i="22"/>
  <c r="AF77" i="22"/>
  <c r="AC77" i="22"/>
  <c r="Y77" i="22"/>
  <c r="S77" i="22"/>
  <c r="E77" i="22"/>
  <c r="D77" i="22"/>
  <c r="AF76" i="22"/>
  <c r="AC76" i="22"/>
  <c r="Y76" i="22"/>
  <c r="S76" i="22"/>
  <c r="E76" i="22"/>
  <c r="D76" i="22"/>
  <c r="AF75" i="22"/>
  <c r="AC75" i="22"/>
  <c r="Y75" i="22"/>
  <c r="S75" i="22"/>
  <c r="E75" i="22"/>
  <c r="D75" i="22"/>
  <c r="AF74" i="22"/>
  <c r="AC74" i="22"/>
  <c r="Y74" i="22"/>
  <c r="S74" i="22"/>
  <c r="E74" i="22"/>
  <c r="D74" i="22"/>
  <c r="AF73" i="22"/>
  <c r="AC73" i="22"/>
  <c r="Y73" i="22"/>
  <c r="S73" i="22"/>
  <c r="E73" i="22"/>
  <c r="D73" i="22"/>
  <c r="AF72" i="22"/>
  <c r="AC72" i="22"/>
  <c r="Y72" i="22"/>
  <c r="S72" i="22"/>
  <c r="E72" i="22"/>
  <c r="D72" i="22"/>
  <c r="AF71" i="22"/>
  <c r="AC71" i="22"/>
  <c r="Y71" i="22"/>
  <c r="S71" i="22"/>
  <c r="E71" i="22"/>
  <c r="D71" i="22"/>
  <c r="AF70" i="22"/>
  <c r="AC70" i="22"/>
  <c r="Y70" i="22"/>
  <c r="S70" i="22"/>
  <c r="E70" i="22"/>
  <c r="D70" i="22"/>
  <c r="AF69" i="22"/>
  <c r="AC69" i="22"/>
  <c r="Y69" i="22"/>
  <c r="S69" i="22"/>
  <c r="E69" i="22"/>
  <c r="D69" i="22"/>
  <c r="AF68" i="22"/>
  <c r="AC68" i="22"/>
  <c r="Y68" i="22"/>
  <c r="S68" i="22"/>
  <c r="E68" i="22"/>
  <c r="D68" i="22"/>
  <c r="AF67" i="22"/>
  <c r="AC67" i="22"/>
  <c r="Y67" i="22"/>
  <c r="S67" i="22"/>
  <c r="E67" i="22"/>
  <c r="D67" i="22"/>
  <c r="AF66" i="22"/>
  <c r="AC66" i="22"/>
  <c r="Y66" i="22"/>
  <c r="S66" i="22"/>
  <c r="E66" i="22"/>
  <c r="D66" i="22"/>
  <c r="AF65" i="22"/>
  <c r="AC65" i="22"/>
  <c r="Y65" i="22"/>
  <c r="S65" i="22"/>
  <c r="E65" i="22"/>
  <c r="D65" i="22"/>
  <c r="AF64" i="22"/>
  <c r="AC64" i="22"/>
  <c r="Y64" i="22"/>
  <c r="S64" i="22"/>
  <c r="E64" i="22"/>
  <c r="D64" i="22"/>
  <c r="AF63" i="22"/>
  <c r="AC63" i="22"/>
  <c r="Y63" i="22"/>
  <c r="S63" i="22"/>
  <c r="E63" i="22"/>
  <c r="D63" i="22"/>
  <c r="AF62" i="22"/>
  <c r="AC62" i="22"/>
  <c r="Y62" i="22"/>
  <c r="S62" i="22"/>
  <c r="E62" i="22"/>
  <c r="D62" i="22"/>
  <c r="AF61" i="22"/>
  <c r="AC61" i="22"/>
  <c r="Y61" i="22"/>
  <c r="S61" i="22"/>
  <c r="E61" i="22"/>
  <c r="D61" i="22"/>
  <c r="AF60" i="22"/>
  <c r="AC60" i="22"/>
  <c r="Y60" i="22"/>
  <c r="S60" i="22"/>
  <c r="E60" i="22"/>
  <c r="D60" i="22"/>
  <c r="AF59" i="22"/>
  <c r="AC59" i="22"/>
  <c r="Y59" i="22"/>
  <c r="S59" i="22"/>
  <c r="E59" i="22"/>
  <c r="D59" i="22"/>
  <c r="AF58" i="22"/>
  <c r="AC58" i="22"/>
  <c r="Y58" i="22"/>
  <c r="S58" i="22"/>
  <c r="E58" i="22"/>
  <c r="D58" i="22"/>
  <c r="AF57" i="22"/>
  <c r="AC57" i="22"/>
  <c r="Y57" i="22"/>
  <c r="S57" i="22"/>
  <c r="E57" i="22"/>
  <c r="D57" i="22"/>
  <c r="AF56" i="22"/>
  <c r="AC56" i="22"/>
  <c r="Y56" i="22"/>
  <c r="S56" i="22"/>
  <c r="E56" i="22"/>
  <c r="D56" i="22"/>
  <c r="AF55" i="22"/>
  <c r="AC55" i="22"/>
  <c r="Y55" i="22"/>
  <c r="S55" i="22"/>
  <c r="E55" i="22"/>
  <c r="D55" i="22"/>
  <c r="AF54" i="22"/>
  <c r="AC54" i="22"/>
  <c r="Y54" i="22"/>
  <c r="S54" i="22"/>
  <c r="E54" i="22"/>
  <c r="D54" i="22"/>
  <c r="AF53" i="22"/>
  <c r="AC53" i="22"/>
  <c r="Y53" i="22"/>
  <c r="S53" i="22"/>
  <c r="E53" i="22"/>
  <c r="D53" i="22"/>
  <c r="AF52" i="22"/>
  <c r="AC52" i="22"/>
  <c r="Y52" i="22"/>
  <c r="S52" i="22"/>
  <c r="E52" i="22"/>
  <c r="D52" i="22"/>
  <c r="AF51" i="22"/>
  <c r="AC51" i="22"/>
  <c r="Y51" i="22"/>
  <c r="S51" i="22"/>
  <c r="E51" i="22"/>
  <c r="D51" i="22"/>
  <c r="AF50" i="22"/>
  <c r="AC50" i="22"/>
  <c r="Y50" i="22"/>
  <c r="S50" i="22"/>
  <c r="E50" i="22"/>
  <c r="D50" i="22"/>
  <c r="AF49" i="22"/>
  <c r="AC49" i="22"/>
  <c r="Y49" i="22"/>
  <c r="S49" i="22"/>
  <c r="E49" i="22"/>
  <c r="D49" i="22"/>
  <c r="AF48" i="22"/>
  <c r="AC48" i="22"/>
  <c r="Y48" i="22"/>
  <c r="S48" i="22"/>
  <c r="E48" i="22"/>
  <c r="D48" i="22"/>
  <c r="AF47" i="22"/>
  <c r="AC47" i="22"/>
  <c r="Y47" i="22"/>
  <c r="S47" i="22"/>
  <c r="E47" i="22"/>
  <c r="D47" i="22"/>
  <c r="AF46" i="22"/>
  <c r="AC46" i="22"/>
  <c r="Y46" i="22"/>
  <c r="S46" i="22"/>
  <c r="E46" i="22"/>
  <c r="D46" i="22"/>
  <c r="AF45" i="22"/>
  <c r="AC45" i="22"/>
  <c r="Y45" i="22"/>
  <c r="S45" i="22"/>
  <c r="E45" i="22"/>
  <c r="D45" i="22"/>
  <c r="AF44" i="22"/>
  <c r="AC44" i="22"/>
  <c r="Y44" i="22"/>
  <c r="S44" i="22"/>
  <c r="E44" i="22"/>
  <c r="D44" i="22"/>
  <c r="AF43" i="22"/>
  <c r="AC43" i="22"/>
  <c r="Y43" i="22"/>
  <c r="S43" i="22"/>
  <c r="E43" i="22"/>
  <c r="D43" i="22"/>
  <c r="AF42" i="22"/>
  <c r="AC42" i="22"/>
  <c r="Y42" i="22"/>
  <c r="S42" i="22"/>
  <c r="E42" i="22"/>
  <c r="D42" i="22"/>
  <c r="AF41" i="22"/>
  <c r="AC41" i="22"/>
  <c r="Y41" i="22"/>
  <c r="S41" i="22"/>
  <c r="E41" i="22"/>
  <c r="D41" i="22"/>
  <c r="AF40" i="22"/>
  <c r="AC40" i="22"/>
  <c r="Y40" i="22"/>
  <c r="S40" i="22"/>
  <c r="E40" i="22"/>
  <c r="D40" i="22"/>
  <c r="AF39" i="22"/>
  <c r="AC39" i="22"/>
  <c r="Y39" i="22"/>
  <c r="S39" i="22"/>
  <c r="E39" i="22"/>
  <c r="D39" i="22"/>
  <c r="AF38" i="22"/>
  <c r="AC38" i="22"/>
  <c r="Y38" i="22"/>
  <c r="S38" i="22"/>
  <c r="E38" i="22"/>
  <c r="D38" i="22"/>
  <c r="AF37" i="22"/>
  <c r="AC37" i="22"/>
  <c r="Y37" i="22"/>
  <c r="S37" i="22"/>
  <c r="E37" i="22"/>
  <c r="D37" i="22"/>
  <c r="AF36" i="22"/>
  <c r="AC36" i="22"/>
  <c r="Y36" i="22"/>
  <c r="S36" i="22"/>
  <c r="E36" i="22"/>
  <c r="D36" i="22"/>
  <c r="AF35" i="22"/>
  <c r="AC35" i="22"/>
  <c r="Y35" i="22"/>
  <c r="S35" i="22"/>
  <c r="E35" i="22"/>
  <c r="D35" i="22"/>
  <c r="AF34" i="22"/>
  <c r="AC34" i="22"/>
  <c r="Y34" i="22"/>
  <c r="S34" i="22"/>
  <c r="E34" i="22"/>
  <c r="D34" i="22"/>
  <c r="AF33" i="22"/>
  <c r="AC33" i="22"/>
  <c r="Y33" i="22"/>
  <c r="S33" i="22"/>
  <c r="E33" i="22"/>
  <c r="D33" i="22"/>
  <c r="AF32" i="22"/>
  <c r="AC32" i="22"/>
  <c r="Y32" i="22"/>
  <c r="S32" i="22"/>
  <c r="E32" i="22"/>
  <c r="D32" i="22"/>
  <c r="AF31" i="22"/>
  <c r="AC31" i="22"/>
  <c r="Y31" i="22"/>
  <c r="S31" i="22"/>
  <c r="E31" i="22"/>
  <c r="D31" i="22"/>
  <c r="AF30" i="22"/>
  <c r="AC30" i="22"/>
  <c r="Y30" i="22"/>
  <c r="S30" i="22"/>
  <c r="E30" i="22"/>
  <c r="D30" i="22"/>
  <c r="AF29" i="22"/>
  <c r="AC29" i="22"/>
  <c r="Y29" i="22"/>
  <c r="S29" i="22"/>
  <c r="E29" i="22"/>
  <c r="D29" i="22"/>
  <c r="AF28" i="22"/>
  <c r="AC28" i="22"/>
  <c r="Y28" i="22"/>
  <c r="S28" i="22"/>
  <c r="E28" i="22"/>
  <c r="D28" i="22"/>
  <c r="AF27" i="22"/>
  <c r="AC27" i="22"/>
  <c r="Y27" i="22"/>
  <c r="S27" i="22"/>
  <c r="E27" i="22"/>
  <c r="D27" i="22"/>
  <c r="AF26" i="22"/>
  <c r="AC26" i="22"/>
  <c r="Y26" i="22"/>
  <c r="S26" i="22"/>
  <c r="E26" i="22"/>
  <c r="D26" i="22"/>
  <c r="AF25" i="22"/>
  <c r="AC25" i="22"/>
  <c r="Y25" i="22"/>
  <c r="S25" i="22"/>
  <c r="E25" i="22"/>
  <c r="D25" i="22"/>
  <c r="AF24" i="22"/>
  <c r="AC24" i="22"/>
  <c r="Y24" i="22"/>
  <c r="S24" i="22"/>
  <c r="E24" i="22"/>
  <c r="D24" i="22"/>
  <c r="AF23" i="22"/>
  <c r="AC23" i="22"/>
  <c r="Y23" i="22"/>
  <c r="S23" i="22"/>
  <c r="E23" i="22"/>
  <c r="D23" i="22"/>
  <c r="AF22" i="22"/>
  <c r="AC22" i="22"/>
  <c r="Y22" i="22"/>
  <c r="S22" i="22"/>
  <c r="E22" i="22"/>
  <c r="D22" i="22"/>
  <c r="AF21" i="22"/>
  <c r="AC21" i="22"/>
  <c r="Y21" i="22"/>
  <c r="S21" i="22"/>
  <c r="E21" i="22"/>
  <c r="D21" i="22"/>
  <c r="AF20" i="22"/>
  <c r="AC20" i="22"/>
  <c r="Y20" i="22"/>
  <c r="S20" i="22"/>
  <c r="E20" i="22"/>
  <c r="D20" i="22"/>
  <c r="AF19" i="22"/>
  <c r="AC19" i="22"/>
  <c r="Y19" i="22"/>
  <c r="S19" i="22"/>
  <c r="E19" i="22"/>
  <c r="D19" i="22"/>
  <c r="AF18" i="22"/>
  <c r="AC18" i="22"/>
  <c r="Y18" i="22"/>
  <c r="S18" i="22"/>
  <c r="E18" i="22"/>
  <c r="D18" i="22"/>
  <c r="AF17" i="22"/>
  <c r="AC17" i="22"/>
  <c r="Y17" i="22"/>
  <c r="S17" i="22"/>
  <c r="E17" i="22"/>
  <c r="D17" i="22"/>
  <c r="AF16" i="22"/>
  <c r="AC16" i="22"/>
  <c r="Y16" i="22"/>
  <c r="S16" i="22"/>
  <c r="E16" i="22"/>
  <c r="D16" i="22"/>
  <c r="AF15" i="22"/>
  <c r="AC15" i="22"/>
  <c r="Y15" i="22"/>
  <c r="S15" i="22"/>
  <c r="E15" i="22"/>
  <c r="D15" i="22"/>
  <c r="AF14" i="22"/>
  <c r="AC14" i="22"/>
  <c r="Y14" i="22"/>
  <c r="S14" i="22"/>
  <c r="E14" i="22"/>
  <c r="D14" i="22"/>
  <c r="AF13" i="22"/>
  <c r="AC13" i="22"/>
  <c r="Y13" i="22"/>
  <c r="S13" i="22"/>
  <c r="E13" i="22"/>
  <c r="D13" i="22"/>
  <c r="AF12" i="22"/>
  <c r="AC12" i="22"/>
  <c r="Y12" i="22"/>
  <c r="S12" i="22"/>
  <c r="E12" i="22"/>
  <c r="D12" i="22"/>
  <c r="AF11" i="22"/>
  <c r="AC11" i="22"/>
  <c r="Y11" i="22"/>
  <c r="S11" i="22"/>
  <c r="E11" i="22"/>
  <c r="D11" i="22"/>
  <c r="AF10" i="22"/>
  <c r="AC10" i="22"/>
  <c r="Y10" i="22"/>
  <c r="S10" i="22"/>
  <c r="E10" i="22"/>
  <c r="D10" i="22"/>
  <c r="AF9" i="22"/>
  <c r="AC9" i="22"/>
  <c r="Y9" i="22"/>
  <c r="S9" i="22"/>
  <c r="E9" i="22"/>
  <c r="D9" i="22"/>
  <c r="AF8" i="22"/>
  <c r="AC8" i="22"/>
  <c r="Y8" i="22"/>
  <c r="S8" i="22"/>
  <c r="E8" i="22"/>
  <c r="D8" i="22"/>
  <c r="AF7" i="22"/>
  <c r="AC7" i="22"/>
  <c r="Y7" i="22"/>
  <c r="S7" i="22"/>
  <c r="E7" i="22"/>
  <c r="D7" i="22"/>
  <c r="AF6" i="22"/>
  <c r="AC6" i="22"/>
  <c r="Y6" i="22"/>
  <c r="S6" i="22"/>
  <c r="E6" i="22"/>
  <c r="D6" i="22"/>
  <c r="AF5" i="22"/>
  <c r="AC5" i="22"/>
  <c r="Y5" i="22"/>
  <c r="S5" i="22"/>
  <c r="E5" i="22"/>
  <c r="D5" i="22"/>
  <c r="AF4" i="22"/>
  <c r="AC4" i="22"/>
  <c r="Y4" i="22"/>
  <c r="S4" i="22"/>
  <c r="E4" i="22"/>
  <c r="D4" i="22"/>
  <c r="AF3" i="22"/>
  <c r="AC3" i="22"/>
  <c r="Y3" i="22"/>
  <c r="S3" i="22"/>
  <c r="E3" i="22"/>
  <c r="D3" i="22"/>
  <c r="AF2" i="22"/>
  <c r="AC2" i="22"/>
  <c r="Y2" i="22"/>
  <c r="S2" i="22"/>
  <c r="E2" i="22"/>
  <c r="D2" i="22"/>
  <c r="J123" i="19"/>
  <c r="K123" i="19"/>
  <c r="G122" i="19"/>
  <c r="H122" i="19"/>
  <c r="I122" i="19"/>
  <c r="J122" i="19"/>
  <c r="F116" i="19"/>
  <c r="F122" i="19" s="1"/>
  <c r="G116" i="19"/>
  <c r="H116" i="19"/>
  <c r="I116" i="19"/>
  <c r="J116" i="19"/>
  <c r="K116" i="19"/>
  <c r="L116" i="19"/>
  <c r="L123" i="19" s="1"/>
  <c r="F117" i="19"/>
  <c r="F123" i="19" s="1"/>
  <c r="G117" i="19"/>
  <c r="G123" i="19" s="1"/>
  <c r="H117" i="19"/>
  <c r="H123" i="19" s="1"/>
  <c r="I117" i="19"/>
  <c r="I123" i="19" s="1"/>
  <c r="J117" i="19"/>
  <c r="K117" i="19"/>
  <c r="L117" i="19"/>
  <c r="G115" i="19"/>
  <c r="H115" i="19"/>
  <c r="I115" i="19"/>
  <c r="J115" i="19"/>
  <c r="K115" i="19"/>
  <c r="K122" i="19" s="1"/>
  <c r="L115" i="19"/>
  <c r="F115" i="19"/>
  <c r="G90" i="19"/>
  <c r="H90" i="19"/>
  <c r="G89" i="19"/>
  <c r="F82" i="19"/>
  <c r="G82" i="19"/>
  <c r="H82" i="19"/>
  <c r="I82" i="19"/>
  <c r="I90" i="19" s="1"/>
  <c r="J82" i="19"/>
  <c r="J90" i="19" s="1"/>
  <c r="K82" i="19"/>
  <c r="K90" i="19" s="1"/>
  <c r="L82" i="19"/>
  <c r="L90" i="19" s="1"/>
  <c r="F83" i="19"/>
  <c r="F90" i="19" s="1"/>
  <c r="G83" i="19"/>
  <c r="H83" i="19"/>
  <c r="I83" i="19"/>
  <c r="J83" i="19"/>
  <c r="K83" i="19"/>
  <c r="L83" i="19"/>
  <c r="G81" i="19"/>
  <c r="H81" i="19"/>
  <c r="H89" i="19" s="1"/>
  <c r="I81" i="19"/>
  <c r="J81" i="19"/>
  <c r="K81" i="19"/>
  <c r="L81" i="19"/>
  <c r="F81" i="19"/>
  <c r="F89" i="19" s="1"/>
  <c r="F50" i="19"/>
  <c r="F55" i="19" s="1"/>
  <c r="G50" i="19"/>
  <c r="G56" i="19" s="1"/>
  <c r="H50" i="19"/>
  <c r="H56" i="19" s="1"/>
  <c r="I50" i="19"/>
  <c r="I56" i="19" s="1"/>
  <c r="J50" i="19"/>
  <c r="J55" i="19" s="1"/>
  <c r="K50" i="19"/>
  <c r="K55" i="19" s="1"/>
  <c r="L50" i="19"/>
  <c r="L55" i="19" s="1"/>
  <c r="F51" i="19"/>
  <c r="G51" i="19"/>
  <c r="H51" i="19"/>
  <c r="I51" i="19"/>
  <c r="J51" i="19"/>
  <c r="K51" i="19"/>
  <c r="K56" i="19" s="1"/>
  <c r="L51" i="19"/>
  <c r="G49" i="19"/>
  <c r="H49" i="19"/>
  <c r="I49" i="19"/>
  <c r="J49" i="19"/>
  <c r="K49" i="19"/>
  <c r="L49" i="19"/>
  <c r="F49" i="19"/>
  <c r="F8" i="19"/>
  <c r="G8" i="19"/>
  <c r="H8" i="19"/>
  <c r="I8" i="19"/>
  <c r="J8" i="19"/>
  <c r="K8" i="19"/>
  <c r="F9" i="19"/>
  <c r="G9" i="19"/>
  <c r="H9" i="19"/>
  <c r="I9" i="19"/>
  <c r="J9" i="19"/>
  <c r="J16" i="19" s="1"/>
  <c r="K9" i="19"/>
  <c r="K16" i="19" s="1"/>
  <c r="F10" i="19"/>
  <c r="F17" i="19" s="1"/>
  <c r="G10" i="19"/>
  <c r="H10" i="19"/>
  <c r="H17" i="19" s="1"/>
  <c r="I10" i="19"/>
  <c r="J10" i="19"/>
  <c r="J17" i="19" s="1"/>
  <c r="K10" i="19"/>
  <c r="E8" i="19"/>
  <c r="E9" i="19"/>
  <c r="E10" i="19"/>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129" i="16"/>
  <c r="E241" i="16"/>
  <c r="E257" i="16"/>
  <c r="E369" i="16"/>
  <c r="E1" i="16"/>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D57" i="12"/>
  <c r="T373" i="16"/>
  <c r="D373" i="16"/>
  <c r="E373" i="16" s="1"/>
  <c r="T372" i="16"/>
  <c r="D372" i="16"/>
  <c r="E372" i="16" s="1"/>
  <c r="T371" i="16"/>
  <c r="D371" i="16"/>
  <c r="E371" i="16" s="1"/>
  <c r="T370" i="16"/>
  <c r="D370" i="16"/>
  <c r="E370" i="16" s="1"/>
  <c r="T369" i="16"/>
  <c r="D369" i="16"/>
  <c r="T368" i="16"/>
  <c r="D368" i="16"/>
  <c r="E368" i="16" s="1"/>
  <c r="T367" i="16"/>
  <c r="D367" i="16"/>
  <c r="E367" i="16" s="1"/>
  <c r="T366" i="16"/>
  <c r="D366" i="16"/>
  <c r="E366" i="16" s="1"/>
  <c r="T365" i="16"/>
  <c r="D365" i="16"/>
  <c r="E365" i="16" s="1"/>
  <c r="T364" i="16"/>
  <c r="D364" i="16"/>
  <c r="E364" i="16" s="1"/>
  <c r="T363" i="16"/>
  <c r="D363" i="16"/>
  <c r="E363" i="16" s="1"/>
  <c r="T362" i="16"/>
  <c r="D362" i="16"/>
  <c r="E362" i="16" s="1"/>
  <c r="T361" i="16"/>
  <c r="D361" i="16"/>
  <c r="E361" i="16" s="1"/>
  <c r="T360" i="16"/>
  <c r="D360" i="16"/>
  <c r="E360" i="16" s="1"/>
  <c r="T359" i="16"/>
  <c r="D359" i="16"/>
  <c r="E359" i="16" s="1"/>
  <c r="T358" i="16"/>
  <c r="D358" i="16"/>
  <c r="E358" i="16" s="1"/>
  <c r="T357" i="16"/>
  <c r="D357" i="16"/>
  <c r="E357" i="16" s="1"/>
  <c r="T356" i="16"/>
  <c r="D356" i="16"/>
  <c r="E356" i="16" s="1"/>
  <c r="T355" i="16"/>
  <c r="D355" i="16"/>
  <c r="E355" i="16" s="1"/>
  <c r="T354" i="16"/>
  <c r="D354" i="16"/>
  <c r="E354" i="16" s="1"/>
  <c r="T353" i="16"/>
  <c r="D353" i="16"/>
  <c r="E353" i="16" s="1"/>
  <c r="T352" i="16"/>
  <c r="D352" i="16"/>
  <c r="E352" i="16" s="1"/>
  <c r="T351" i="16"/>
  <c r="D351" i="16"/>
  <c r="E351" i="16" s="1"/>
  <c r="T350" i="16"/>
  <c r="D350" i="16"/>
  <c r="E350" i="16" s="1"/>
  <c r="T349" i="16"/>
  <c r="D349" i="16"/>
  <c r="E349" i="16" s="1"/>
  <c r="T348" i="16"/>
  <c r="D348" i="16"/>
  <c r="E348" i="16" s="1"/>
  <c r="T347" i="16"/>
  <c r="D347" i="16"/>
  <c r="E347" i="16" s="1"/>
  <c r="T346" i="16"/>
  <c r="D346" i="16"/>
  <c r="E346" i="16" s="1"/>
  <c r="T345" i="16"/>
  <c r="D345" i="16"/>
  <c r="E345" i="16" s="1"/>
  <c r="T344" i="16"/>
  <c r="D344" i="16"/>
  <c r="E344" i="16" s="1"/>
  <c r="T343" i="16"/>
  <c r="D343" i="16"/>
  <c r="E343" i="16" s="1"/>
  <c r="T342" i="16"/>
  <c r="D342" i="16"/>
  <c r="E342" i="16" s="1"/>
  <c r="T341" i="16"/>
  <c r="D341" i="16"/>
  <c r="E341" i="16" s="1"/>
  <c r="T340" i="16"/>
  <c r="D340" i="16"/>
  <c r="E340" i="16" s="1"/>
  <c r="T339" i="16"/>
  <c r="D339" i="16"/>
  <c r="E339" i="16" s="1"/>
  <c r="T338" i="16"/>
  <c r="D338" i="16"/>
  <c r="E338" i="16" s="1"/>
  <c r="T337" i="16"/>
  <c r="D337" i="16"/>
  <c r="E337" i="16" s="1"/>
  <c r="T336" i="16"/>
  <c r="D336" i="16"/>
  <c r="E336" i="16" s="1"/>
  <c r="T335" i="16"/>
  <c r="D335" i="16"/>
  <c r="E335" i="16" s="1"/>
  <c r="T334" i="16"/>
  <c r="D334" i="16"/>
  <c r="E334" i="16" s="1"/>
  <c r="T333" i="16"/>
  <c r="D333" i="16"/>
  <c r="E333" i="16" s="1"/>
  <c r="T332" i="16"/>
  <c r="D332" i="16"/>
  <c r="E332" i="16" s="1"/>
  <c r="T331" i="16"/>
  <c r="D331" i="16"/>
  <c r="E331" i="16" s="1"/>
  <c r="T330" i="16"/>
  <c r="D330" i="16"/>
  <c r="E330" i="16" s="1"/>
  <c r="T329" i="16"/>
  <c r="D329" i="16"/>
  <c r="E329" i="16" s="1"/>
  <c r="T328" i="16"/>
  <c r="D328" i="16"/>
  <c r="E328" i="16" s="1"/>
  <c r="T327" i="16"/>
  <c r="D327" i="16"/>
  <c r="E327" i="16" s="1"/>
  <c r="T326" i="16"/>
  <c r="D326" i="16"/>
  <c r="E326" i="16" s="1"/>
  <c r="T325" i="16"/>
  <c r="D325" i="16"/>
  <c r="E325" i="16" s="1"/>
  <c r="T324" i="16"/>
  <c r="D324" i="16"/>
  <c r="E324" i="16" s="1"/>
  <c r="T323" i="16"/>
  <c r="D323" i="16"/>
  <c r="E323" i="16" s="1"/>
  <c r="T322" i="16"/>
  <c r="D322" i="16"/>
  <c r="E322" i="16" s="1"/>
  <c r="T321" i="16"/>
  <c r="D321" i="16"/>
  <c r="E321" i="16" s="1"/>
  <c r="T320" i="16"/>
  <c r="D320" i="16"/>
  <c r="E320" i="16" s="1"/>
  <c r="T319" i="16"/>
  <c r="D319" i="16"/>
  <c r="E319" i="16" s="1"/>
  <c r="T318" i="16"/>
  <c r="D318" i="16"/>
  <c r="E318" i="16" s="1"/>
  <c r="T317" i="16"/>
  <c r="D317" i="16"/>
  <c r="E317" i="16" s="1"/>
  <c r="T316" i="16"/>
  <c r="D316" i="16"/>
  <c r="E316" i="16" s="1"/>
  <c r="T315" i="16"/>
  <c r="D315" i="16"/>
  <c r="E315" i="16" s="1"/>
  <c r="T314" i="16"/>
  <c r="D314" i="16"/>
  <c r="E314" i="16" s="1"/>
  <c r="T313" i="16"/>
  <c r="D313" i="16"/>
  <c r="E313" i="16" s="1"/>
  <c r="T312" i="16"/>
  <c r="D312" i="16"/>
  <c r="E312" i="16" s="1"/>
  <c r="T311" i="16"/>
  <c r="D311" i="16"/>
  <c r="E311" i="16" s="1"/>
  <c r="T310" i="16"/>
  <c r="D310" i="16"/>
  <c r="E310" i="16" s="1"/>
  <c r="T309" i="16"/>
  <c r="D309" i="16"/>
  <c r="E309" i="16" s="1"/>
  <c r="T308" i="16"/>
  <c r="D308" i="16"/>
  <c r="E308" i="16" s="1"/>
  <c r="T307" i="16"/>
  <c r="D307" i="16"/>
  <c r="E307" i="16" s="1"/>
  <c r="T306" i="16"/>
  <c r="D306" i="16"/>
  <c r="E306" i="16" s="1"/>
  <c r="T305" i="16"/>
  <c r="D305" i="16"/>
  <c r="E305" i="16" s="1"/>
  <c r="T304" i="16"/>
  <c r="D304" i="16"/>
  <c r="E304" i="16" s="1"/>
  <c r="T303" i="16"/>
  <c r="D303" i="16"/>
  <c r="E303" i="16" s="1"/>
  <c r="T302" i="16"/>
  <c r="D302" i="16"/>
  <c r="E302" i="16" s="1"/>
  <c r="T301" i="16"/>
  <c r="D301" i="16"/>
  <c r="E301" i="16" s="1"/>
  <c r="T300" i="16"/>
  <c r="D300" i="16"/>
  <c r="E300" i="16" s="1"/>
  <c r="T299" i="16"/>
  <c r="D299" i="16"/>
  <c r="E299" i="16" s="1"/>
  <c r="T298" i="16"/>
  <c r="D298" i="16"/>
  <c r="E298" i="16" s="1"/>
  <c r="T297" i="16"/>
  <c r="D297" i="16"/>
  <c r="E297" i="16" s="1"/>
  <c r="T296" i="16"/>
  <c r="D296" i="16"/>
  <c r="E296" i="16" s="1"/>
  <c r="T295" i="16"/>
  <c r="D295" i="16"/>
  <c r="E295" i="16" s="1"/>
  <c r="T294" i="16"/>
  <c r="D294" i="16"/>
  <c r="E294" i="16" s="1"/>
  <c r="T293" i="16"/>
  <c r="D293" i="16"/>
  <c r="E293" i="16" s="1"/>
  <c r="T292" i="16"/>
  <c r="D292" i="16"/>
  <c r="E292" i="16" s="1"/>
  <c r="T291" i="16"/>
  <c r="D291" i="16"/>
  <c r="E291" i="16" s="1"/>
  <c r="T290" i="16"/>
  <c r="D290" i="16"/>
  <c r="E290" i="16" s="1"/>
  <c r="T289" i="16"/>
  <c r="D289" i="16"/>
  <c r="E289" i="16" s="1"/>
  <c r="T288" i="16"/>
  <c r="D288" i="16"/>
  <c r="E288" i="16" s="1"/>
  <c r="T287" i="16"/>
  <c r="D287" i="16"/>
  <c r="E287" i="16" s="1"/>
  <c r="T286" i="16"/>
  <c r="D286" i="16"/>
  <c r="E286" i="16" s="1"/>
  <c r="T285" i="16"/>
  <c r="D285" i="16"/>
  <c r="E285" i="16" s="1"/>
  <c r="T284" i="16"/>
  <c r="D284" i="16"/>
  <c r="E284" i="16" s="1"/>
  <c r="T283" i="16"/>
  <c r="D283" i="16"/>
  <c r="E283" i="16" s="1"/>
  <c r="T282" i="16"/>
  <c r="D282" i="16"/>
  <c r="E282" i="16" s="1"/>
  <c r="T281" i="16"/>
  <c r="D281" i="16"/>
  <c r="E281" i="16" s="1"/>
  <c r="T280" i="16"/>
  <c r="D280" i="16"/>
  <c r="E280" i="16" s="1"/>
  <c r="T279" i="16"/>
  <c r="D279" i="16"/>
  <c r="E279" i="16" s="1"/>
  <c r="T278" i="16"/>
  <c r="D278" i="16"/>
  <c r="E278" i="16" s="1"/>
  <c r="T277" i="16"/>
  <c r="D277" i="16"/>
  <c r="E277" i="16" s="1"/>
  <c r="T276" i="16"/>
  <c r="D276" i="16"/>
  <c r="E276" i="16" s="1"/>
  <c r="T275" i="16"/>
  <c r="D275" i="16"/>
  <c r="E275" i="16" s="1"/>
  <c r="T274" i="16"/>
  <c r="D274" i="16"/>
  <c r="E274" i="16" s="1"/>
  <c r="T273" i="16"/>
  <c r="D273" i="16"/>
  <c r="E273" i="16" s="1"/>
  <c r="T272" i="16"/>
  <c r="D272" i="16"/>
  <c r="E272" i="16" s="1"/>
  <c r="T271" i="16"/>
  <c r="D271" i="16"/>
  <c r="E271" i="16" s="1"/>
  <c r="T270" i="16"/>
  <c r="D270" i="16"/>
  <c r="E270" i="16" s="1"/>
  <c r="T269" i="16"/>
  <c r="D269" i="16"/>
  <c r="E269" i="16" s="1"/>
  <c r="T268" i="16"/>
  <c r="D268" i="16"/>
  <c r="E268" i="16" s="1"/>
  <c r="T267" i="16"/>
  <c r="D267" i="16"/>
  <c r="E267" i="16" s="1"/>
  <c r="T266" i="16"/>
  <c r="D266" i="16"/>
  <c r="E266" i="16" s="1"/>
  <c r="S265" i="16"/>
  <c r="Q265" i="16"/>
  <c r="P265" i="16"/>
  <c r="O265" i="16"/>
  <c r="N265" i="16"/>
  <c r="M265" i="16"/>
  <c r="L265" i="16"/>
  <c r="K265" i="16"/>
  <c r="J265" i="16"/>
  <c r="I265" i="16"/>
  <c r="G265" i="16"/>
  <c r="D265" i="16"/>
  <c r="E265" i="16" s="1"/>
  <c r="S264" i="16"/>
  <c r="Q264" i="16"/>
  <c r="P264" i="16"/>
  <c r="O264" i="16"/>
  <c r="N264" i="16"/>
  <c r="M264" i="16"/>
  <c r="L264" i="16"/>
  <c r="K264" i="16"/>
  <c r="J264" i="16"/>
  <c r="I264" i="16"/>
  <c r="G264" i="16"/>
  <c r="D264" i="16"/>
  <c r="E264" i="16" s="1"/>
  <c r="S263" i="16"/>
  <c r="Q263" i="16"/>
  <c r="P263" i="16"/>
  <c r="O263" i="16"/>
  <c r="N263" i="16"/>
  <c r="M263" i="16"/>
  <c r="L263" i="16"/>
  <c r="K263" i="16"/>
  <c r="J263" i="16"/>
  <c r="I263" i="16"/>
  <c r="G263" i="16"/>
  <c r="D263" i="16"/>
  <c r="E263" i="16" s="1"/>
  <c r="R262" i="16"/>
  <c r="R265" i="16" s="1"/>
  <c r="H262" i="16"/>
  <c r="H265" i="16" s="1"/>
  <c r="D262" i="16"/>
  <c r="E262" i="16" s="1"/>
  <c r="R261" i="16"/>
  <c r="R264" i="16" s="1"/>
  <c r="H261" i="16"/>
  <c r="H264" i="16" s="1"/>
  <c r="D261" i="16"/>
  <c r="E261" i="16" s="1"/>
  <c r="R260" i="16"/>
  <c r="R263" i="16" s="1"/>
  <c r="H260" i="16"/>
  <c r="H263" i="16" s="1"/>
  <c r="D260" i="16"/>
  <c r="E260" i="16" s="1"/>
  <c r="T259" i="16"/>
  <c r="D259" i="16"/>
  <c r="E259" i="16" s="1"/>
  <c r="T258" i="16"/>
  <c r="D258" i="16"/>
  <c r="E258" i="16" s="1"/>
  <c r="T257" i="16"/>
  <c r="D257" i="16"/>
  <c r="T256" i="16"/>
  <c r="D256" i="16"/>
  <c r="E256" i="16" s="1"/>
  <c r="T255" i="16"/>
  <c r="D255" i="16"/>
  <c r="E255" i="16" s="1"/>
  <c r="T254" i="16"/>
  <c r="D254" i="16"/>
  <c r="E254" i="16" s="1"/>
  <c r="T253" i="16"/>
  <c r="D253" i="16"/>
  <c r="E253" i="16" s="1"/>
  <c r="T252" i="16"/>
  <c r="D252" i="16"/>
  <c r="E252" i="16" s="1"/>
  <c r="T251" i="16"/>
  <c r="D251" i="16"/>
  <c r="E251" i="16" s="1"/>
  <c r="T250" i="16"/>
  <c r="D250" i="16"/>
  <c r="E250" i="16" s="1"/>
  <c r="T249" i="16"/>
  <c r="D249" i="16"/>
  <c r="E249" i="16" s="1"/>
  <c r="T248" i="16"/>
  <c r="D248" i="16"/>
  <c r="E248" i="16" s="1"/>
  <c r="T247" i="16"/>
  <c r="D247" i="16"/>
  <c r="E247" i="16" s="1"/>
  <c r="T246" i="16"/>
  <c r="D246" i="16"/>
  <c r="E246" i="16" s="1"/>
  <c r="T245" i="16"/>
  <c r="D245" i="16"/>
  <c r="E245" i="16" s="1"/>
  <c r="T244" i="16"/>
  <c r="D244" i="16"/>
  <c r="E244" i="16" s="1"/>
  <c r="T243" i="16"/>
  <c r="D243" i="16"/>
  <c r="E243" i="16" s="1"/>
  <c r="T242" i="16"/>
  <c r="D242" i="16"/>
  <c r="E242" i="16" s="1"/>
  <c r="T241" i="16"/>
  <c r="D241" i="16"/>
  <c r="T240" i="16"/>
  <c r="D240" i="16"/>
  <c r="E240" i="16" s="1"/>
  <c r="T239" i="16"/>
  <c r="D239" i="16"/>
  <c r="E239" i="16" s="1"/>
  <c r="T238" i="16"/>
  <c r="D238" i="16"/>
  <c r="E238" i="16" s="1"/>
  <c r="T237" i="16"/>
  <c r="D237" i="16"/>
  <c r="E237" i="16" s="1"/>
  <c r="T236" i="16"/>
  <c r="D236" i="16"/>
  <c r="E236" i="16" s="1"/>
  <c r="T235" i="16"/>
  <c r="D235" i="16"/>
  <c r="E235" i="16" s="1"/>
  <c r="T234" i="16"/>
  <c r="D234" i="16"/>
  <c r="E234" i="16" s="1"/>
  <c r="T233" i="16"/>
  <c r="D233" i="16"/>
  <c r="E233" i="16" s="1"/>
  <c r="T232" i="16"/>
  <c r="D232" i="16"/>
  <c r="E232" i="16" s="1"/>
  <c r="T231" i="16"/>
  <c r="D231" i="16"/>
  <c r="E231" i="16" s="1"/>
  <c r="T230" i="16"/>
  <c r="D230" i="16"/>
  <c r="E230" i="16" s="1"/>
  <c r="T229" i="16"/>
  <c r="D229" i="16"/>
  <c r="E229" i="16" s="1"/>
  <c r="T228" i="16"/>
  <c r="D228" i="16"/>
  <c r="E228" i="16" s="1"/>
  <c r="T227" i="16"/>
  <c r="D227" i="16"/>
  <c r="E227" i="16" s="1"/>
  <c r="T226" i="16"/>
  <c r="D226" i="16"/>
  <c r="E226" i="16" s="1"/>
  <c r="T225" i="16"/>
  <c r="D225" i="16"/>
  <c r="E225" i="16" s="1"/>
  <c r="T224" i="16"/>
  <c r="D224" i="16"/>
  <c r="E224" i="16" s="1"/>
  <c r="T223" i="16"/>
  <c r="D223" i="16"/>
  <c r="E223" i="16" s="1"/>
  <c r="T222" i="16"/>
  <c r="D222" i="16"/>
  <c r="E222" i="16" s="1"/>
  <c r="T221" i="16"/>
  <c r="D221" i="16"/>
  <c r="E221" i="16" s="1"/>
  <c r="T220" i="16"/>
  <c r="D220" i="16"/>
  <c r="E220" i="16" s="1"/>
  <c r="T219" i="16"/>
  <c r="D219" i="16"/>
  <c r="E219" i="16" s="1"/>
  <c r="T218" i="16"/>
  <c r="D218" i="16"/>
  <c r="E218" i="16" s="1"/>
  <c r="T217" i="16"/>
  <c r="D217" i="16"/>
  <c r="E217" i="16" s="1"/>
  <c r="T216" i="16"/>
  <c r="D216" i="16"/>
  <c r="E216" i="16" s="1"/>
  <c r="T215" i="16"/>
  <c r="D215" i="16"/>
  <c r="E215" i="16" s="1"/>
  <c r="T214" i="16"/>
  <c r="D214" i="16"/>
  <c r="E214" i="16" s="1"/>
  <c r="T213" i="16"/>
  <c r="D213" i="16"/>
  <c r="E213" i="16" s="1"/>
  <c r="T212" i="16"/>
  <c r="D212" i="16"/>
  <c r="E212" i="16" s="1"/>
  <c r="T211" i="16"/>
  <c r="D211" i="16"/>
  <c r="E211" i="16" s="1"/>
  <c r="T210" i="16"/>
  <c r="D210" i="16"/>
  <c r="E210" i="16" s="1"/>
  <c r="T209" i="16"/>
  <c r="D209" i="16"/>
  <c r="E209" i="16" s="1"/>
  <c r="T208" i="16"/>
  <c r="D208" i="16"/>
  <c r="E208" i="16" s="1"/>
  <c r="T207" i="16"/>
  <c r="D207" i="16"/>
  <c r="E207" i="16" s="1"/>
  <c r="T206" i="16"/>
  <c r="D206" i="16"/>
  <c r="E206" i="16" s="1"/>
  <c r="T205" i="16"/>
  <c r="D205" i="16"/>
  <c r="E205" i="16" s="1"/>
  <c r="T204" i="16"/>
  <c r="D204" i="16"/>
  <c r="E204" i="16" s="1"/>
  <c r="T203" i="16"/>
  <c r="D203" i="16"/>
  <c r="E203" i="16" s="1"/>
  <c r="T202" i="16"/>
  <c r="D202" i="16"/>
  <c r="E202" i="16" s="1"/>
  <c r="T201" i="16"/>
  <c r="D201" i="16"/>
  <c r="E201" i="16" s="1"/>
  <c r="T200" i="16"/>
  <c r="D200" i="16"/>
  <c r="E200" i="16" s="1"/>
  <c r="T199" i="16"/>
  <c r="D199" i="16"/>
  <c r="E199" i="16" s="1"/>
  <c r="T198" i="16"/>
  <c r="D198" i="16"/>
  <c r="E198" i="16" s="1"/>
  <c r="T197" i="16"/>
  <c r="D197" i="16"/>
  <c r="E197" i="16" s="1"/>
  <c r="T196" i="16"/>
  <c r="D196" i="16"/>
  <c r="E196" i="16" s="1"/>
  <c r="T195" i="16"/>
  <c r="D195" i="16"/>
  <c r="E195" i="16" s="1"/>
  <c r="T194" i="16"/>
  <c r="D194" i="16"/>
  <c r="E194" i="16" s="1"/>
  <c r="T193" i="16"/>
  <c r="D193" i="16"/>
  <c r="E193" i="16" s="1"/>
  <c r="T192" i="16"/>
  <c r="D192" i="16"/>
  <c r="E192" i="16" s="1"/>
  <c r="T191" i="16"/>
  <c r="D191" i="16"/>
  <c r="E191" i="16" s="1"/>
  <c r="T190" i="16"/>
  <c r="D190" i="16"/>
  <c r="E190" i="16" s="1"/>
  <c r="T189" i="16"/>
  <c r="D189" i="16"/>
  <c r="E189" i="16" s="1"/>
  <c r="T188" i="16"/>
  <c r="D188" i="16"/>
  <c r="E188" i="16" s="1"/>
  <c r="T187" i="16"/>
  <c r="D187" i="16"/>
  <c r="E187" i="16" s="1"/>
  <c r="T186" i="16"/>
  <c r="D186" i="16"/>
  <c r="E186" i="16" s="1"/>
  <c r="T185" i="16"/>
  <c r="D185" i="16"/>
  <c r="E185" i="16" s="1"/>
  <c r="T184" i="16"/>
  <c r="D184" i="16"/>
  <c r="E184" i="16" s="1"/>
  <c r="T183" i="16"/>
  <c r="D183" i="16"/>
  <c r="E183" i="16" s="1"/>
  <c r="T182" i="16"/>
  <c r="D182" i="16"/>
  <c r="E182" i="16" s="1"/>
  <c r="T181" i="16"/>
  <c r="D181" i="16"/>
  <c r="E181" i="16" s="1"/>
  <c r="T180" i="16"/>
  <c r="D180" i="16"/>
  <c r="E180" i="16" s="1"/>
  <c r="T179" i="16"/>
  <c r="D179" i="16"/>
  <c r="E179" i="16" s="1"/>
  <c r="T178" i="16"/>
  <c r="D178" i="16"/>
  <c r="E178" i="16" s="1"/>
  <c r="T177" i="16"/>
  <c r="D177" i="16"/>
  <c r="E177" i="16" s="1"/>
  <c r="T176" i="16"/>
  <c r="D176" i="16"/>
  <c r="E176" i="16" s="1"/>
  <c r="T175" i="16"/>
  <c r="D175" i="16"/>
  <c r="E175" i="16" s="1"/>
  <c r="T174" i="16"/>
  <c r="D174" i="16"/>
  <c r="E174" i="16" s="1"/>
  <c r="T173" i="16"/>
  <c r="D173" i="16"/>
  <c r="E173" i="16" s="1"/>
  <c r="T172" i="16"/>
  <c r="D172" i="16"/>
  <c r="E172" i="16" s="1"/>
  <c r="T171" i="16"/>
  <c r="D171" i="16"/>
  <c r="E171" i="16" s="1"/>
  <c r="T170" i="16"/>
  <c r="D170" i="16"/>
  <c r="E170" i="16" s="1"/>
  <c r="T169" i="16"/>
  <c r="D169" i="16"/>
  <c r="E169" i="16" s="1"/>
  <c r="T168" i="16"/>
  <c r="D168" i="16"/>
  <c r="E168" i="16" s="1"/>
  <c r="T167" i="16"/>
  <c r="D167" i="16"/>
  <c r="E167" i="16" s="1"/>
  <c r="T166" i="16"/>
  <c r="D166" i="16"/>
  <c r="E166" i="16" s="1"/>
  <c r="T165" i="16"/>
  <c r="D165" i="16"/>
  <c r="E165" i="16" s="1"/>
  <c r="T164" i="16"/>
  <c r="D164" i="16"/>
  <c r="E164" i="16" s="1"/>
  <c r="T163" i="16"/>
  <c r="D163" i="16"/>
  <c r="E163" i="16" s="1"/>
  <c r="T162" i="16"/>
  <c r="D162" i="16"/>
  <c r="E162" i="16" s="1"/>
  <c r="T161" i="16"/>
  <c r="D161" i="16"/>
  <c r="E161" i="16" s="1"/>
  <c r="T160" i="16"/>
  <c r="D160" i="16"/>
  <c r="E160" i="16" s="1"/>
  <c r="T159" i="16"/>
  <c r="D159" i="16"/>
  <c r="E159" i="16" s="1"/>
  <c r="T158" i="16"/>
  <c r="D158" i="16"/>
  <c r="E158" i="16" s="1"/>
  <c r="T157" i="16"/>
  <c r="D157" i="16"/>
  <c r="E157" i="16" s="1"/>
  <c r="T156" i="16"/>
  <c r="D156" i="16"/>
  <c r="E156" i="16" s="1"/>
  <c r="T155" i="16"/>
  <c r="D155" i="16"/>
  <c r="E155" i="16" s="1"/>
  <c r="T154" i="16"/>
  <c r="D154" i="16"/>
  <c r="E154" i="16" s="1"/>
  <c r="T153" i="16"/>
  <c r="D153" i="16"/>
  <c r="E153" i="16" s="1"/>
  <c r="T152" i="16"/>
  <c r="D152" i="16"/>
  <c r="E152" i="16" s="1"/>
  <c r="T151" i="16"/>
  <c r="D151" i="16"/>
  <c r="E151" i="16" s="1"/>
  <c r="T150" i="16"/>
  <c r="D150" i="16"/>
  <c r="E150" i="16" s="1"/>
  <c r="T149" i="16"/>
  <c r="D149" i="16"/>
  <c r="E149" i="16" s="1"/>
  <c r="T148" i="16"/>
  <c r="D148" i="16"/>
  <c r="E148" i="16" s="1"/>
  <c r="T147" i="16"/>
  <c r="D147" i="16"/>
  <c r="E147" i="16" s="1"/>
  <c r="T146" i="16"/>
  <c r="D146" i="16"/>
  <c r="E146" i="16" s="1"/>
  <c r="T145" i="16"/>
  <c r="D145" i="16"/>
  <c r="E145" i="16" s="1"/>
  <c r="T144" i="16"/>
  <c r="D144" i="16"/>
  <c r="E144" i="16" s="1"/>
  <c r="T143" i="16"/>
  <c r="D143" i="16"/>
  <c r="E143" i="16" s="1"/>
  <c r="T142" i="16"/>
  <c r="D142" i="16"/>
  <c r="E142" i="16" s="1"/>
  <c r="T141" i="16"/>
  <c r="D141" i="16"/>
  <c r="E141" i="16" s="1"/>
  <c r="T140" i="16"/>
  <c r="D140" i="16"/>
  <c r="E140" i="16" s="1"/>
  <c r="T139" i="16"/>
  <c r="D139" i="16"/>
  <c r="E139" i="16" s="1"/>
  <c r="T138" i="16"/>
  <c r="D138" i="16"/>
  <c r="E138" i="16" s="1"/>
  <c r="T137" i="16"/>
  <c r="D137" i="16"/>
  <c r="E137" i="16" s="1"/>
  <c r="T136" i="16"/>
  <c r="D136" i="16"/>
  <c r="E136" i="16" s="1"/>
  <c r="T135" i="16"/>
  <c r="D135" i="16"/>
  <c r="E135" i="16" s="1"/>
  <c r="T134" i="16"/>
  <c r="D134" i="16"/>
  <c r="E134" i="16" s="1"/>
  <c r="T133" i="16"/>
  <c r="D133" i="16"/>
  <c r="E133" i="16" s="1"/>
  <c r="T132" i="16"/>
  <c r="D132" i="16"/>
  <c r="E132" i="16" s="1"/>
  <c r="T131" i="16"/>
  <c r="D131" i="16"/>
  <c r="E131" i="16" s="1"/>
  <c r="T130" i="16"/>
  <c r="D130" i="16"/>
  <c r="E130" i="16" s="1"/>
  <c r="T129" i="16"/>
  <c r="D129" i="16"/>
  <c r="T128" i="16"/>
  <c r="D128" i="16"/>
  <c r="E128" i="16" s="1"/>
  <c r="T127" i="16"/>
  <c r="D127" i="16"/>
  <c r="E127" i="16" s="1"/>
  <c r="T126" i="16"/>
  <c r="D126" i="16"/>
  <c r="E126" i="16" s="1"/>
  <c r="T125" i="16"/>
  <c r="D125" i="16"/>
  <c r="E125" i="16" s="1"/>
  <c r="T124" i="16"/>
  <c r="D124" i="16"/>
  <c r="E124" i="16" s="1"/>
  <c r="T123" i="16"/>
  <c r="D123" i="16"/>
  <c r="E123" i="16" s="1"/>
  <c r="T122" i="16"/>
  <c r="D122" i="16"/>
  <c r="E122" i="16" s="1"/>
  <c r="T121" i="16"/>
  <c r="D121" i="16"/>
  <c r="E121" i="16" s="1"/>
  <c r="T120" i="16"/>
  <c r="D120" i="16"/>
  <c r="E120" i="16" s="1"/>
  <c r="T119" i="16"/>
  <c r="D119" i="16"/>
  <c r="E119" i="16" s="1"/>
  <c r="T118" i="16"/>
  <c r="D118" i="16"/>
  <c r="E118" i="16" s="1"/>
  <c r="T117" i="16"/>
  <c r="D117" i="16"/>
  <c r="E117" i="16" s="1"/>
  <c r="T116" i="16"/>
  <c r="D116" i="16"/>
  <c r="E116" i="16" s="1"/>
  <c r="T115" i="16"/>
  <c r="D115" i="16"/>
  <c r="E115" i="16" s="1"/>
  <c r="T114" i="16"/>
  <c r="D114" i="16"/>
  <c r="E114" i="16" s="1"/>
  <c r="T113" i="16"/>
  <c r="D113" i="16"/>
  <c r="E113" i="16" s="1"/>
  <c r="T112" i="16"/>
  <c r="D112" i="16"/>
  <c r="E112" i="16" s="1"/>
  <c r="T111" i="16"/>
  <c r="D111" i="16"/>
  <c r="E111" i="16" s="1"/>
  <c r="T110" i="16"/>
  <c r="D110" i="16"/>
  <c r="E110" i="16" s="1"/>
  <c r="T109" i="16"/>
  <c r="D109" i="16"/>
  <c r="E109" i="16" s="1"/>
  <c r="T108" i="16"/>
  <c r="D108" i="16"/>
  <c r="E108" i="16" s="1"/>
  <c r="T107" i="16"/>
  <c r="D107" i="16"/>
  <c r="E107" i="16" s="1"/>
  <c r="T106" i="16"/>
  <c r="D106" i="16"/>
  <c r="E106" i="16" s="1"/>
  <c r="T105" i="16"/>
  <c r="D105" i="16"/>
  <c r="E105" i="16" s="1"/>
  <c r="T104" i="16"/>
  <c r="D104" i="16"/>
  <c r="E104" i="16" s="1"/>
  <c r="T103" i="16"/>
  <c r="D103" i="16"/>
  <c r="E103" i="16" s="1"/>
  <c r="T102" i="16"/>
  <c r="D102" i="16"/>
  <c r="E102" i="16" s="1"/>
  <c r="T101" i="16"/>
  <c r="D101" i="16"/>
  <c r="E101" i="16" s="1"/>
  <c r="T100" i="16"/>
  <c r="D100" i="16"/>
  <c r="E100" i="16" s="1"/>
  <c r="T99" i="16"/>
  <c r="D99" i="16"/>
  <c r="E99" i="16" s="1"/>
  <c r="T98" i="16"/>
  <c r="D98" i="16"/>
  <c r="E98" i="16" s="1"/>
  <c r="T97" i="16"/>
  <c r="D97" i="16"/>
  <c r="E97" i="16" s="1"/>
  <c r="T96" i="16"/>
  <c r="D96" i="16"/>
  <c r="E96" i="16" s="1"/>
  <c r="T95" i="16"/>
  <c r="D95" i="16"/>
  <c r="E95" i="16" s="1"/>
  <c r="T94" i="16"/>
  <c r="D94" i="16"/>
  <c r="E94" i="16" s="1"/>
  <c r="T93" i="16"/>
  <c r="D93" i="16"/>
  <c r="E93" i="16" s="1"/>
  <c r="T92" i="16"/>
  <c r="D92" i="16"/>
  <c r="E92" i="16" s="1"/>
  <c r="T91" i="16"/>
  <c r="D91" i="16"/>
  <c r="E91" i="16" s="1"/>
  <c r="T90" i="16"/>
  <c r="D90" i="16"/>
  <c r="E90" i="16" s="1"/>
  <c r="T89" i="16"/>
  <c r="D89" i="16"/>
  <c r="E89" i="16" s="1"/>
  <c r="T88" i="16"/>
  <c r="D88" i="16"/>
  <c r="E88" i="16" s="1"/>
  <c r="T87" i="16"/>
  <c r="D87" i="16"/>
  <c r="E87" i="16" s="1"/>
  <c r="T86" i="16"/>
  <c r="D86" i="16"/>
  <c r="E86" i="16" s="1"/>
  <c r="T85" i="16"/>
  <c r="D85" i="16"/>
  <c r="E85" i="16" s="1"/>
  <c r="T84" i="16"/>
  <c r="D84" i="16"/>
  <c r="E84" i="16" s="1"/>
  <c r="T83" i="16"/>
  <c r="D83" i="16"/>
  <c r="E83" i="16" s="1"/>
  <c r="T82" i="16"/>
  <c r="D82" i="16"/>
  <c r="E82" i="16" s="1"/>
  <c r="T81" i="16"/>
  <c r="D81" i="16"/>
  <c r="E81" i="16" s="1"/>
  <c r="T80" i="16"/>
  <c r="D80" i="16"/>
  <c r="E80" i="16" s="1"/>
  <c r="T79" i="16"/>
  <c r="D79" i="16"/>
  <c r="E79" i="16" s="1"/>
  <c r="T78" i="16"/>
  <c r="D78" i="16"/>
  <c r="E78" i="16" s="1"/>
  <c r="T77" i="16"/>
  <c r="D77" i="16"/>
  <c r="E77" i="16" s="1"/>
  <c r="T76" i="16"/>
  <c r="D76" i="16"/>
  <c r="E76" i="16" s="1"/>
  <c r="T75" i="16"/>
  <c r="D75" i="16"/>
  <c r="E75" i="16" s="1"/>
  <c r="T74" i="16"/>
  <c r="D74" i="16"/>
  <c r="E74" i="16" s="1"/>
  <c r="T73" i="16"/>
  <c r="D73" i="16"/>
  <c r="E73" i="16" s="1"/>
  <c r="T72" i="16"/>
  <c r="D72" i="16"/>
  <c r="E72" i="16" s="1"/>
  <c r="T71" i="16"/>
  <c r="D71" i="16"/>
  <c r="E71" i="16" s="1"/>
  <c r="T70" i="16"/>
  <c r="D70" i="16"/>
  <c r="E70" i="16" s="1"/>
  <c r="T69" i="16"/>
  <c r="D69" i="16"/>
  <c r="E69" i="16" s="1"/>
  <c r="T68" i="16"/>
  <c r="D68" i="16"/>
  <c r="E68" i="16" s="1"/>
  <c r="T67" i="16"/>
  <c r="D67" i="16"/>
  <c r="E67" i="16" s="1"/>
  <c r="T66" i="16"/>
  <c r="D66" i="16"/>
  <c r="E66" i="16" s="1"/>
  <c r="T65" i="16"/>
  <c r="D65" i="16"/>
  <c r="E65" i="16" s="1"/>
  <c r="T64" i="16"/>
  <c r="D64" i="16"/>
  <c r="E64" i="16" s="1"/>
  <c r="T63" i="16"/>
  <c r="D63" i="16"/>
  <c r="E63" i="16" s="1"/>
  <c r="T62" i="16"/>
  <c r="D62" i="16"/>
  <c r="E62" i="16" s="1"/>
  <c r="T61" i="16"/>
  <c r="D61" i="16"/>
  <c r="E61" i="16" s="1"/>
  <c r="T60" i="16"/>
  <c r="D60" i="16"/>
  <c r="E60" i="16" s="1"/>
  <c r="T59" i="16"/>
  <c r="D59" i="16"/>
  <c r="E59" i="16" s="1"/>
  <c r="T58" i="16"/>
  <c r="D58" i="16"/>
  <c r="E58" i="16" s="1"/>
  <c r="T57" i="16"/>
  <c r="D57" i="16"/>
  <c r="E57" i="16" s="1"/>
  <c r="T56" i="16"/>
  <c r="D56" i="16"/>
  <c r="E56" i="16" s="1"/>
  <c r="T55" i="16"/>
  <c r="D55" i="16"/>
  <c r="E55" i="16" s="1"/>
  <c r="T54" i="16"/>
  <c r="D54" i="16"/>
  <c r="E54" i="16" s="1"/>
  <c r="T53" i="16"/>
  <c r="D53" i="16"/>
  <c r="E53" i="16" s="1"/>
  <c r="T52" i="16"/>
  <c r="D52" i="16"/>
  <c r="E52" i="16" s="1"/>
  <c r="T51" i="16"/>
  <c r="D51" i="16"/>
  <c r="E51" i="16" s="1"/>
  <c r="T50" i="16"/>
  <c r="D50" i="16"/>
  <c r="E50" i="16" s="1"/>
  <c r="T49" i="16"/>
  <c r="D49" i="16"/>
  <c r="E49" i="16" s="1"/>
  <c r="T48" i="16"/>
  <c r="D48" i="16"/>
  <c r="E48" i="16" s="1"/>
  <c r="T47" i="16"/>
  <c r="D47" i="16"/>
  <c r="E47" i="16" s="1"/>
  <c r="T46" i="16"/>
  <c r="D46" i="16"/>
  <c r="E46" i="16" s="1"/>
  <c r="T45" i="16"/>
  <c r="D45" i="16"/>
  <c r="E45" i="16" s="1"/>
  <c r="T44" i="16"/>
  <c r="D44" i="16"/>
  <c r="E44" i="16" s="1"/>
  <c r="T43" i="16"/>
  <c r="D43" i="16"/>
  <c r="E43" i="16" s="1"/>
  <c r="T42" i="16"/>
  <c r="D42" i="16"/>
  <c r="E42" i="16" s="1"/>
  <c r="T41" i="16"/>
  <c r="D41" i="16"/>
  <c r="E41" i="16" s="1"/>
  <c r="T40" i="16"/>
  <c r="D40" i="16"/>
  <c r="E40" i="16" s="1"/>
  <c r="T39" i="16"/>
  <c r="D39" i="16"/>
  <c r="E39" i="16" s="1"/>
  <c r="T38" i="16"/>
  <c r="D38" i="16"/>
  <c r="E38" i="16" s="1"/>
  <c r="T37" i="16"/>
  <c r="D37" i="16"/>
  <c r="E37" i="16" s="1"/>
  <c r="T36" i="16"/>
  <c r="D36" i="16"/>
  <c r="E36" i="16" s="1"/>
  <c r="T35" i="16"/>
  <c r="D35" i="16"/>
  <c r="E35" i="16" s="1"/>
  <c r="T34" i="16"/>
  <c r="D34" i="16"/>
  <c r="E34" i="16" s="1"/>
  <c r="T33" i="16"/>
  <c r="D33" i="16"/>
  <c r="E33" i="16" s="1"/>
  <c r="T32" i="16"/>
  <c r="D32" i="16"/>
  <c r="E32" i="16" s="1"/>
  <c r="T31" i="16"/>
  <c r="D31" i="16"/>
  <c r="E31" i="16" s="1"/>
  <c r="T30" i="16"/>
  <c r="D30" i="16"/>
  <c r="E30" i="16" s="1"/>
  <c r="T29" i="16"/>
  <c r="D29" i="16"/>
  <c r="E29" i="16" s="1"/>
  <c r="T28" i="16"/>
  <c r="D28" i="16"/>
  <c r="E28" i="16" s="1"/>
  <c r="T27" i="16"/>
  <c r="D27" i="16"/>
  <c r="E27" i="16" s="1"/>
  <c r="T26" i="16"/>
  <c r="D26" i="16"/>
  <c r="E26" i="16" s="1"/>
  <c r="T25" i="16"/>
  <c r="D25" i="16"/>
  <c r="E25" i="16" s="1"/>
  <c r="T24" i="16"/>
  <c r="D24" i="16"/>
  <c r="E24" i="16" s="1"/>
  <c r="T23" i="16"/>
  <c r="D23" i="16"/>
  <c r="E23" i="16" s="1"/>
  <c r="T22" i="16"/>
  <c r="D22" i="16"/>
  <c r="E22" i="16" s="1"/>
  <c r="T21" i="16"/>
  <c r="D21" i="16"/>
  <c r="E21" i="16" s="1"/>
  <c r="T20" i="16"/>
  <c r="D20" i="16"/>
  <c r="E20" i="16" s="1"/>
  <c r="T19" i="16"/>
  <c r="D19" i="16"/>
  <c r="E19" i="16" s="1"/>
  <c r="T18" i="16"/>
  <c r="D18" i="16"/>
  <c r="E18" i="16" s="1"/>
  <c r="T17" i="16"/>
  <c r="D17" i="16"/>
  <c r="E17" i="16" s="1"/>
  <c r="T16" i="16"/>
  <c r="D16" i="16"/>
  <c r="E16" i="16" s="1"/>
  <c r="T15" i="16"/>
  <c r="D15" i="16"/>
  <c r="E15" i="16" s="1"/>
  <c r="T14" i="16"/>
  <c r="D14" i="16"/>
  <c r="E14" i="16" s="1"/>
  <c r="T13" i="16"/>
  <c r="D13" i="16"/>
  <c r="E13" i="16" s="1"/>
  <c r="T12" i="16"/>
  <c r="D12" i="16"/>
  <c r="E12" i="16" s="1"/>
  <c r="T11" i="16"/>
  <c r="D11" i="16"/>
  <c r="E11" i="16" s="1"/>
  <c r="T10" i="16"/>
  <c r="D10" i="16"/>
  <c r="E10" i="16" s="1"/>
  <c r="T9" i="16"/>
  <c r="D9" i="16"/>
  <c r="E9" i="16" s="1"/>
  <c r="T8" i="16"/>
  <c r="D8" i="16"/>
  <c r="E8" i="16" s="1"/>
  <c r="T7" i="16"/>
  <c r="D7" i="16"/>
  <c r="E7" i="16" s="1"/>
  <c r="T6" i="16"/>
  <c r="D6" i="16"/>
  <c r="E6" i="16" s="1"/>
  <c r="T5" i="16"/>
  <c r="D5" i="16"/>
  <c r="E5" i="16" s="1"/>
  <c r="T4" i="16"/>
  <c r="D4" i="16"/>
  <c r="E4" i="16" s="1"/>
  <c r="T3" i="16"/>
  <c r="D3" i="16"/>
  <c r="E3" i="16" s="1"/>
  <c r="T2" i="16"/>
  <c r="D2" i="16"/>
  <c r="E2" i="16" s="1"/>
  <c r="N29" i="13"/>
  <c r="O29" i="13"/>
  <c r="P29" i="13"/>
  <c r="Q29" i="13"/>
  <c r="R29" i="13"/>
  <c r="S29" i="13"/>
  <c r="T29" i="13"/>
  <c r="U29" i="13"/>
  <c r="V29" i="13"/>
  <c r="W29" i="13"/>
  <c r="X29" i="13"/>
  <c r="Y29" i="13"/>
  <c r="Z29" i="13"/>
  <c r="AA29" i="13"/>
  <c r="AB29" i="13"/>
  <c r="AC29" i="13"/>
  <c r="AD29" i="13"/>
  <c r="AE29" i="13"/>
  <c r="AF29" i="13"/>
  <c r="AG29" i="13"/>
  <c r="AH29" i="13"/>
  <c r="AI29" i="13"/>
  <c r="AJ29" i="13"/>
  <c r="AK29" i="13"/>
  <c r="AL29" i="13"/>
  <c r="AM29" i="13"/>
  <c r="AN29" i="13"/>
  <c r="AO29" i="13"/>
  <c r="AP29" i="13"/>
  <c r="M29" i="13"/>
  <c r="M20" i="13"/>
  <c r="N20" i="13"/>
  <c r="O20" i="13"/>
  <c r="P20" i="13"/>
  <c r="Q20" i="13"/>
  <c r="R20" i="13"/>
  <c r="S20" i="13"/>
  <c r="T20" i="13"/>
  <c r="U20" i="13"/>
  <c r="V20" i="13"/>
  <c r="W20" i="13"/>
  <c r="X20" i="13"/>
  <c r="Y20" i="13"/>
  <c r="Z20" i="13"/>
  <c r="AA20" i="13"/>
  <c r="AB20" i="13"/>
  <c r="AC20" i="13"/>
  <c r="AD20" i="13"/>
  <c r="AE20" i="13"/>
  <c r="AF20" i="13"/>
  <c r="AG20" i="13"/>
  <c r="AH20" i="13"/>
  <c r="AI20" i="13"/>
  <c r="AJ20" i="13"/>
  <c r="AK20" i="13"/>
  <c r="AL20" i="13"/>
  <c r="AM20" i="13"/>
  <c r="AN20" i="13"/>
  <c r="AO20" i="13"/>
  <c r="AP20" i="13"/>
  <c r="M21" i="13"/>
  <c r="N21" i="13"/>
  <c r="O21" i="13"/>
  <c r="P21" i="13"/>
  <c r="Q21" i="13"/>
  <c r="R21" i="13"/>
  <c r="S21" i="13"/>
  <c r="T21" i="13"/>
  <c r="U21" i="13"/>
  <c r="V21" i="13"/>
  <c r="W21" i="13"/>
  <c r="X21" i="13"/>
  <c r="Y21" i="13"/>
  <c r="Z21" i="13"/>
  <c r="AA21" i="13"/>
  <c r="AB21" i="13"/>
  <c r="AC21" i="13"/>
  <c r="AD21" i="13"/>
  <c r="AE21" i="13"/>
  <c r="AF21" i="13"/>
  <c r="AG21" i="13"/>
  <c r="AH21" i="13"/>
  <c r="AI21" i="13"/>
  <c r="AJ21" i="13"/>
  <c r="AK21" i="13"/>
  <c r="AL21" i="13"/>
  <c r="AM21" i="13"/>
  <c r="AN21" i="13"/>
  <c r="AO21" i="13"/>
  <c r="AP21" i="13"/>
  <c r="M22" i="13"/>
  <c r="N22" i="13"/>
  <c r="O22" i="13"/>
  <c r="P22" i="13"/>
  <c r="Q22" i="13"/>
  <c r="R22" i="13"/>
  <c r="S22" i="13"/>
  <c r="T22" i="13"/>
  <c r="U22" i="13"/>
  <c r="V22" i="13"/>
  <c r="W22" i="13"/>
  <c r="X22" i="13"/>
  <c r="Y22" i="13"/>
  <c r="Z22" i="13"/>
  <c r="AA22" i="13"/>
  <c r="AB22" i="13"/>
  <c r="AC22" i="13"/>
  <c r="AD22" i="13"/>
  <c r="AE22" i="13"/>
  <c r="AF22" i="13"/>
  <c r="AG22" i="13"/>
  <c r="AH22" i="13"/>
  <c r="AI22" i="13"/>
  <c r="AJ22" i="13"/>
  <c r="AK22" i="13"/>
  <c r="AL22" i="13"/>
  <c r="AM22" i="13"/>
  <c r="AN22" i="13"/>
  <c r="AO22" i="13"/>
  <c r="AP22" i="13"/>
  <c r="M23" i="13"/>
  <c r="N23" i="13"/>
  <c r="O23" i="13"/>
  <c r="P23" i="13"/>
  <c r="Q23" i="13"/>
  <c r="R23" i="13"/>
  <c r="S23" i="13"/>
  <c r="T23" i="13"/>
  <c r="U23" i="13"/>
  <c r="V23" i="13"/>
  <c r="W23" i="13"/>
  <c r="X23" i="13"/>
  <c r="Y23" i="13"/>
  <c r="Z23" i="13"/>
  <c r="AA23" i="13"/>
  <c r="AB23" i="13"/>
  <c r="AC23" i="13"/>
  <c r="AD23" i="13"/>
  <c r="AE23" i="13"/>
  <c r="AF23" i="13"/>
  <c r="AG23" i="13"/>
  <c r="AH23" i="13"/>
  <c r="AI23" i="13"/>
  <c r="AJ23" i="13"/>
  <c r="AK23" i="13"/>
  <c r="AL23" i="13"/>
  <c r="AM23" i="13"/>
  <c r="AN23" i="13"/>
  <c r="AO23" i="13"/>
  <c r="AP23" i="13"/>
  <c r="M24" i="13"/>
  <c r="N24" i="13"/>
  <c r="O24" i="13"/>
  <c r="P24" i="13"/>
  <c r="Q24" i="13"/>
  <c r="R24" i="13"/>
  <c r="S24" i="13"/>
  <c r="T24" i="13"/>
  <c r="U24" i="13"/>
  <c r="V24" i="13"/>
  <c r="W24" i="13"/>
  <c r="X24" i="13"/>
  <c r="Y24" i="13"/>
  <c r="Z24" i="13"/>
  <c r="AA24" i="13"/>
  <c r="AB24" i="13"/>
  <c r="AC24" i="13"/>
  <c r="AD24" i="13"/>
  <c r="AE24" i="13"/>
  <c r="AF24" i="13"/>
  <c r="AG24" i="13"/>
  <c r="AH24" i="13"/>
  <c r="AI24" i="13"/>
  <c r="AJ24" i="13"/>
  <c r="AK24" i="13"/>
  <c r="AL24" i="13"/>
  <c r="AM24" i="13"/>
  <c r="AN24" i="13"/>
  <c r="AO24" i="13"/>
  <c r="AP24" i="13"/>
  <c r="M25" i="13"/>
  <c r="N25" i="13"/>
  <c r="O25" i="13"/>
  <c r="P25" i="13"/>
  <c r="Q25" i="13"/>
  <c r="R25" i="13"/>
  <c r="S25" i="13"/>
  <c r="T25" i="13"/>
  <c r="U25" i="13"/>
  <c r="V25" i="13"/>
  <c r="W25" i="13"/>
  <c r="X25" i="13"/>
  <c r="Y25" i="13"/>
  <c r="Z25" i="13"/>
  <c r="AA25" i="13"/>
  <c r="AB25" i="13"/>
  <c r="AC25" i="13"/>
  <c r="AD25" i="13"/>
  <c r="AE25" i="13"/>
  <c r="AF25" i="13"/>
  <c r="AG25" i="13"/>
  <c r="AH25" i="13"/>
  <c r="AI25" i="13"/>
  <c r="AJ25" i="13"/>
  <c r="AK25" i="13"/>
  <c r="AL25" i="13"/>
  <c r="AM25" i="13"/>
  <c r="AN25" i="13"/>
  <c r="AO25" i="13"/>
  <c r="AP25" i="13"/>
  <c r="M26" i="13"/>
  <c r="N26" i="13"/>
  <c r="O26" i="13"/>
  <c r="P26" i="13"/>
  <c r="Q26" i="13"/>
  <c r="R26" i="13"/>
  <c r="S26" i="13"/>
  <c r="T26" i="13"/>
  <c r="U26" i="13"/>
  <c r="V26" i="13"/>
  <c r="W26" i="13"/>
  <c r="X26" i="13"/>
  <c r="Y26" i="13"/>
  <c r="Z26" i="13"/>
  <c r="AA26" i="13"/>
  <c r="AB26" i="13"/>
  <c r="AC26" i="13"/>
  <c r="AD26" i="13"/>
  <c r="AE26" i="13"/>
  <c r="AF26" i="13"/>
  <c r="AG26" i="13"/>
  <c r="AH26" i="13"/>
  <c r="AI26" i="13"/>
  <c r="AJ26" i="13"/>
  <c r="AK26" i="13"/>
  <c r="AL26" i="13"/>
  <c r="AM26" i="13"/>
  <c r="AN26" i="13"/>
  <c r="AO26" i="13"/>
  <c r="AP26" i="13"/>
  <c r="M27" i="13"/>
  <c r="N27" i="13"/>
  <c r="O27" i="13"/>
  <c r="P27" i="13"/>
  <c r="Q27" i="13"/>
  <c r="R27" i="13"/>
  <c r="S27" i="13"/>
  <c r="T27" i="13"/>
  <c r="U27" i="13"/>
  <c r="V27" i="13"/>
  <c r="W27" i="13"/>
  <c r="X27" i="13"/>
  <c r="Y27" i="13"/>
  <c r="Z27" i="13"/>
  <c r="AA27" i="13"/>
  <c r="AB27" i="13"/>
  <c r="AC27" i="13"/>
  <c r="AD27" i="13"/>
  <c r="AE27" i="13"/>
  <c r="AF27" i="13"/>
  <c r="AG27" i="13"/>
  <c r="AH27" i="13"/>
  <c r="AI27" i="13"/>
  <c r="AJ27" i="13"/>
  <c r="AK27" i="13"/>
  <c r="AL27" i="13"/>
  <c r="AM27" i="13"/>
  <c r="AN27" i="13"/>
  <c r="AO27" i="13"/>
  <c r="AP27" i="13"/>
  <c r="M28" i="13"/>
  <c r="N28" i="13"/>
  <c r="O28" i="13"/>
  <c r="P28" i="13"/>
  <c r="Q28" i="13"/>
  <c r="R28" i="13"/>
  <c r="S28" i="13"/>
  <c r="T28" i="13"/>
  <c r="U28" i="13"/>
  <c r="V28" i="13"/>
  <c r="W28" i="13"/>
  <c r="X28" i="13"/>
  <c r="Y28" i="13"/>
  <c r="Z28" i="13"/>
  <c r="AA28" i="13"/>
  <c r="AB28" i="13"/>
  <c r="AC28" i="13"/>
  <c r="AD28" i="13"/>
  <c r="AE28" i="13"/>
  <c r="AF28" i="13"/>
  <c r="AG28" i="13"/>
  <c r="AH28" i="13"/>
  <c r="AI28" i="13"/>
  <c r="AJ28" i="13"/>
  <c r="AK28" i="13"/>
  <c r="AL28" i="13"/>
  <c r="AM28" i="13"/>
  <c r="AN28" i="13"/>
  <c r="AO28" i="13"/>
  <c r="AP28" i="13"/>
  <c r="N19" i="13"/>
  <c r="O19" i="13"/>
  <c r="P19" i="13"/>
  <c r="Q19" i="13"/>
  <c r="R19" i="13"/>
  <c r="S19" i="13"/>
  <c r="T19" i="13"/>
  <c r="U19" i="13"/>
  <c r="V19" i="13"/>
  <c r="W19" i="13"/>
  <c r="X19" i="13"/>
  <c r="Y19" i="13"/>
  <c r="Z19" i="13"/>
  <c r="AA19" i="13"/>
  <c r="AB19" i="13"/>
  <c r="AC19" i="13"/>
  <c r="AD19" i="13"/>
  <c r="AE19" i="13"/>
  <c r="AF19" i="13"/>
  <c r="AG19" i="13"/>
  <c r="AH19" i="13"/>
  <c r="AI19" i="13"/>
  <c r="AJ19" i="13"/>
  <c r="AK19" i="13"/>
  <c r="AL19" i="13"/>
  <c r="AM19" i="13"/>
  <c r="AN19" i="13"/>
  <c r="AO19" i="13"/>
  <c r="AP19" i="13"/>
  <c r="M19" i="13"/>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2" i="14"/>
  <c r="E1" i="14"/>
  <c r="E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2" i="13"/>
  <c r="H125" i="13"/>
  <c r="H120" i="13"/>
  <c r="H108" i="13"/>
  <c r="H96" i="13"/>
  <c r="H84" i="13"/>
  <c r="H73" i="13"/>
  <c r="H49" i="13"/>
  <c r="O7" i="5"/>
  <c r="O8" i="5"/>
  <c r="O9" i="5"/>
  <c r="O10" i="5"/>
  <c r="O11" i="5"/>
  <c r="O12" i="5"/>
  <c r="O13" i="5"/>
  <c r="O14" i="5"/>
  <c r="O6" i="5"/>
  <c r="H37" i="13"/>
  <c r="H25" i="13"/>
  <c r="H13" i="13"/>
  <c r="N7" i="5"/>
  <c r="N8" i="5"/>
  <c r="N9" i="5"/>
  <c r="N10" i="5"/>
  <c r="N11" i="5"/>
  <c r="N12" i="5"/>
  <c r="N13" i="5"/>
  <c r="N14" i="5"/>
  <c r="N6" i="5"/>
  <c r="J14" i="5"/>
  <c r="F14" i="5"/>
  <c r="M14" i="5"/>
  <c r="I14" i="5"/>
  <c r="E14" i="5"/>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2" i="1"/>
  <c r="J7" i="5"/>
  <c r="J8" i="5"/>
  <c r="J9" i="5"/>
  <c r="J10" i="5"/>
  <c r="J11" i="5"/>
  <c r="J12" i="5"/>
  <c r="J13" i="5"/>
  <c r="J6" i="5"/>
  <c r="F7" i="5"/>
  <c r="F8" i="5"/>
  <c r="F9" i="5"/>
  <c r="F10" i="5"/>
  <c r="F11" i="5"/>
  <c r="F12" i="5"/>
  <c r="F13" i="5"/>
  <c r="F6" i="5"/>
  <c r="F16" i="19" l="1"/>
  <c r="I55" i="19"/>
  <c r="L89" i="19"/>
  <c r="H55" i="19"/>
  <c r="K89" i="19"/>
  <c r="E17" i="19"/>
  <c r="G55" i="19"/>
  <c r="J89" i="19"/>
  <c r="L56" i="19"/>
  <c r="I89" i="19"/>
  <c r="L122" i="19"/>
  <c r="K17" i="19"/>
  <c r="J56" i="19"/>
  <c r="F56" i="19"/>
  <c r="I16" i="19"/>
  <c r="H16" i="19"/>
  <c r="G16" i="19"/>
  <c r="I17" i="19"/>
  <c r="G17" i="19"/>
  <c r="F4" i="15"/>
  <c r="G4" i="15"/>
  <c r="H6" i="15"/>
  <c r="J7" i="15"/>
  <c r="L8" i="15"/>
  <c r="N9" i="15"/>
  <c r="P10" i="15"/>
  <c r="R11" i="15"/>
  <c r="F13" i="15"/>
  <c r="H14" i="15"/>
  <c r="J15" i="15"/>
  <c r="L16" i="15"/>
  <c r="P5" i="15"/>
  <c r="O8" i="15"/>
  <c r="O16" i="15"/>
  <c r="H4" i="15"/>
  <c r="I6" i="15"/>
  <c r="K7" i="15"/>
  <c r="M8" i="15"/>
  <c r="O9" i="15"/>
  <c r="Q10" i="15"/>
  <c r="S11" i="15"/>
  <c r="G13" i="15"/>
  <c r="I14" i="15"/>
  <c r="K15" i="15"/>
  <c r="M16" i="15"/>
  <c r="Q5" i="15"/>
  <c r="M7" i="15"/>
  <c r="K36" i="15" s="1"/>
  <c r="M15" i="15"/>
  <c r="I4" i="15"/>
  <c r="J6" i="15"/>
  <c r="H35" i="15" s="1"/>
  <c r="L7" i="15"/>
  <c r="N8" i="15"/>
  <c r="P9" i="15"/>
  <c r="R10" i="15"/>
  <c r="F12" i="15"/>
  <c r="H13" i="15"/>
  <c r="J14" i="15"/>
  <c r="L15" i="15"/>
  <c r="N16" i="15"/>
  <c r="R5" i="15"/>
  <c r="K6" i="15"/>
  <c r="J4" i="15"/>
  <c r="Q9" i="15"/>
  <c r="S10" i="15"/>
  <c r="Q39" i="15" s="1"/>
  <c r="G12" i="15"/>
  <c r="I13" i="15"/>
  <c r="K14" i="15"/>
  <c r="S5" i="15"/>
  <c r="K4" i="15"/>
  <c r="L6" i="15"/>
  <c r="N7" i="15"/>
  <c r="P8" i="15"/>
  <c r="R9" i="15"/>
  <c r="F11" i="15"/>
  <c r="D40" i="15" s="1"/>
  <c r="H12" i="15"/>
  <c r="J13" i="15"/>
  <c r="L14" i="15"/>
  <c r="N15" i="15"/>
  <c r="P16" i="15"/>
  <c r="G5" i="15"/>
  <c r="S12" i="15"/>
  <c r="L4" i="15"/>
  <c r="M6" i="15"/>
  <c r="O7" i="15"/>
  <c r="Q8" i="15"/>
  <c r="S9" i="15"/>
  <c r="G11" i="15"/>
  <c r="I12" i="15"/>
  <c r="K13" i="15"/>
  <c r="M14" i="15"/>
  <c r="O15" i="15"/>
  <c r="Q16" i="15"/>
  <c r="O5" i="15"/>
  <c r="M4" i="15"/>
  <c r="N6" i="15"/>
  <c r="L35" i="15" s="1"/>
  <c r="P7" i="15"/>
  <c r="R8" i="15"/>
  <c r="F10" i="15"/>
  <c r="H11" i="15"/>
  <c r="J12" i="15"/>
  <c r="L13" i="15"/>
  <c r="N14" i="15"/>
  <c r="P15" i="15"/>
  <c r="R16" i="15"/>
  <c r="N4" i="15"/>
  <c r="O6" i="15"/>
  <c r="Q7" i="15"/>
  <c r="S8" i="15"/>
  <c r="G10" i="15"/>
  <c r="I11" i="15"/>
  <c r="K12" i="15"/>
  <c r="M13" i="15"/>
  <c r="O14" i="15"/>
  <c r="Q15" i="15"/>
  <c r="S16" i="15"/>
  <c r="O4" i="15"/>
  <c r="P6" i="15"/>
  <c r="N34" i="15" s="1"/>
  <c r="R7" i="15"/>
  <c r="F9" i="15"/>
  <c r="H10" i="15"/>
  <c r="J11" i="15"/>
  <c r="L12" i="15"/>
  <c r="N13" i="15"/>
  <c r="L42" i="15" s="1"/>
  <c r="P14" i="15"/>
  <c r="N43" i="15" s="1"/>
  <c r="R15" i="15"/>
  <c r="H5" i="15"/>
  <c r="P4" i="15"/>
  <c r="Q6" i="15"/>
  <c r="S7" i="15"/>
  <c r="G9" i="15"/>
  <c r="I10" i="15"/>
  <c r="K11" i="15"/>
  <c r="M12" i="15"/>
  <c r="O13" i="15"/>
  <c r="Q14" i="15"/>
  <c r="S15" i="15"/>
  <c r="I5" i="15"/>
  <c r="G34" i="15" s="1"/>
  <c r="O10" i="15"/>
  <c r="M38" i="15" s="1"/>
  <c r="Q4" i="15"/>
  <c r="R6" i="15"/>
  <c r="P34" i="15" s="1"/>
  <c r="F8" i="15"/>
  <c r="H9" i="15"/>
  <c r="J10" i="15"/>
  <c r="L11" i="15"/>
  <c r="N12" i="15"/>
  <c r="P13" i="15"/>
  <c r="R14" i="15"/>
  <c r="F16" i="15"/>
  <c r="J5" i="15"/>
  <c r="Q11" i="15"/>
  <c r="R4" i="15"/>
  <c r="S6" i="15"/>
  <c r="Q34" i="15" s="1"/>
  <c r="G8" i="15"/>
  <c r="I9" i="15"/>
  <c r="K10" i="15"/>
  <c r="M11" i="15"/>
  <c r="O12" i="15"/>
  <c r="Q13" i="15"/>
  <c r="O42" i="15" s="1"/>
  <c r="S14" i="15"/>
  <c r="G16" i="15"/>
  <c r="E57" i="15" s="1"/>
  <c r="K5" i="15"/>
  <c r="M9" i="15"/>
  <c r="K37" i="15" s="1"/>
  <c r="I15" i="15"/>
  <c r="S4" i="15"/>
  <c r="F7" i="15"/>
  <c r="H8" i="15"/>
  <c r="J9" i="15"/>
  <c r="L10" i="15"/>
  <c r="N11" i="15"/>
  <c r="P12" i="15"/>
  <c r="R13" i="15"/>
  <c r="F15" i="15"/>
  <c r="H16" i="15"/>
  <c r="L5" i="15"/>
  <c r="I7" i="15"/>
  <c r="G35" i="15" s="1"/>
  <c r="K16" i="15"/>
  <c r="I57" i="15" s="1"/>
  <c r="F5" i="15"/>
  <c r="D33" i="15" s="1"/>
  <c r="G7" i="15"/>
  <c r="I8" i="15"/>
  <c r="K9" i="15"/>
  <c r="M10" i="15"/>
  <c r="O11" i="15"/>
  <c r="Q12" i="15"/>
  <c r="S13" i="15"/>
  <c r="G15" i="15"/>
  <c r="I16" i="15"/>
  <c r="M5" i="15"/>
  <c r="K8" i="15"/>
  <c r="I36" i="15" s="1"/>
  <c r="G14" i="15"/>
  <c r="F6" i="15"/>
  <c r="H7" i="15"/>
  <c r="F35" i="15" s="1"/>
  <c r="J8" i="15"/>
  <c r="H36" i="15" s="1"/>
  <c r="L9" i="15"/>
  <c r="N10" i="15"/>
  <c r="L38" i="15" s="1"/>
  <c r="P11" i="15"/>
  <c r="N39" i="15" s="1"/>
  <c r="R12" i="15"/>
  <c r="F14" i="15"/>
  <c r="H15" i="15"/>
  <c r="J16" i="15"/>
  <c r="N5" i="15"/>
  <c r="L33" i="15" s="1"/>
  <c r="G6" i="15"/>
  <c r="H41" i="15"/>
  <c r="P38" i="15"/>
  <c r="L36" i="15"/>
  <c r="D41" i="15"/>
  <c r="N38" i="15"/>
  <c r="L37" i="15"/>
  <c r="O39" i="15"/>
  <c r="M5" i="13"/>
  <c r="M9" i="13"/>
  <c r="N12" i="13"/>
  <c r="N14" i="13"/>
  <c r="M10" i="13"/>
  <c r="M7" i="13"/>
  <c r="M6" i="13"/>
  <c r="M8" i="13"/>
  <c r="N4" i="13"/>
  <c r="N13" i="13"/>
  <c r="N11" i="13"/>
  <c r="N10" i="13"/>
  <c r="M4" i="13"/>
  <c r="N9" i="13"/>
  <c r="N8" i="13"/>
  <c r="O8" i="13" s="1"/>
  <c r="M14" i="13"/>
  <c r="N7" i="13"/>
  <c r="M13" i="13"/>
  <c r="N6" i="13"/>
  <c r="M12" i="13"/>
  <c r="O12" i="13" s="1"/>
  <c r="N5" i="13"/>
  <c r="O5" i="13" s="1"/>
  <c r="M11" i="13"/>
  <c r="M7" i="5"/>
  <c r="M8" i="5"/>
  <c r="M9" i="5"/>
  <c r="M10" i="5"/>
  <c r="M11" i="5"/>
  <c r="M12" i="5"/>
  <c r="M13" i="5"/>
  <c r="M6" i="5"/>
  <c r="I7" i="5"/>
  <c r="I8" i="5"/>
  <c r="I9" i="5"/>
  <c r="I10" i="5"/>
  <c r="I11" i="5"/>
  <c r="I12" i="5"/>
  <c r="I13" i="5"/>
  <c r="I6" i="5"/>
  <c r="E11" i="5"/>
  <c r="E12" i="5"/>
  <c r="E13" i="5"/>
  <c r="E7" i="5"/>
  <c r="E8" i="5"/>
  <c r="E9" i="5"/>
  <c r="E10" i="5"/>
  <c r="E6" i="5"/>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A265" i="1"/>
  <c r="AA264" i="1"/>
  <c r="AE262" i="1"/>
  <c r="AE265" i="1" s="1"/>
  <c r="AE261" i="1"/>
  <c r="AE264" i="1" s="1"/>
  <c r="AE260" i="1"/>
  <c r="AE263" i="1" s="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X262" i="1"/>
  <c r="X265" i="1" s="1"/>
  <c r="X261" i="1"/>
  <c r="X264" i="1" s="1"/>
  <c r="X260" i="1"/>
  <c r="X263" i="1" s="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R263" i="1"/>
  <c r="AH262" i="4"/>
  <c r="AH265" i="4" s="1"/>
  <c r="AH261" i="4"/>
  <c r="AH264" i="4" s="1"/>
  <c r="AH260" i="4"/>
  <c r="AH263" i="4" s="1"/>
  <c r="AG265" i="4"/>
  <c r="AG264" i="4"/>
  <c r="AG263" i="4"/>
  <c r="AG262" i="4"/>
  <c r="AG261" i="4"/>
  <c r="AG260" i="4"/>
  <c r="G261" i="1"/>
  <c r="AH261" i="1"/>
  <c r="AH264" i="1" s="1"/>
  <c r="AI261" i="1"/>
  <c r="AI264" i="1" s="1"/>
  <c r="AJ261" i="1"/>
  <c r="AJ264" i="1" s="1"/>
  <c r="AG261" i="1"/>
  <c r="AG264" i="1" s="1"/>
  <c r="AB261" i="1"/>
  <c r="U261" i="1"/>
  <c r="U264" i="1" s="1"/>
  <c r="V261" i="1"/>
  <c r="V264" i="1" s="1"/>
  <c r="W261" i="1"/>
  <c r="W264" i="1" s="1"/>
  <c r="T261" i="1"/>
  <c r="T264" i="1" s="1"/>
  <c r="Q261" i="1"/>
  <c r="Q264" i="1" s="1"/>
  <c r="AD264" i="1"/>
  <c r="Z264" i="1"/>
  <c r="R264" i="1"/>
  <c r="H264" i="1"/>
  <c r="I264" i="1"/>
  <c r="J264" i="1"/>
  <c r="K264" i="1"/>
  <c r="L264" i="1"/>
  <c r="M264" i="1"/>
  <c r="N264" i="1"/>
  <c r="O264" i="1"/>
  <c r="P264" i="1"/>
  <c r="F264" i="1"/>
  <c r="AH262" i="1"/>
  <c r="AH265" i="1" s="1"/>
  <c r="AI262" i="1"/>
  <c r="AI265" i="1" s="1"/>
  <c r="AJ262" i="1"/>
  <c r="AJ265" i="1" s="1"/>
  <c r="AG262" i="1"/>
  <c r="AG265" i="1" s="1"/>
  <c r="AB262" i="1"/>
  <c r="W262" i="1"/>
  <c r="W265" i="1" s="1"/>
  <c r="U262" i="1"/>
  <c r="U265" i="1" s="1"/>
  <c r="V262" i="1"/>
  <c r="V265" i="1" s="1"/>
  <c r="T262" i="1"/>
  <c r="T265" i="1" s="1"/>
  <c r="Q262" i="1"/>
  <c r="Q265" i="1" s="1"/>
  <c r="G262" i="1"/>
  <c r="AD265" i="1"/>
  <c r="Z265" i="1"/>
  <c r="R265" i="1"/>
  <c r="I265" i="1"/>
  <c r="J265" i="1"/>
  <c r="K265" i="1"/>
  <c r="L265" i="1"/>
  <c r="M265" i="1"/>
  <c r="N265" i="1"/>
  <c r="O265" i="1"/>
  <c r="P265" i="1"/>
  <c r="H265" i="1"/>
  <c r="F265" i="1"/>
  <c r="AH260" i="1"/>
  <c r="AH263" i="1" s="1"/>
  <c r="AI260" i="1"/>
  <c r="AI263" i="1" s="1"/>
  <c r="AJ260" i="1"/>
  <c r="AJ263" i="1" s="1"/>
  <c r="AG260" i="1"/>
  <c r="AG263" i="1" s="1"/>
  <c r="AB260" i="1"/>
  <c r="U260" i="1"/>
  <c r="U263" i="1" s="1"/>
  <c r="V260" i="1"/>
  <c r="V263" i="1" s="1"/>
  <c r="W260" i="1"/>
  <c r="W263" i="1" s="1"/>
  <c r="T260" i="1"/>
  <c r="T263" i="1" s="1"/>
  <c r="Q260" i="1"/>
  <c r="Q263" i="1" s="1"/>
  <c r="G260" i="1"/>
  <c r="AD263" i="1"/>
  <c r="Z263" i="1"/>
  <c r="K263" i="1"/>
  <c r="L263" i="1"/>
  <c r="M263" i="1"/>
  <c r="N263" i="1"/>
  <c r="O263" i="1"/>
  <c r="P263" i="1"/>
  <c r="J263" i="1"/>
  <c r="I263" i="1"/>
  <c r="H263" i="1"/>
  <c r="F263" i="1"/>
  <c r="AB7" i="4"/>
  <c r="AB6"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91"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3" i="4"/>
  <c r="O12" i="4"/>
  <c r="O11" i="4"/>
  <c r="O10" i="4"/>
  <c r="W9" i="4"/>
  <c r="V9" i="4"/>
  <c r="U9" i="4"/>
  <c r="P87" i="4"/>
  <c r="O6"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91"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F91" i="4"/>
  <c r="F92" i="4"/>
  <c r="F93" i="4"/>
  <c r="F94" i="4"/>
  <c r="F90"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E33" i="15" l="1"/>
  <c r="D35" i="15"/>
  <c r="K40" i="15"/>
  <c r="O40" i="15"/>
  <c r="I33" i="15"/>
  <c r="N36" i="15"/>
  <c r="N37" i="15"/>
  <c r="F41" i="15"/>
  <c r="N44" i="15"/>
  <c r="O37" i="15"/>
  <c r="I39" i="15"/>
  <c r="P39" i="15"/>
  <c r="H40" i="15"/>
  <c r="I40" i="15"/>
  <c r="Q38" i="15"/>
  <c r="E34" i="15"/>
  <c r="P40" i="15"/>
  <c r="G43" i="15"/>
  <c r="I38" i="15"/>
  <c r="F40" i="15"/>
  <c r="O35" i="15"/>
  <c r="K41" i="15"/>
  <c r="N35" i="15"/>
  <c r="I44" i="15"/>
  <c r="L43" i="15"/>
  <c r="O34" i="15"/>
  <c r="H43" i="15"/>
  <c r="M34" i="15"/>
  <c r="O44" i="15"/>
  <c r="M39" i="15"/>
  <c r="H42" i="15"/>
  <c r="K33" i="15"/>
  <c r="L44" i="15"/>
  <c r="O38" i="15"/>
  <c r="J44" i="15"/>
  <c r="Q42" i="15"/>
  <c r="H57" i="15"/>
  <c r="H33" i="15"/>
  <c r="K35" i="15"/>
  <c r="I42" i="15"/>
  <c r="J35" i="15"/>
  <c r="D39" i="15"/>
  <c r="I37" i="15"/>
  <c r="D43" i="15"/>
  <c r="K38" i="15"/>
  <c r="Q44" i="15"/>
  <c r="Q36" i="15"/>
  <c r="P37" i="15"/>
  <c r="Q40" i="15"/>
  <c r="E36" i="15"/>
  <c r="E37" i="15"/>
  <c r="O43" i="15"/>
  <c r="G41" i="15"/>
  <c r="M44" i="15"/>
  <c r="J38" i="15"/>
  <c r="L40" i="15"/>
  <c r="M42" i="15"/>
  <c r="E40" i="15"/>
  <c r="G33" i="15"/>
  <c r="M37" i="15"/>
  <c r="Q43" i="15"/>
  <c r="F37" i="15"/>
  <c r="F33" i="15"/>
  <c r="G39" i="15"/>
  <c r="E43" i="15"/>
  <c r="D38" i="15"/>
  <c r="K39" i="15"/>
  <c r="F34" i="15"/>
  <c r="O41" i="15"/>
  <c r="H38" i="15"/>
  <c r="J57" i="15"/>
  <c r="F39" i="15"/>
  <c r="G42" i="15"/>
  <c r="H34" i="15"/>
  <c r="I43" i="15"/>
  <c r="F57" i="15"/>
  <c r="M41" i="15"/>
  <c r="D36" i="15"/>
  <c r="P43" i="15"/>
  <c r="E38" i="15"/>
  <c r="M33" i="15"/>
  <c r="J42" i="15"/>
  <c r="I34" i="15"/>
  <c r="K57" i="15"/>
  <c r="F42" i="15"/>
  <c r="L39" i="15"/>
  <c r="N42" i="15"/>
  <c r="J33" i="15"/>
  <c r="P41" i="15"/>
  <c r="G44" i="15"/>
  <c r="N40" i="15"/>
  <c r="G38" i="15"/>
  <c r="J40" i="15"/>
  <c r="K42" i="15"/>
  <c r="E41" i="15"/>
  <c r="J36" i="15"/>
  <c r="O36" i="15"/>
  <c r="K44" i="15"/>
  <c r="K34" i="15"/>
  <c r="G37" i="15"/>
  <c r="G36" i="15"/>
  <c r="P42" i="15"/>
  <c r="Q57" i="15"/>
  <c r="J37" i="15"/>
  <c r="G265" i="1"/>
  <c r="T262" i="16"/>
  <c r="G264" i="1"/>
  <c r="T261" i="16"/>
  <c r="L34" i="15"/>
  <c r="E42" i="15"/>
  <c r="Q35" i="15"/>
  <c r="E35" i="15"/>
  <c r="N41" i="15"/>
  <c r="M57" i="15"/>
  <c r="M40" i="15"/>
  <c r="J39" i="15"/>
  <c r="N33" i="15"/>
  <c r="N57" i="15"/>
  <c r="P44" i="15"/>
  <c r="D34" i="15"/>
  <c r="O33" i="15"/>
  <c r="O57" i="15"/>
  <c r="P33" i="15"/>
  <c r="G263" i="1"/>
  <c r="S263" i="1" s="1"/>
  <c r="T260" i="16"/>
  <c r="F36" i="15"/>
  <c r="J43" i="15"/>
  <c r="E44" i="15"/>
  <c r="H37" i="15"/>
  <c r="G57" i="15"/>
  <c r="L41" i="15"/>
  <c r="M43" i="15"/>
  <c r="L57" i="15"/>
  <c r="T264" i="16"/>
  <c r="P36" i="15"/>
  <c r="H39" i="15"/>
  <c r="I41" i="15"/>
  <c r="I35" i="15"/>
  <c r="Q41" i="15"/>
  <c r="F38" i="15"/>
  <c r="P57" i="15"/>
  <c r="G40" i="15"/>
  <c r="D42" i="15"/>
  <c r="D37" i="15"/>
  <c r="E39" i="15"/>
  <c r="T265" i="16"/>
  <c r="F44" i="15"/>
  <c r="M36" i="15"/>
  <c r="H44" i="15"/>
  <c r="F43" i="15"/>
  <c r="P35" i="15"/>
  <c r="Q37" i="15"/>
  <c r="J41" i="15"/>
  <c r="J34" i="15"/>
  <c r="K43" i="15"/>
  <c r="D44" i="15"/>
  <c r="M35" i="15"/>
  <c r="Q33" i="15"/>
  <c r="AF264" i="1"/>
  <c r="AF265" i="1"/>
  <c r="O9" i="13"/>
  <c r="O7" i="13"/>
  <c r="O14" i="13"/>
  <c r="O6" i="13"/>
  <c r="O10" i="13"/>
  <c r="O4" i="13"/>
  <c r="O11" i="13"/>
  <c r="O13" i="13"/>
  <c r="AB264" i="1"/>
  <c r="AC264" i="1" s="1"/>
  <c r="AC261" i="1"/>
  <c r="AB263" i="1"/>
  <c r="AC263" i="1" s="1"/>
  <c r="AC260" i="1"/>
  <c r="AB265" i="1"/>
  <c r="AC265" i="1" s="1"/>
  <c r="AC262" i="1"/>
  <c r="AF263" i="1"/>
  <c r="AF262" i="1"/>
  <c r="AF261" i="1"/>
  <c r="AF260" i="1"/>
  <c r="Y264" i="1"/>
  <c r="Y263" i="1"/>
  <c r="Y265" i="1"/>
  <c r="Y262" i="1"/>
  <c r="Y261" i="1"/>
  <c r="Y260" i="1"/>
  <c r="S265" i="1"/>
  <c r="S264" i="1"/>
  <c r="S262" i="1"/>
  <c r="S261" i="1"/>
  <c r="S260" i="1"/>
  <c r="F89" i="4"/>
  <c r="F88" i="4"/>
  <c r="I45" i="15" l="1"/>
  <c r="L45" i="15"/>
  <c r="O45" i="15"/>
  <c r="H45" i="15"/>
  <c r="E45" i="15"/>
  <c r="M45" i="15"/>
  <c r="Q45" i="15"/>
  <c r="F45" i="15"/>
  <c r="K45" i="15"/>
  <c r="D45" i="15"/>
  <c r="J45" i="15"/>
  <c r="P45" i="15"/>
  <c r="N45" i="15"/>
  <c r="G45" i="15"/>
  <c r="T263" i="16"/>
  <c r="H8" i="4"/>
  <c r="H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2" i="4"/>
  <c r="D2" i="1"/>
  <c r="F2" i="16" s="1"/>
  <c r="D3" i="1"/>
  <c r="F3" i="16" s="1"/>
  <c r="D4" i="1"/>
  <c r="F4" i="16" s="1"/>
  <c r="D5" i="1"/>
  <c r="F5" i="16" s="1"/>
  <c r="D6" i="1"/>
  <c r="F6" i="16" s="1"/>
  <c r="D7" i="1"/>
  <c r="F7" i="16" s="1"/>
  <c r="D8" i="1"/>
  <c r="F8" i="16" s="1"/>
  <c r="D9" i="1"/>
  <c r="F9" i="16" s="1"/>
  <c r="D10" i="1"/>
  <c r="F10" i="16" s="1"/>
  <c r="D11" i="1"/>
  <c r="F11" i="16" s="1"/>
  <c r="D12" i="1"/>
  <c r="F12" i="16" s="1"/>
  <c r="D13" i="1"/>
  <c r="F13" i="16" s="1"/>
  <c r="D14" i="1"/>
  <c r="F14" i="16" s="1"/>
  <c r="D15" i="1"/>
  <c r="F15" i="16" s="1"/>
  <c r="D16" i="1"/>
  <c r="F16" i="16" s="1"/>
  <c r="D17" i="1"/>
  <c r="F17" i="16" s="1"/>
  <c r="D18" i="1"/>
  <c r="F18" i="16" s="1"/>
  <c r="D19" i="1"/>
  <c r="F19" i="16" s="1"/>
  <c r="D20" i="1"/>
  <c r="F20" i="16" s="1"/>
  <c r="D21" i="1"/>
  <c r="F21" i="16" s="1"/>
  <c r="D22" i="1"/>
  <c r="F22" i="16" s="1"/>
  <c r="D23" i="1"/>
  <c r="F23" i="16" s="1"/>
  <c r="D24" i="1"/>
  <c r="F24" i="16" s="1"/>
  <c r="D25" i="1"/>
  <c r="F25" i="16" s="1"/>
  <c r="D26" i="1"/>
  <c r="F26" i="16" s="1"/>
  <c r="D27" i="1"/>
  <c r="F27" i="16" s="1"/>
  <c r="D28" i="1"/>
  <c r="F28" i="16" s="1"/>
  <c r="D29" i="1"/>
  <c r="F29" i="16" s="1"/>
  <c r="D30" i="1"/>
  <c r="F30" i="16" s="1"/>
  <c r="D31" i="1"/>
  <c r="F31" i="16" s="1"/>
  <c r="D32" i="1"/>
  <c r="F32" i="16" s="1"/>
  <c r="D33" i="1"/>
  <c r="F33" i="16" s="1"/>
  <c r="D34" i="1"/>
  <c r="F34" i="16" s="1"/>
  <c r="D35" i="1"/>
  <c r="F35" i="16" s="1"/>
  <c r="D36" i="1"/>
  <c r="F36" i="16" s="1"/>
  <c r="D37" i="1"/>
  <c r="F37" i="16" s="1"/>
  <c r="D38" i="1"/>
  <c r="F38" i="16" s="1"/>
  <c r="D39" i="1"/>
  <c r="F39" i="16" s="1"/>
  <c r="D40" i="1"/>
  <c r="F40" i="16" s="1"/>
  <c r="D41" i="1"/>
  <c r="F41" i="16" s="1"/>
  <c r="D42" i="1"/>
  <c r="F42" i="16" s="1"/>
  <c r="D43" i="1"/>
  <c r="F43" i="16" s="1"/>
  <c r="D44" i="1"/>
  <c r="F44" i="16" s="1"/>
  <c r="D45" i="1"/>
  <c r="F45" i="16" s="1"/>
  <c r="D46" i="1"/>
  <c r="F46" i="16" s="1"/>
  <c r="D47" i="1"/>
  <c r="F47" i="16" s="1"/>
  <c r="D48" i="1"/>
  <c r="F48" i="16" s="1"/>
  <c r="D49" i="1"/>
  <c r="F49" i="16" s="1"/>
  <c r="D50" i="1"/>
  <c r="F50" i="16" s="1"/>
  <c r="D51" i="1"/>
  <c r="F51" i="16" s="1"/>
  <c r="D52" i="1"/>
  <c r="F52" i="16" s="1"/>
  <c r="D53" i="1"/>
  <c r="F53" i="16" s="1"/>
  <c r="D54" i="1"/>
  <c r="F54" i="16" s="1"/>
  <c r="D55" i="1"/>
  <c r="F55" i="16" s="1"/>
  <c r="D56" i="1"/>
  <c r="F56" i="16" s="1"/>
  <c r="D57" i="1"/>
  <c r="F57" i="16" s="1"/>
  <c r="D58" i="1"/>
  <c r="F58" i="16" s="1"/>
  <c r="D59" i="1"/>
  <c r="F59" i="16" s="1"/>
  <c r="D60" i="1"/>
  <c r="F60" i="16" s="1"/>
  <c r="D61" i="1"/>
  <c r="F61" i="16" s="1"/>
  <c r="D62" i="1"/>
  <c r="F62" i="16" s="1"/>
  <c r="D63" i="1"/>
  <c r="F63" i="16" s="1"/>
  <c r="D64" i="1"/>
  <c r="F64" i="16" s="1"/>
  <c r="D65" i="1"/>
  <c r="F65" i="16" s="1"/>
  <c r="D66" i="1"/>
  <c r="F66" i="16" s="1"/>
  <c r="D67" i="1"/>
  <c r="F67" i="16" s="1"/>
  <c r="D68" i="1"/>
  <c r="F68" i="16" s="1"/>
  <c r="D69" i="1"/>
  <c r="F69" i="16" s="1"/>
  <c r="D70" i="1"/>
  <c r="F70" i="16" s="1"/>
  <c r="D71" i="1"/>
  <c r="F71" i="16" s="1"/>
  <c r="D72" i="1"/>
  <c r="F72" i="16" s="1"/>
  <c r="D73" i="1"/>
  <c r="F73" i="16" s="1"/>
  <c r="D74" i="1"/>
  <c r="F74" i="16" s="1"/>
  <c r="D75" i="1"/>
  <c r="F75" i="16" s="1"/>
  <c r="D76" i="1"/>
  <c r="F76" i="16" s="1"/>
  <c r="D77" i="1"/>
  <c r="F77" i="16" s="1"/>
  <c r="D78" i="1"/>
  <c r="F78" i="16" s="1"/>
  <c r="D79" i="1"/>
  <c r="F79" i="16" s="1"/>
  <c r="D80" i="1"/>
  <c r="F80" i="16" s="1"/>
  <c r="D81" i="1"/>
  <c r="F81" i="16" s="1"/>
  <c r="D82" i="1"/>
  <c r="F82" i="16" s="1"/>
  <c r="D83" i="1"/>
  <c r="F83" i="16" s="1"/>
  <c r="D84" i="1"/>
  <c r="F84" i="16" s="1"/>
  <c r="D85" i="1"/>
  <c r="F85" i="16" s="1"/>
  <c r="D86" i="1"/>
  <c r="F86" i="16" s="1"/>
  <c r="D87" i="1"/>
  <c r="F87" i="16" s="1"/>
  <c r="D88" i="1"/>
  <c r="F88" i="16" s="1"/>
  <c r="D89" i="1"/>
  <c r="F89" i="16" s="1"/>
  <c r="D90" i="1"/>
  <c r="F90" i="16" s="1"/>
  <c r="D91" i="1"/>
  <c r="F91" i="16" s="1"/>
  <c r="D92" i="1"/>
  <c r="F92" i="16" s="1"/>
  <c r="D93" i="1"/>
  <c r="F93" i="16" s="1"/>
  <c r="D94" i="1"/>
  <c r="F94" i="16" s="1"/>
  <c r="D95" i="1"/>
  <c r="F95" i="16" s="1"/>
  <c r="D96" i="1"/>
  <c r="F96" i="16" s="1"/>
  <c r="D97" i="1"/>
  <c r="F97" i="16" s="1"/>
  <c r="D98" i="1"/>
  <c r="F98" i="16" s="1"/>
  <c r="D99" i="1"/>
  <c r="F99" i="16" s="1"/>
  <c r="D100" i="1"/>
  <c r="F100" i="16" s="1"/>
  <c r="D101" i="1"/>
  <c r="F101" i="16" s="1"/>
  <c r="D102" i="1"/>
  <c r="F102" i="16" s="1"/>
  <c r="D103" i="1"/>
  <c r="F103" i="16" s="1"/>
  <c r="D104" i="1"/>
  <c r="F104" i="16" s="1"/>
  <c r="D105" i="1"/>
  <c r="F105" i="16" s="1"/>
  <c r="D106" i="1"/>
  <c r="F106" i="16" s="1"/>
  <c r="D107" i="1"/>
  <c r="F107" i="16" s="1"/>
  <c r="D108" i="1"/>
  <c r="F108" i="16" s="1"/>
  <c r="D109" i="1"/>
  <c r="F109" i="16" s="1"/>
  <c r="D110" i="1"/>
  <c r="F110" i="16" s="1"/>
  <c r="D111" i="1"/>
  <c r="F111" i="16" s="1"/>
  <c r="D112" i="1"/>
  <c r="F112" i="16" s="1"/>
  <c r="D113" i="1"/>
  <c r="F113" i="16" s="1"/>
  <c r="D114" i="1"/>
  <c r="F114" i="16" s="1"/>
  <c r="D115" i="1"/>
  <c r="F115" i="16" s="1"/>
  <c r="D116" i="1"/>
  <c r="F116" i="16" s="1"/>
  <c r="D117" i="1"/>
  <c r="F117" i="16" s="1"/>
  <c r="D118" i="1"/>
  <c r="F118" i="16" s="1"/>
  <c r="D119" i="1"/>
  <c r="F119" i="16" s="1"/>
  <c r="D120" i="1"/>
  <c r="F120" i="16" s="1"/>
  <c r="D121" i="1"/>
  <c r="F121" i="16" s="1"/>
  <c r="D122" i="1"/>
  <c r="F122" i="16" s="1"/>
  <c r="D123" i="1"/>
  <c r="F123" i="16" s="1"/>
  <c r="D124" i="1"/>
  <c r="F124" i="16" s="1"/>
  <c r="D125" i="1"/>
  <c r="F125" i="16" s="1"/>
  <c r="D126" i="1"/>
  <c r="F126" i="16" s="1"/>
  <c r="D127" i="1"/>
  <c r="F127" i="16" s="1"/>
  <c r="D128" i="1"/>
  <c r="F128" i="16" s="1"/>
  <c r="D129" i="1"/>
  <c r="F129" i="16" s="1"/>
  <c r="D130" i="1"/>
  <c r="F130" i="16" s="1"/>
  <c r="D131" i="1"/>
  <c r="F131" i="16" s="1"/>
  <c r="D132" i="1"/>
  <c r="F132" i="16" s="1"/>
  <c r="D133" i="1"/>
  <c r="F133" i="16" s="1"/>
  <c r="D134" i="1"/>
  <c r="F134" i="16" s="1"/>
  <c r="D135" i="1"/>
  <c r="F135" i="16" s="1"/>
  <c r="D136" i="1"/>
  <c r="F136" i="16" s="1"/>
  <c r="D137" i="1"/>
  <c r="F137" i="16" s="1"/>
  <c r="D138" i="1"/>
  <c r="F138" i="16" s="1"/>
  <c r="D139" i="1"/>
  <c r="F139" i="16" s="1"/>
  <c r="D140" i="1"/>
  <c r="F140" i="16" s="1"/>
  <c r="D141" i="1"/>
  <c r="F141" i="16" s="1"/>
  <c r="D142" i="1"/>
  <c r="F142" i="16" s="1"/>
  <c r="D143" i="1"/>
  <c r="F143" i="16" s="1"/>
  <c r="D144" i="1"/>
  <c r="F144" i="16" s="1"/>
  <c r="D145" i="1"/>
  <c r="F145" i="16" s="1"/>
  <c r="D146" i="1"/>
  <c r="F146" i="16" s="1"/>
  <c r="D147" i="1"/>
  <c r="F147" i="16" s="1"/>
  <c r="D148" i="1"/>
  <c r="F148" i="16" s="1"/>
  <c r="D149" i="1"/>
  <c r="F149" i="16" s="1"/>
  <c r="D150" i="1"/>
  <c r="F150" i="16" s="1"/>
  <c r="D151" i="1"/>
  <c r="F151" i="16" s="1"/>
  <c r="D152" i="1"/>
  <c r="F152" i="16" s="1"/>
  <c r="D153" i="1"/>
  <c r="F153" i="16" s="1"/>
  <c r="D154" i="1"/>
  <c r="F154" i="16" s="1"/>
  <c r="D155" i="1"/>
  <c r="F155" i="16" s="1"/>
  <c r="D156" i="1"/>
  <c r="F156" i="16" s="1"/>
  <c r="D157" i="1"/>
  <c r="F157" i="16" s="1"/>
  <c r="D158" i="1"/>
  <c r="F158" i="16" s="1"/>
  <c r="D159" i="1"/>
  <c r="F159" i="16" s="1"/>
  <c r="D160" i="1"/>
  <c r="F160" i="16" s="1"/>
  <c r="D161" i="1"/>
  <c r="F161" i="16" s="1"/>
  <c r="D162" i="1"/>
  <c r="F162" i="16" s="1"/>
  <c r="D163" i="1"/>
  <c r="F163" i="16" s="1"/>
  <c r="D164" i="1"/>
  <c r="F164" i="16" s="1"/>
  <c r="D165" i="1"/>
  <c r="F165" i="16" s="1"/>
  <c r="D166" i="1"/>
  <c r="F166" i="16" s="1"/>
  <c r="D167" i="1"/>
  <c r="F167" i="16" s="1"/>
  <c r="D168" i="1"/>
  <c r="F168" i="16" s="1"/>
  <c r="D169" i="1"/>
  <c r="F169" i="16" s="1"/>
  <c r="D170" i="1"/>
  <c r="F170" i="16" s="1"/>
  <c r="D171" i="1"/>
  <c r="F171" i="16" s="1"/>
  <c r="D172" i="1"/>
  <c r="F172" i="16" s="1"/>
  <c r="D173" i="1"/>
  <c r="F173" i="16" s="1"/>
  <c r="D174" i="1"/>
  <c r="F174" i="16" s="1"/>
  <c r="D175" i="1"/>
  <c r="F175" i="16" s="1"/>
  <c r="D176" i="1"/>
  <c r="F176" i="16" s="1"/>
  <c r="D177" i="1"/>
  <c r="F177" i="16" s="1"/>
  <c r="D178" i="1"/>
  <c r="F178" i="16" s="1"/>
  <c r="D179" i="1"/>
  <c r="F179" i="16" s="1"/>
  <c r="D180" i="1"/>
  <c r="F180" i="16" s="1"/>
  <c r="D181" i="1"/>
  <c r="F181" i="16" s="1"/>
  <c r="D182" i="1"/>
  <c r="F182" i="16" s="1"/>
  <c r="D183" i="1"/>
  <c r="F183" i="16" s="1"/>
  <c r="D184" i="1"/>
  <c r="F184" i="16" s="1"/>
  <c r="D185" i="1"/>
  <c r="F185" i="16" s="1"/>
  <c r="D186" i="1"/>
  <c r="F186" i="16" s="1"/>
  <c r="D187" i="1"/>
  <c r="F187" i="16" s="1"/>
  <c r="D188" i="1"/>
  <c r="F188" i="16" s="1"/>
  <c r="D189" i="1"/>
  <c r="F189" i="16" s="1"/>
  <c r="D190" i="1"/>
  <c r="F190" i="16" s="1"/>
  <c r="D191" i="1"/>
  <c r="F191" i="16" s="1"/>
  <c r="D192" i="1"/>
  <c r="F192" i="16" s="1"/>
  <c r="D193" i="1"/>
  <c r="F193" i="16" s="1"/>
  <c r="D194" i="1"/>
  <c r="F194" i="16" s="1"/>
  <c r="D195" i="1"/>
  <c r="F195" i="16" s="1"/>
  <c r="D196" i="1"/>
  <c r="F196" i="16" s="1"/>
  <c r="D197" i="1"/>
  <c r="F197" i="16" s="1"/>
  <c r="D198" i="1"/>
  <c r="F198" i="16" s="1"/>
  <c r="D199" i="1"/>
  <c r="F199" i="16" s="1"/>
  <c r="D200" i="1"/>
  <c r="F200" i="16" s="1"/>
  <c r="D201" i="1"/>
  <c r="F201" i="16" s="1"/>
  <c r="D202" i="1"/>
  <c r="F202" i="16" s="1"/>
  <c r="D203" i="1"/>
  <c r="F203" i="16" s="1"/>
  <c r="D204" i="1"/>
  <c r="F204" i="16" s="1"/>
  <c r="D205" i="1"/>
  <c r="F205" i="16" s="1"/>
  <c r="D206" i="1"/>
  <c r="F206" i="16" s="1"/>
  <c r="D207" i="1"/>
  <c r="F207" i="16" s="1"/>
  <c r="D208" i="1"/>
  <c r="F208" i="16" s="1"/>
  <c r="D209" i="1"/>
  <c r="F209" i="16" s="1"/>
  <c r="D210" i="1"/>
  <c r="F210" i="16" s="1"/>
  <c r="D211" i="1"/>
  <c r="F211" i="16" s="1"/>
  <c r="D212" i="1"/>
  <c r="F212" i="16" s="1"/>
  <c r="D213" i="1"/>
  <c r="F213" i="16" s="1"/>
  <c r="D214" i="1"/>
  <c r="F214" i="16" s="1"/>
  <c r="D215" i="1"/>
  <c r="F215" i="16" s="1"/>
  <c r="D216" i="1"/>
  <c r="F216" i="16" s="1"/>
  <c r="D217" i="1"/>
  <c r="F217" i="16" s="1"/>
  <c r="D218" i="1"/>
  <c r="F218" i="16" s="1"/>
  <c r="D219" i="1"/>
  <c r="F219" i="16" s="1"/>
  <c r="D220" i="1"/>
  <c r="F220" i="16" s="1"/>
  <c r="D221" i="1"/>
  <c r="F221" i="16" s="1"/>
  <c r="D222" i="1"/>
  <c r="F222" i="16" s="1"/>
  <c r="D223" i="1"/>
  <c r="F223" i="16" s="1"/>
  <c r="D224" i="1"/>
  <c r="F224" i="16" s="1"/>
  <c r="D225" i="1"/>
  <c r="F225" i="16" s="1"/>
  <c r="D226" i="1"/>
  <c r="F226" i="16" s="1"/>
  <c r="D227" i="1"/>
  <c r="F227" i="16" s="1"/>
  <c r="D228" i="1"/>
  <c r="F228" i="16" s="1"/>
  <c r="D229" i="1"/>
  <c r="F229" i="16" s="1"/>
  <c r="D230" i="1"/>
  <c r="F230" i="16" s="1"/>
  <c r="D231" i="1"/>
  <c r="F231" i="16" s="1"/>
  <c r="D232" i="1"/>
  <c r="F232" i="16" s="1"/>
  <c r="D233" i="1"/>
  <c r="F233" i="16" s="1"/>
  <c r="D234" i="1"/>
  <c r="F234" i="16" s="1"/>
  <c r="D235" i="1"/>
  <c r="F235" i="16" s="1"/>
  <c r="D236" i="1"/>
  <c r="F236" i="16" s="1"/>
  <c r="D237" i="1"/>
  <c r="F237" i="16" s="1"/>
  <c r="D238" i="1"/>
  <c r="F238" i="16" s="1"/>
  <c r="D239" i="1"/>
  <c r="F239" i="16" s="1"/>
  <c r="D240" i="1"/>
  <c r="F240" i="16" s="1"/>
  <c r="D241" i="1"/>
  <c r="F241" i="16" s="1"/>
  <c r="D242" i="1"/>
  <c r="F242" i="16" s="1"/>
  <c r="D243" i="1"/>
  <c r="F243" i="16" s="1"/>
  <c r="D244" i="1"/>
  <c r="F244" i="16" s="1"/>
  <c r="D245" i="1"/>
  <c r="F245" i="16" s="1"/>
  <c r="D246" i="1"/>
  <c r="F246" i="16" s="1"/>
  <c r="D247" i="1"/>
  <c r="F247" i="16" s="1"/>
  <c r="D248" i="1"/>
  <c r="F248" i="16" s="1"/>
  <c r="D249" i="1"/>
  <c r="F249" i="16" s="1"/>
  <c r="D250" i="1"/>
  <c r="F250" i="16" s="1"/>
  <c r="D251" i="1"/>
  <c r="F251" i="16" s="1"/>
  <c r="D252" i="1"/>
  <c r="F252" i="16" s="1"/>
  <c r="D253" i="1"/>
  <c r="F253" i="16" s="1"/>
  <c r="D254" i="1"/>
  <c r="F254" i="16" s="1"/>
  <c r="D255" i="1"/>
  <c r="F255" i="16" s="1"/>
  <c r="D256" i="1"/>
  <c r="F256" i="16" s="1"/>
  <c r="D257" i="1"/>
  <c r="F257" i="16" s="1"/>
  <c r="D258" i="1"/>
  <c r="F258" i="16" s="1"/>
  <c r="D259" i="1"/>
  <c r="F259" i="16" s="1"/>
  <c r="D260" i="1"/>
  <c r="F260" i="16" s="1"/>
  <c r="D261" i="1"/>
  <c r="F261" i="16" s="1"/>
  <c r="D262" i="1"/>
  <c r="F262" i="16" s="1"/>
  <c r="D263" i="1"/>
  <c r="F263" i="16" s="1"/>
  <c r="D264" i="1"/>
  <c r="F264" i="16" s="1"/>
  <c r="D265" i="1"/>
  <c r="F265" i="16" s="1"/>
  <c r="D266" i="1"/>
  <c r="F266" i="16" s="1"/>
  <c r="D267" i="1"/>
  <c r="F267" i="16" s="1"/>
  <c r="D268" i="1"/>
  <c r="F268" i="16" s="1"/>
  <c r="D269" i="1"/>
  <c r="F269" i="16" s="1"/>
  <c r="D270" i="1"/>
  <c r="F270" i="16" s="1"/>
  <c r="D271" i="1"/>
  <c r="F271" i="16" s="1"/>
  <c r="D272" i="1"/>
  <c r="F272" i="16" s="1"/>
  <c r="D273" i="1"/>
  <c r="F273" i="16" s="1"/>
  <c r="D274" i="1"/>
  <c r="F274" i="16" s="1"/>
  <c r="D275" i="1"/>
  <c r="F275" i="16" s="1"/>
  <c r="D276" i="1"/>
  <c r="F276" i="16" s="1"/>
  <c r="D277" i="1"/>
  <c r="F277" i="16" s="1"/>
  <c r="D278" i="1"/>
  <c r="F278" i="16" s="1"/>
  <c r="D279" i="1"/>
  <c r="F279" i="16" s="1"/>
  <c r="D280" i="1"/>
  <c r="F280" i="16" s="1"/>
  <c r="D281" i="1"/>
  <c r="F281" i="16" s="1"/>
  <c r="D282" i="1"/>
  <c r="F282" i="16" s="1"/>
  <c r="D283" i="1"/>
  <c r="F283" i="16" s="1"/>
  <c r="D284" i="1"/>
  <c r="F284" i="16" s="1"/>
  <c r="D285" i="1"/>
  <c r="F285" i="16" s="1"/>
  <c r="D286" i="1"/>
  <c r="F286" i="16" s="1"/>
  <c r="D287" i="1"/>
  <c r="F287" i="16" s="1"/>
  <c r="D288" i="1"/>
  <c r="F288" i="16" s="1"/>
  <c r="D289" i="1"/>
  <c r="F289" i="16" s="1"/>
  <c r="D290" i="1"/>
  <c r="F290" i="16" s="1"/>
  <c r="D291" i="1"/>
  <c r="F291" i="16" s="1"/>
  <c r="D292" i="1"/>
  <c r="F292" i="16" s="1"/>
  <c r="D293" i="1"/>
  <c r="F293" i="16" s="1"/>
  <c r="D294" i="1"/>
  <c r="F294" i="16" s="1"/>
  <c r="D295" i="1"/>
  <c r="F295" i="16" s="1"/>
  <c r="D296" i="1"/>
  <c r="F296" i="16" s="1"/>
  <c r="D297" i="1"/>
  <c r="F297" i="16" s="1"/>
  <c r="D298" i="1"/>
  <c r="F298" i="16" s="1"/>
  <c r="D299" i="1"/>
  <c r="F299" i="16" s="1"/>
  <c r="D300" i="1"/>
  <c r="F300" i="16" s="1"/>
  <c r="D301" i="1"/>
  <c r="F301" i="16" s="1"/>
  <c r="D302" i="1"/>
  <c r="F302" i="16" s="1"/>
  <c r="D303" i="1"/>
  <c r="F303" i="16" s="1"/>
  <c r="D304" i="1"/>
  <c r="F304" i="16" s="1"/>
  <c r="D305" i="1"/>
  <c r="F305" i="16" s="1"/>
  <c r="D306" i="1"/>
  <c r="F306" i="16" s="1"/>
  <c r="D307" i="1"/>
  <c r="F307" i="16" s="1"/>
  <c r="D308" i="1"/>
  <c r="F308" i="16" s="1"/>
  <c r="D309" i="1"/>
  <c r="F309" i="16" s="1"/>
  <c r="D310" i="1"/>
  <c r="F310" i="16" s="1"/>
  <c r="D311" i="1"/>
  <c r="F311" i="16" s="1"/>
  <c r="D312" i="1"/>
  <c r="F312" i="16" s="1"/>
  <c r="D313" i="1"/>
  <c r="F313" i="16" s="1"/>
  <c r="D314" i="1"/>
  <c r="F314" i="16" s="1"/>
  <c r="D315" i="1"/>
  <c r="F315" i="16" s="1"/>
  <c r="D316" i="1"/>
  <c r="F316" i="16" s="1"/>
  <c r="D317" i="1"/>
  <c r="F317" i="16" s="1"/>
  <c r="D318" i="1"/>
  <c r="F318" i="16" s="1"/>
  <c r="D319" i="1"/>
  <c r="F319" i="16" s="1"/>
  <c r="D320" i="1"/>
  <c r="F320" i="16" s="1"/>
  <c r="D321" i="1"/>
  <c r="F321" i="16" s="1"/>
  <c r="D322" i="1"/>
  <c r="F322" i="16" s="1"/>
  <c r="D323" i="1"/>
  <c r="F323" i="16" s="1"/>
  <c r="D324" i="1"/>
  <c r="F324" i="16" s="1"/>
  <c r="D325" i="1"/>
  <c r="F325" i="16" s="1"/>
  <c r="D326" i="1"/>
  <c r="F326" i="16" s="1"/>
  <c r="D327" i="1"/>
  <c r="F327" i="16" s="1"/>
  <c r="D328" i="1"/>
  <c r="F328" i="16" s="1"/>
  <c r="D329" i="1"/>
  <c r="F329" i="16" s="1"/>
  <c r="D330" i="1"/>
  <c r="F330" i="16" s="1"/>
  <c r="D331" i="1"/>
  <c r="F331" i="16" s="1"/>
  <c r="D332" i="1"/>
  <c r="F332" i="16" s="1"/>
  <c r="D333" i="1"/>
  <c r="F333" i="16" s="1"/>
  <c r="D334" i="1"/>
  <c r="F334" i="16" s="1"/>
  <c r="D335" i="1"/>
  <c r="F335" i="16" s="1"/>
  <c r="D336" i="1"/>
  <c r="F336" i="16" s="1"/>
  <c r="D337" i="1"/>
  <c r="F337" i="16" s="1"/>
  <c r="D338" i="1"/>
  <c r="F338" i="16" s="1"/>
  <c r="D339" i="1"/>
  <c r="F339" i="16" s="1"/>
  <c r="D340" i="1"/>
  <c r="F340" i="16" s="1"/>
  <c r="D341" i="1"/>
  <c r="F341" i="16" s="1"/>
  <c r="D342" i="1"/>
  <c r="F342" i="16" s="1"/>
  <c r="D343" i="1"/>
  <c r="F343" i="16" s="1"/>
  <c r="D344" i="1"/>
  <c r="F344" i="16" s="1"/>
  <c r="D345" i="1"/>
  <c r="F345" i="16" s="1"/>
  <c r="D346" i="1"/>
  <c r="F346" i="16" s="1"/>
  <c r="D347" i="1"/>
  <c r="F347" i="16" s="1"/>
  <c r="D348" i="1"/>
  <c r="F348" i="16" s="1"/>
  <c r="D349" i="1"/>
  <c r="F349" i="16" s="1"/>
  <c r="D350" i="1"/>
  <c r="F350" i="16" s="1"/>
  <c r="D351" i="1"/>
  <c r="F351" i="16" s="1"/>
  <c r="D352" i="1"/>
  <c r="F352" i="16" s="1"/>
  <c r="D353" i="1"/>
  <c r="F353" i="16" s="1"/>
  <c r="D354" i="1"/>
  <c r="F354" i="16" s="1"/>
  <c r="D355" i="1"/>
  <c r="F355" i="16" s="1"/>
  <c r="D356" i="1"/>
  <c r="F356" i="16" s="1"/>
  <c r="D357" i="1"/>
  <c r="F357" i="16" s="1"/>
  <c r="D358" i="1"/>
  <c r="F358" i="16" s="1"/>
  <c r="D359" i="1"/>
  <c r="F359" i="16" s="1"/>
  <c r="D360" i="1"/>
  <c r="F360" i="16" s="1"/>
  <c r="D361" i="1"/>
  <c r="F361" i="16" s="1"/>
  <c r="D362" i="1"/>
  <c r="F362" i="16" s="1"/>
  <c r="D363" i="1"/>
  <c r="F363" i="16" s="1"/>
  <c r="D364" i="1"/>
  <c r="F364" i="16" s="1"/>
  <c r="D365" i="1"/>
  <c r="F365" i="16" s="1"/>
  <c r="D366" i="1"/>
  <c r="F366" i="16" s="1"/>
  <c r="D367" i="1"/>
  <c r="F367" i="16" s="1"/>
  <c r="D368" i="1"/>
  <c r="F368" i="16" s="1"/>
  <c r="D369" i="1"/>
  <c r="F369" i="16" s="1"/>
  <c r="D370" i="1"/>
  <c r="F370" i="16" s="1"/>
  <c r="D371" i="1"/>
  <c r="F371" i="16" s="1"/>
  <c r="D372" i="1"/>
  <c r="F372" i="16" s="1"/>
  <c r="D373" i="1"/>
  <c r="F373" i="16" s="1"/>
  <c r="I5" i="4" l="1"/>
  <c r="H3" i="4"/>
  <c r="I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16FCF2-878F-42E5-9018-961AD181795C}" keepAlive="1" name="Query - All_India_Index_Upto_April23 (1)" description="Connection to the 'All_India_Index_Upto_April23 (1)' query in the workbook." type="5" refreshedVersion="7" background="1" saveData="1">
    <dbPr connection="Provider=Microsoft.Mashup.OleDb.1;Data Source=$Workbook$;Location=&quot;All_India_Index_Upto_April23 (1)&quot;;Extended Properties=&quot;&quot;" command="SELECT * FROM [All_India_Index_Upto_April23 (1)]"/>
  </connection>
  <connection id="2" xr16:uid="{BC59A9A8-46B5-4477-A2C2-4A9CFD94E7BF}" keepAlive="1" name="Query - All_India_Index_Upto_April23 (2)" description="Connection to the 'All_India_Index_Upto_April23 (2)' query in the workbook." type="5" refreshedVersion="7" background="1" saveData="1">
    <dbPr connection="Provider=Microsoft.Mashup.OleDb.1;Data Source=$Workbook$;Location=&quot;All_India_Index_Upto_April23 (2)&quot;;Extended Properties=&quot;&quot;" command="SELECT * FROM [All_India_Index_Upto_April23 (2)]"/>
  </connection>
  <connection id="3" xr16:uid="{E4C017BE-CC65-4FD0-AD4E-4295765446BB}" keepAlive="1" name="Query - Errors in All_India_Index_Upto_April23 (1)" description="Connection to the 'Errors in All_India_Index_Upto_April23 (1)' query in the workbook." type="5" refreshedVersion="0" background="1">
    <dbPr connection="Provider=Microsoft.Mashup.OleDb.1;Data Source=$Workbook$;Location=&quot;Errors in All_India_Index_Upto_April23 (1)&quot;;Extended Properties=&quot;&quot;" command="SELECT * FROM [Errors in All_India_Index_Upto_April23 (1)]"/>
  </connection>
</connections>
</file>

<file path=xl/sharedStrings.xml><?xml version="1.0" encoding="utf-8"?>
<sst xmlns="http://schemas.openxmlformats.org/spreadsheetml/2006/main" count="5960" uniqueCount="359">
  <si>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</si>
  <si>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</si>
  <si>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</si>
  <si>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</si>
  <si>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</si>
  <si>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</si>
  <si>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</si>
  <si>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</si>
  <si>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</si>
  <si>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</si>
  <si>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</si>
  <si>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</si>
  <si>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</si>
  <si>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</si>
  <si>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</si>
  <si>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</si>
  <si>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</si>
  <si>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</si>
  <si>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</si>
  <si>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</si>
  <si>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</si>
  <si>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</si>
  <si>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</si>
  <si>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</si>
  <si>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</si>
  <si>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</si>
  <si>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</si>
  <si>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</si>
  <si>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</si>
  <si>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</si>
  <si>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</si>
  <si>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</si>
  <si>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</si>
  <si>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</si>
  <si>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100.3</t>
  </si>
  <si>
    <t>Rural+Urban</t>
  </si>
  <si>
    <t>February</t>
  </si>
  <si>
    <t>100.4</t>
  </si>
  <si>
    <t>March</t>
  </si>
  <si>
    <t>April</t>
  </si>
  <si>
    <t>100.5</t>
  </si>
  <si>
    <t>May</t>
  </si>
  <si>
    <t>June</t>
  </si>
  <si>
    <t>106.6</t>
  </si>
  <si>
    <t>July</t>
  </si>
  <si>
    <t>107.7</t>
  </si>
  <si>
    <t>August</t>
  </si>
  <si>
    <t>108.9</t>
  </si>
  <si>
    <t>September</t>
  </si>
  <si>
    <t>109.7</t>
  </si>
  <si>
    <t>October</t>
  </si>
  <si>
    <t>110.5</t>
  </si>
  <si>
    <t xml:space="preserve">November </t>
  </si>
  <si>
    <t>November</t>
  </si>
  <si>
    <t>111.1</t>
  </si>
  <si>
    <t>December</t>
  </si>
  <si>
    <t>110.7</t>
  </si>
  <si>
    <t>111.6</t>
  </si>
  <si>
    <t>112.5</t>
  </si>
  <si>
    <t>113.2</t>
  </si>
  <si>
    <t>Marcrh</t>
  </si>
  <si>
    <t>113.9</t>
  </si>
  <si>
    <t>114.3</t>
  </si>
  <si>
    <t>114.8</t>
  </si>
  <si>
    <t>115.5</t>
  </si>
  <si>
    <t>116.1</t>
  </si>
  <si>
    <t>116.7</t>
  </si>
  <si>
    <t>117.1</t>
  </si>
  <si>
    <t>116.5</t>
  </si>
  <si>
    <t>117.3</t>
  </si>
  <si>
    <t>118.1</t>
  </si>
  <si>
    <t>118.6</t>
  </si>
  <si>
    <t>119.2</t>
  </si>
  <si>
    <t>119.6</t>
  </si>
  <si>
    <t>119</t>
  </si>
  <si>
    <t>119.9</t>
  </si>
  <si>
    <t>120.9</t>
  </si>
  <si>
    <t>121.6</t>
  </si>
  <si>
    <t>122.4</t>
  </si>
  <si>
    <t>122.9</t>
  </si>
  <si>
    <t>123.4</t>
  </si>
  <si>
    <t>124.4</t>
  </si>
  <si>
    <t>124.9</t>
  </si>
  <si>
    <t>125.6</t>
  </si>
  <si>
    <t>126</t>
  </si>
  <si>
    <t>125.5</t>
  </si>
  <si>
    <t>126.4</t>
  </si>
  <si>
    <t>127.3</t>
  </si>
  <si>
    <t>127.9</t>
  </si>
  <si>
    <t>128.7</t>
  </si>
  <si>
    <t>129.1</t>
  </si>
  <si>
    <t>128.5</t>
  </si>
  <si>
    <t>129.6</t>
  </si>
  <si>
    <t>130.5</t>
  </si>
  <si>
    <t>131.1</t>
  </si>
  <si>
    <t>131.7</t>
  </si>
  <si>
    <t>132.1</t>
  </si>
  <si>
    <t>131.4</t>
  </si>
  <si>
    <t>132.6</t>
  </si>
  <si>
    <t>134.4</t>
  </si>
  <si>
    <t>135.7</t>
  </si>
  <si>
    <t>137.3</t>
  </si>
  <si>
    <t>138.6</t>
  </si>
  <si>
    <t>139.1</t>
  </si>
  <si>
    <t>140.4</t>
  </si>
  <si>
    <t>141.3</t>
  </si>
  <si>
    <t>142</t>
  </si>
  <si>
    <t>142.9</t>
  </si>
  <si>
    <t>143.2</t>
  </si>
  <si>
    <t>142.5</t>
  </si>
  <si>
    <t>143.6</t>
  </si>
  <si>
    <t>144.6</t>
  </si>
  <si>
    <t>145.3</t>
  </si>
  <si>
    <t>146.3</t>
  </si>
  <si>
    <t>146.9</t>
  </si>
  <si>
    <t>146.5</t>
  </si>
  <si>
    <t>147.7</t>
  </si>
  <si>
    <t>148.5</t>
  </si>
  <si>
    <t>149</t>
  </si>
  <si>
    <t>150.1</t>
  </si>
  <si>
    <t>149.4</t>
  </si>
  <si>
    <t>150.6</t>
  </si>
  <si>
    <t>151.6</t>
  </si>
  <si>
    <t>152.2</t>
  </si>
  <si>
    <t>153</t>
  </si>
  <si>
    <t>153.5</t>
  </si>
  <si>
    <t>152.8</t>
  </si>
  <si>
    <t>153.9</t>
  </si>
  <si>
    <t>154.8</t>
  </si>
  <si>
    <t>154.5</t>
  </si>
  <si>
    <t>155.6</t>
  </si>
  <si>
    <t>154.7</t>
  </si>
  <si>
    <t>155.5</t>
  </si>
  <si>
    <t>156.3</t>
  </si>
  <si>
    <t>156.5</t>
  </si>
  <si>
    <t>158</t>
  </si>
  <si>
    <t>158.4</t>
  </si>
  <si>
    <t>157.7</t>
  </si>
  <si>
    <t>159.8</t>
  </si>
  <si>
    <t>-</t>
  </si>
  <si>
    <t>159.9</t>
  </si>
  <si>
    <t>161.4</t>
  </si>
  <si>
    <t>161.6</t>
  </si>
  <si>
    <t>160.5</t>
  </si>
  <si>
    <t>161.5</t>
  </si>
  <si>
    <t>162.1</t>
  </si>
  <si>
    <t>163.6</t>
  </si>
  <si>
    <t>164.2</t>
  </si>
  <si>
    <t>163.4</t>
  </si>
  <si>
    <t>164.5</t>
  </si>
  <si>
    <t>165.5</t>
  </si>
  <si>
    <t>165.3</t>
  </si>
  <si>
    <t>167</t>
  </si>
  <si>
    <t>167.5</t>
  </si>
  <si>
    <t>166.8</t>
  </si>
  <si>
    <t>167.8</t>
  </si>
  <si>
    <t>169</t>
  </si>
  <si>
    <t>169.5</t>
  </si>
  <si>
    <t>171.2</t>
  </si>
  <si>
    <t>171.8</t>
  </si>
  <si>
    <t>170.7</t>
  </si>
  <si>
    <t>172.1</t>
  </si>
  <si>
    <t>173.5</t>
  </si>
  <si>
    <t>175.2</t>
  </si>
  <si>
    <t>175.6</t>
  </si>
  <si>
    <t>data checks</t>
  </si>
  <si>
    <t>Total rows</t>
  </si>
  <si>
    <t>sample</t>
  </si>
  <si>
    <t>Rural,urban,rural-urban</t>
  </si>
  <si>
    <t>data looks fine</t>
  </si>
  <si>
    <t>2013-2023</t>
  </si>
  <si>
    <t>march occurred in two ways needs to be changed as 1 word.use month number
november also changed.month to month numbers</t>
  </si>
  <si>
    <t>month #</t>
  </si>
  <si>
    <t>month num</t>
  </si>
  <si>
    <t>blank</t>
  </si>
  <si>
    <t>date</t>
  </si>
  <si>
    <t>mean</t>
  </si>
  <si>
    <t>mode</t>
  </si>
  <si>
    <t>median</t>
  </si>
  <si>
    <t>some irregularities</t>
  </si>
  <si>
    <t>filter for rural,urban,rural-urban
if only one consecutive blank
 then it is replaced with 
average of upper consecutive and lower consecutive
if there are two consecutive blanks 
then arthimatic progression is used by comparing 
known values a,a+d,a+2d,a+3d  
in these a+d,a+2d are considered as 
unknown values
for housing filer for rural-urban and changed na value to average</t>
  </si>
  <si>
    <t>Data cleaning</t>
  </si>
  <si>
    <t>transportation</t>
  </si>
  <si>
    <t>education</t>
  </si>
  <si>
    <t>energy</t>
  </si>
  <si>
    <t>foods</t>
  </si>
  <si>
    <t>category 1</t>
  </si>
  <si>
    <t>category 2</t>
  </si>
  <si>
    <t>category 3</t>
  </si>
  <si>
    <t>category 5</t>
  </si>
  <si>
    <t>category 4</t>
  </si>
  <si>
    <t>clothing and personal items</t>
  </si>
  <si>
    <t>cateogry 6</t>
  </si>
  <si>
    <t>Housing and household</t>
  </si>
  <si>
    <t>category 7</t>
  </si>
  <si>
    <t>health and recreation</t>
  </si>
  <si>
    <t>category 8</t>
  </si>
  <si>
    <t>other consumables</t>
  </si>
  <si>
    <t>category 9</t>
  </si>
  <si>
    <t>categories</t>
  </si>
  <si>
    <t>Food</t>
  </si>
  <si>
    <t>data is insufficient</t>
  </si>
  <si>
    <t>housing and household</t>
  </si>
  <si>
    <t>rural</t>
  </si>
  <si>
    <t>fist value</t>
  </si>
  <si>
    <t>final value</t>
  </si>
  <si>
    <t>explanation</t>
  </si>
  <si>
    <t>urban</t>
  </si>
  <si>
    <t>first value</t>
  </si>
  <si>
    <t>rural-urban</t>
  </si>
  <si>
    <t>For housing and households category data is insufficient</t>
  </si>
  <si>
    <t>By comparing the difference in first CPI and Last CPI.we can see that other consumables such as pan,tobacco and intoxicants have higher
 change in CPI So this is most likely effect the overall CPI</t>
  </si>
  <si>
    <t>rural change in CPI</t>
  </si>
  <si>
    <t>rural-urbanChange in CPI</t>
  </si>
  <si>
    <t>urban Change in CPI</t>
  </si>
  <si>
    <t>column name</t>
  </si>
  <si>
    <t>description</t>
  </si>
  <si>
    <t>data type</t>
  </si>
  <si>
    <t>REGION</t>
  </si>
  <si>
    <t>RECORDED YEAR</t>
  </si>
  <si>
    <t>RECORDED MONTH</t>
  </si>
  <si>
    <t>ITEM</t>
  </si>
  <si>
    <t>GENERAL CPI</t>
  </si>
  <si>
    <t>VALUE</t>
  </si>
  <si>
    <t>STRING</t>
  </si>
  <si>
    <t>average rate of
 inflation</t>
  </si>
  <si>
    <t>Here In the above graph we can clearly see that other consumables(pan,tobacco and intoxicants) has the highest contribution towards CPI calculation</t>
  </si>
  <si>
    <t>Rate of 
inflation for each categories</t>
  </si>
  <si>
    <t>year</t>
  </si>
  <si>
    <t>Rate of inflation</t>
  </si>
  <si>
    <t>General index at starting</t>
  </si>
  <si>
    <t>General index at ending</t>
  </si>
  <si>
    <t>1st objective</t>
  </si>
  <si>
    <t>2nd objective</t>
  </si>
  <si>
    <t>month</t>
  </si>
  <si>
    <t>Here If we observe the above graph then we can see that year 2019 has the highest inflation rate for rural-urban sector</t>
  </si>
  <si>
    <t xml:space="preserve">correlation values for rate of inflation and items
</t>
  </si>
  <si>
    <t>month name</t>
  </si>
  <si>
    <t>july</t>
  </si>
  <si>
    <t>august</t>
  </si>
  <si>
    <t>september</t>
  </si>
  <si>
    <t>october</t>
  </si>
  <si>
    <t>november</t>
  </si>
  <si>
    <t>december</t>
  </si>
  <si>
    <t>january</t>
  </si>
  <si>
    <t>febuary</t>
  </si>
  <si>
    <t>march</t>
  </si>
  <si>
    <t>april</t>
  </si>
  <si>
    <t>may</t>
  </si>
  <si>
    <t>june</t>
  </si>
  <si>
    <t>Here if we observe then we can see that year 2013 has the highest inflation for rural-urban sector</t>
  </si>
  <si>
    <t>Here if we see above table we can see that on 2013 rate of inflation is red if we observe for red coloured format CPI which  only on 2013
 then we can see that Prepared meals, snacks, sweets etc. and Housing have the red coloured CPI on 2013</t>
  </si>
  <si>
    <t>rate of inflation of food bucket category for 12 months ending may 2023</t>
  </si>
  <si>
    <t>Foods</t>
  </si>
  <si>
    <t>Rate of inflation for 12 
months ending may 2023</t>
  </si>
  <si>
    <t>If we see the above data Spices are the Category in food bucket categories which contriubte most to the increase during 12 months ending may 2023</t>
  </si>
  <si>
    <t xml:space="preserve">month on month Skeletal table for rate of inflation of food bucket
 category for 12 months ending may 2023 </t>
  </si>
  <si>
    <t>avg</t>
  </si>
  <si>
    <t>Here if we see average rate of inflation for 12 months of food bucket we can see that spices are contributing more for increase in inflation</t>
  </si>
  <si>
    <t>Row Labels</t>
  </si>
  <si>
    <t>Grand Total</t>
  </si>
  <si>
    <t>Average of Cereals and products</t>
  </si>
  <si>
    <t>Average of Meat and fish</t>
  </si>
  <si>
    <t>Average of Egg</t>
  </si>
  <si>
    <t>Average of Milk and products</t>
  </si>
  <si>
    <t>Average of Oils and fats</t>
  </si>
  <si>
    <t>Average of Fruits</t>
  </si>
  <si>
    <t>Average of Vegetables</t>
  </si>
  <si>
    <t>Average of Pulses and products</t>
  </si>
  <si>
    <t>Average of Sugar and Confectionery</t>
  </si>
  <si>
    <t>Average of Spices</t>
  </si>
  <si>
    <t>Average of Non-alcoholic beverages</t>
  </si>
  <si>
    <t>Average of Prepared meals, snacks, sweets etc.</t>
  </si>
  <si>
    <t>Average of Food and beverages</t>
  </si>
  <si>
    <t>Average of Food</t>
  </si>
  <si>
    <t>Grand Average</t>
  </si>
  <si>
    <t>months</t>
  </si>
  <si>
    <t>Here if we see Food bucket category it is increasing considerably on last 3 months because most of the food categories are increasing considerably in the last 3 months</t>
  </si>
  <si>
    <t xml:space="preserve">vegetables price is more inconsistent </t>
  </si>
  <si>
    <t>objective 2</t>
  </si>
  <si>
    <t>month-month</t>
  </si>
  <si>
    <t>start month</t>
  </si>
  <si>
    <t>YearMonth#Sector</t>
  </si>
  <si>
    <t>20201Rural</t>
  </si>
  <si>
    <t>20201Urban</t>
  </si>
  <si>
    <t>20201Rural+Urban</t>
  </si>
  <si>
    <t>20202Rural</t>
  </si>
  <si>
    <t>20202Urban</t>
  </si>
  <si>
    <t>20202Rural+Urban</t>
  </si>
  <si>
    <t>20203Rural</t>
  </si>
  <si>
    <t>20203Urban</t>
  </si>
  <si>
    <t>20203Rural+Urban</t>
  </si>
  <si>
    <t>20204Rural</t>
  </si>
  <si>
    <t>20204Urban</t>
  </si>
  <si>
    <t>20204Rural+Urban</t>
  </si>
  <si>
    <t>20205Rural</t>
  </si>
  <si>
    <t>20205Urban</t>
  </si>
  <si>
    <t>20205Rural+Urban</t>
  </si>
  <si>
    <t>20206Rural</t>
  </si>
  <si>
    <t>20206Urban</t>
  </si>
  <si>
    <t>20206Rural+Urban</t>
  </si>
  <si>
    <t>Rate of inflation
 for Food</t>
  </si>
  <si>
    <t>Rate of inflation
 for clothing and personal items</t>
  </si>
  <si>
    <t>Rate of inflation
 for Fuel and light</t>
  </si>
  <si>
    <t>Rate of inflation
 for Housing and household</t>
  </si>
  <si>
    <t>Rate of inflation
 for Health and recreation</t>
  </si>
  <si>
    <t>Rate of inflation
 for Transportation and communication</t>
  </si>
  <si>
    <t>Rate of inflation
 for Education</t>
  </si>
  <si>
    <t>Jan-march</t>
  </si>
  <si>
    <t>march-june</t>
  </si>
  <si>
    <t>Skeletal table for average of rural,urban,rural+urban CPI of Essential Services in  2020 jan,march 2020 and june 2020</t>
  </si>
  <si>
    <t>Rate of inflation table for Essential Services from jan2020-march2020 and march2020-june2020</t>
  </si>
  <si>
    <t>Here we can observe  that other than housing and fuel and light other essential services have increased Rate of inflations Due to panedamic scarcity.Because of panedamic several companies,industries,manufacturing plants and other things which 
use Fuel and light for producing Daily needs have shut down thereby decrease in Rate of inflation For  Fuel and light.several employees moved to their home towns so housing has decreased thereby decrease in rate of inflation 
for Housing.For House hold goods people only gave preferance for important daily needs so household goods inflation also decreased.</t>
  </si>
  <si>
    <t>Here we have considered  average CPI of rural,urban,Rural+urban to calculate Rate of inflation</t>
  </si>
  <si>
    <t>For rural sectors</t>
  </si>
  <si>
    <t>For Rural+Urban sector</t>
  </si>
  <si>
    <t>For Urban sector</t>
  </si>
  <si>
    <t>Due to less usage of fuel and light its inflation is less.Rate of inflation for housing and House Holds increased as most people come from work places
 (urban sector) to home towns (rural sector)</t>
  </si>
  <si>
    <t>Due to less usage of fuel and light its inflation is less.Rate of inflation for housing and House Holds decreased as most people come from work places
 (urban sector) to home towns (rural sector)</t>
  </si>
  <si>
    <t>Average of Fuel and light</t>
  </si>
  <si>
    <t>Average of General index</t>
  </si>
  <si>
    <t>Here we considered Fuel and light CPI for imported 
oil(crude oil,petrol,etc) CPI</t>
  </si>
  <si>
    <t>Here if we consider Oils and Fats CPI for imported 
oil(sunflower oil,palm oil) CPI</t>
  </si>
  <si>
    <t>correlation</t>
  </si>
  <si>
    <t>Here we ca observe that Fuel and light CPI is largely effecting General index 
so we can say that Imported oil(sunflower oil,palm oil) has no infuence over india's inflation and they have a correlation value of 0.53 so they are not that correlated.</t>
  </si>
  <si>
    <t>Grand average</t>
  </si>
  <si>
    <t>Rural sector</t>
  </si>
  <si>
    <t>Rural+urban sector</t>
  </si>
  <si>
    <t>Here we can observe that Fuel and light CPI is largely effecting General index 
so we can say that Imported oil(crude oil,petrol,etc) has infuence over india's inflation and they have a correlation value of 0.93 so they are correlated.</t>
  </si>
  <si>
    <t>urban sector</t>
  </si>
  <si>
    <t>correletaion</t>
  </si>
  <si>
    <t>Month number</t>
  </si>
  <si>
    <t>After observing the above graphs we can conclude that imported oils(fuel and light) have
 greater impact on india's inflation</t>
  </si>
  <si>
    <t>After observing the above graphs we can conclude that 
imported oils(oils and fats) have greater impact 
on india's inflation</t>
  </si>
  <si>
    <t>objective 1</t>
  </si>
  <si>
    <t>Represents CPI of Fuel 
and light</t>
  </si>
  <si>
    <t>Represents CPI of 
General index</t>
  </si>
  <si>
    <t>Represents CPI of oils and fats</t>
  </si>
  <si>
    <t>Here if we see the color code we can see that 2019 has higher inflation when compared to other years after 2017 If we observe color codes for rate of inflations of other columns vegetables,pulses and products,food and bevarages and foods are responsible for higher rate of inflation in 2019 and where vegetables are the ones having higher rate of inflation therefore increasing rate of inflation for food and bevarages and for year 2019</t>
  </si>
  <si>
    <t>Here blue represents Rate of inflation for general index</t>
  </si>
  <si>
    <t>Here orange represents Rate of inflation of categories</t>
  </si>
  <si>
    <t>(All)</t>
  </si>
  <si>
    <t>represents jan-march</t>
  </si>
  <si>
    <t>represents march-june</t>
  </si>
  <si>
    <t>rate of inflations final value and first value</t>
  </si>
  <si>
    <t>1Ans)</t>
  </si>
  <si>
    <t>2Ans)</t>
  </si>
  <si>
    <t>`</t>
  </si>
  <si>
    <t>3Ans)</t>
  </si>
  <si>
    <t>4Ans)</t>
  </si>
  <si>
    <t>For rural+urban sectors</t>
  </si>
  <si>
    <t>Due to less usage of fuel and light its inflation is less.Rate of inflation for housing and House Holds increased  a bit as most people come from work places
 (urban sector) to home towns (rural sector)</t>
  </si>
  <si>
    <t>For urban sectors</t>
  </si>
  <si>
    <t>5Ans)</t>
  </si>
  <si>
    <t>year(2017-2023)</t>
  </si>
  <si>
    <t>Here if we see the color code we can see that 2019 has higher inflation when compared to other years after 2017 If we observe color codes for rate of inflations of other columns food and bevarages, foods are responsible for higher rate of inflation in 2019 and where foods and beverages are the ones having higher rate of inflation therefore increasing rate of inflation for food and bevarages and for year 2019</t>
  </si>
  <si>
    <t>Here we can observe that Fuel and light CPI is largely effecting General index 
so we can say that Imported oil(sunflower oil,palm oil) has no infuence over india's inflation and they have a correlation value of 0.53 so they are not that correlated.</t>
  </si>
  <si>
    <t xml:space="preserve">here we can see that correlation for food,food and beverages are more so we further see the trend in both </t>
  </si>
  <si>
    <t>Here we can observe that Fuel and light CPI is largely effecting General index 
so we can say that Imported oil(crude oil,petrol,etc) has infuence over india's inflation and they have a correlation value of gteater than 0.92 so they are correlated.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</si>
</sst>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0.0"/>
    <numFmt numFmtId="165" formatCode="0.0000%"/>
    <numFmt numFmtId="166" formatCode="mm/yyyy"/>
    <numFmt numFmtId="167" formatCode="0.000"/>
    <numFmt numFmtId="168" formatCode="0.0%"/>
  </numFmts>
  <fonts count="16" x14ac:knownFonts="1">
    <font>
      <sz val="11"/>
      <color theme="1"/>
      <name val="Calibri"/>
      <family val="2"/>
      <scheme val="minor"/>
    </font>
    <font>
      <sz val="8"/>
      <name val="Calibri"/>
      <family val="2"/>
      <scheme val="minor"/>
    </font>
    <font>
      <sz val="11"/>
      <name val="Calibri"/>
      <family val="2"/>
      <scheme val="minor"/>
    </font>
    <font>
      <b/>
      <sz val="11"/>
      <color theme="0"/>
      <name val="Calibri"/>
      <family val="2"/>
      <scheme val="minor"/>
    </font>
    <font>
      <b/>
      <sz val="11"/>
      <color theme="1"/>
      <name val="Calibri"/>
      <family val="2"/>
      <scheme val="minor"/>
    </font>
    <font>
      <sz val="16"/>
      <color theme="1"/>
      <name val="Calibri"/>
      <family val="2"/>
      <scheme val="minor"/>
    </font>
    <font>
      <sz val="18"/>
      <color theme="1"/>
      <name val="Calibri"/>
      <family val="2"/>
      <scheme val="minor"/>
    </font>
    <font>
      <b/>
      <sz val="11"/>
      <color theme="1" tint="4.9989318521683403E-2"/>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sz val="12"/>
      <color theme="1"/>
      <name val="Calibri"/>
      <family val="2"/>
      <scheme val="minor"/>
    </font>
    <font>
      <b/>
      <sz val="16"/>
      <color theme="1"/>
      <name val="Calibri"/>
      <family val="2"/>
      <scheme val="minor"/>
    </font>
    <font>
      <sz val="20"/>
      <color theme="1"/>
      <name val="Calibri"/>
      <family val="2"/>
      <scheme val="minor"/>
    </font>
    <font>
      <sz val="11"/>
      <color theme="1"/>
      <name val="Calibri"/>
      <family val="2"/>
      <scheme val="minor"/>
    </font>
  </fonts>
  <fills count="20">
    <fill>
      <patternFill patternType="none"/>
    </fill>
    <fill>
      <patternFill patternType="gray125"/>
    </fill>
    <fill>
      <patternFill patternType="solid">
        <fgColor theme="9" tint="0.79998168889431442"/>
        <bgColor theme="9" tint="0.79998168889431442"/>
      </patternFill>
    </fill>
    <fill>
      <patternFill patternType="solid">
        <fgColor theme="9" tint="0.59999389629810485"/>
        <bgColor indexed="64"/>
      </patternFill>
    </fill>
    <fill>
      <patternFill patternType="solid">
        <fgColor theme="9"/>
        <bgColor theme="9"/>
      </patternFill>
    </fill>
    <fill>
      <patternFill patternType="solid">
        <fgColor theme="5" tint="-0.249977111117893"/>
        <bgColor indexed="64"/>
      </patternFill>
    </fill>
    <fill>
      <patternFill patternType="solid">
        <fgColor theme="5"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theme="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rgb="FF00B0F0"/>
        <bgColor indexed="64"/>
      </patternFill>
    </fill>
    <fill>
      <patternFill patternType="solid">
        <fgColor theme="4" tint="-0.249977111117893"/>
        <bgColor indexed="64"/>
      </patternFill>
    </fill>
    <fill>
      <patternFill patternType="solid">
        <fgColor rgb="FF0070C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1"/>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15" fillId="0" borderId="0" applyFont="0" applyFill="0" applyBorder="0" applyAlignment="0" applyProtection="0"/>
  </cellStyleXfs>
  <cellXfs count="135">
    <xf numFmtId="0" fontId="0" fillId="0" borderId="0" xfId="0"/>
    <xf numFmtId="0" fontId="0" fillId="0" borderId="0" xfId="0" applyNumberFormat="1"/>
    <xf numFmtId="0" fontId="0" fillId="0" borderId="2" xfId="0" applyFont="1" applyBorder="1"/>
    <xf numFmtId="0" fontId="0" fillId="2" borderId="2" xfId="0" applyFont="1" applyFill="1" applyBorder="1"/>
    <xf numFmtId="0" fontId="2" fillId="0" borderId="1" xfId="0" applyNumberFormat="1" applyFont="1" applyFill="1" applyBorder="1"/>
    <xf numFmtId="0" fontId="2" fillId="0" borderId="2" xfId="0" applyNumberFormat="1" applyFont="1" applyFill="1" applyBorder="1"/>
    <xf numFmtId="0" fontId="2" fillId="0" borderId="3" xfId="0" applyNumberFormat="1" applyFont="1" applyFill="1" applyBorder="1"/>
    <xf numFmtId="0" fontId="2" fillId="3" borderId="2" xfId="0" applyNumberFormat="1" applyFont="1" applyFill="1" applyBorder="1"/>
    <xf numFmtId="0" fontId="0" fillId="3" borderId="0" xfId="0" applyFill="1"/>
    <xf numFmtId="0" fontId="0" fillId="2" borderId="2" xfId="0" applyNumberFormat="1" applyFont="1" applyFill="1" applyBorder="1"/>
    <xf numFmtId="0" fontId="0" fillId="0" borderId="2" xfId="0" applyNumberFormat="1" applyFont="1" applyBorder="1"/>
    <xf numFmtId="0" fontId="0" fillId="0" borderId="2" xfId="0" applyBorder="1"/>
    <xf numFmtId="0" fontId="0" fillId="3" borderId="0" xfId="0" applyFill="1" applyAlignment="1">
      <alignment wrapText="1"/>
    </xf>
    <xf numFmtId="164" fontId="0" fillId="0" borderId="0" xfId="0" applyNumberFormat="1"/>
    <xf numFmtId="165" fontId="0" fillId="0" borderId="0" xfId="0" applyNumberFormat="1"/>
    <xf numFmtId="17" fontId="0" fillId="0" borderId="0" xfId="0" applyNumberFormat="1"/>
    <xf numFmtId="2" fontId="0" fillId="0" borderId="0" xfId="0" applyNumberFormat="1"/>
    <xf numFmtId="0" fontId="5" fillId="0" borderId="0" xfId="0" applyFont="1" applyAlignment="1">
      <alignment wrapText="1"/>
    </xf>
    <xf numFmtId="0" fontId="0" fillId="3" borderId="0" xfId="0" applyFont="1" applyFill="1"/>
    <xf numFmtId="0" fontId="4" fillId="0" borderId="0" xfId="0" applyFont="1"/>
    <xf numFmtId="0" fontId="3" fillId="4" borderId="1" xfId="0" applyNumberFormat="1" applyFont="1" applyFill="1" applyBorder="1"/>
    <xf numFmtId="0" fontId="0" fillId="2" borderId="1" xfId="0" applyNumberFormat="1" applyFont="1" applyFill="1" applyBorder="1"/>
    <xf numFmtId="0" fontId="0" fillId="0" borderId="1" xfId="0" applyNumberFormat="1" applyFont="1" applyBorder="1"/>
    <xf numFmtId="0" fontId="3" fillId="4" borderId="2" xfId="0" applyNumberFormat="1" applyFont="1" applyFill="1" applyBorder="1"/>
    <xf numFmtId="2" fontId="0" fillId="2" borderId="2" xfId="0" applyNumberFormat="1" applyFont="1" applyFill="1" applyBorder="1"/>
    <xf numFmtId="2" fontId="0" fillId="0" borderId="2" xfId="0" applyNumberFormat="1" applyFont="1" applyBorder="1"/>
    <xf numFmtId="0" fontId="0" fillId="5" borderId="0" xfId="0" applyNumberFormat="1" applyFill="1"/>
    <xf numFmtId="0" fontId="4" fillId="0" borderId="4" xfId="0" applyNumberFormat="1" applyFont="1" applyFill="1" applyBorder="1"/>
    <xf numFmtId="0" fontId="7" fillId="6" borderId="0" xfId="0" applyFont="1" applyFill="1"/>
    <xf numFmtId="0" fontId="4" fillId="6" borderId="0" xfId="0" applyFont="1" applyFill="1"/>
    <xf numFmtId="0" fontId="0" fillId="0" borderId="0" xfId="0" applyNumberFormat="1" applyFont="1" applyFill="1" applyBorder="1"/>
    <xf numFmtId="0" fontId="0" fillId="0" borderId="0" xfId="0" applyFont="1"/>
    <xf numFmtId="0" fontId="8" fillId="5" borderId="0" xfId="0" applyNumberFormat="1" applyFont="1" applyFill="1"/>
    <xf numFmtId="0" fontId="0" fillId="8" borderId="0" xfId="0" applyNumberFormat="1" applyFill="1"/>
    <xf numFmtId="0" fontId="0" fillId="9" borderId="0" xfId="0" applyNumberFormat="1" applyFill="1"/>
    <xf numFmtId="0" fontId="0" fillId="5" borderId="0" xfId="0" applyNumberFormat="1" applyFont="1" applyFill="1"/>
    <xf numFmtId="0" fontId="4" fillId="7" borderId="4" xfId="0" applyFont="1" applyFill="1" applyBorder="1"/>
    <xf numFmtId="0" fontId="4" fillId="0" borderId="4" xfId="0" applyFont="1" applyBorder="1"/>
    <xf numFmtId="0" fontId="0" fillId="0" borderId="4" xfId="0" applyBorder="1"/>
    <xf numFmtId="0" fontId="0" fillId="0" borderId="4" xfId="0" applyNumberFormat="1" applyBorder="1"/>
    <xf numFmtId="0" fontId="0" fillId="0" borderId="4" xfId="0" applyNumberFormat="1" applyFont="1" applyFill="1" applyBorder="1"/>
    <xf numFmtId="0" fontId="4" fillId="0" borderId="4" xfId="0" applyFont="1" applyFill="1" applyBorder="1"/>
    <xf numFmtId="0" fontId="0" fillId="0" borderId="3" xfId="0" applyFont="1" applyBorder="1"/>
    <xf numFmtId="0" fontId="0" fillId="2" borderId="3" xfId="0" applyFont="1" applyFill="1" applyBorder="1"/>
    <xf numFmtId="0" fontId="3" fillId="4" borderId="3" xfId="0" applyNumberFormat="1" applyFont="1" applyFill="1" applyBorder="1"/>
    <xf numFmtId="10" fontId="0" fillId="0" borderId="4" xfId="0" applyNumberFormat="1" applyBorder="1"/>
    <xf numFmtId="9" fontId="0" fillId="0" borderId="4" xfId="0" applyNumberFormat="1" applyBorder="1"/>
    <xf numFmtId="2" fontId="0" fillId="0" borderId="4" xfId="0" applyNumberFormat="1" applyBorder="1"/>
    <xf numFmtId="166" fontId="3" fillId="4" borderId="2" xfId="0" applyNumberFormat="1" applyFont="1" applyFill="1" applyBorder="1"/>
    <xf numFmtId="0" fontId="3" fillId="5" borderId="2" xfId="0" applyNumberFormat="1" applyFont="1" applyFill="1" applyBorder="1"/>
    <xf numFmtId="2" fontId="3" fillId="4" borderId="2" xfId="0" applyNumberFormat="1" applyFont="1" applyFill="1" applyBorder="1"/>
    <xf numFmtId="0" fontId="3" fillId="8" borderId="2" xfId="0" applyNumberFormat="1" applyFont="1" applyFill="1" applyBorder="1"/>
    <xf numFmtId="166" fontId="0" fillId="2" borderId="2" xfId="0" applyNumberFormat="1" applyFont="1" applyFill="1" applyBorder="1"/>
    <xf numFmtId="0" fontId="0" fillId="2" borderId="3" xfId="0" applyNumberFormat="1" applyFont="1" applyFill="1" applyBorder="1"/>
    <xf numFmtId="166" fontId="0" fillId="0" borderId="2" xfId="0" applyNumberFormat="1" applyFont="1" applyBorder="1"/>
    <xf numFmtId="2" fontId="0" fillId="2" borderId="3" xfId="0" applyNumberFormat="1" applyFont="1" applyFill="1" applyBorder="1"/>
    <xf numFmtId="2" fontId="0" fillId="0" borderId="3" xfId="0" applyNumberFormat="1" applyFont="1" applyBorder="1"/>
    <xf numFmtId="10" fontId="0" fillId="0" borderId="0" xfId="0" applyNumberFormat="1"/>
    <xf numFmtId="0" fontId="0" fillId="7" borderId="4" xfId="0" applyFill="1" applyBorder="1"/>
    <xf numFmtId="0" fontId="9" fillId="0" borderId="0" xfId="0" applyFont="1"/>
    <xf numFmtId="0" fontId="0" fillId="0" borderId="4" xfId="0" applyFill="1" applyBorder="1"/>
    <xf numFmtId="0" fontId="10" fillId="0" borderId="0" xfId="0" applyFont="1"/>
    <xf numFmtId="0" fontId="11" fillId="0" borderId="0" xfId="0" applyFont="1" applyAlignment="1">
      <alignment wrapText="1"/>
    </xf>
    <xf numFmtId="167" fontId="0" fillId="0" borderId="0" xfId="0" applyNumberFormat="1" applyAlignment="1">
      <alignment horizontal="center"/>
    </xf>
    <xf numFmtId="168" fontId="0" fillId="0" borderId="4" xfId="0" applyNumberFormat="1" applyBorder="1"/>
    <xf numFmtId="0" fontId="0" fillId="0" borderId="0" xfId="0" pivotButton="1"/>
    <xf numFmtId="0" fontId="0" fillId="0" borderId="4" xfId="0" applyBorder="1" applyAlignment="1">
      <alignment horizontal="left"/>
    </xf>
    <xf numFmtId="0" fontId="0" fillId="0" borderId="0" xfId="0" applyAlignment="1">
      <alignment horizontal="center"/>
    </xf>
    <xf numFmtId="0" fontId="0" fillId="0" borderId="0" xfId="0" applyAlignment="1">
      <alignment horizontal="center" wrapText="1"/>
    </xf>
    <xf numFmtId="0" fontId="13" fillId="0" borderId="0" xfId="0" applyFont="1"/>
    <xf numFmtId="0" fontId="0" fillId="11" borderId="4" xfId="0" applyFill="1" applyBorder="1"/>
    <xf numFmtId="16" fontId="0" fillId="11" borderId="4" xfId="0" applyNumberFormat="1" applyFill="1" applyBorder="1"/>
    <xf numFmtId="10" fontId="0" fillId="11" borderId="4" xfId="0" applyNumberFormat="1" applyFill="1" applyBorder="1"/>
    <xf numFmtId="0" fontId="0" fillId="12" borderId="4" xfId="0" applyFill="1" applyBorder="1"/>
    <xf numFmtId="10" fontId="0" fillId="12" borderId="4" xfId="0" applyNumberFormat="1" applyFill="1" applyBorder="1"/>
    <xf numFmtId="0" fontId="0" fillId="0" borderId="0" xfId="0" applyAlignment="1">
      <alignment horizontal="left"/>
    </xf>
    <xf numFmtId="2" fontId="0" fillId="0" borderId="4" xfId="0" applyNumberFormat="1" applyFont="1" applyFill="1" applyBorder="1"/>
    <xf numFmtId="0" fontId="11" fillId="0" borderId="0" xfId="0" applyFont="1"/>
    <xf numFmtId="0" fontId="5" fillId="0" borderId="0" xfId="0" applyFont="1"/>
    <xf numFmtId="0" fontId="6" fillId="0" borderId="0" xfId="0" applyFont="1"/>
    <xf numFmtId="0" fontId="0" fillId="0" borderId="0" xfId="0" applyAlignment="1">
      <alignment wrapText="1"/>
    </xf>
    <xf numFmtId="0" fontId="0" fillId="0" borderId="0" xfId="0" applyBorder="1"/>
    <xf numFmtId="2" fontId="0" fillId="0" borderId="0" xfId="0" applyNumberFormat="1" applyBorder="1"/>
    <xf numFmtId="2" fontId="0" fillId="0" borderId="0" xfId="0" applyNumberFormat="1" applyFont="1" applyFill="1" applyBorder="1"/>
    <xf numFmtId="0" fontId="0" fillId="13" borderId="0" xfId="0" applyFill="1"/>
    <xf numFmtId="2" fontId="0" fillId="13" borderId="0" xfId="0" applyNumberFormat="1" applyFill="1" applyBorder="1"/>
    <xf numFmtId="0" fontId="14" fillId="0" borderId="0" xfId="0" applyFont="1"/>
    <xf numFmtId="0" fontId="0" fillId="11" borderId="4" xfId="0" applyFill="1" applyBorder="1" applyAlignment="1">
      <alignment wrapText="1"/>
    </xf>
    <xf numFmtId="0" fontId="0" fillId="11" borderId="4" xfId="0" applyFill="1" applyBorder="1" applyAlignment="1">
      <alignment horizontal="left"/>
    </xf>
    <xf numFmtId="0" fontId="0" fillId="14" borderId="4" xfId="0" applyFill="1" applyBorder="1"/>
    <xf numFmtId="0" fontId="0" fillId="14" borderId="4" xfId="0" applyNumberFormat="1" applyFont="1" applyFill="1" applyBorder="1"/>
    <xf numFmtId="0" fontId="0" fillId="14" borderId="4" xfId="0" applyFill="1" applyBorder="1" applyAlignment="1">
      <alignment wrapText="1"/>
    </xf>
    <xf numFmtId="0" fontId="0" fillId="0" borderId="0" xfId="0" applyFill="1"/>
    <xf numFmtId="0" fontId="0" fillId="11" borderId="4" xfId="0" applyFont="1" applyFill="1" applyBorder="1"/>
    <xf numFmtId="0" fontId="0" fillId="15" borderId="0" xfId="0" applyFill="1"/>
    <xf numFmtId="0" fontId="0" fillId="10" borderId="0" xfId="0" applyFill="1"/>
    <xf numFmtId="0" fontId="0" fillId="0" borderId="0" xfId="0" applyFill="1" applyAlignment="1">
      <alignment wrapText="1"/>
    </xf>
    <xf numFmtId="0" fontId="0" fillId="5" borderId="0" xfId="0" applyFill="1"/>
    <xf numFmtId="0" fontId="0" fillId="16" borderId="0" xfId="0" applyFill="1"/>
    <xf numFmtId="9" fontId="0" fillId="0" borderId="4" xfId="1" applyFont="1" applyBorder="1"/>
    <xf numFmtId="0" fontId="0" fillId="6" borderId="4" xfId="0" applyFill="1" applyBorder="1"/>
    <xf numFmtId="0" fontId="0" fillId="19" borderId="0" xfId="0" applyFill="1"/>
    <xf numFmtId="2" fontId="0" fillId="19" borderId="0" xfId="0" applyNumberFormat="1" applyFill="1" applyBorder="1"/>
    <xf numFmtId="0" fontId="0" fillId="0" borderId="0" xfId="0" applyAlignment="1">
      <alignment horizontal="left"/>
    </xf>
    <xf numFmtId="0" fontId="4" fillId="0" borderId="0" xfId="0" applyNumberFormat="1" applyFont="1" applyFill="1" applyBorder="1"/>
    <xf numFmtId="0" fontId="0" fillId="0" borderId="0" xfId="0" applyAlignment="1">
      <alignment horizontal="left"/>
    </xf>
    <xf numFmtId="0" fontId="0" fillId="3" borderId="4" xfId="0" applyFill="1" applyBorder="1"/>
    <xf numFmtId="8" fontId="0" fillId="0" borderId="0" xfId="0" applyNumberFormat="1"/>
    <xf numFmtId="0" fontId="5" fillId="3" borderId="0" xfId="0" applyFont="1" applyFill="1" applyAlignment="1">
      <alignment horizontal="center" wrapText="1"/>
    </xf>
    <xf numFmtId="0" fontId="0" fillId="18" borderId="0" xfId="0" applyFill="1" applyAlignment="1">
      <alignment horizontal="center"/>
    </xf>
    <xf numFmtId="0" fontId="11" fillId="3" borderId="0" xfId="0" applyFont="1" applyFill="1" applyAlignment="1">
      <alignment horizontal="center"/>
    </xf>
    <xf numFmtId="0" fontId="5" fillId="3" borderId="0" xfId="0" applyFont="1" applyFill="1" applyAlignment="1">
      <alignment horizontal="center"/>
    </xf>
    <xf numFmtId="0" fontId="0" fillId="3" borderId="0" xfId="0" applyFill="1" applyAlignment="1">
      <alignment horizontal="center"/>
    </xf>
    <xf numFmtId="0" fontId="5" fillId="17" borderId="0" xfId="0" applyFont="1" applyFill="1" applyAlignment="1">
      <alignment horizontal="center"/>
    </xf>
    <xf numFmtId="0" fontId="6" fillId="6" borderId="0" xfId="0" applyFont="1" applyFill="1" applyAlignment="1">
      <alignment horizontal="center"/>
    </xf>
    <xf numFmtId="0" fontId="5" fillId="0" borderId="0" xfId="0" applyFont="1" applyAlignment="1">
      <alignment horizontal="center" wrapText="1"/>
    </xf>
    <xf numFmtId="0" fontId="0" fillId="0" borderId="0" xfId="0" applyAlignment="1">
      <alignment horizontal="center"/>
    </xf>
    <xf numFmtId="0" fontId="12" fillId="3" borderId="0" xfId="0" applyFont="1" applyFill="1" applyAlignment="1">
      <alignment horizontal="center" wrapText="1"/>
    </xf>
    <xf numFmtId="0" fontId="11" fillId="0" borderId="4" xfId="0" applyFont="1" applyBorder="1" applyAlignment="1">
      <alignment horizontal="center"/>
    </xf>
    <xf numFmtId="0" fontId="0" fillId="3" borderId="0" xfId="0" applyFill="1" applyAlignment="1">
      <alignment horizontal="center" wrapText="1"/>
    </xf>
    <xf numFmtId="0" fontId="0" fillId="0" borderId="0" xfId="0" applyAlignment="1">
      <alignment horizontal="center" wrapText="1"/>
    </xf>
    <xf numFmtId="0" fontId="12" fillId="0" borderId="0" xfId="0" applyFont="1" applyAlignment="1">
      <alignment horizontal="center" wrapText="1"/>
    </xf>
    <xf numFmtId="0" fontId="5" fillId="0" borderId="0" xfId="0" applyFont="1" applyAlignment="1">
      <alignment horizontal="center"/>
    </xf>
    <xf numFmtId="0" fontId="0" fillId="0" borderId="0" xfId="0" applyAlignment="1">
      <alignment horizontal="left"/>
    </xf>
    <xf numFmtId="0" fontId="0" fillId="10" borderId="4" xfId="0" applyFont="1" applyFill="1" applyBorder="1" applyAlignment="1">
      <alignment horizontal="center"/>
    </xf>
    <xf numFmtId="0" fontId="0" fillId="10" borderId="4" xfId="0" applyFill="1" applyBorder="1" applyAlignment="1">
      <alignment horizontal="center"/>
    </xf>
    <xf numFmtId="0" fontId="0" fillId="0" borderId="4" xfId="0" applyBorder="1" applyAlignment="1">
      <alignment horizontal="center" wrapText="1"/>
    </xf>
    <xf numFmtId="0" fontId="0" fillId="0" borderId="4" xfId="0" applyBorder="1" applyAlignment="1">
      <alignment horizontal="center"/>
    </xf>
    <xf numFmtId="0" fontId="0" fillId="0" borderId="0" xfId="0" applyAlignment="1">
      <alignment horizontal="left" wrapText="1"/>
    </xf>
    <xf numFmtId="0" fontId="0" fillId="0" borderId="5" xfId="0" applyBorder="1" applyAlignment="1">
      <alignment horizontal="center" wrapText="1"/>
    </xf>
    <xf numFmtId="0" fontId="0" fillId="0" borderId="6" xfId="0" applyBorder="1" applyAlignment="1">
      <alignment horizontal="center"/>
    </xf>
    <xf numFmtId="0" fontId="11" fillId="0" borderId="0" xfId="0" applyFont="1" applyAlignment="1">
      <alignment horizontal="center"/>
    </xf>
    <xf numFmtId="0" fontId="12" fillId="0" borderId="0" xfId="0" applyFont="1" applyAlignment="1">
      <alignment horizontal="left" wrapText="1"/>
    </xf>
    <xf numFmtId="0" fontId="12" fillId="0" borderId="0" xfId="0" applyFont="1" applyAlignment="1">
      <alignment horizontal="left"/>
    </xf>
    <xf numFmtId="0" fontId="6" fillId="0" borderId="0" xfId="0" applyFont="1" applyAlignment="1">
      <alignment horizontal="center" vertical="center" wrapText="1"/>
    </xf>
  </cellXfs>
  <cellStyles count="2">
    <cellStyle name="Normal" xfId="0" builtinId="0"/>
    <cellStyle name="Percent" xfId="1" builtinId="5"/>
  </cellStyles>
  <dxfs count="15">
    <dxf>
      <numFmt numFmtId="0" formatCode="General"/>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r>
              <a:rPr lang="en-US" baseline="0"/>
              <a:t> VS Rate of inflation of sectors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'final answers'!$D$3</c:f>
              <c:strCache>
                <c:ptCount val="1"/>
                <c:pt idx="0">
                  <c:v>rural</c:v>
                </c:pt>
              </c:strCache>
            </c:strRef>
          </c:tx>
          <c:spPr>
            <a:solidFill>
              <a:schemeClr val="accent1"/>
            </a:solidFill>
            <a:ln>
              <a:noFill/>
            </a:ln>
            <a:effectLst/>
          </c:spPr>
          <c:invertIfNegative val="0"/>
          <c:cat>
            <c:strRef>
              <c:f>'final answers'!$C$4:$C$12</c:f>
              <c:strCache>
                <c:ptCount val="9"/>
                <c:pt idx="0">
                  <c:v>foods</c:v>
                </c:pt>
                <c:pt idx="1">
                  <c:v>energy</c:v>
                </c:pt>
                <c:pt idx="2">
                  <c:v>transportation</c:v>
                </c:pt>
                <c:pt idx="3">
                  <c:v>education</c:v>
                </c:pt>
                <c:pt idx="4">
                  <c:v>clothing and personal items</c:v>
                </c:pt>
                <c:pt idx="5">
                  <c:v>health and recreation</c:v>
                </c:pt>
                <c:pt idx="6">
                  <c:v>other consumables</c:v>
                </c:pt>
                <c:pt idx="7">
                  <c:v>Miscellaneous</c:v>
                </c:pt>
                <c:pt idx="8">
                  <c:v>housing and household</c:v>
                </c:pt>
              </c:strCache>
            </c:strRef>
          </c:cat>
          <c:val>
            <c:numRef>
              <c:f>'final answers'!$D$4:$D$12</c:f>
              <c:numCache>
                <c:formatCode>0%</c:formatCode>
                <c:ptCount val="9"/>
                <c:pt idx="0">
                  <c:v>0.66997156812714209</c:v>
                </c:pt>
                <c:pt idx="1">
                  <c:v>0.72985781990521326</c:v>
                </c:pt>
                <c:pt idx="2">
                  <c:v>0.64278799612778315</c:v>
                </c:pt>
                <c:pt idx="3">
                  <c:v>0.73699421965317935</c:v>
                </c:pt>
                <c:pt idx="4">
                  <c:v>0.78271138403401042</c:v>
                </c:pt>
                <c:pt idx="5">
                  <c:v>0.74349083895853429</c:v>
                </c:pt>
                <c:pt idx="6">
                  <c:v>0.90199809705042833</c:v>
                </c:pt>
                <c:pt idx="7">
                  <c:v>0.72596153846153844</c:v>
                </c:pt>
                <c:pt idx="8">
                  <c:v>0.71564885496183217</c:v>
                </c:pt>
              </c:numCache>
            </c:numRef>
          </c:val>
          <c:extLst>
            <c:ext xmlns:c16="http://schemas.microsoft.com/office/drawing/2014/chart" uri="{C3380CC4-5D6E-409C-BE32-E72D297353CC}">
              <c16:uniqueId val="{00000000-AFF9-4584-9CCB-062E3DD16A91}"/>
            </c:ext>
          </c:extLst>
        </c:ser>
        <c:ser>
          <c:idx val="1"/>
          <c:order val="1"/>
          <c:tx>
            <c:strRef>
              <c:f>'final answers'!$E$3</c:f>
              <c:strCache>
                <c:ptCount val="1"/>
                <c:pt idx="0">
                  <c:v>rural-urban</c:v>
                </c:pt>
              </c:strCache>
            </c:strRef>
          </c:tx>
          <c:spPr>
            <a:solidFill>
              <a:schemeClr val="accent2"/>
            </a:solidFill>
            <a:ln>
              <a:noFill/>
            </a:ln>
            <a:effectLst/>
          </c:spPr>
          <c:invertIfNegative val="0"/>
          <c:cat>
            <c:strRef>
              <c:f>'final answers'!$C$4:$C$12</c:f>
              <c:strCache>
                <c:ptCount val="9"/>
                <c:pt idx="0">
                  <c:v>foods</c:v>
                </c:pt>
                <c:pt idx="1">
                  <c:v>energy</c:v>
                </c:pt>
                <c:pt idx="2">
                  <c:v>transportation</c:v>
                </c:pt>
                <c:pt idx="3">
                  <c:v>education</c:v>
                </c:pt>
                <c:pt idx="4">
                  <c:v>clothing and personal items</c:v>
                </c:pt>
                <c:pt idx="5">
                  <c:v>health and recreation</c:v>
                </c:pt>
                <c:pt idx="6">
                  <c:v>other consumables</c:v>
                </c:pt>
                <c:pt idx="7">
                  <c:v>Miscellaneous</c:v>
                </c:pt>
                <c:pt idx="8">
                  <c:v>housing and household</c:v>
                </c:pt>
              </c:strCache>
            </c:strRef>
          </c:cat>
          <c:val>
            <c:numRef>
              <c:f>'final answers'!$E$4:$E$12</c:f>
              <c:numCache>
                <c:formatCode>0%</c:formatCode>
                <c:ptCount val="9"/>
                <c:pt idx="0">
                  <c:v>0.67982232578460633</c:v>
                </c:pt>
                <c:pt idx="1">
                  <c:v>0.73270142180094799</c:v>
                </c:pt>
                <c:pt idx="2">
                  <c:v>0.59689922480620161</c:v>
                </c:pt>
                <c:pt idx="3">
                  <c:v>0.70945945945945954</c:v>
                </c:pt>
                <c:pt idx="4">
                  <c:v>0.74769230769230788</c:v>
                </c:pt>
                <c:pt idx="5">
                  <c:v>0.72332206663447607</c:v>
                </c:pt>
                <c:pt idx="6">
                  <c:v>0.91246431969552821</c:v>
                </c:pt>
                <c:pt idx="7">
                  <c:v>0.69104908565928758</c:v>
                </c:pt>
                <c:pt idx="8">
                  <c:v>0.67175572519083959</c:v>
                </c:pt>
              </c:numCache>
            </c:numRef>
          </c:val>
          <c:extLst>
            <c:ext xmlns:c16="http://schemas.microsoft.com/office/drawing/2014/chart" uri="{C3380CC4-5D6E-409C-BE32-E72D297353CC}">
              <c16:uniqueId val="{00000001-AFF9-4584-9CCB-062E3DD16A91}"/>
            </c:ext>
          </c:extLst>
        </c:ser>
        <c:ser>
          <c:idx val="2"/>
          <c:order val="2"/>
          <c:tx>
            <c:strRef>
              <c:f>'final answers'!$F$3</c:f>
              <c:strCache>
                <c:ptCount val="1"/>
                <c:pt idx="0">
                  <c:v>urban</c:v>
                </c:pt>
              </c:strCache>
            </c:strRef>
          </c:tx>
          <c:spPr>
            <a:solidFill>
              <a:schemeClr val="accent3"/>
            </a:solidFill>
            <a:ln>
              <a:noFill/>
            </a:ln>
            <a:effectLst/>
          </c:spPr>
          <c:invertIfNegative val="0"/>
          <c:cat>
            <c:strRef>
              <c:f>'final answers'!$C$4:$C$12</c:f>
              <c:strCache>
                <c:ptCount val="9"/>
                <c:pt idx="0">
                  <c:v>foods</c:v>
                </c:pt>
                <c:pt idx="1">
                  <c:v>energy</c:v>
                </c:pt>
                <c:pt idx="2">
                  <c:v>transportation</c:v>
                </c:pt>
                <c:pt idx="3">
                  <c:v>education</c:v>
                </c:pt>
                <c:pt idx="4">
                  <c:v>clothing and personal items</c:v>
                </c:pt>
                <c:pt idx="5">
                  <c:v>health and recreation</c:v>
                </c:pt>
                <c:pt idx="6">
                  <c:v>other consumables</c:v>
                </c:pt>
                <c:pt idx="7">
                  <c:v>Miscellaneous</c:v>
                </c:pt>
                <c:pt idx="8">
                  <c:v>housing and household</c:v>
                </c:pt>
              </c:strCache>
            </c:strRef>
          </c:cat>
          <c:val>
            <c:numRef>
              <c:f>'final answers'!$F$4:$F$12</c:f>
              <c:numCache>
                <c:formatCode>0%</c:formatCode>
                <c:ptCount val="9"/>
                <c:pt idx="0">
                  <c:v>0.69652717233362393</c:v>
                </c:pt>
                <c:pt idx="1">
                  <c:v>0.74003795066413658</c:v>
                </c:pt>
                <c:pt idx="2">
                  <c:v>0.55426356589147285</c:v>
                </c:pt>
                <c:pt idx="3">
                  <c:v>0.68888888888888899</c:v>
                </c:pt>
                <c:pt idx="4">
                  <c:v>0.69667458432304052</c:v>
                </c:pt>
                <c:pt idx="5">
                  <c:v>0.69758454106280188</c:v>
                </c:pt>
                <c:pt idx="6">
                  <c:v>0.94106463878326985</c:v>
                </c:pt>
                <c:pt idx="7">
                  <c:v>0.65477338476374147</c:v>
                </c:pt>
                <c:pt idx="8">
                  <c:v>0.62309160305343514</c:v>
                </c:pt>
              </c:numCache>
            </c:numRef>
          </c:val>
          <c:extLst>
            <c:ext xmlns:c16="http://schemas.microsoft.com/office/drawing/2014/chart" uri="{C3380CC4-5D6E-409C-BE32-E72D297353CC}">
              <c16:uniqueId val="{00000002-AFF9-4584-9CCB-062E3DD16A91}"/>
            </c:ext>
          </c:extLst>
        </c:ser>
        <c:dLbls>
          <c:showLegendKey val="0"/>
          <c:showVal val="0"/>
          <c:showCatName val="0"/>
          <c:showSerName val="0"/>
          <c:showPercent val="0"/>
          <c:showBubbleSize val="0"/>
        </c:dLbls>
        <c:gapWidth val="150"/>
        <c:axId val="1378276863"/>
        <c:axId val="1378276447"/>
      </c:barChart>
      <c:catAx>
        <c:axId val="137827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76447"/>
        <c:crosses val="autoZero"/>
        <c:auto val="1"/>
        <c:lblAlgn val="ctr"/>
        <c:lblOffset val="100"/>
        <c:noMultiLvlLbl val="0"/>
      </c:catAx>
      <c:valAx>
        <c:axId val="1378276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7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between rate of inflation of general index and rate of inflation of items vs items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'final answers'!$E$97:$AH$97</c:f>
              <c:strCache>
                <c:ptCount val="30"/>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Food</c:v>
                </c:pt>
                <c:pt idx="14">
                  <c:v>Pan, tobacco and intoxicants</c:v>
                </c:pt>
                <c:pt idx="15">
                  <c:v>Clothing</c:v>
                </c:pt>
                <c:pt idx="16">
                  <c:v>Footwear</c:v>
                </c:pt>
                <c:pt idx="17">
                  <c:v>Clothing and footwear</c:v>
                </c:pt>
                <c:pt idx="18">
                  <c:v>Personal care and effects</c:v>
                </c:pt>
                <c:pt idx="19">
                  <c:v>clothing and personal items</c:v>
                </c:pt>
                <c:pt idx="20">
                  <c:v>Fuel and light</c:v>
                </c:pt>
                <c:pt idx="21">
                  <c:v>Housing</c:v>
                </c:pt>
                <c:pt idx="22">
                  <c:v>Household goods and services</c:v>
                </c:pt>
                <c:pt idx="23">
                  <c:v>housing and household</c:v>
                </c:pt>
                <c:pt idx="24">
                  <c:v>Health</c:v>
                </c:pt>
                <c:pt idx="25">
                  <c:v>Recreation and amusement</c:v>
                </c:pt>
                <c:pt idx="26">
                  <c:v>health and recreation</c:v>
                </c:pt>
                <c:pt idx="27">
                  <c:v>Transport and communication</c:v>
                </c:pt>
                <c:pt idx="28">
                  <c:v>Education</c:v>
                </c:pt>
                <c:pt idx="29">
                  <c:v>Miscellaneous</c:v>
                </c:pt>
              </c:strCache>
            </c:strRef>
          </c:cat>
          <c:val>
            <c:numRef>
              <c:f>'final answers'!$E$98:$AH$98</c:f>
              <c:numCache>
                <c:formatCode>General</c:formatCode>
                <c:ptCount val="30"/>
                <c:pt idx="0">
                  <c:v>0.49470364846800768</c:v>
                </c:pt>
                <c:pt idx="1">
                  <c:v>0.57595436784305243</c:v>
                </c:pt>
                <c:pt idx="2">
                  <c:v>0.83239093154351762</c:v>
                </c:pt>
                <c:pt idx="3">
                  <c:v>0.56160650683987767</c:v>
                </c:pt>
                <c:pt idx="4">
                  <c:v>0.500341942003942</c:v>
                </c:pt>
                <c:pt idx="5">
                  <c:v>0.13156784938753788</c:v>
                </c:pt>
                <c:pt idx="6">
                  <c:v>0.58550433976888883</c:v>
                </c:pt>
                <c:pt idx="7">
                  <c:v>0.38508665079583282</c:v>
                </c:pt>
                <c:pt idx="8">
                  <c:v>0.61512437468829861</c:v>
                </c:pt>
                <c:pt idx="9">
                  <c:v>0.32670451460573924</c:v>
                </c:pt>
                <c:pt idx="10">
                  <c:v>0.26813423858374036</c:v>
                </c:pt>
                <c:pt idx="11">
                  <c:v>0.37388976407998603</c:v>
                </c:pt>
                <c:pt idx="12">
                  <c:v>0.90367477238723903</c:v>
                </c:pt>
                <c:pt idx="13">
                  <c:v>0.91492343375920782</c:v>
                </c:pt>
                <c:pt idx="14">
                  <c:v>0.19114815554083173</c:v>
                </c:pt>
                <c:pt idx="15">
                  <c:v>0.33064391278714911</c:v>
                </c:pt>
                <c:pt idx="16">
                  <c:v>0.32557247149452689</c:v>
                </c:pt>
                <c:pt idx="17">
                  <c:v>0.32761543744505334</c:v>
                </c:pt>
                <c:pt idx="18">
                  <c:v>0.46469597580237271</c:v>
                </c:pt>
                <c:pt idx="19">
                  <c:v>0.42850955521986173</c:v>
                </c:pt>
                <c:pt idx="20">
                  <c:v>0.31489086078424861</c:v>
                </c:pt>
                <c:pt idx="21">
                  <c:v>0.18614779168600956</c:v>
                </c:pt>
                <c:pt idx="22">
                  <c:v>1.7415604049406841E-2</c:v>
                </c:pt>
                <c:pt idx="23">
                  <c:v>1.7415604049406841E-2</c:v>
                </c:pt>
                <c:pt idx="24">
                  <c:v>-2.0856887329046538E-2</c:v>
                </c:pt>
                <c:pt idx="25">
                  <c:v>0.39859479076034454</c:v>
                </c:pt>
                <c:pt idx="26">
                  <c:v>0.17582481928449695</c:v>
                </c:pt>
                <c:pt idx="27">
                  <c:v>0.53218937194305205</c:v>
                </c:pt>
                <c:pt idx="28">
                  <c:v>-0.11435719891250387</c:v>
                </c:pt>
                <c:pt idx="29">
                  <c:v>0.35355680755792612</c:v>
                </c:pt>
              </c:numCache>
            </c:numRef>
          </c:val>
          <c:extLst>
            <c:ext xmlns:c16="http://schemas.microsoft.com/office/drawing/2014/chart" uri="{C3380CC4-5D6E-409C-BE32-E72D297353CC}">
              <c16:uniqueId val="{00000000-31DA-4E19-B3EC-025070BB6AA0}"/>
            </c:ext>
          </c:extLst>
        </c:ser>
        <c:dLbls>
          <c:showLegendKey val="0"/>
          <c:showVal val="0"/>
          <c:showCatName val="0"/>
          <c:showSerName val="0"/>
          <c:showPercent val="0"/>
          <c:showBubbleSize val="0"/>
        </c:dLbls>
        <c:gapWidth val="219"/>
        <c:overlap val="-27"/>
        <c:axId val="533541872"/>
        <c:axId val="1529454640"/>
      </c:barChart>
      <c:catAx>
        <c:axId val="53354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54640"/>
        <c:crosses val="autoZero"/>
        <c:auto val="1"/>
        <c:lblAlgn val="ctr"/>
        <c:lblOffset val="100"/>
        <c:noMultiLvlLbl val="0"/>
      </c:catAx>
      <c:valAx>
        <c:axId val="152945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4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cpi assignment.xlsx]final answers!PivotTable1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of CPI general index and avg CPI of fuel and light for month on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'final answers'!$D$398</c:f>
              <c:strCache>
                <c:ptCount val="1"/>
                <c:pt idx="0">
                  <c:v>Average of General index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answers'!$C$399:$C$411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'final answers'!$D$399:$D$411</c:f>
              <c:numCache>
                <c:formatCode>General</c:formatCode>
                <c:ptCount val="12"/>
                <c:pt idx="0">
                  <c:v>166.45555555555558</c:v>
                </c:pt>
                <c:pt idx="1">
                  <c:v>166.62222222222221</c:v>
                </c:pt>
                <c:pt idx="2">
                  <c:v>167.2</c:v>
                </c:pt>
                <c:pt idx="3">
                  <c:v>168.64444444444447</c:v>
                </c:pt>
                <c:pt idx="4">
                  <c:v>170.34444444444443</c:v>
                </c:pt>
                <c:pt idx="5">
                  <c:v>166.9</c:v>
                </c:pt>
                <c:pt idx="6">
                  <c:v>167.91666666666666</c:v>
                </c:pt>
                <c:pt idx="7">
                  <c:v>168.63333333333333</c:v>
                </c:pt>
                <c:pt idx="8">
                  <c:v>169.21666666666667</c:v>
                </c:pt>
                <c:pt idx="9">
                  <c:v>171.04999999999998</c:v>
                </c:pt>
                <c:pt idx="10">
                  <c:v>171.38333333333335</c:v>
                </c:pt>
                <c:pt idx="11">
                  <c:v>170.88333333333333</c:v>
                </c:pt>
              </c:numCache>
            </c:numRef>
          </c:val>
          <c:smooth val="0"/>
          <c:extLst>
            <c:ext xmlns:c16="http://schemas.microsoft.com/office/drawing/2014/chart" uri="{C3380CC4-5D6E-409C-BE32-E72D297353CC}">
              <c16:uniqueId val="{00000000-8DF1-44D7-9A3F-D034F7D43ECA}"/>
            </c:ext>
          </c:extLst>
        </c:ser>
        <c:ser>
          <c:idx val="1"/>
          <c:order val="1"/>
          <c:tx>
            <c:strRef>
              <c:f>'final answers'!$E$398</c:f>
              <c:strCache>
                <c:ptCount val="1"/>
                <c:pt idx="0">
                  <c:v>Average of Fuel and light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'final answers'!$C$399:$C$411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'final answers'!$E$399:$E$411</c:f>
              <c:numCache>
                <c:formatCode>General</c:formatCode>
                <c:ptCount val="12"/>
                <c:pt idx="0">
                  <c:v>164.28888888888889</c:v>
                </c:pt>
                <c:pt idx="1">
                  <c:v>166.49999999999997</c:v>
                </c:pt>
                <c:pt idx="2">
                  <c:v>168.0888888888889</c:v>
                </c:pt>
                <c:pt idx="3">
                  <c:v>169.75555555555556</c:v>
                </c:pt>
                <c:pt idx="4">
                  <c:v>172.07777777777778</c:v>
                </c:pt>
                <c:pt idx="5">
                  <c:v>167.6</c:v>
                </c:pt>
                <c:pt idx="6">
                  <c:v>169.93333333333334</c:v>
                </c:pt>
                <c:pt idx="7">
                  <c:v>170.45000000000002</c:v>
                </c:pt>
                <c:pt idx="8">
                  <c:v>170.91666666666666</c:v>
                </c:pt>
                <c:pt idx="9">
                  <c:v>172.20000000000002</c:v>
                </c:pt>
                <c:pt idx="10">
                  <c:v>172.38333333333333</c:v>
                </c:pt>
                <c:pt idx="11">
                  <c:v>172.80000000000004</c:v>
                </c:pt>
              </c:numCache>
            </c:numRef>
          </c:val>
          <c:smooth val="0"/>
          <c:extLst>
            <c:ext xmlns:c16="http://schemas.microsoft.com/office/drawing/2014/chart" uri="{C3380CC4-5D6E-409C-BE32-E72D297353CC}">
              <c16:uniqueId val="{00000001-8DF1-44D7-9A3F-D034F7D43ECA}"/>
            </c:ext>
          </c:extLst>
        </c:ser>
        <c:dLbls>
          <c:showLegendKey val="0"/>
          <c:showVal val="0"/>
          <c:showCatName val="0"/>
          <c:showSerName val="0"/>
          <c:showPercent val="0"/>
          <c:showBubbleSize val="0"/>
        </c:dLbls>
        <c:marker val="1"/>
        <c:smooth val="0"/>
        <c:axId val="643889775"/>
        <c:axId val="643890191"/>
      </c:lineChart>
      <c:catAx>
        <c:axId val="64388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90191"/>
        <c:crosses val="autoZero"/>
        <c:auto val="1"/>
        <c:lblAlgn val="ctr"/>
        <c:lblOffset val="100"/>
        <c:noMultiLvlLbl val="0"/>
      </c:catAx>
      <c:valAx>
        <c:axId val="64389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cpi assignment.xlsx]final answers!PivotTable4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CPI of general index and avg CPI of oils and fats vs month on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'final answers'!$N$396</c:f>
              <c:strCache>
                <c:ptCount val="1"/>
                <c:pt idx="0">
                  <c:v>Average of General index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answers'!$M$397:$M$409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'final answers'!$N$397:$N$409</c:f>
              <c:numCache>
                <c:formatCode>General</c:formatCode>
                <c:ptCount val="12"/>
                <c:pt idx="0">
                  <c:v>166.45555555555558</c:v>
                </c:pt>
                <c:pt idx="1">
                  <c:v>166.62222222222221</c:v>
                </c:pt>
                <c:pt idx="2">
                  <c:v>167.2</c:v>
                </c:pt>
                <c:pt idx="3">
                  <c:v>168.64444444444447</c:v>
                </c:pt>
                <c:pt idx="4">
                  <c:v>170.34444444444443</c:v>
                </c:pt>
                <c:pt idx="5">
                  <c:v>166.9</c:v>
                </c:pt>
                <c:pt idx="6">
                  <c:v>167.91666666666666</c:v>
                </c:pt>
                <c:pt idx="7">
                  <c:v>168.63333333333333</c:v>
                </c:pt>
                <c:pt idx="8">
                  <c:v>169.21666666666667</c:v>
                </c:pt>
                <c:pt idx="9">
                  <c:v>171.04999999999998</c:v>
                </c:pt>
                <c:pt idx="10">
                  <c:v>171.38333333333335</c:v>
                </c:pt>
                <c:pt idx="11">
                  <c:v>170.88333333333333</c:v>
                </c:pt>
              </c:numCache>
            </c:numRef>
          </c:val>
          <c:smooth val="0"/>
          <c:extLst>
            <c:ext xmlns:c16="http://schemas.microsoft.com/office/drawing/2014/chart" uri="{C3380CC4-5D6E-409C-BE32-E72D297353CC}">
              <c16:uniqueId val="{00000000-E564-4D58-9C96-9C0FC72C293E}"/>
            </c:ext>
          </c:extLst>
        </c:ser>
        <c:ser>
          <c:idx val="1"/>
          <c:order val="1"/>
          <c:tx>
            <c:strRef>
              <c:f>'final answers'!$O$396</c:f>
              <c:strCache>
                <c:ptCount val="1"/>
                <c:pt idx="0">
                  <c:v>Average of Oils and fats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'final answers'!$M$397:$M$409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'final answers'!$O$397:$O$409</c:f>
              <c:numCache>
                <c:formatCode>General</c:formatCode>
                <c:ptCount val="12"/>
                <c:pt idx="0">
                  <c:v>172.87777777777777</c:v>
                </c:pt>
                <c:pt idx="1">
                  <c:v>173</c:v>
                </c:pt>
                <c:pt idx="2">
                  <c:v>177.87777777777779</c:v>
                </c:pt>
                <c:pt idx="3">
                  <c:v>180.1888888888889</c:v>
                </c:pt>
                <c:pt idx="4">
                  <c:v>182.37777777777779</c:v>
                </c:pt>
                <c:pt idx="5">
                  <c:v>190.65</c:v>
                </c:pt>
                <c:pt idx="6">
                  <c:v>187.36666666666665</c:v>
                </c:pt>
                <c:pt idx="7">
                  <c:v>187.81666666666669</c:v>
                </c:pt>
                <c:pt idx="8">
                  <c:v>186.76666666666668</c:v>
                </c:pt>
                <c:pt idx="9">
                  <c:v>186.96666666666667</c:v>
                </c:pt>
                <c:pt idx="10">
                  <c:v>187.86666666666667</c:v>
                </c:pt>
                <c:pt idx="11">
                  <c:v>186.4</c:v>
                </c:pt>
              </c:numCache>
            </c:numRef>
          </c:val>
          <c:smooth val="0"/>
          <c:extLst>
            <c:ext xmlns:c16="http://schemas.microsoft.com/office/drawing/2014/chart" uri="{C3380CC4-5D6E-409C-BE32-E72D297353CC}">
              <c16:uniqueId val="{00000001-E564-4D58-9C96-9C0FC72C293E}"/>
            </c:ext>
          </c:extLst>
        </c:ser>
        <c:dLbls>
          <c:showLegendKey val="0"/>
          <c:showVal val="0"/>
          <c:showCatName val="0"/>
          <c:showSerName val="0"/>
          <c:showPercent val="0"/>
          <c:showBubbleSize val="0"/>
        </c:dLbls>
        <c:marker val="1"/>
        <c:smooth val="0"/>
        <c:axId val="562895551"/>
        <c:axId val="562881823"/>
      </c:lineChart>
      <c:catAx>
        <c:axId val="56289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81823"/>
        <c:crosses val="autoZero"/>
        <c:auto val="1"/>
        <c:lblAlgn val="ctr"/>
        <c:lblOffset val="100"/>
        <c:noMultiLvlLbl val="0"/>
      </c:catAx>
      <c:valAx>
        <c:axId val="56288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a:t>
            </a:r>
            <a:r>
              <a:rPr lang="en-US" baseline="0"/>
              <a:t> vs Rate of inflation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1'!$B$19</c:f>
              <c:strCache>
                <c:ptCount val="1"/>
                <c:pt idx="0">
                  <c:v>rural</c:v>
                </c:pt>
              </c:strCache>
            </c:strRef>
          </c:tx>
          <c:spPr>
            <a:ln w="28575" cap="rnd">
              <a:solidFill>
                <a:schemeClr val="accent1"/>
              </a:solidFill>
              <a:round/>
            </a:ln>
            <a:effectLst/>
          </c:spPr>
          <c:marker>
            <c:symbol val="none"/>
          </c:marker>
          <c:cat>
            <c:strRef>
              <c:f>'question 1'!$A$20:$A$28</c:f>
              <c:strCache>
                <c:ptCount val="9"/>
                <c:pt idx="0">
                  <c:v>foods</c:v>
                </c:pt>
                <c:pt idx="1">
                  <c:v>energy</c:v>
                </c:pt>
                <c:pt idx="2">
                  <c:v>transportation</c:v>
                </c:pt>
                <c:pt idx="3">
                  <c:v>education</c:v>
                </c:pt>
                <c:pt idx="4">
                  <c:v>clothing and personal items</c:v>
                </c:pt>
                <c:pt idx="5">
                  <c:v>health and recreation</c:v>
                </c:pt>
                <c:pt idx="6">
                  <c:v>other consumables</c:v>
                </c:pt>
                <c:pt idx="7">
                  <c:v>Miscellaneous</c:v>
                </c:pt>
                <c:pt idx="8">
                  <c:v>housing and household</c:v>
                </c:pt>
              </c:strCache>
            </c:strRef>
          </c:cat>
          <c:val>
            <c:numRef>
              <c:f>'question 1'!$B$20:$B$28</c:f>
              <c:numCache>
                <c:formatCode>0%</c:formatCode>
                <c:ptCount val="9"/>
                <c:pt idx="0">
                  <c:v>0.66997156812714209</c:v>
                </c:pt>
                <c:pt idx="1">
                  <c:v>0.72985781990521326</c:v>
                </c:pt>
                <c:pt idx="2">
                  <c:v>0.64278799612778315</c:v>
                </c:pt>
                <c:pt idx="3">
                  <c:v>0.73699421965317935</c:v>
                </c:pt>
                <c:pt idx="4">
                  <c:v>0.78271138403401042</c:v>
                </c:pt>
                <c:pt idx="5">
                  <c:v>0.74349083895853429</c:v>
                </c:pt>
                <c:pt idx="6">
                  <c:v>0.90199809705042833</c:v>
                </c:pt>
                <c:pt idx="7">
                  <c:v>0.72596153846153844</c:v>
                </c:pt>
                <c:pt idx="8">
                  <c:v>0.71564885496183217</c:v>
                </c:pt>
              </c:numCache>
            </c:numRef>
          </c:val>
          <c:smooth val="0"/>
          <c:extLst>
            <c:ext xmlns:c16="http://schemas.microsoft.com/office/drawing/2014/chart" uri="{C3380CC4-5D6E-409C-BE32-E72D297353CC}">
              <c16:uniqueId val="{00000000-16A1-497D-A155-6FFBBF67A1E2}"/>
            </c:ext>
          </c:extLst>
        </c:ser>
        <c:ser>
          <c:idx val="1"/>
          <c:order val="1"/>
          <c:tx>
            <c:strRef>
              <c:f>'question 1'!$C$19</c:f>
              <c:strCache>
                <c:ptCount val="1"/>
                <c:pt idx="0">
                  <c:v>rural-urban</c:v>
                </c:pt>
              </c:strCache>
            </c:strRef>
          </c:tx>
          <c:spPr>
            <a:ln w="28575" cap="rnd">
              <a:solidFill>
                <a:schemeClr val="accent2"/>
              </a:solidFill>
              <a:round/>
            </a:ln>
            <a:effectLst/>
          </c:spPr>
          <c:marker>
            <c:symbol val="none"/>
          </c:marker>
          <c:cat>
            <c:strRef>
              <c:f>'question 1'!$A$20:$A$28</c:f>
              <c:strCache>
                <c:ptCount val="9"/>
                <c:pt idx="0">
                  <c:v>foods</c:v>
                </c:pt>
                <c:pt idx="1">
                  <c:v>energy</c:v>
                </c:pt>
                <c:pt idx="2">
                  <c:v>transportation</c:v>
                </c:pt>
                <c:pt idx="3">
                  <c:v>education</c:v>
                </c:pt>
                <c:pt idx="4">
                  <c:v>clothing and personal items</c:v>
                </c:pt>
                <c:pt idx="5">
                  <c:v>health and recreation</c:v>
                </c:pt>
                <c:pt idx="6">
                  <c:v>other consumables</c:v>
                </c:pt>
                <c:pt idx="7">
                  <c:v>Miscellaneous</c:v>
                </c:pt>
                <c:pt idx="8">
                  <c:v>housing and household</c:v>
                </c:pt>
              </c:strCache>
            </c:strRef>
          </c:cat>
          <c:val>
            <c:numRef>
              <c:f>'question 1'!$C$20:$C$28</c:f>
              <c:numCache>
                <c:formatCode>0%</c:formatCode>
                <c:ptCount val="9"/>
                <c:pt idx="0">
                  <c:v>0.67982232578460633</c:v>
                </c:pt>
                <c:pt idx="1">
                  <c:v>0.73270142180094799</c:v>
                </c:pt>
                <c:pt idx="2">
                  <c:v>0.59689922480620161</c:v>
                </c:pt>
                <c:pt idx="3">
                  <c:v>0.70945945945945954</c:v>
                </c:pt>
                <c:pt idx="4">
                  <c:v>0.74769230769230788</c:v>
                </c:pt>
                <c:pt idx="5">
                  <c:v>0.72332206663447607</c:v>
                </c:pt>
                <c:pt idx="6">
                  <c:v>0.91246431969552821</c:v>
                </c:pt>
                <c:pt idx="7">
                  <c:v>0.69104908565928758</c:v>
                </c:pt>
                <c:pt idx="8">
                  <c:v>0.67175572519083959</c:v>
                </c:pt>
              </c:numCache>
            </c:numRef>
          </c:val>
          <c:smooth val="0"/>
          <c:extLst>
            <c:ext xmlns:c16="http://schemas.microsoft.com/office/drawing/2014/chart" uri="{C3380CC4-5D6E-409C-BE32-E72D297353CC}">
              <c16:uniqueId val="{00000001-16A1-497D-A155-6FFBBF67A1E2}"/>
            </c:ext>
          </c:extLst>
        </c:ser>
        <c:ser>
          <c:idx val="2"/>
          <c:order val="2"/>
          <c:tx>
            <c:strRef>
              <c:f>'question 1'!$D$19</c:f>
              <c:strCache>
                <c:ptCount val="1"/>
                <c:pt idx="0">
                  <c:v>urban</c:v>
                </c:pt>
              </c:strCache>
            </c:strRef>
          </c:tx>
          <c:spPr>
            <a:ln w="28575" cap="rnd">
              <a:solidFill>
                <a:schemeClr val="accent3"/>
              </a:solidFill>
              <a:round/>
            </a:ln>
            <a:effectLst/>
          </c:spPr>
          <c:marker>
            <c:symbol val="none"/>
          </c:marker>
          <c:cat>
            <c:strRef>
              <c:f>'question 1'!$A$20:$A$28</c:f>
              <c:strCache>
                <c:ptCount val="9"/>
                <c:pt idx="0">
                  <c:v>foods</c:v>
                </c:pt>
                <c:pt idx="1">
                  <c:v>energy</c:v>
                </c:pt>
                <c:pt idx="2">
                  <c:v>transportation</c:v>
                </c:pt>
                <c:pt idx="3">
                  <c:v>education</c:v>
                </c:pt>
                <c:pt idx="4">
                  <c:v>clothing and personal items</c:v>
                </c:pt>
                <c:pt idx="5">
                  <c:v>health and recreation</c:v>
                </c:pt>
                <c:pt idx="6">
                  <c:v>other consumables</c:v>
                </c:pt>
                <c:pt idx="7">
                  <c:v>Miscellaneous</c:v>
                </c:pt>
                <c:pt idx="8">
                  <c:v>housing and household</c:v>
                </c:pt>
              </c:strCache>
            </c:strRef>
          </c:cat>
          <c:val>
            <c:numRef>
              <c:f>'question 1'!$D$20:$D$28</c:f>
              <c:numCache>
                <c:formatCode>0%</c:formatCode>
                <c:ptCount val="9"/>
                <c:pt idx="0">
                  <c:v>0.69652717233362393</c:v>
                </c:pt>
                <c:pt idx="1">
                  <c:v>0.74003795066413658</c:v>
                </c:pt>
                <c:pt idx="2">
                  <c:v>0.55426356589147285</c:v>
                </c:pt>
                <c:pt idx="3">
                  <c:v>0.68888888888888899</c:v>
                </c:pt>
                <c:pt idx="4">
                  <c:v>0.69667458432304052</c:v>
                </c:pt>
                <c:pt idx="5">
                  <c:v>0.69758454106280188</c:v>
                </c:pt>
                <c:pt idx="6">
                  <c:v>0.94106463878326985</c:v>
                </c:pt>
                <c:pt idx="7">
                  <c:v>0.65477338476374147</c:v>
                </c:pt>
                <c:pt idx="8">
                  <c:v>0.62309160305343514</c:v>
                </c:pt>
              </c:numCache>
            </c:numRef>
          </c:val>
          <c:smooth val="0"/>
          <c:extLst>
            <c:ext xmlns:c16="http://schemas.microsoft.com/office/drawing/2014/chart" uri="{C3380CC4-5D6E-409C-BE32-E72D297353CC}">
              <c16:uniqueId val="{00000002-16A1-497D-A155-6FFBBF67A1E2}"/>
            </c:ext>
          </c:extLst>
        </c:ser>
        <c:dLbls>
          <c:showLegendKey val="0"/>
          <c:showVal val="0"/>
          <c:showCatName val="0"/>
          <c:showSerName val="0"/>
          <c:showPercent val="0"/>
          <c:showBubbleSize val="0"/>
        </c:dLbls>
        <c:smooth val="0"/>
        <c:axId val="1337262175"/>
        <c:axId val="1337262591"/>
      </c:lineChart>
      <c:catAx>
        <c:axId val="133726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262591"/>
        <c:crosses val="autoZero"/>
        <c:auto val="1"/>
        <c:lblAlgn val="ctr"/>
        <c:lblOffset val="100"/>
        <c:noMultiLvlLbl val="0"/>
      </c:catAx>
      <c:valAx>
        <c:axId val="1337262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26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(starting 2017) vs Rate of inflation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 2'!$B$23:$B$29</c:f>
              <c:numCache>
                <c:formatCode>General</c:formatCode>
                <c:ptCount val="7"/>
                <c:pt idx="0">
                  <c:v>2017</c:v>
                </c:pt>
                <c:pt idx="1">
                  <c:v>2018</c:v>
                </c:pt>
                <c:pt idx="2">
                  <c:v>2019</c:v>
                </c:pt>
                <c:pt idx="3">
                  <c:v>2020</c:v>
                </c:pt>
                <c:pt idx="4">
                  <c:v>2021</c:v>
                </c:pt>
                <c:pt idx="5">
                  <c:v>2022</c:v>
                </c:pt>
                <c:pt idx="6">
                  <c:v>2023</c:v>
                </c:pt>
              </c:numCache>
            </c:numRef>
          </c:xVal>
          <c:yVal>
            <c:numRef>
              <c:f>'question 2'!$C$23:$C$29</c:f>
              <c:numCache>
                <c:formatCode>0.00%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yVal>
          <c:smooth val="0"/>
          <c:extLst>
            <c:ext xmlns:c16="http://schemas.microsoft.com/office/drawing/2014/chart" uri="{C3380CC4-5D6E-409C-BE32-E72D297353CC}">
              <c16:uniqueId val="{00000000-0FBC-4C0A-924C-94009AE6DA63}"/>
            </c:ext>
          </c:extLst>
        </c:ser>
        <c:dLbls>
          <c:showLegendKey val="0"/>
          <c:showVal val="0"/>
          <c:showCatName val="0"/>
          <c:showSerName val="0"/>
          <c:showPercent val="0"/>
          <c:showBubbleSize val="0"/>
        </c:dLbls>
        <c:axId val="1026320624"/>
        <c:axId val="1026343088"/>
      </c:scatterChart>
      <c:valAx>
        <c:axId val="102632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43088"/>
        <c:crosses val="autoZero"/>
        <c:crossBetween val="midCat"/>
      </c:valAx>
      <c:valAx>
        <c:axId val="1026343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2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'question 2'!$S$8:$S$18</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xVal>
          <c:yVal>
            <c:numRef>
              <c:f>'question 2'!$T$8:$T$18</c:f>
              <c:numCache>
                <c:formatCode>0.00%</c:formatCode>
                <c:ptCount val="11"/>
                <c:pt idx="0">
                  <c:v>9.4646271510516314E-2</c:v>
                </c:pt>
                <c:pt idx="1">
                  <c:v>5.105633802816912E-2</c:v>
                </c:pt>
                <c:pt idx="2">
                  <c:v>5.5230125523012506E-2</c:v>
                </c:pt>
                <c:pt idx="3">
                  <c:v>3.2462391132224933E-2</c:v>
                </c:pt>
                <c:pt idx="4">
                  <c:v>5.295471987720627E-2</c:v>
                </c:pt>
                <c:pt idx="5">
                  <c:v>2.3374726077428697E-2</c:v>
                </c:pt>
                <c:pt idx="6">
                  <c:v>7.7363896848137617E-2</c:v>
                </c:pt>
                <c:pt idx="7">
                  <c:v>5.7922769640479481E-2</c:v>
                </c:pt>
                <c:pt idx="8">
                  <c:v>5.657978385251098E-2</c:v>
                </c:pt>
                <c:pt idx="9">
                  <c:v>6.0350030175015092E-2</c:v>
                </c:pt>
                <c:pt idx="10">
                  <c:v>1.4730878186968806E-2</c:v>
                </c:pt>
              </c:numCache>
            </c:numRef>
          </c:yVal>
          <c:smooth val="0"/>
          <c:extLst>
            <c:ext xmlns:c16="http://schemas.microsoft.com/office/drawing/2014/chart" uri="{C3380CC4-5D6E-409C-BE32-E72D297353CC}">
              <c16:uniqueId val="{00000000-3412-4829-AD40-6F34322FF2E4}"/>
            </c:ext>
          </c:extLst>
        </c:ser>
        <c:dLbls>
          <c:showLegendKey val="0"/>
          <c:showVal val="0"/>
          <c:showCatName val="0"/>
          <c:showSerName val="0"/>
          <c:showPercent val="0"/>
          <c:showBubbleSize val="0"/>
        </c:dLbls>
        <c:axId val="1704448336"/>
        <c:axId val="1704448752"/>
      </c:scatterChart>
      <c:valAx>
        <c:axId val="170444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48752"/>
        <c:crosses val="autoZero"/>
        <c:crossBetween val="midCat"/>
        <c:majorUnit val="1"/>
      </c:valAx>
      <c:valAx>
        <c:axId val="1704448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48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'question 2'!$C$116:$C$126</c:f>
              <c:numCache>
                <c:formatCode>0.00%</c:formatCode>
                <c:ptCount val="11"/>
                <c:pt idx="0">
                  <c:v>9.4646271510516314E-2</c:v>
                </c:pt>
                <c:pt idx="1">
                  <c:v>5.105633802816912E-2</c:v>
                </c:pt>
                <c:pt idx="2">
                  <c:v>5.5230125523012506E-2</c:v>
                </c:pt>
                <c:pt idx="3">
                  <c:v>3.2462391132224933E-2</c:v>
                </c:pt>
                <c:pt idx="4">
                  <c:v>5.295471987720627E-2</c:v>
                </c:pt>
                <c:pt idx="5">
                  <c:v>2.3374726077428697E-2</c:v>
                </c:pt>
                <c:pt idx="6">
                  <c:v>7.7363896848137617E-2</c:v>
                </c:pt>
                <c:pt idx="7">
                  <c:v>5.7922769640479481E-2</c:v>
                </c:pt>
                <c:pt idx="8">
                  <c:v>5.657978385251098E-2</c:v>
                </c:pt>
                <c:pt idx="9">
                  <c:v>6.0350030175015092E-2</c:v>
                </c:pt>
                <c:pt idx="10">
                  <c:v>1.4730878186968806E-2</c:v>
                </c:pt>
              </c:numCache>
            </c:numRef>
          </c:val>
          <c:smooth val="0"/>
          <c:extLst>
            <c:ext xmlns:c16="http://schemas.microsoft.com/office/drawing/2014/chart" uri="{C3380CC4-5D6E-409C-BE32-E72D297353CC}">
              <c16:uniqueId val="{00000000-1779-4444-8AF1-C36FEEB64FDE}"/>
            </c:ext>
          </c:extLst>
        </c:ser>
        <c:ser>
          <c:idx val="1"/>
          <c:order val="1"/>
          <c:spPr>
            <a:ln w="28575" cap="rnd">
              <a:solidFill>
                <a:schemeClr val="accent2"/>
              </a:solidFill>
              <a:round/>
            </a:ln>
            <a:effectLst/>
          </c:spPr>
          <c:marker>
            <c:symbol val="none"/>
          </c:marker>
          <c:val>
            <c:numRef>
              <c:f>'question 2'!$D$116:$D$126</c:f>
              <c:numCache>
                <c:formatCode>0.00%</c:formatCode>
                <c:ptCount val="11"/>
                <c:pt idx="0">
                  <c:v>9.4128611369990761E-2</c:v>
                </c:pt>
                <c:pt idx="1">
                  <c:v>6.7739204064352243E-2</c:v>
                </c:pt>
                <c:pt idx="2">
                  <c:v>6.3141278610891763E-2</c:v>
                </c:pt>
                <c:pt idx="3">
                  <c:v>5.1736881005173686E-2</c:v>
                </c:pt>
                <c:pt idx="4">
                  <c:v>4.3417366946778627E-2</c:v>
                </c:pt>
                <c:pt idx="5">
                  <c:v>3.4113712374581905E-2</c:v>
                </c:pt>
                <c:pt idx="6">
                  <c:v>2.1992238033635224E-2</c:v>
                </c:pt>
                <c:pt idx="7">
                  <c:v>3.9092055485498219E-2</c:v>
                </c:pt>
                <c:pt idx="8">
                  <c:v>6.5821256038647386E-2</c:v>
                </c:pt>
                <c:pt idx="9">
                  <c:v>7.3322053017484484E-2</c:v>
                </c:pt>
                <c:pt idx="10">
                  <c:v>1.5690376569037656E-2</c:v>
                </c:pt>
              </c:numCache>
            </c:numRef>
          </c:val>
          <c:smooth val="0"/>
          <c:extLst>
            <c:ext xmlns:c16="http://schemas.microsoft.com/office/drawing/2014/chart" uri="{C3380CC4-5D6E-409C-BE32-E72D297353CC}">
              <c16:uniqueId val="{00000001-1779-4444-8AF1-C36FEEB64FDE}"/>
            </c:ext>
          </c:extLst>
        </c:ser>
        <c:dLbls>
          <c:showLegendKey val="0"/>
          <c:showVal val="0"/>
          <c:showCatName val="0"/>
          <c:showSerName val="0"/>
          <c:showPercent val="0"/>
          <c:showBubbleSize val="0"/>
        </c:dLbls>
        <c:smooth val="0"/>
        <c:axId val="2075532240"/>
        <c:axId val="2075535568"/>
      </c:lineChart>
      <c:catAx>
        <c:axId val="2075532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535568"/>
        <c:crosses val="autoZero"/>
        <c:auto val="1"/>
        <c:lblAlgn val="ctr"/>
        <c:lblOffset val="100"/>
        <c:noMultiLvlLbl val="0"/>
      </c:catAx>
      <c:valAx>
        <c:axId val="2075535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53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'question 2'!$P$117:$P$127</c:f>
              <c:numCache>
                <c:formatCode>0.00%</c:formatCode>
                <c:ptCount val="11"/>
                <c:pt idx="0">
                  <c:v>9.4646271510516314E-2</c:v>
                </c:pt>
                <c:pt idx="1">
                  <c:v>5.105633802816912E-2</c:v>
                </c:pt>
                <c:pt idx="2">
                  <c:v>5.5230125523012506E-2</c:v>
                </c:pt>
                <c:pt idx="3">
                  <c:v>3.2462391132224933E-2</c:v>
                </c:pt>
                <c:pt idx="4">
                  <c:v>5.295471987720627E-2</c:v>
                </c:pt>
                <c:pt idx="5">
                  <c:v>2.3374726077428697E-2</c:v>
                </c:pt>
                <c:pt idx="6">
                  <c:v>7.7363896848137617E-2</c:v>
                </c:pt>
                <c:pt idx="7">
                  <c:v>5.7922769640479481E-2</c:v>
                </c:pt>
                <c:pt idx="8">
                  <c:v>5.657978385251098E-2</c:v>
                </c:pt>
                <c:pt idx="9">
                  <c:v>6.0350030175015092E-2</c:v>
                </c:pt>
                <c:pt idx="10">
                  <c:v>1.4730878186968806E-2</c:v>
                </c:pt>
              </c:numCache>
            </c:numRef>
          </c:val>
          <c:smooth val="0"/>
          <c:extLst>
            <c:ext xmlns:c16="http://schemas.microsoft.com/office/drawing/2014/chart" uri="{C3380CC4-5D6E-409C-BE32-E72D297353CC}">
              <c16:uniqueId val="{00000000-C1D7-4487-9271-A0E6FA839E19}"/>
            </c:ext>
          </c:extLst>
        </c:ser>
        <c:ser>
          <c:idx val="1"/>
          <c:order val="1"/>
          <c:spPr>
            <a:ln w="28575" cap="rnd">
              <a:solidFill>
                <a:schemeClr val="accent2"/>
              </a:solidFill>
              <a:round/>
            </a:ln>
            <a:effectLst/>
          </c:spPr>
          <c:marker>
            <c:symbol val="none"/>
          </c:marker>
          <c:val>
            <c:numRef>
              <c:f>'question 2'!$Q$117:$Q$127</c:f>
              <c:numCache>
                <c:formatCode>0.00%</c:formatCode>
                <c:ptCount val="11"/>
                <c:pt idx="0">
                  <c:v>0.10368893320039886</c:v>
                </c:pt>
                <c:pt idx="1">
                  <c:v>4.3906810035842347E-2</c:v>
                </c:pt>
                <c:pt idx="2">
                  <c:v>4.3478260869565293E-2</c:v>
                </c:pt>
                <c:pt idx="3">
                  <c:v>4.1329011345218755E-2</c:v>
                </c:pt>
                <c:pt idx="4">
                  <c:v>7.3302469135802475E-2</c:v>
                </c:pt>
                <c:pt idx="5">
                  <c:v>4.3447293447293402E-2</c:v>
                </c:pt>
                <c:pt idx="6">
                  <c:v>3.4529451591063125E-2</c:v>
                </c:pt>
                <c:pt idx="7">
                  <c:v>2.9239766081871343E-2</c:v>
                </c:pt>
                <c:pt idx="8">
                  <c:v>3.6144578313253121E-2</c:v>
                </c:pt>
                <c:pt idx="9">
                  <c:v>3.7689969604863149E-2</c:v>
                </c:pt>
                <c:pt idx="10">
                  <c:v>2.0337013364323069E-2</c:v>
                </c:pt>
              </c:numCache>
            </c:numRef>
          </c:val>
          <c:smooth val="0"/>
          <c:extLst>
            <c:ext xmlns:c16="http://schemas.microsoft.com/office/drawing/2014/chart" uri="{C3380CC4-5D6E-409C-BE32-E72D297353CC}">
              <c16:uniqueId val="{00000001-C1D7-4487-9271-A0E6FA839E19}"/>
            </c:ext>
          </c:extLst>
        </c:ser>
        <c:dLbls>
          <c:showLegendKey val="0"/>
          <c:showVal val="0"/>
          <c:showCatName val="0"/>
          <c:showSerName val="0"/>
          <c:showPercent val="0"/>
          <c:showBubbleSize val="0"/>
        </c:dLbls>
        <c:smooth val="0"/>
        <c:axId val="2079170048"/>
        <c:axId val="2079167968"/>
      </c:lineChart>
      <c:catAx>
        <c:axId val="2079170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67968"/>
        <c:crosses val="autoZero"/>
        <c:auto val="1"/>
        <c:lblAlgn val="ctr"/>
        <c:lblOffset val="100"/>
        <c:noMultiLvlLbl val="0"/>
      </c:catAx>
      <c:valAx>
        <c:axId val="20791679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17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2'!$C$60:$C$66</c:f>
              <c:numCache>
                <c:formatCode>0.00%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val>
          <c:smooth val="0"/>
          <c:extLst>
            <c:ext xmlns:c16="http://schemas.microsoft.com/office/drawing/2014/chart" uri="{C3380CC4-5D6E-409C-BE32-E72D297353CC}">
              <c16:uniqueId val="{00000000-1982-4193-9E47-0B2233747AD2}"/>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2'!$D$60:$D$66</c:f>
              <c:numCache>
                <c:formatCode>0.00%</c:formatCode>
                <c:ptCount val="7"/>
                <c:pt idx="0">
                  <c:v>0.35427135678391941</c:v>
                </c:pt>
                <c:pt idx="1">
                  <c:v>-0.108179419525066</c:v>
                </c:pt>
                <c:pt idx="2">
                  <c:v>0.65270373191165254</c:v>
                </c:pt>
                <c:pt idx="3">
                  <c:v>0.17005076142131981</c:v>
                </c:pt>
                <c:pt idx="4">
                  <c:v>-3.0381050463439637E-2</c:v>
                </c:pt>
                <c:pt idx="5">
                  <c:v>-8.2616179001721204E-2</c:v>
                </c:pt>
                <c:pt idx="6">
                  <c:v>4.6133853151396974E-2</c:v>
                </c:pt>
              </c:numCache>
            </c:numRef>
          </c:val>
          <c:smooth val="0"/>
          <c:extLst>
            <c:ext xmlns:c16="http://schemas.microsoft.com/office/drawing/2014/chart" uri="{C3380CC4-5D6E-409C-BE32-E72D297353CC}">
              <c16:uniqueId val="{00000001-1982-4193-9E47-0B2233747AD2}"/>
            </c:ext>
          </c:extLst>
        </c:ser>
        <c:dLbls>
          <c:showLegendKey val="0"/>
          <c:showVal val="0"/>
          <c:showCatName val="0"/>
          <c:showSerName val="0"/>
          <c:showPercent val="0"/>
          <c:showBubbleSize val="0"/>
        </c:dLbls>
        <c:marker val="1"/>
        <c:smooth val="0"/>
        <c:axId val="1564496847"/>
        <c:axId val="1564497263"/>
      </c:lineChart>
      <c:catAx>
        <c:axId val="1564496847"/>
        <c:scaling>
          <c:orientation val="minMax"/>
        </c:scaling>
        <c:delete val="0"/>
        <c:axPos val="b"/>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497263"/>
        <c:crosses val="autoZero"/>
        <c:auto val="1"/>
        <c:lblAlgn val="ctr"/>
        <c:lblOffset val="100"/>
        <c:noMultiLvlLbl val="0"/>
      </c:catAx>
      <c:valAx>
        <c:axId val="1564497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49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2'!$H$60:$H$66</c:f>
              <c:numCache>
                <c:formatCode>0.00%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val>
          <c:smooth val="0"/>
          <c:extLst>
            <c:ext xmlns:c16="http://schemas.microsoft.com/office/drawing/2014/chart" uri="{C3380CC4-5D6E-409C-BE32-E72D297353CC}">
              <c16:uniqueId val="{00000000-6931-4881-AE9F-55D8DF596198}"/>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2'!$I$60:$I$66</c:f>
              <c:numCache>
                <c:formatCode>0.00%</c:formatCode>
                <c:ptCount val="7"/>
                <c:pt idx="0">
                  <c:v>5.5597295266716799E-2</c:v>
                </c:pt>
                <c:pt idx="1">
                  <c:v>-7.1839080459770123E-3</c:v>
                </c:pt>
                <c:pt idx="2">
                  <c:v>0.1280931586608442</c:v>
                </c:pt>
                <c:pt idx="3">
                  <c:v>7.7524429967426742E-2</c:v>
                </c:pt>
                <c:pt idx="4">
                  <c:v>4.4720496894409864E-2</c:v>
                </c:pt>
                <c:pt idx="5">
                  <c:v>5.7091346153846152E-2</c:v>
                </c:pt>
                <c:pt idx="6">
                  <c:v>1.3582342954159625E-2</c:v>
                </c:pt>
              </c:numCache>
            </c:numRef>
          </c:val>
          <c:smooth val="0"/>
          <c:extLst>
            <c:ext xmlns:c16="http://schemas.microsoft.com/office/drawing/2014/chart" uri="{C3380CC4-5D6E-409C-BE32-E72D297353CC}">
              <c16:uniqueId val="{00000001-6931-4881-AE9F-55D8DF596198}"/>
            </c:ext>
          </c:extLst>
        </c:ser>
        <c:dLbls>
          <c:showLegendKey val="0"/>
          <c:showVal val="0"/>
          <c:showCatName val="0"/>
          <c:showSerName val="0"/>
          <c:showPercent val="0"/>
          <c:showBubbleSize val="0"/>
        </c:dLbls>
        <c:marker val="1"/>
        <c:smooth val="0"/>
        <c:axId val="558637551"/>
        <c:axId val="558638799"/>
      </c:lineChart>
      <c:catAx>
        <c:axId val="558637551"/>
        <c:scaling>
          <c:orientation val="minMax"/>
        </c:scaling>
        <c:delete val="0"/>
        <c:axPos val="b"/>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38799"/>
        <c:crosses val="autoZero"/>
        <c:auto val="1"/>
        <c:lblAlgn val="ctr"/>
        <c:lblOffset val="100"/>
        <c:noMultiLvlLbl val="0"/>
      </c:catAx>
      <c:valAx>
        <c:axId val="558638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3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of inflation vs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'final answers'!$C$57:$C$63</c:f>
              <c:numCache>
                <c:formatCode>General</c:formatCode>
                <c:ptCount val="7"/>
                <c:pt idx="0">
                  <c:v>2017</c:v>
                </c:pt>
                <c:pt idx="1">
                  <c:v>2018</c:v>
                </c:pt>
                <c:pt idx="2">
                  <c:v>2019</c:v>
                </c:pt>
                <c:pt idx="3">
                  <c:v>2020</c:v>
                </c:pt>
                <c:pt idx="4">
                  <c:v>2021</c:v>
                </c:pt>
                <c:pt idx="5">
                  <c:v>2022</c:v>
                </c:pt>
                <c:pt idx="6">
                  <c:v>2023</c:v>
                </c:pt>
              </c:numCache>
            </c:numRef>
          </c:cat>
          <c:val>
            <c:numRef>
              <c:f>'final answers'!$D$57:$D$63</c:f>
              <c:numCache>
                <c:formatCode>0.00%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val>
          <c:extLst>
            <c:ext xmlns:c16="http://schemas.microsoft.com/office/drawing/2014/chart" uri="{C3380CC4-5D6E-409C-BE32-E72D297353CC}">
              <c16:uniqueId val="{00000000-0635-448A-8476-643BF42465B0}"/>
            </c:ext>
          </c:extLst>
        </c:ser>
        <c:dLbls>
          <c:showLegendKey val="0"/>
          <c:showVal val="0"/>
          <c:showCatName val="0"/>
          <c:showSerName val="0"/>
          <c:showPercent val="0"/>
          <c:showBubbleSize val="0"/>
        </c:dLbls>
        <c:gapWidth val="150"/>
        <c:axId val="1285731711"/>
        <c:axId val="1285742943"/>
      </c:barChart>
      <c:catAx>
        <c:axId val="128573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742943"/>
        <c:crosses val="autoZero"/>
        <c:auto val="1"/>
        <c:lblAlgn val="ctr"/>
        <c:lblOffset val="100"/>
        <c:noMultiLvlLbl val="1"/>
      </c:catAx>
      <c:valAx>
        <c:axId val="1285742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73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31714785651793"/>
          <c:y val="4.1666666666666664E-2"/>
          <c:w val="0.85334951881014875"/>
          <c:h val="0.90558237439347067"/>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2'!$R$60:$R$66</c:f>
              <c:numCache>
                <c:formatCode>0.00%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val>
          <c:smooth val="0"/>
          <c:extLst>
            <c:ext xmlns:c16="http://schemas.microsoft.com/office/drawing/2014/chart" uri="{C3380CC4-5D6E-409C-BE32-E72D297353CC}">
              <c16:uniqueId val="{00000000-44C1-437D-ADB3-E1A4550D704B}"/>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2'!$S$60:$S$66</c:f>
              <c:numCache>
                <c:formatCode>0.00%</c:formatCode>
                <c:ptCount val="7"/>
                <c:pt idx="0">
                  <c:v>3.9194117987610876E-2</c:v>
                </c:pt>
                <c:pt idx="1">
                  <c:v>-9.607281307938963E-3</c:v>
                </c:pt>
                <c:pt idx="2">
                  <c:v>0.1099007642294971</c:v>
                </c:pt>
                <c:pt idx="3">
                  <c:v>8.6940836940836902E-2</c:v>
                </c:pt>
                <c:pt idx="4">
                  <c:v>5.0276908259089863E-2</c:v>
                </c:pt>
                <c:pt idx="5">
                  <c:v>5.5078088901210673E-2</c:v>
                </c:pt>
                <c:pt idx="6">
                  <c:v>6.1935708989402337E-3</c:v>
                </c:pt>
              </c:numCache>
            </c:numRef>
          </c:val>
          <c:smooth val="0"/>
          <c:extLst>
            <c:ext xmlns:c16="http://schemas.microsoft.com/office/drawing/2014/chart" uri="{C3380CC4-5D6E-409C-BE32-E72D297353CC}">
              <c16:uniqueId val="{00000001-44C1-437D-ADB3-E1A4550D704B}"/>
            </c:ext>
          </c:extLst>
        </c:ser>
        <c:dLbls>
          <c:showLegendKey val="0"/>
          <c:showVal val="0"/>
          <c:showCatName val="0"/>
          <c:showSerName val="0"/>
          <c:showPercent val="0"/>
          <c:showBubbleSize val="0"/>
        </c:dLbls>
        <c:marker val="1"/>
        <c:smooth val="0"/>
        <c:axId val="611903327"/>
        <c:axId val="611896255"/>
      </c:lineChart>
      <c:catAx>
        <c:axId val="611903327"/>
        <c:scaling>
          <c:orientation val="minMax"/>
        </c:scaling>
        <c:delete val="0"/>
        <c:axPos val="b"/>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96255"/>
        <c:crosses val="autoZero"/>
        <c:auto val="1"/>
        <c:lblAlgn val="ctr"/>
        <c:lblOffset val="100"/>
        <c:noMultiLvlLbl val="0"/>
      </c:catAx>
      <c:valAx>
        <c:axId val="611896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0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2'!$M$60:$M$66</c:f>
              <c:numCache>
                <c:formatCode>0.00%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val>
          <c:smooth val="0"/>
          <c:extLst>
            <c:ext xmlns:c16="http://schemas.microsoft.com/office/drawing/2014/chart" uri="{C3380CC4-5D6E-409C-BE32-E72D297353CC}">
              <c16:uniqueId val="{00000000-C22F-47C7-9028-5741DBAC7C45}"/>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2'!$N$60:$N$66</c:f>
              <c:numCache>
                <c:formatCode>0.00%</c:formatCode>
                <c:ptCount val="7"/>
                <c:pt idx="0">
                  <c:v>5.5597295266716799E-2</c:v>
                </c:pt>
                <c:pt idx="1">
                  <c:v>-7.1839080459770123E-3</c:v>
                </c:pt>
                <c:pt idx="2">
                  <c:v>0.1280931586608442</c:v>
                </c:pt>
                <c:pt idx="3">
                  <c:v>7.7524429967426742E-2</c:v>
                </c:pt>
                <c:pt idx="4">
                  <c:v>4.4720496894409864E-2</c:v>
                </c:pt>
                <c:pt idx="5">
                  <c:v>5.7091346153846152E-2</c:v>
                </c:pt>
                <c:pt idx="6">
                  <c:v>1.3582342954159625E-2</c:v>
                </c:pt>
              </c:numCache>
            </c:numRef>
          </c:val>
          <c:smooth val="0"/>
          <c:extLst>
            <c:ext xmlns:c16="http://schemas.microsoft.com/office/drawing/2014/chart" uri="{C3380CC4-5D6E-409C-BE32-E72D297353CC}">
              <c16:uniqueId val="{00000001-C22F-47C7-9028-5741DBAC7C45}"/>
            </c:ext>
          </c:extLst>
        </c:ser>
        <c:dLbls>
          <c:showLegendKey val="0"/>
          <c:showVal val="0"/>
          <c:showCatName val="0"/>
          <c:showSerName val="0"/>
          <c:showPercent val="0"/>
          <c:showBubbleSize val="0"/>
        </c:dLbls>
        <c:marker val="1"/>
        <c:smooth val="0"/>
        <c:axId val="1564431295"/>
        <c:axId val="1564418815"/>
      </c:lineChart>
      <c:catAx>
        <c:axId val="1564431295"/>
        <c:scaling>
          <c:orientation val="minMax"/>
        </c:scaling>
        <c:delete val="1"/>
        <c:axPos val="b"/>
        <c:majorTickMark val="none"/>
        <c:minorTickMark val="none"/>
        <c:tickLblPos val="nextTo"/>
        <c:crossAx val="1564418815"/>
        <c:crosses val="autoZero"/>
        <c:auto val="1"/>
        <c:lblAlgn val="ctr"/>
        <c:lblOffset val="100"/>
        <c:noMultiLvlLbl val="0"/>
      </c:catAx>
      <c:valAx>
        <c:axId val="156441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43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'question 3'!$H$61</c:f>
              <c:strCache>
                <c:ptCount val="1"/>
                <c:pt idx="0">
                  <c:v>Rate of inflation for 12 
months ending may 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 3'!$G$62:$G$75</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Food</c:v>
                </c:pt>
              </c:strCache>
            </c:strRef>
          </c:cat>
          <c:val>
            <c:numRef>
              <c:f>'question 3'!$H$62:$H$75</c:f>
              <c:numCache>
                <c:formatCode>0.00%</c:formatCode>
                <c:ptCount val="14"/>
                <c:pt idx="0">
                  <c:v>0.12486521457839109</c:v>
                </c:pt>
                <c:pt idx="1">
                  <c:v>-1.1793536529330531E-2</c:v>
                </c:pt>
                <c:pt idx="2">
                  <c:v>6.7636810821889728E-2</c:v>
                </c:pt>
                <c:pt idx="3">
                  <c:v>8.8098605778945224E-2</c:v>
                </c:pt>
                <c:pt idx="4">
                  <c:v>-0.15636424061149873</c:v>
                </c:pt>
                <c:pt idx="5">
                  <c:v>6.815968841285408E-3</c:v>
                </c:pt>
                <c:pt idx="6">
                  <c:v>-8.1337047353760419E-2</c:v>
                </c:pt>
                <c:pt idx="7">
                  <c:v>6.8043742405832261E-2</c:v>
                </c:pt>
                <c:pt idx="8">
                  <c:v>2.5013896609227346E-2</c:v>
                </c:pt>
                <c:pt idx="9">
                  <c:v>0.17724724181588003</c:v>
                </c:pt>
                <c:pt idx="10">
                  <c:v>3.8492381716118726E-2</c:v>
                </c:pt>
                <c:pt idx="11">
                  <c:v>6.425702811244989E-2</c:v>
                </c:pt>
                <c:pt idx="12">
                  <c:v>3.335889570552137E-2</c:v>
                </c:pt>
                <c:pt idx="13">
                  <c:v>3.044040488116637E-2</c:v>
                </c:pt>
              </c:numCache>
            </c:numRef>
          </c:val>
          <c:smooth val="0"/>
          <c:extLst>
            <c:ext xmlns:c16="http://schemas.microsoft.com/office/drawing/2014/chart" uri="{C3380CC4-5D6E-409C-BE32-E72D297353CC}">
              <c16:uniqueId val="{00000000-AF93-4B95-8308-8537271EE10A}"/>
            </c:ext>
          </c:extLst>
        </c:ser>
        <c:dLbls>
          <c:showLegendKey val="0"/>
          <c:showVal val="0"/>
          <c:showCatName val="0"/>
          <c:showSerName val="0"/>
          <c:showPercent val="0"/>
          <c:showBubbleSize val="0"/>
        </c:dLbls>
        <c:marker val="1"/>
        <c:smooth val="0"/>
        <c:axId val="1227487631"/>
        <c:axId val="1227488047"/>
      </c:lineChart>
      <c:catAx>
        <c:axId val="12274876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227488047"/>
        <c:crosses val="autoZero"/>
        <c:auto val="1"/>
        <c:lblAlgn val="ctr"/>
        <c:lblOffset val="100"/>
        <c:noMultiLvlLbl val="0"/>
      </c:catAx>
      <c:valAx>
        <c:axId val="1227488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487631"/>
        <c:crosses val="autoZero"/>
        <c:crossBetween val="between"/>
        <c:majorUnit val="3.0000000000000006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3'!$D$102:$Q$102</c:f>
              <c:numCache>
                <c:formatCode>0.00</c:formatCode>
                <c:ptCount val="14"/>
                <c:pt idx="0">
                  <c:v>136.13636363636363</c:v>
                </c:pt>
                <c:pt idx="1">
                  <c:v>153.43636363636367</c:v>
                </c:pt>
                <c:pt idx="2">
                  <c:v>146.32424242424241</c:v>
                </c:pt>
                <c:pt idx="3">
                  <c:v>139.13636363636363</c:v>
                </c:pt>
                <c:pt idx="4">
                  <c:v>131.04545454545453</c:v>
                </c:pt>
                <c:pt idx="5">
                  <c:v>134.79696969696968</c:v>
                </c:pt>
                <c:pt idx="6">
                  <c:v>148.40303030303028</c:v>
                </c:pt>
                <c:pt idx="7">
                  <c:v>140.68181818181819</c:v>
                </c:pt>
                <c:pt idx="8">
                  <c:v>110.53636363636366</c:v>
                </c:pt>
                <c:pt idx="9">
                  <c:v>143.74545454545455</c:v>
                </c:pt>
                <c:pt idx="10">
                  <c:v>133.25757575757575</c:v>
                </c:pt>
                <c:pt idx="11">
                  <c:v>147.92424242424244</c:v>
                </c:pt>
                <c:pt idx="12">
                  <c:v>140.36969696969697</c:v>
                </c:pt>
                <c:pt idx="13">
                  <c:v>138.90722610722611</c:v>
                </c:pt>
              </c:numCache>
            </c:numRef>
          </c:val>
          <c:smooth val="0"/>
          <c:extLst>
            <c:ext xmlns:c16="http://schemas.microsoft.com/office/drawing/2014/chart" uri="{C3380CC4-5D6E-409C-BE32-E72D297353CC}">
              <c16:uniqueId val="{00000000-1FB4-45D4-B311-64538715214E}"/>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3'!$D$103:$Q$103</c:f>
              <c:numCache>
                <c:formatCode>0.00</c:formatCode>
                <c:ptCount val="14"/>
                <c:pt idx="0">
                  <c:v>136.61515151515152</c:v>
                </c:pt>
                <c:pt idx="1">
                  <c:v>153.4909090909091</c:v>
                </c:pt>
                <c:pt idx="2">
                  <c:v>142.68181818181816</c:v>
                </c:pt>
                <c:pt idx="3">
                  <c:v>139.79696969696965</c:v>
                </c:pt>
                <c:pt idx="4">
                  <c:v>131.21515151515152</c:v>
                </c:pt>
                <c:pt idx="5">
                  <c:v>136.31212121212124</c:v>
                </c:pt>
                <c:pt idx="6">
                  <c:v>139.41212121212118</c:v>
                </c:pt>
                <c:pt idx="7">
                  <c:v>139.55757575757576</c:v>
                </c:pt>
                <c:pt idx="8">
                  <c:v>110.02121212121213</c:v>
                </c:pt>
                <c:pt idx="9">
                  <c:v>144.32424242424241</c:v>
                </c:pt>
                <c:pt idx="10">
                  <c:v>133.93030303030304</c:v>
                </c:pt>
                <c:pt idx="11">
                  <c:v>148.73333333333335</c:v>
                </c:pt>
                <c:pt idx="12">
                  <c:v>139.55454545454543</c:v>
                </c:pt>
                <c:pt idx="13">
                  <c:v>138.12657342657343</c:v>
                </c:pt>
              </c:numCache>
            </c:numRef>
          </c:val>
          <c:smooth val="0"/>
          <c:extLst>
            <c:ext xmlns:c16="http://schemas.microsoft.com/office/drawing/2014/chart" uri="{C3380CC4-5D6E-409C-BE32-E72D297353CC}">
              <c16:uniqueId val="{00000001-1FB4-45D4-B311-64538715214E}"/>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3'!$D$104:$Q$104</c:f>
              <c:numCache>
                <c:formatCode>0.00</c:formatCode>
                <c:ptCount val="14"/>
                <c:pt idx="0">
                  <c:v>136.92424242424241</c:v>
                </c:pt>
                <c:pt idx="1">
                  <c:v>155.06666666666663</c:v>
                </c:pt>
                <c:pt idx="2">
                  <c:v>139.6242424242424</c:v>
                </c:pt>
                <c:pt idx="3">
                  <c:v>140.24848484848485</c:v>
                </c:pt>
                <c:pt idx="4">
                  <c:v>132.46969696969697</c:v>
                </c:pt>
                <c:pt idx="5">
                  <c:v>138.43939393939397</c:v>
                </c:pt>
                <c:pt idx="6">
                  <c:v>136.69696969696969</c:v>
                </c:pt>
                <c:pt idx="7">
                  <c:v>138.73636363636365</c:v>
                </c:pt>
                <c:pt idx="8">
                  <c:v>109.95151515151515</c:v>
                </c:pt>
                <c:pt idx="9">
                  <c:v>144.70303030303029</c:v>
                </c:pt>
                <c:pt idx="10">
                  <c:v>134.27272727272725</c:v>
                </c:pt>
                <c:pt idx="11">
                  <c:v>149.34545454545457</c:v>
                </c:pt>
                <c:pt idx="12">
                  <c:v>139.73333333333332</c:v>
                </c:pt>
                <c:pt idx="13">
                  <c:v>138.17016317016314</c:v>
                </c:pt>
              </c:numCache>
            </c:numRef>
          </c:val>
          <c:smooth val="0"/>
          <c:extLst>
            <c:ext xmlns:c16="http://schemas.microsoft.com/office/drawing/2014/chart" uri="{C3380CC4-5D6E-409C-BE32-E72D297353CC}">
              <c16:uniqueId val="{00000002-1FB4-45D4-B311-64538715214E}"/>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3'!$D$105:$Q$105</c:f>
              <c:numCache>
                <c:formatCode>0.00</c:formatCode>
                <c:ptCount val="14"/>
                <c:pt idx="0">
                  <c:v>137.37333333333336</c:v>
                </c:pt>
                <c:pt idx="1">
                  <c:v>157.6177777777778</c:v>
                </c:pt>
                <c:pt idx="2">
                  <c:v>136.59333333333336</c:v>
                </c:pt>
                <c:pt idx="3">
                  <c:v>141.19</c:v>
                </c:pt>
                <c:pt idx="4">
                  <c:v>134.65333333333331</c:v>
                </c:pt>
                <c:pt idx="5">
                  <c:v>145.9</c:v>
                </c:pt>
                <c:pt idx="6">
                  <c:v>139.39333333333332</c:v>
                </c:pt>
                <c:pt idx="7">
                  <c:v>142.33666666666664</c:v>
                </c:pt>
                <c:pt idx="8">
                  <c:v>111.33666666666666</c:v>
                </c:pt>
                <c:pt idx="9">
                  <c:v>146.4</c:v>
                </c:pt>
                <c:pt idx="10">
                  <c:v>134.96333333333334</c:v>
                </c:pt>
                <c:pt idx="11">
                  <c:v>149.45000000000002</c:v>
                </c:pt>
                <c:pt idx="12">
                  <c:v>141.21333333333331</c:v>
                </c:pt>
                <c:pt idx="13">
                  <c:v>139.87854700854703</c:v>
                </c:pt>
              </c:numCache>
            </c:numRef>
          </c:val>
          <c:smooth val="0"/>
          <c:extLst>
            <c:ext xmlns:c16="http://schemas.microsoft.com/office/drawing/2014/chart" uri="{C3380CC4-5D6E-409C-BE32-E72D297353CC}">
              <c16:uniqueId val="{00000003-1FB4-45D4-B311-64538715214E}"/>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3'!$D$106:$Q$106</c:f>
              <c:numCache>
                <c:formatCode>0.00</c:formatCode>
                <c:ptCount val="14"/>
                <c:pt idx="0">
                  <c:v>137.91818181818184</c:v>
                </c:pt>
                <c:pt idx="1">
                  <c:v>160.63838383838382</c:v>
                </c:pt>
                <c:pt idx="2">
                  <c:v>137.57575757575756</c:v>
                </c:pt>
                <c:pt idx="3">
                  <c:v>141.89242424242423</c:v>
                </c:pt>
                <c:pt idx="4">
                  <c:v>134.15757575757576</c:v>
                </c:pt>
                <c:pt idx="5">
                  <c:v>145.80151515151516</c:v>
                </c:pt>
                <c:pt idx="6">
                  <c:v>144.07424242424241</c:v>
                </c:pt>
                <c:pt idx="7">
                  <c:v>142.09696969696969</c:v>
                </c:pt>
                <c:pt idx="8">
                  <c:v>111.19696969696969</c:v>
                </c:pt>
                <c:pt idx="9">
                  <c:v>147.37121212121212</c:v>
                </c:pt>
                <c:pt idx="10">
                  <c:v>135.49393939393937</c:v>
                </c:pt>
                <c:pt idx="11">
                  <c:v>150.72727272727272</c:v>
                </c:pt>
                <c:pt idx="12">
                  <c:v>142.58030303030301</c:v>
                </c:pt>
                <c:pt idx="13">
                  <c:v>140.88651903651905</c:v>
                </c:pt>
              </c:numCache>
            </c:numRef>
          </c:val>
          <c:smooth val="0"/>
          <c:extLst>
            <c:ext xmlns:c16="http://schemas.microsoft.com/office/drawing/2014/chart" uri="{C3380CC4-5D6E-409C-BE32-E72D297353CC}">
              <c16:uniqueId val="{00000004-1FB4-45D4-B311-64538715214E}"/>
            </c:ext>
          </c:extLst>
        </c:ser>
        <c:ser>
          <c:idx val="5"/>
          <c:order val="5"/>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3'!$D$107:$Q$107</c:f>
              <c:numCache>
                <c:formatCode>0.00</c:formatCode>
                <c:ptCount val="14"/>
                <c:pt idx="0">
                  <c:v>134.90666666666664</c:v>
                </c:pt>
                <c:pt idx="1">
                  <c:v>158.48333333333329</c:v>
                </c:pt>
                <c:pt idx="2">
                  <c:v>138.15</c:v>
                </c:pt>
                <c:pt idx="3">
                  <c:v>138.69666666666669</c:v>
                </c:pt>
                <c:pt idx="4">
                  <c:v>131.31</c:v>
                </c:pt>
                <c:pt idx="5">
                  <c:v>142.98666666666668</c:v>
                </c:pt>
                <c:pt idx="6">
                  <c:v>150.15</c:v>
                </c:pt>
                <c:pt idx="7">
                  <c:v>139.80000000000004</c:v>
                </c:pt>
                <c:pt idx="8">
                  <c:v>110.07</c:v>
                </c:pt>
                <c:pt idx="9">
                  <c:v>141.36000000000001</c:v>
                </c:pt>
                <c:pt idx="10">
                  <c:v>132.34333333333333</c:v>
                </c:pt>
                <c:pt idx="11">
                  <c:v>147.24333333333334</c:v>
                </c:pt>
                <c:pt idx="12">
                  <c:v>140.84</c:v>
                </c:pt>
                <c:pt idx="13">
                  <c:v>138.94923076923078</c:v>
                </c:pt>
              </c:numCache>
            </c:numRef>
          </c:val>
          <c:smooth val="0"/>
          <c:extLst>
            <c:ext xmlns:c16="http://schemas.microsoft.com/office/drawing/2014/chart" uri="{C3380CC4-5D6E-409C-BE32-E72D297353CC}">
              <c16:uniqueId val="{00000005-1FB4-45D4-B311-64538715214E}"/>
            </c:ext>
          </c:extLst>
        </c:ser>
        <c:ser>
          <c:idx val="6"/>
          <c:order val="6"/>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3'!$D$108:$Q$108</c:f>
              <c:numCache>
                <c:formatCode>0.00</c:formatCode>
                <c:ptCount val="14"/>
                <c:pt idx="0">
                  <c:v>135.41666666666666</c:v>
                </c:pt>
                <c:pt idx="1">
                  <c:v>158.72666666666666</c:v>
                </c:pt>
                <c:pt idx="2">
                  <c:v>140.24333333333331</c:v>
                </c:pt>
                <c:pt idx="3">
                  <c:v>139.37</c:v>
                </c:pt>
                <c:pt idx="4">
                  <c:v>130.78</c:v>
                </c:pt>
                <c:pt idx="5">
                  <c:v>144.35999999999999</c:v>
                </c:pt>
                <c:pt idx="6">
                  <c:v>161.26333333333335</c:v>
                </c:pt>
                <c:pt idx="7">
                  <c:v>140.09666666666666</c:v>
                </c:pt>
                <c:pt idx="8">
                  <c:v>110.34333333333331</c:v>
                </c:pt>
                <c:pt idx="9">
                  <c:v>142.17333333333335</c:v>
                </c:pt>
                <c:pt idx="10">
                  <c:v>132.79000000000002</c:v>
                </c:pt>
                <c:pt idx="11">
                  <c:v>147.82666666666665</c:v>
                </c:pt>
                <c:pt idx="12">
                  <c:v>142.71999999999997</c:v>
                </c:pt>
                <c:pt idx="13">
                  <c:v>140.46999999999997</c:v>
                </c:pt>
              </c:numCache>
            </c:numRef>
          </c:val>
          <c:smooth val="0"/>
          <c:extLst>
            <c:ext xmlns:c16="http://schemas.microsoft.com/office/drawing/2014/chart" uri="{C3380CC4-5D6E-409C-BE32-E72D297353CC}">
              <c16:uniqueId val="{00000006-1FB4-45D4-B311-64538715214E}"/>
            </c:ext>
          </c:extLst>
        </c:ser>
        <c:ser>
          <c:idx val="7"/>
          <c:order val="7"/>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3'!$D$109:$Q$109</c:f>
              <c:numCache>
                <c:formatCode>0.00</c:formatCode>
                <c:ptCount val="14"/>
                <c:pt idx="0">
                  <c:v>136.16666666666666</c:v>
                </c:pt>
                <c:pt idx="1">
                  <c:v>156.86000000000001</c:v>
                </c:pt>
                <c:pt idx="2">
                  <c:v>138.17333333333332</c:v>
                </c:pt>
                <c:pt idx="3">
                  <c:v>139.97333333333336</c:v>
                </c:pt>
                <c:pt idx="4">
                  <c:v>131.24333333333337</c:v>
                </c:pt>
                <c:pt idx="5">
                  <c:v>143.82000000000002</c:v>
                </c:pt>
                <c:pt idx="6">
                  <c:v>168.08666666666667</c:v>
                </c:pt>
                <c:pt idx="7">
                  <c:v>140.78666666666672</c:v>
                </c:pt>
                <c:pt idx="8">
                  <c:v>111.24666666666664</c:v>
                </c:pt>
                <c:pt idx="9">
                  <c:v>143.19999999999999</c:v>
                </c:pt>
                <c:pt idx="10">
                  <c:v>133.42000000000002</c:v>
                </c:pt>
                <c:pt idx="11">
                  <c:v>148.66333333333336</c:v>
                </c:pt>
                <c:pt idx="12">
                  <c:v>143.92333333333335</c:v>
                </c:pt>
                <c:pt idx="13">
                  <c:v>141.19717948717951</c:v>
                </c:pt>
              </c:numCache>
            </c:numRef>
          </c:val>
          <c:smooth val="0"/>
          <c:extLst>
            <c:ext xmlns:c16="http://schemas.microsoft.com/office/drawing/2014/chart" uri="{C3380CC4-5D6E-409C-BE32-E72D297353CC}">
              <c16:uniqueId val="{00000007-1FB4-45D4-B311-64538715214E}"/>
            </c:ext>
          </c:extLst>
        </c:ser>
        <c:ser>
          <c:idx val="8"/>
          <c:order val="8"/>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3'!$D$110:$Q$110</c:f>
              <c:numCache>
                <c:formatCode>0.00</c:formatCode>
                <c:ptCount val="14"/>
                <c:pt idx="0">
                  <c:v>136.77666666666667</c:v>
                </c:pt>
                <c:pt idx="1">
                  <c:v>155.98333333333332</c:v>
                </c:pt>
                <c:pt idx="2">
                  <c:v>137.91666666666666</c:v>
                </c:pt>
                <c:pt idx="3">
                  <c:v>140.54666666666668</c:v>
                </c:pt>
                <c:pt idx="4">
                  <c:v>131.34</c:v>
                </c:pt>
                <c:pt idx="5">
                  <c:v>140.69</c:v>
                </c:pt>
                <c:pt idx="6">
                  <c:v>167.57000000000005</c:v>
                </c:pt>
                <c:pt idx="7">
                  <c:v>141.31333333333336</c:v>
                </c:pt>
                <c:pt idx="8">
                  <c:v>111.67666666666668</c:v>
                </c:pt>
                <c:pt idx="9">
                  <c:v>144.12333333333333</c:v>
                </c:pt>
                <c:pt idx="10">
                  <c:v>133.84333333333333</c:v>
                </c:pt>
                <c:pt idx="11">
                  <c:v>149.32999999999998</c:v>
                </c:pt>
                <c:pt idx="12">
                  <c:v>143.98000000000002</c:v>
                </c:pt>
                <c:pt idx="13">
                  <c:v>141.16076923076923</c:v>
                </c:pt>
              </c:numCache>
            </c:numRef>
          </c:val>
          <c:smooth val="0"/>
          <c:extLst>
            <c:ext xmlns:c16="http://schemas.microsoft.com/office/drawing/2014/chart" uri="{C3380CC4-5D6E-409C-BE32-E72D297353CC}">
              <c16:uniqueId val="{00000008-1FB4-45D4-B311-64538715214E}"/>
            </c:ext>
          </c:extLst>
        </c:ser>
        <c:ser>
          <c:idx val="9"/>
          <c:order val="9"/>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3'!$D$111:$Q$111</c:f>
              <c:numCache>
                <c:formatCode>0.00</c:formatCode>
                <c:ptCount val="14"/>
                <c:pt idx="0">
                  <c:v>137.23666666666668</c:v>
                </c:pt>
                <c:pt idx="1">
                  <c:v>156.50666666666666</c:v>
                </c:pt>
                <c:pt idx="2">
                  <c:v>139.36999999999998</c:v>
                </c:pt>
                <c:pt idx="3">
                  <c:v>140.93666666666661</c:v>
                </c:pt>
                <c:pt idx="4">
                  <c:v>131.85</c:v>
                </c:pt>
                <c:pt idx="5">
                  <c:v>140.19666666666663</c:v>
                </c:pt>
                <c:pt idx="6">
                  <c:v>175.47666666666663</c:v>
                </c:pt>
                <c:pt idx="7">
                  <c:v>143.21333333333331</c:v>
                </c:pt>
                <c:pt idx="8">
                  <c:v>112.02</c:v>
                </c:pt>
                <c:pt idx="9">
                  <c:v>145.06333333333333</c:v>
                </c:pt>
                <c:pt idx="10">
                  <c:v>134.39999999999998</c:v>
                </c:pt>
                <c:pt idx="11">
                  <c:v>149.94666666666669</c:v>
                </c:pt>
                <c:pt idx="12">
                  <c:v>145.46666666666667</c:v>
                </c:pt>
                <c:pt idx="13">
                  <c:v>142.43717948717946</c:v>
                </c:pt>
              </c:numCache>
            </c:numRef>
          </c:val>
          <c:smooth val="0"/>
          <c:extLst>
            <c:ext xmlns:c16="http://schemas.microsoft.com/office/drawing/2014/chart" uri="{C3380CC4-5D6E-409C-BE32-E72D297353CC}">
              <c16:uniqueId val="{00000009-1FB4-45D4-B311-64538715214E}"/>
            </c:ext>
          </c:extLst>
        </c:ser>
        <c:ser>
          <c:idx val="10"/>
          <c:order val="10"/>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3'!$D$112:$Q$112</c:f>
              <c:numCache>
                <c:formatCode>0.00</c:formatCode>
                <c:ptCount val="14"/>
                <c:pt idx="0">
                  <c:v>137.76000000000002</c:v>
                </c:pt>
                <c:pt idx="1">
                  <c:v>156.56333333333333</c:v>
                </c:pt>
                <c:pt idx="2">
                  <c:v>144.96333333333331</c:v>
                </c:pt>
                <c:pt idx="3">
                  <c:v>141.49000000000004</c:v>
                </c:pt>
                <c:pt idx="4">
                  <c:v>132.59666666666666</c:v>
                </c:pt>
                <c:pt idx="5">
                  <c:v>139.89666666666668</c:v>
                </c:pt>
                <c:pt idx="6">
                  <c:v>178.61666666666667</c:v>
                </c:pt>
                <c:pt idx="7">
                  <c:v>144.88333333333333</c:v>
                </c:pt>
                <c:pt idx="8">
                  <c:v>112.09999999999998</c:v>
                </c:pt>
                <c:pt idx="9">
                  <c:v>146.00333333333339</c:v>
                </c:pt>
                <c:pt idx="10">
                  <c:v>135.08000000000001</c:v>
                </c:pt>
                <c:pt idx="11">
                  <c:v>150.7533333333333</c:v>
                </c:pt>
                <c:pt idx="12">
                  <c:v>146.42999999999998</c:v>
                </c:pt>
                <c:pt idx="13">
                  <c:v>143.62589743589743</c:v>
                </c:pt>
              </c:numCache>
            </c:numRef>
          </c:val>
          <c:smooth val="0"/>
          <c:extLst>
            <c:ext xmlns:c16="http://schemas.microsoft.com/office/drawing/2014/chart" uri="{C3380CC4-5D6E-409C-BE32-E72D297353CC}">
              <c16:uniqueId val="{0000000A-1FB4-45D4-B311-64538715214E}"/>
            </c:ext>
          </c:extLst>
        </c:ser>
        <c:ser>
          <c:idx val="11"/>
          <c:order val="11"/>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'question 3'!$D$101:$Q$101</c:f>
              <c:strCache>
                <c:ptCount val="14"/>
                <c:pt idx="0">
                  <c:v>Average of Cereals and products</c:v>
                </c:pt>
                <c:pt idx="1">
                  <c:v>Average of Meat and fish</c:v>
                </c:pt>
                <c:pt idx="2">
                  <c:v>Average of Egg</c:v>
                </c:pt>
                <c:pt idx="3">
                  <c:v>Average of Milk and products</c:v>
                </c:pt>
                <c:pt idx="4">
                  <c:v>Average of Oils and fats</c:v>
                </c:pt>
                <c:pt idx="5">
                  <c:v>Average of Fruits</c:v>
                </c:pt>
                <c:pt idx="6">
                  <c:v>Average of Vegetables</c:v>
                </c:pt>
                <c:pt idx="7">
                  <c:v>Average of Pulses and products</c:v>
                </c:pt>
                <c:pt idx="8">
                  <c:v>Average of Sugar and Confectionery</c:v>
                </c:pt>
                <c:pt idx="9">
                  <c:v>Average of Spices</c:v>
                </c:pt>
                <c:pt idx="10">
                  <c:v>Average of Non-alcoholic beverages</c:v>
                </c:pt>
                <c:pt idx="11">
                  <c:v>Average of Prepared meals, snacks, sweets etc.</c:v>
                </c:pt>
                <c:pt idx="12">
                  <c:v>Average of Food and beverages</c:v>
                </c:pt>
                <c:pt idx="13">
                  <c:v>Average of Food</c:v>
                </c:pt>
              </c:strCache>
            </c:strRef>
          </c:cat>
          <c:val>
            <c:numRef>
              <c:f>'question 3'!$D$113:$Q$113</c:f>
              <c:numCache>
                <c:formatCode>0.00</c:formatCode>
                <c:ptCount val="14"/>
                <c:pt idx="0">
                  <c:v>138.21666666666667</c:v>
                </c:pt>
                <c:pt idx="1">
                  <c:v>156.83666666666664</c:v>
                </c:pt>
                <c:pt idx="2">
                  <c:v>148.62333333333333</c:v>
                </c:pt>
                <c:pt idx="3">
                  <c:v>142.06</c:v>
                </c:pt>
                <c:pt idx="4">
                  <c:v>133.12333333333331</c:v>
                </c:pt>
                <c:pt idx="5">
                  <c:v>138.47999999999999</c:v>
                </c:pt>
                <c:pt idx="6">
                  <c:v>166.21333333333328</c:v>
                </c:pt>
                <c:pt idx="7">
                  <c:v>145.06666666666666</c:v>
                </c:pt>
                <c:pt idx="8">
                  <c:v>111.45666666666668</c:v>
                </c:pt>
                <c:pt idx="9">
                  <c:v>146.93999999999997</c:v>
                </c:pt>
                <c:pt idx="10">
                  <c:v>135.63000000000002</c:v>
                </c:pt>
                <c:pt idx="11">
                  <c:v>151.38000000000002</c:v>
                </c:pt>
                <c:pt idx="12">
                  <c:v>145.14333333333335</c:v>
                </c:pt>
                <c:pt idx="13">
                  <c:v>143.01307692307691</c:v>
                </c:pt>
              </c:numCache>
            </c:numRef>
          </c:val>
          <c:smooth val="0"/>
          <c:extLst>
            <c:ext xmlns:c16="http://schemas.microsoft.com/office/drawing/2014/chart" uri="{C3380CC4-5D6E-409C-BE32-E72D297353CC}">
              <c16:uniqueId val="{0000000B-1FB4-45D4-B311-64538715214E}"/>
            </c:ext>
          </c:extLst>
        </c:ser>
        <c:dLbls>
          <c:showLegendKey val="0"/>
          <c:showVal val="0"/>
          <c:showCatName val="0"/>
          <c:showSerName val="0"/>
          <c:showPercent val="0"/>
          <c:showBubbleSize val="0"/>
        </c:dLbls>
        <c:marker val="1"/>
        <c:smooth val="0"/>
        <c:axId val="1845029472"/>
        <c:axId val="1845031968"/>
      </c:lineChart>
      <c:catAx>
        <c:axId val="184502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031968"/>
        <c:crosses val="autoZero"/>
        <c:auto val="1"/>
        <c:lblAlgn val="ctr"/>
        <c:lblOffset val="100"/>
        <c:noMultiLvlLbl val="0"/>
      </c:catAx>
      <c:valAx>
        <c:axId val="1845031968"/>
        <c:scaling>
          <c:orientation val="minMax"/>
          <c:max val="180"/>
          <c:min val="1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02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 4'!$E$15:$K$15</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'question 4'!$E$16:$K$16</c:f>
              <c:numCache>
                <c:formatCode>0.00%</c:formatCode>
                <c:ptCount val="7"/>
                <c:pt idx="0">
                  <c:v>-2.333287548932058E-2</c:v>
                </c:pt>
                <c:pt idx="1">
                  <c:v>7.7914637639644275E-3</c:v>
                </c:pt>
                <c:pt idx="2">
                  <c:v>3.1620553359683778E-2</c:v>
                </c:pt>
                <c:pt idx="3">
                  <c:v>1.5981735159816444E-3</c:v>
                </c:pt>
                <c:pt idx="4">
                  <c:v>6.8119891008174395E-3</c:v>
                </c:pt>
                <c:pt idx="5">
                  <c:v>-7.6277650648360019E-3</c:v>
                </c:pt>
                <c:pt idx="6">
                  <c:v>-2.1281123643327159E-4</c:v>
                </c:pt>
              </c:numCache>
            </c:numRef>
          </c:val>
          <c:smooth val="0"/>
          <c:extLst>
            <c:ext xmlns:c16="http://schemas.microsoft.com/office/drawing/2014/chart" uri="{C3380CC4-5D6E-409C-BE32-E72D297353CC}">
              <c16:uniqueId val="{00000000-BB73-4ED8-8CB3-DABAD5550DB4}"/>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'question 4'!$E$15:$K$15</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'question 4'!$E$17:$K$17</c:f>
              <c:numCache>
                <c:formatCode>0.00%</c:formatCode>
                <c:ptCount val="7"/>
                <c:pt idx="0">
                  <c:v>3.9430429814537975E-2</c:v>
                </c:pt>
                <c:pt idx="1">
                  <c:v>2.0408163265306173E-2</c:v>
                </c:pt>
                <c:pt idx="2">
                  <c:v>-4.4624746450304412E-2</c:v>
                </c:pt>
                <c:pt idx="3">
                  <c:v>-4.5589240939135773E-4</c:v>
                </c:pt>
                <c:pt idx="4">
                  <c:v>2.2440234551195478E-2</c:v>
                </c:pt>
                <c:pt idx="5">
                  <c:v>3.9456828080963076E-2</c:v>
                </c:pt>
                <c:pt idx="6">
                  <c:v>1.9157088122606092E-3</c:v>
                </c:pt>
              </c:numCache>
            </c:numRef>
          </c:val>
          <c:smooth val="0"/>
          <c:extLst>
            <c:ext xmlns:c16="http://schemas.microsoft.com/office/drawing/2014/chart" uri="{C3380CC4-5D6E-409C-BE32-E72D297353CC}">
              <c16:uniqueId val="{00000001-BB73-4ED8-8CB3-DABAD5550DB4}"/>
            </c:ext>
          </c:extLst>
        </c:ser>
        <c:dLbls>
          <c:showLegendKey val="0"/>
          <c:showVal val="0"/>
          <c:showCatName val="0"/>
          <c:showSerName val="0"/>
          <c:showPercent val="0"/>
          <c:showBubbleSize val="0"/>
        </c:dLbls>
        <c:marker val="1"/>
        <c:smooth val="0"/>
        <c:axId val="116088095"/>
        <c:axId val="116081855"/>
      </c:lineChart>
      <c:catAx>
        <c:axId val="11608809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1855"/>
        <c:crosses val="autoZero"/>
        <c:auto val="1"/>
        <c:lblAlgn val="ctr"/>
        <c:lblOffset val="100"/>
        <c:noMultiLvlLbl val="0"/>
      </c:catAx>
      <c:valAx>
        <c:axId val="116081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For Rural sector Rate of inflation before and after the panedamic</a:t>
            </a:r>
            <a:endParaRPr lang="en-US">
              <a:effectLst/>
            </a:endParaRPr>
          </a:p>
        </c:rich>
      </c:tx>
      <c:overlay val="0"/>
      <c:spPr>
        <a:noFill/>
        <a:ln>
          <a:noFill/>
        </a:ln>
        <a:effectLst/>
      </c:spPr>
      <c:txPr>
        <a:bodyPr rot="0" spcFirstLastPara="1" vertOverflow="ellipsis" vert="horz" wrap="square" anchor="ctr" anchorCtr="1"/>
        <a:lstStyle/>
        <a:p>
          <a:pPr marL="0" marR="0" lvl="0" indent="0" algn="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 4'!$F$54:$L$54</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'question 4'!$F$55:$L$55</c:f>
              <c:numCache>
                <c:formatCode>0.00%</c:formatCode>
                <c:ptCount val="7"/>
                <c:pt idx="0">
                  <c:v>-2.2696791499020118E-2</c:v>
                </c:pt>
                <c:pt idx="1">
                  <c:v>6.3887020847342877E-3</c:v>
                </c:pt>
                <c:pt idx="2">
                  <c:v>1.9946808510638295E-2</c:v>
                </c:pt>
                <c:pt idx="3">
                  <c:v>-1.3183915622939264E-3</c:v>
                </c:pt>
                <c:pt idx="4">
                  <c:v>6.867233485938597E-3</c:v>
                </c:pt>
                <c:pt idx="5">
                  <c:v>-3.6683785766691121E-3</c:v>
                </c:pt>
                <c:pt idx="6">
                  <c:v>-3.0921459492888066E-3</c:v>
                </c:pt>
              </c:numCache>
            </c:numRef>
          </c:val>
          <c:smooth val="0"/>
          <c:extLst>
            <c:ext xmlns:c16="http://schemas.microsoft.com/office/drawing/2014/chart" uri="{C3380CC4-5D6E-409C-BE32-E72D297353CC}">
              <c16:uniqueId val="{00000000-7628-459D-A95F-0C108A98513A}"/>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'question 4'!$F$54:$L$54</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'question 4'!$F$56:$L$56</c:f>
              <c:numCache>
                <c:formatCode>0.00%</c:formatCode>
                <c:ptCount val="7"/>
                <c:pt idx="0">
                  <c:v>2.9768816636757244E-2</c:v>
                </c:pt>
                <c:pt idx="1">
                  <c:v>1.9044437019712625E-2</c:v>
                </c:pt>
                <c:pt idx="2">
                  <c:v>-5.5410691003911342E-2</c:v>
                </c:pt>
                <c:pt idx="3">
                  <c:v>1.3201320132012451E-3</c:v>
                </c:pt>
                <c:pt idx="4">
                  <c:v>1.136732705423839E-2</c:v>
                </c:pt>
                <c:pt idx="5">
                  <c:v>4.1237113402061813E-2</c:v>
                </c:pt>
                <c:pt idx="6">
                  <c:v>3.7220843672457989E-3</c:v>
                </c:pt>
              </c:numCache>
            </c:numRef>
          </c:val>
          <c:smooth val="0"/>
          <c:extLst>
            <c:ext xmlns:c16="http://schemas.microsoft.com/office/drawing/2014/chart" uri="{C3380CC4-5D6E-409C-BE32-E72D297353CC}">
              <c16:uniqueId val="{00000001-7628-459D-A95F-0C108A98513A}"/>
            </c:ext>
          </c:extLst>
        </c:ser>
        <c:dLbls>
          <c:showLegendKey val="0"/>
          <c:showVal val="0"/>
          <c:showCatName val="0"/>
          <c:showSerName val="0"/>
          <c:showPercent val="0"/>
          <c:showBubbleSize val="0"/>
        </c:dLbls>
        <c:marker val="1"/>
        <c:smooth val="0"/>
        <c:axId val="116087263"/>
        <c:axId val="116100991"/>
      </c:lineChart>
      <c:catAx>
        <c:axId val="1160872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0991"/>
        <c:crosses val="autoZero"/>
        <c:auto val="1"/>
        <c:lblAlgn val="ctr"/>
        <c:lblOffset val="100"/>
        <c:noMultiLvlLbl val="0"/>
      </c:catAx>
      <c:valAx>
        <c:axId val="116100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For Rural+urban sector Rate of inflation before and after the panedamic</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 4'!$F$88:$L$88</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'question 4'!$F$89:$L$89</c:f>
              <c:numCache>
                <c:formatCode>0.00%</c:formatCode>
                <c:ptCount val="7"/>
                <c:pt idx="0">
                  <c:v>-2.3191094619665988E-2</c:v>
                </c:pt>
                <c:pt idx="1">
                  <c:v>7.883461868037742E-3</c:v>
                </c:pt>
                <c:pt idx="2">
                  <c:v>2.9737206085753882E-2</c:v>
                </c:pt>
                <c:pt idx="3">
                  <c:v>1.3679890560876679E-3</c:v>
                </c:pt>
                <c:pt idx="4">
                  <c:v>6.8027210884353739E-3</c:v>
                </c:pt>
                <c:pt idx="5">
                  <c:v>-7.6394194041252859E-3</c:v>
                </c:pt>
                <c:pt idx="6">
                  <c:v>0</c:v>
                </c:pt>
              </c:numCache>
            </c:numRef>
          </c:val>
          <c:smooth val="0"/>
          <c:extLst>
            <c:ext xmlns:c16="http://schemas.microsoft.com/office/drawing/2014/chart" uri="{C3380CC4-5D6E-409C-BE32-E72D297353CC}">
              <c16:uniqueId val="{00000000-47AD-41C6-ADF1-EAFC3C8E376D}"/>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'question 4'!$F$88:$L$88</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'question 4'!$F$90:$L$90</c:f>
              <c:numCache>
                <c:formatCode>0.00%</c:formatCode>
                <c:ptCount val="7"/>
                <c:pt idx="0">
                  <c:v>3.7670148781259877E-2</c:v>
                </c:pt>
                <c:pt idx="1">
                  <c:v>2.0064614861418049E-2</c:v>
                </c:pt>
                <c:pt idx="2">
                  <c:v>-4.7011417058428477E-2</c:v>
                </c:pt>
                <c:pt idx="3">
                  <c:v>0</c:v>
                </c:pt>
                <c:pt idx="4">
                  <c:v>2.2635135135135289E-2</c:v>
                </c:pt>
                <c:pt idx="5">
                  <c:v>3.9260969976905265E-2</c:v>
                </c:pt>
                <c:pt idx="6">
                  <c:v>1.9218449711723984E-3</c:v>
                </c:pt>
              </c:numCache>
            </c:numRef>
          </c:val>
          <c:smooth val="0"/>
          <c:extLst>
            <c:ext xmlns:c16="http://schemas.microsoft.com/office/drawing/2014/chart" uri="{C3380CC4-5D6E-409C-BE32-E72D297353CC}">
              <c16:uniqueId val="{00000001-47AD-41C6-ADF1-EAFC3C8E376D}"/>
            </c:ext>
          </c:extLst>
        </c:ser>
        <c:dLbls>
          <c:showLegendKey val="0"/>
          <c:showVal val="0"/>
          <c:showCatName val="0"/>
          <c:showSerName val="0"/>
          <c:showPercent val="0"/>
          <c:showBubbleSize val="0"/>
        </c:dLbls>
        <c:marker val="1"/>
        <c:smooth val="0"/>
        <c:axId val="1844520511"/>
        <c:axId val="1844520095"/>
      </c:lineChart>
      <c:catAx>
        <c:axId val="18445205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520095"/>
        <c:crosses val="autoZero"/>
        <c:auto val="1"/>
        <c:lblAlgn val="ctr"/>
        <c:lblOffset val="100"/>
        <c:noMultiLvlLbl val="0"/>
      </c:catAx>
      <c:valAx>
        <c:axId val="1844520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52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a:t>
            </a:r>
            <a:r>
              <a:rPr lang="en-US" baseline="0"/>
              <a:t> urban sector Rate of inflation before and after the panedamic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646768110593956E-2"/>
          <c:y val="0.17171296296296298"/>
          <c:w val="0.93364020174285378"/>
          <c:h val="0.61917432195975508"/>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 4'!$F$121:$L$121</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'question 4'!$F$122:$L$122</c:f>
              <c:numCache>
                <c:formatCode>0.00%</c:formatCode>
                <c:ptCount val="7"/>
                <c:pt idx="0">
                  <c:v>-2.4108152565024975E-2</c:v>
                </c:pt>
                <c:pt idx="1">
                  <c:v>9.1678420310296986E-3</c:v>
                </c:pt>
                <c:pt idx="2">
                  <c:v>4.6632124352331696E-2</c:v>
                </c:pt>
                <c:pt idx="3">
                  <c:v>4.9964311206282443E-3</c:v>
                </c:pt>
                <c:pt idx="4">
                  <c:v>6.7615658362988511E-3</c:v>
                </c:pt>
                <c:pt idx="5">
                  <c:v>-1.189532117367169E-2</c:v>
                </c:pt>
                <c:pt idx="6">
                  <c:v>2.629848783694975E-3</c:v>
                </c:pt>
              </c:numCache>
            </c:numRef>
          </c:val>
          <c:smooth val="0"/>
          <c:extLst>
            <c:ext xmlns:c16="http://schemas.microsoft.com/office/drawing/2014/chart" uri="{C3380CC4-5D6E-409C-BE32-E72D297353CC}">
              <c16:uniqueId val="{00000000-A6B5-48C6-8B9D-A484D7918B68}"/>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'question 4'!$F$121:$L$121</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'question 4'!$F$123:$L$123</c:f>
              <c:numCache>
                <c:formatCode>0.00%</c:formatCode>
                <c:ptCount val="7"/>
                <c:pt idx="0">
                  <c:v>5.0829602317619051E-2</c:v>
                </c:pt>
                <c:pt idx="1">
                  <c:v>2.2187281621243563E-2</c:v>
                </c:pt>
                <c:pt idx="2">
                  <c:v>-3.0410183875530489E-2</c:v>
                </c:pt>
                <c:pt idx="3">
                  <c:v>-2.8409090909091309E-3</c:v>
                </c:pt>
                <c:pt idx="4">
                  <c:v>3.4287734181689809E-2</c:v>
                </c:pt>
                <c:pt idx="5">
                  <c:v>3.7720706260032238E-2</c:v>
                </c:pt>
                <c:pt idx="6">
                  <c:v>0</c:v>
                </c:pt>
              </c:numCache>
            </c:numRef>
          </c:val>
          <c:smooth val="0"/>
          <c:extLst>
            <c:ext xmlns:c16="http://schemas.microsoft.com/office/drawing/2014/chart" uri="{C3380CC4-5D6E-409C-BE32-E72D297353CC}">
              <c16:uniqueId val="{00000001-A6B5-48C6-8B9D-A484D7918B68}"/>
            </c:ext>
          </c:extLst>
        </c:ser>
        <c:dLbls>
          <c:showLegendKey val="0"/>
          <c:showVal val="0"/>
          <c:showCatName val="0"/>
          <c:showSerName val="0"/>
          <c:showPercent val="0"/>
          <c:showBubbleSize val="0"/>
        </c:dLbls>
        <c:marker val="1"/>
        <c:smooth val="0"/>
        <c:axId val="111165711"/>
        <c:axId val="116107647"/>
      </c:lineChart>
      <c:catAx>
        <c:axId val="1111657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7647"/>
        <c:crosses val="autoZero"/>
        <c:auto val="1"/>
        <c:lblAlgn val="ctr"/>
        <c:lblOffset val="100"/>
        <c:noMultiLvlLbl val="0"/>
      </c:catAx>
      <c:valAx>
        <c:axId val="116107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CPI of FUEL and light,general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5'!$D$8:$D$19</c:f>
              <c:numCache>
                <c:formatCode>0.00</c:formatCode>
                <c:ptCount val="12"/>
                <c:pt idx="0">
                  <c:v>164.28888888888889</c:v>
                </c:pt>
                <c:pt idx="1">
                  <c:v>166.49999999999997</c:v>
                </c:pt>
                <c:pt idx="2">
                  <c:v>168.0888888888889</c:v>
                </c:pt>
                <c:pt idx="3">
                  <c:v>169.75555555555556</c:v>
                </c:pt>
                <c:pt idx="4">
                  <c:v>172.07777777777778</c:v>
                </c:pt>
                <c:pt idx="5">
                  <c:v>167.6</c:v>
                </c:pt>
                <c:pt idx="6">
                  <c:v>169.93333333333334</c:v>
                </c:pt>
                <c:pt idx="7">
                  <c:v>170.45000000000002</c:v>
                </c:pt>
                <c:pt idx="8">
                  <c:v>170.91666666666666</c:v>
                </c:pt>
                <c:pt idx="9">
                  <c:v>172.20000000000002</c:v>
                </c:pt>
                <c:pt idx="10">
                  <c:v>172.38333333333333</c:v>
                </c:pt>
                <c:pt idx="11">
                  <c:v>172.80000000000004</c:v>
                </c:pt>
              </c:numCache>
            </c:numRef>
          </c:val>
          <c:smooth val="0"/>
          <c:extLst>
            <c:ext xmlns:c16="http://schemas.microsoft.com/office/drawing/2014/chart" uri="{C3380CC4-5D6E-409C-BE32-E72D297353CC}">
              <c16:uniqueId val="{00000000-435B-48EB-BFB6-A99D40F65949}"/>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5'!$E$8:$E$19</c:f>
              <c:numCache>
                <c:formatCode>0.00</c:formatCode>
                <c:ptCount val="12"/>
                <c:pt idx="0">
                  <c:v>166.45555555555558</c:v>
                </c:pt>
                <c:pt idx="1">
                  <c:v>166.62222222222221</c:v>
                </c:pt>
                <c:pt idx="2">
                  <c:v>167.2</c:v>
                </c:pt>
                <c:pt idx="3">
                  <c:v>168.64444444444447</c:v>
                </c:pt>
                <c:pt idx="4">
                  <c:v>170.34444444444443</c:v>
                </c:pt>
                <c:pt idx="5">
                  <c:v>166.9</c:v>
                </c:pt>
                <c:pt idx="6">
                  <c:v>167.91666666666666</c:v>
                </c:pt>
                <c:pt idx="7">
                  <c:v>168.63333333333333</c:v>
                </c:pt>
                <c:pt idx="8">
                  <c:v>169.21666666666667</c:v>
                </c:pt>
                <c:pt idx="9">
                  <c:v>171.04999999999998</c:v>
                </c:pt>
                <c:pt idx="10">
                  <c:v>171.38333333333335</c:v>
                </c:pt>
                <c:pt idx="11">
                  <c:v>170.88333333333333</c:v>
                </c:pt>
              </c:numCache>
            </c:numRef>
          </c:val>
          <c:smooth val="0"/>
          <c:extLst>
            <c:ext xmlns:c16="http://schemas.microsoft.com/office/drawing/2014/chart" uri="{C3380CC4-5D6E-409C-BE32-E72D297353CC}">
              <c16:uniqueId val="{00000001-435B-48EB-BFB6-A99D40F65949}"/>
            </c:ext>
          </c:extLst>
        </c:ser>
        <c:dLbls>
          <c:showLegendKey val="0"/>
          <c:showVal val="0"/>
          <c:showCatName val="0"/>
          <c:showSerName val="0"/>
          <c:showPercent val="0"/>
          <c:showBubbleSize val="0"/>
        </c:dLbls>
        <c:marker val="1"/>
        <c:smooth val="0"/>
        <c:axId val="1003411231"/>
        <c:axId val="1003411647"/>
      </c:lineChart>
      <c:catAx>
        <c:axId val="10034112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11647"/>
        <c:crosses val="autoZero"/>
        <c:auto val="1"/>
        <c:lblAlgn val="ctr"/>
        <c:lblOffset val="100"/>
        <c:noMultiLvlLbl val="0"/>
      </c:catAx>
      <c:valAx>
        <c:axId val="1003411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41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Oils and fats,general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5'!$P$8:$P$19</c:f>
              <c:numCache>
                <c:formatCode>0.00</c:formatCode>
                <c:ptCount val="12"/>
                <c:pt idx="0">
                  <c:v>172.87777777777777</c:v>
                </c:pt>
                <c:pt idx="1">
                  <c:v>173</c:v>
                </c:pt>
                <c:pt idx="2">
                  <c:v>177.87777777777779</c:v>
                </c:pt>
                <c:pt idx="3">
                  <c:v>180.1888888888889</c:v>
                </c:pt>
                <c:pt idx="4">
                  <c:v>182.37777777777779</c:v>
                </c:pt>
                <c:pt idx="5">
                  <c:v>190.65</c:v>
                </c:pt>
                <c:pt idx="6">
                  <c:v>187.36666666666665</c:v>
                </c:pt>
                <c:pt idx="7">
                  <c:v>187.81666666666669</c:v>
                </c:pt>
                <c:pt idx="8">
                  <c:v>186.76666666666668</c:v>
                </c:pt>
                <c:pt idx="9">
                  <c:v>186.96666666666667</c:v>
                </c:pt>
                <c:pt idx="10">
                  <c:v>187.86666666666667</c:v>
                </c:pt>
                <c:pt idx="11">
                  <c:v>186.4</c:v>
                </c:pt>
              </c:numCache>
            </c:numRef>
          </c:val>
          <c:smooth val="0"/>
          <c:extLst>
            <c:ext xmlns:c16="http://schemas.microsoft.com/office/drawing/2014/chart" uri="{C3380CC4-5D6E-409C-BE32-E72D297353CC}">
              <c16:uniqueId val="{00000000-0BCA-4CBA-AD18-B4C3E94B27A1}"/>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5'!$Q$8:$Q$19</c:f>
              <c:numCache>
                <c:formatCode>0.00</c:formatCode>
                <c:ptCount val="12"/>
                <c:pt idx="0">
                  <c:v>166.45555555555558</c:v>
                </c:pt>
                <c:pt idx="1">
                  <c:v>166.62222222222221</c:v>
                </c:pt>
                <c:pt idx="2">
                  <c:v>167.2</c:v>
                </c:pt>
                <c:pt idx="3">
                  <c:v>168.64444444444447</c:v>
                </c:pt>
                <c:pt idx="4">
                  <c:v>170.34444444444443</c:v>
                </c:pt>
                <c:pt idx="5">
                  <c:v>166.9</c:v>
                </c:pt>
                <c:pt idx="6">
                  <c:v>167.91666666666666</c:v>
                </c:pt>
                <c:pt idx="7">
                  <c:v>168.63333333333333</c:v>
                </c:pt>
                <c:pt idx="8">
                  <c:v>169.21666666666667</c:v>
                </c:pt>
                <c:pt idx="9">
                  <c:v>171.04999999999998</c:v>
                </c:pt>
                <c:pt idx="10">
                  <c:v>171.38333333333335</c:v>
                </c:pt>
                <c:pt idx="11">
                  <c:v>170.88333333333333</c:v>
                </c:pt>
              </c:numCache>
            </c:numRef>
          </c:val>
          <c:smooth val="0"/>
          <c:extLst>
            <c:ext xmlns:c16="http://schemas.microsoft.com/office/drawing/2014/chart" uri="{C3380CC4-5D6E-409C-BE32-E72D297353CC}">
              <c16:uniqueId val="{00000001-0BCA-4CBA-AD18-B4C3E94B27A1}"/>
            </c:ext>
          </c:extLst>
        </c:ser>
        <c:dLbls>
          <c:showLegendKey val="0"/>
          <c:showVal val="0"/>
          <c:showCatName val="0"/>
          <c:showSerName val="0"/>
          <c:showPercent val="0"/>
          <c:showBubbleSize val="0"/>
        </c:dLbls>
        <c:marker val="1"/>
        <c:smooth val="0"/>
        <c:axId val="974261423"/>
        <c:axId val="974246031"/>
      </c:lineChart>
      <c:catAx>
        <c:axId val="9742614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246031"/>
        <c:crosses val="autoZero"/>
        <c:auto val="1"/>
        <c:lblAlgn val="ctr"/>
        <c:lblOffset val="100"/>
        <c:noMultiLvlLbl val="0"/>
      </c:catAx>
      <c:valAx>
        <c:axId val="974246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26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0" i="0" baseline="0">
                <a:effectLst/>
              </a:rPr>
              <a:t>Rate of inflation of General CPI  VS Rate of inflation of Food and beverages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'final answers'!$E$132:$E$138</c:f>
              <c:numCache>
                <c:formatCode>General</c:formatCode>
                <c:ptCount val="7"/>
                <c:pt idx="0">
                  <c:v>2017</c:v>
                </c:pt>
                <c:pt idx="1">
                  <c:v>2018</c:v>
                </c:pt>
                <c:pt idx="2">
                  <c:v>2019</c:v>
                </c:pt>
                <c:pt idx="3">
                  <c:v>2020</c:v>
                </c:pt>
                <c:pt idx="4">
                  <c:v>2021</c:v>
                </c:pt>
                <c:pt idx="5">
                  <c:v>2022</c:v>
                </c:pt>
                <c:pt idx="6">
                  <c:v>2023</c:v>
                </c:pt>
              </c:numCache>
            </c:numRef>
          </c:xVal>
          <c:yVal>
            <c:numRef>
              <c:f>'final answers'!$F$132:$F$138</c:f>
              <c:numCache>
                <c:formatCode>0.00%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yVal>
          <c:smooth val="0"/>
          <c:extLst>
            <c:ext xmlns:c16="http://schemas.microsoft.com/office/drawing/2014/chart" uri="{C3380CC4-5D6E-409C-BE32-E72D297353CC}">
              <c16:uniqueId val="{00000000-B6B8-4C15-A9BF-182F861F869E}"/>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'final answers'!$E$132:$E$138</c:f>
              <c:numCache>
                <c:formatCode>General</c:formatCode>
                <c:ptCount val="7"/>
                <c:pt idx="0">
                  <c:v>2017</c:v>
                </c:pt>
                <c:pt idx="1">
                  <c:v>2018</c:v>
                </c:pt>
                <c:pt idx="2">
                  <c:v>2019</c:v>
                </c:pt>
                <c:pt idx="3">
                  <c:v>2020</c:v>
                </c:pt>
                <c:pt idx="4">
                  <c:v>2021</c:v>
                </c:pt>
                <c:pt idx="5">
                  <c:v>2022</c:v>
                </c:pt>
                <c:pt idx="6">
                  <c:v>2023</c:v>
                </c:pt>
              </c:numCache>
            </c:numRef>
          </c:xVal>
          <c:yVal>
            <c:numRef>
              <c:f>'final answers'!$G$132:$G$138</c:f>
              <c:numCache>
                <c:formatCode>0.00%</c:formatCode>
                <c:ptCount val="7"/>
                <c:pt idx="0">
                  <c:v>5.5597295266716799E-2</c:v>
                </c:pt>
                <c:pt idx="1">
                  <c:v>-7.1839080459770123E-3</c:v>
                </c:pt>
                <c:pt idx="2">
                  <c:v>0.1280931586608442</c:v>
                </c:pt>
                <c:pt idx="3">
                  <c:v>7.7524429967426742E-2</c:v>
                </c:pt>
                <c:pt idx="4">
                  <c:v>4.4720496894409864E-2</c:v>
                </c:pt>
                <c:pt idx="5">
                  <c:v>5.7091346153846152E-2</c:v>
                </c:pt>
                <c:pt idx="6">
                  <c:v>1.3582342954159625E-2</c:v>
                </c:pt>
              </c:numCache>
            </c:numRef>
          </c:yVal>
          <c:smooth val="0"/>
          <c:extLst>
            <c:ext xmlns:c16="http://schemas.microsoft.com/office/drawing/2014/chart" uri="{C3380CC4-5D6E-409C-BE32-E72D297353CC}">
              <c16:uniqueId val="{00000001-B6B8-4C15-A9BF-182F861F869E}"/>
            </c:ext>
          </c:extLst>
        </c:ser>
        <c:dLbls>
          <c:showLegendKey val="0"/>
          <c:showVal val="0"/>
          <c:showCatName val="0"/>
          <c:showSerName val="0"/>
          <c:showPercent val="0"/>
          <c:showBubbleSize val="0"/>
        </c:dLbls>
        <c:axId val="1342366015"/>
        <c:axId val="1342369343"/>
      </c:scatterChart>
      <c:valAx>
        <c:axId val="1342366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69343"/>
        <c:crosses val="autoZero"/>
        <c:crossBetween val="midCat"/>
      </c:valAx>
      <c:valAx>
        <c:axId val="1342369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66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 vs CPI of FUEL and light,general index</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5'!$D$53:$D$64</c:f>
              <c:numCache>
                <c:formatCode>General</c:formatCode>
                <c:ptCount val="12"/>
                <c:pt idx="0">
                  <c:v>166.63333333333335</c:v>
                </c:pt>
                <c:pt idx="1">
                  <c:v>167.79999999999998</c:v>
                </c:pt>
                <c:pt idx="2">
                  <c:v>168.76666666666665</c:v>
                </c:pt>
                <c:pt idx="3">
                  <c:v>170.26666666666668</c:v>
                </c:pt>
                <c:pt idx="4">
                  <c:v>173.16666666666666</c:v>
                </c:pt>
                <c:pt idx="5">
                  <c:v>169.39999999999998</c:v>
                </c:pt>
                <c:pt idx="6">
                  <c:v>171.05</c:v>
                </c:pt>
                <c:pt idx="7">
                  <c:v>171.1</c:v>
                </c:pt>
                <c:pt idx="8">
                  <c:v>171.7</c:v>
                </c:pt>
                <c:pt idx="9">
                  <c:v>173.15</c:v>
                </c:pt>
                <c:pt idx="10">
                  <c:v>173.60000000000002</c:v>
                </c:pt>
                <c:pt idx="11">
                  <c:v>174.2</c:v>
                </c:pt>
              </c:numCache>
            </c:numRef>
          </c:val>
          <c:smooth val="0"/>
          <c:extLst>
            <c:ext xmlns:c16="http://schemas.microsoft.com/office/drawing/2014/chart" uri="{C3380CC4-5D6E-409C-BE32-E72D297353CC}">
              <c16:uniqueId val="{00000000-3A46-4029-8CAB-08E6D200B3E2}"/>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5'!$E$53:$E$64</c:f>
              <c:numCache>
                <c:formatCode>General</c:formatCode>
                <c:ptCount val="12"/>
                <c:pt idx="0">
                  <c:v>167.56666666666669</c:v>
                </c:pt>
                <c:pt idx="1">
                  <c:v>167.13333333333333</c:v>
                </c:pt>
                <c:pt idx="2">
                  <c:v>167.79999999999998</c:v>
                </c:pt>
                <c:pt idx="3">
                  <c:v>169.06666666666666</c:v>
                </c:pt>
                <c:pt idx="4">
                  <c:v>171.13333333333333</c:v>
                </c:pt>
                <c:pt idx="5">
                  <c:v>167.85</c:v>
                </c:pt>
                <c:pt idx="6">
                  <c:v>168.75</c:v>
                </c:pt>
                <c:pt idx="7">
                  <c:v>169.45</c:v>
                </c:pt>
                <c:pt idx="8">
                  <c:v>170.2</c:v>
                </c:pt>
                <c:pt idx="9">
                  <c:v>172.10000000000002</c:v>
                </c:pt>
                <c:pt idx="10">
                  <c:v>172.7</c:v>
                </c:pt>
                <c:pt idx="11">
                  <c:v>172.05</c:v>
                </c:pt>
              </c:numCache>
            </c:numRef>
          </c:val>
          <c:smooth val="0"/>
          <c:extLst>
            <c:ext xmlns:c16="http://schemas.microsoft.com/office/drawing/2014/chart" uri="{C3380CC4-5D6E-409C-BE32-E72D297353CC}">
              <c16:uniqueId val="{00000001-3A46-4029-8CAB-08E6D200B3E2}"/>
            </c:ext>
          </c:extLst>
        </c:ser>
        <c:dLbls>
          <c:showLegendKey val="0"/>
          <c:showVal val="0"/>
          <c:showCatName val="0"/>
          <c:showSerName val="0"/>
          <c:showPercent val="0"/>
          <c:showBubbleSize val="0"/>
        </c:dLbls>
        <c:marker val="1"/>
        <c:smooth val="0"/>
        <c:axId val="997173567"/>
        <c:axId val="997180639"/>
      </c:lineChart>
      <c:catAx>
        <c:axId val="9971735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80639"/>
        <c:crosses val="autoZero"/>
        <c:auto val="1"/>
        <c:lblAlgn val="ctr"/>
        <c:lblOffset val="100"/>
        <c:noMultiLvlLbl val="0"/>
      </c:catAx>
      <c:valAx>
        <c:axId val="99718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17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 vs CPI of FUEL and light,general index</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5'!$D$90:$D$101</c:f>
              <c:numCache>
                <c:formatCode>0.00</c:formatCode>
                <c:ptCount val="12"/>
                <c:pt idx="0">
                  <c:v>164.7</c:v>
                </c:pt>
                <c:pt idx="1">
                  <c:v>166.73333333333332</c:v>
                </c:pt>
                <c:pt idx="2">
                  <c:v>168.2</c:v>
                </c:pt>
                <c:pt idx="3">
                  <c:v>169.83333333333331</c:v>
                </c:pt>
                <c:pt idx="4">
                  <c:v>172.26666666666668</c:v>
                </c:pt>
                <c:pt idx="5">
                  <c:v>167.9</c:v>
                </c:pt>
                <c:pt idx="6">
                  <c:v>170.14999999999998</c:v>
                </c:pt>
                <c:pt idx="7">
                  <c:v>170.7</c:v>
                </c:pt>
                <c:pt idx="8">
                  <c:v>171.05</c:v>
                </c:pt>
                <c:pt idx="9">
                  <c:v>172.35</c:v>
                </c:pt>
                <c:pt idx="10">
                  <c:v>172.60000000000002</c:v>
                </c:pt>
                <c:pt idx="11">
                  <c:v>173.05</c:v>
                </c:pt>
              </c:numCache>
            </c:numRef>
          </c:val>
          <c:smooth val="0"/>
          <c:extLst>
            <c:ext xmlns:c16="http://schemas.microsoft.com/office/drawing/2014/chart" uri="{C3380CC4-5D6E-409C-BE32-E72D297353CC}">
              <c16:uniqueId val="{00000000-5245-4646-9E2A-26FD829F2195}"/>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5'!$E$90:$E$101</c:f>
              <c:numCache>
                <c:formatCode>0.00</c:formatCode>
                <c:ptCount val="12"/>
                <c:pt idx="0">
                  <c:v>166.5</c:v>
                </c:pt>
                <c:pt idx="1">
                  <c:v>166.63333333333333</c:v>
                </c:pt>
                <c:pt idx="2">
                  <c:v>167.23333333333332</c:v>
                </c:pt>
                <c:pt idx="3">
                  <c:v>168.66666666666666</c:v>
                </c:pt>
                <c:pt idx="4">
                  <c:v>170.4</c:v>
                </c:pt>
                <c:pt idx="5">
                  <c:v>166.95</c:v>
                </c:pt>
                <c:pt idx="6">
                  <c:v>167.95</c:v>
                </c:pt>
                <c:pt idx="7">
                  <c:v>168.75</c:v>
                </c:pt>
                <c:pt idx="8">
                  <c:v>169.25</c:v>
                </c:pt>
                <c:pt idx="9">
                  <c:v>171.1</c:v>
                </c:pt>
                <c:pt idx="10">
                  <c:v>171.6</c:v>
                </c:pt>
                <c:pt idx="11">
                  <c:v>170.95</c:v>
                </c:pt>
              </c:numCache>
            </c:numRef>
          </c:val>
          <c:smooth val="0"/>
          <c:extLst>
            <c:ext xmlns:c16="http://schemas.microsoft.com/office/drawing/2014/chart" uri="{C3380CC4-5D6E-409C-BE32-E72D297353CC}">
              <c16:uniqueId val="{00000001-5245-4646-9E2A-26FD829F2195}"/>
            </c:ext>
          </c:extLst>
        </c:ser>
        <c:dLbls>
          <c:showLegendKey val="0"/>
          <c:showVal val="0"/>
          <c:showCatName val="0"/>
          <c:showSerName val="0"/>
          <c:showPercent val="0"/>
          <c:showBubbleSize val="0"/>
        </c:dLbls>
        <c:marker val="1"/>
        <c:smooth val="0"/>
        <c:axId val="998642671"/>
        <c:axId val="998647663"/>
      </c:lineChart>
      <c:catAx>
        <c:axId val="998642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47663"/>
        <c:crosses val="autoZero"/>
        <c:auto val="1"/>
        <c:lblAlgn val="ctr"/>
        <c:lblOffset val="100"/>
        <c:noMultiLvlLbl val="0"/>
      </c:catAx>
      <c:valAx>
        <c:axId val="9986476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64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 vs CPI of FUEL and light,general index</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5'!$D$126:$D$137</c:f>
              <c:numCache>
                <c:formatCode>0.00</c:formatCode>
                <c:ptCount val="12"/>
                <c:pt idx="0">
                  <c:v>161.53333333333333</c:v>
                </c:pt>
                <c:pt idx="1">
                  <c:v>164.96666666666667</c:v>
                </c:pt>
                <c:pt idx="2">
                  <c:v>167.29999999999998</c:v>
                </c:pt>
                <c:pt idx="3">
                  <c:v>169.16666666666666</c:v>
                </c:pt>
                <c:pt idx="4">
                  <c:v>170.79999999999998</c:v>
                </c:pt>
                <c:pt idx="5">
                  <c:v>165.5</c:v>
                </c:pt>
                <c:pt idx="6">
                  <c:v>168.6</c:v>
                </c:pt>
                <c:pt idx="7">
                  <c:v>169.55</c:v>
                </c:pt>
                <c:pt idx="8">
                  <c:v>170</c:v>
                </c:pt>
                <c:pt idx="9">
                  <c:v>171.1</c:v>
                </c:pt>
                <c:pt idx="10">
                  <c:v>170.95</c:v>
                </c:pt>
                <c:pt idx="11">
                  <c:v>171.14999999999998</c:v>
                </c:pt>
              </c:numCache>
            </c:numRef>
          </c:val>
          <c:smooth val="0"/>
          <c:extLst>
            <c:ext xmlns:c16="http://schemas.microsoft.com/office/drawing/2014/chart" uri="{C3380CC4-5D6E-409C-BE32-E72D297353CC}">
              <c16:uniqueId val="{00000000-E836-4F5E-9C46-FDF12380134C}"/>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5'!$E$126:$E$137</c:f>
              <c:numCache>
                <c:formatCode>0.00</c:formatCode>
                <c:ptCount val="12"/>
                <c:pt idx="0">
                  <c:v>165.29999999999998</c:v>
                </c:pt>
                <c:pt idx="1">
                  <c:v>166.1</c:v>
                </c:pt>
                <c:pt idx="2">
                  <c:v>166.56666666666669</c:v>
                </c:pt>
                <c:pt idx="3">
                  <c:v>168.2</c:v>
                </c:pt>
                <c:pt idx="4">
                  <c:v>169.5</c:v>
                </c:pt>
                <c:pt idx="5">
                  <c:v>165.9</c:v>
                </c:pt>
                <c:pt idx="6">
                  <c:v>167.05</c:v>
                </c:pt>
                <c:pt idx="7">
                  <c:v>167.7</c:v>
                </c:pt>
                <c:pt idx="8">
                  <c:v>168.2</c:v>
                </c:pt>
                <c:pt idx="9">
                  <c:v>169.95</c:v>
                </c:pt>
                <c:pt idx="10">
                  <c:v>169.85</c:v>
                </c:pt>
                <c:pt idx="11">
                  <c:v>169.64999999999998</c:v>
                </c:pt>
              </c:numCache>
            </c:numRef>
          </c:val>
          <c:smooth val="0"/>
          <c:extLst>
            <c:ext xmlns:c16="http://schemas.microsoft.com/office/drawing/2014/chart" uri="{C3380CC4-5D6E-409C-BE32-E72D297353CC}">
              <c16:uniqueId val="{00000001-E836-4F5E-9C46-FDF12380134C}"/>
            </c:ext>
          </c:extLst>
        </c:ser>
        <c:dLbls>
          <c:showLegendKey val="0"/>
          <c:showVal val="0"/>
          <c:showCatName val="0"/>
          <c:showSerName val="0"/>
          <c:showPercent val="0"/>
          <c:showBubbleSize val="0"/>
        </c:dLbls>
        <c:marker val="1"/>
        <c:smooth val="0"/>
        <c:axId val="980766559"/>
        <c:axId val="980769055"/>
      </c:lineChart>
      <c:catAx>
        <c:axId val="9807665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69055"/>
        <c:crosses val="autoZero"/>
        <c:auto val="1"/>
        <c:lblAlgn val="ctr"/>
        <c:lblOffset val="100"/>
        <c:noMultiLvlLbl val="0"/>
      </c:catAx>
      <c:valAx>
        <c:axId val="980769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6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month vs Oils and fats,general index</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5'!$P$52:$P$63</c:f>
              <c:numCache>
                <c:formatCode>0.00</c:formatCode>
                <c:ptCount val="12"/>
                <c:pt idx="0">
                  <c:v>180</c:v>
                </c:pt>
                <c:pt idx="1">
                  <c:v>179.66666666666666</c:v>
                </c:pt>
                <c:pt idx="2">
                  <c:v>184.86666666666667</c:v>
                </c:pt>
                <c:pt idx="3">
                  <c:v>187.03333333333333</c:v>
                </c:pt>
                <c:pt idx="4">
                  <c:v>189.20000000000002</c:v>
                </c:pt>
                <c:pt idx="5">
                  <c:v>199.25</c:v>
                </c:pt>
                <c:pt idx="6">
                  <c:v>195.45</c:v>
                </c:pt>
                <c:pt idx="7">
                  <c:v>194.5</c:v>
                </c:pt>
                <c:pt idx="8">
                  <c:v>194.8</c:v>
                </c:pt>
                <c:pt idx="9">
                  <c:v>195.2</c:v>
                </c:pt>
                <c:pt idx="10">
                  <c:v>196.2</c:v>
                </c:pt>
                <c:pt idx="11">
                  <c:v>194.85000000000002</c:v>
                </c:pt>
              </c:numCache>
            </c:numRef>
          </c:val>
          <c:smooth val="0"/>
          <c:extLst>
            <c:ext xmlns:c16="http://schemas.microsoft.com/office/drawing/2014/chart" uri="{C3380CC4-5D6E-409C-BE32-E72D297353CC}">
              <c16:uniqueId val="{00000000-C478-4EC7-AF68-6FCB20F74497}"/>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5'!$Q$52:$Q$63</c:f>
              <c:numCache>
                <c:formatCode>0.00</c:formatCode>
                <c:ptCount val="12"/>
                <c:pt idx="0">
                  <c:v>167.566666666667</c:v>
                </c:pt>
                <c:pt idx="1">
                  <c:v>167.13333333333333</c:v>
                </c:pt>
                <c:pt idx="2">
                  <c:v>167.79999999999998</c:v>
                </c:pt>
                <c:pt idx="3">
                  <c:v>169.06666666666666</c:v>
                </c:pt>
                <c:pt idx="4">
                  <c:v>171.13333333333333</c:v>
                </c:pt>
                <c:pt idx="5">
                  <c:v>167.85</c:v>
                </c:pt>
                <c:pt idx="6">
                  <c:v>168.75</c:v>
                </c:pt>
                <c:pt idx="7">
                  <c:v>169.45</c:v>
                </c:pt>
                <c:pt idx="8">
                  <c:v>170.2</c:v>
                </c:pt>
                <c:pt idx="9">
                  <c:v>172.10000000000002</c:v>
                </c:pt>
                <c:pt idx="10">
                  <c:v>172.7</c:v>
                </c:pt>
                <c:pt idx="11">
                  <c:v>172.05</c:v>
                </c:pt>
              </c:numCache>
            </c:numRef>
          </c:val>
          <c:smooth val="0"/>
          <c:extLst>
            <c:ext xmlns:c16="http://schemas.microsoft.com/office/drawing/2014/chart" uri="{C3380CC4-5D6E-409C-BE32-E72D297353CC}">
              <c16:uniqueId val="{00000001-C478-4EC7-AF68-6FCB20F74497}"/>
            </c:ext>
          </c:extLst>
        </c:ser>
        <c:dLbls>
          <c:showLegendKey val="0"/>
          <c:showVal val="0"/>
          <c:showCatName val="0"/>
          <c:showSerName val="0"/>
          <c:showPercent val="0"/>
          <c:showBubbleSize val="0"/>
        </c:dLbls>
        <c:marker val="1"/>
        <c:smooth val="0"/>
        <c:axId val="897715231"/>
        <c:axId val="897701919"/>
      </c:lineChart>
      <c:catAx>
        <c:axId val="8977152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701919"/>
        <c:crosses val="autoZero"/>
        <c:auto val="1"/>
        <c:lblAlgn val="ctr"/>
        <c:lblOffset val="100"/>
        <c:noMultiLvlLbl val="0"/>
      </c:catAx>
      <c:valAx>
        <c:axId val="8977019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715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month vs Oils and fats,general index</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5'!$P$91:$P$102</c:f>
              <c:numCache>
                <c:formatCode>0.00</c:formatCode>
                <c:ptCount val="12"/>
                <c:pt idx="0">
                  <c:v>174.26666666666665</c:v>
                </c:pt>
                <c:pt idx="1">
                  <c:v>174.29999999999998</c:v>
                </c:pt>
                <c:pt idx="2">
                  <c:v>179.23333333333335</c:v>
                </c:pt>
                <c:pt idx="3">
                  <c:v>181.5</c:v>
                </c:pt>
                <c:pt idx="4">
                  <c:v>183.70000000000002</c:v>
                </c:pt>
                <c:pt idx="5">
                  <c:v>192.3</c:v>
                </c:pt>
                <c:pt idx="6">
                  <c:v>188.95</c:v>
                </c:pt>
                <c:pt idx="7">
                  <c:v>190.2</c:v>
                </c:pt>
                <c:pt idx="8">
                  <c:v>188.35</c:v>
                </c:pt>
                <c:pt idx="9">
                  <c:v>188.55</c:v>
                </c:pt>
                <c:pt idx="10">
                  <c:v>189.5</c:v>
                </c:pt>
                <c:pt idx="11">
                  <c:v>188.05</c:v>
                </c:pt>
              </c:numCache>
            </c:numRef>
          </c:val>
          <c:smooth val="0"/>
          <c:extLst>
            <c:ext xmlns:c16="http://schemas.microsoft.com/office/drawing/2014/chart" uri="{C3380CC4-5D6E-409C-BE32-E72D297353CC}">
              <c16:uniqueId val="{00000000-3C3D-447F-80FF-AD5D505849EE}"/>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5'!$Q$91:$Q$102</c:f>
              <c:numCache>
                <c:formatCode>0.00</c:formatCode>
                <c:ptCount val="12"/>
                <c:pt idx="0">
                  <c:v>166.5</c:v>
                </c:pt>
                <c:pt idx="1">
                  <c:v>166.63333333333333</c:v>
                </c:pt>
                <c:pt idx="2">
                  <c:v>167.23333333333332</c:v>
                </c:pt>
                <c:pt idx="3">
                  <c:v>168.66666666666666</c:v>
                </c:pt>
                <c:pt idx="4">
                  <c:v>170.4</c:v>
                </c:pt>
                <c:pt idx="5">
                  <c:v>166.95</c:v>
                </c:pt>
                <c:pt idx="6">
                  <c:v>167.95</c:v>
                </c:pt>
                <c:pt idx="7">
                  <c:v>168.75</c:v>
                </c:pt>
                <c:pt idx="8">
                  <c:v>169.25</c:v>
                </c:pt>
                <c:pt idx="9">
                  <c:v>171.1</c:v>
                </c:pt>
                <c:pt idx="10">
                  <c:v>171.6</c:v>
                </c:pt>
                <c:pt idx="11">
                  <c:v>170.95</c:v>
                </c:pt>
              </c:numCache>
            </c:numRef>
          </c:val>
          <c:smooth val="0"/>
          <c:extLst>
            <c:ext xmlns:c16="http://schemas.microsoft.com/office/drawing/2014/chart" uri="{C3380CC4-5D6E-409C-BE32-E72D297353CC}">
              <c16:uniqueId val="{00000001-3C3D-447F-80FF-AD5D505849EE}"/>
            </c:ext>
          </c:extLst>
        </c:ser>
        <c:dLbls>
          <c:showLegendKey val="0"/>
          <c:showVal val="0"/>
          <c:showCatName val="0"/>
          <c:showSerName val="0"/>
          <c:showPercent val="0"/>
          <c:showBubbleSize val="0"/>
        </c:dLbls>
        <c:marker val="1"/>
        <c:smooth val="0"/>
        <c:axId val="1072703631"/>
        <c:axId val="1072719023"/>
      </c:lineChart>
      <c:catAx>
        <c:axId val="10727036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19023"/>
        <c:crosses val="autoZero"/>
        <c:auto val="1"/>
        <c:lblAlgn val="ctr"/>
        <c:lblOffset val="100"/>
        <c:noMultiLvlLbl val="0"/>
      </c:catAx>
      <c:valAx>
        <c:axId val="1072719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70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month vs Oils and fats,general index</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'question 5'!$O$126:$O$137</c:f>
              <c:numCache>
                <c:formatCode>0.00</c:formatCode>
                <c:ptCount val="12"/>
                <c:pt idx="0">
                  <c:v>164.36666666666667</c:v>
                </c:pt>
                <c:pt idx="1">
                  <c:v>165.03333333333333</c:v>
                </c:pt>
                <c:pt idx="2">
                  <c:v>169.53333333333333</c:v>
                </c:pt>
                <c:pt idx="3">
                  <c:v>172.03333333333333</c:v>
                </c:pt>
                <c:pt idx="4">
                  <c:v>174.23333333333335</c:v>
                </c:pt>
                <c:pt idx="5">
                  <c:v>180.39999999999998</c:v>
                </c:pt>
                <c:pt idx="6">
                  <c:v>177.7</c:v>
                </c:pt>
                <c:pt idx="7">
                  <c:v>178.75</c:v>
                </c:pt>
                <c:pt idx="8">
                  <c:v>177.15</c:v>
                </c:pt>
                <c:pt idx="9">
                  <c:v>177.14999999999998</c:v>
                </c:pt>
                <c:pt idx="10">
                  <c:v>177.9</c:v>
                </c:pt>
                <c:pt idx="11">
                  <c:v>176.3</c:v>
                </c:pt>
              </c:numCache>
            </c:numRef>
          </c:val>
          <c:smooth val="0"/>
          <c:extLst>
            <c:ext xmlns:c16="http://schemas.microsoft.com/office/drawing/2014/chart" uri="{C3380CC4-5D6E-409C-BE32-E72D297353CC}">
              <c16:uniqueId val="{00000000-7185-4674-84C0-CB5ADF1F3EBA}"/>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'question 5'!$P$126:$P$137</c:f>
              <c:numCache>
                <c:formatCode>0.00</c:formatCode>
                <c:ptCount val="12"/>
                <c:pt idx="0">
                  <c:v>165.3</c:v>
                </c:pt>
                <c:pt idx="1">
                  <c:v>166.1</c:v>
                </c:pt>
                <c:pt idx="2">
                  <c:v>166.56666666666669</c:v>
                </c:pt>
                <c:pt idx="3">
                  <c:v>168.2</c:v>
                </c:pt>
                <c:pt idx="4">
                  <c:v>169.5</c:v>
                </c:pt>
                <c:pt idx="5">
                  <c:v>165.9</c:v>
                </c:pt>
                <c:pt idx="6">
                  <c:v>167.05</c:v>
                </c:pt>
                <c:pt idx="7">
                  <c:v>167.7</c:v>
                </c:pt>
                <c:pt idx="8">
                  <c:v>168.2</c:v>
                </c:pt>
                <c:pt idx="9">
                  <c:v>169.95</c:v>
                </c:pt>
                <c:pt idx="10">
                  <c:v>169.85</c:v>
                </c:pt>
                <c:pt idx="11">
                  <c:v>169.64999999999998</c:v>
                </c:pt>
              </c:numCache>
            </c:numRef>
          </c:val>
          <c:smooth val="0"/>
          <c:extLst>
            <c:ext xmlns:c16="http://schemas.microsoft.com/office/drawing/2014/chart" uri="{C3380CC4-5D6E-409C-BE32-E72D297353CC}">
              <c16:uniqueId val="{00000001-7185-4674-84C0-CB5ADF1F3EBA}"/>
            </c:ext>
          </c:extLst>
        </c:ser>
        <c:dLbls>
          <c:showLegendKey val="0"/>
          <c:showVal val="0"/>
          <c:showCatName val="0"/>
          <c:showSerName val="0"/>
          <c:showPercent val="0"/>
          <c:showBubbleSize val="0"/>
        </c:dLbls>
        <c:marker val="1"/>
        <c:smooth val="0"/>
        <c:axId val="971194687"/>
        <c:axId val="971195103"/>
      </c:lineChart>
      <c:catAx>
        <c:axId val="9711946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195103"/>
        <c:crosses val="autoZero"/>
        <c:auto val="1"/>
        <c:lblAlgn val="ctr"/>
        <c:lblOffset val="100"/>
        <c:noMultiLvlLbl val="0"/>
      </c:catAx>
      <c:valAx>
        <c:axId val="971195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19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cpi assignment.xlsx]pivot tables for q5!PivotTable2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of general index and avg of fuel and light vs month on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for q5'!$E$4</c:f>
              <c:strCache>
                <c:ptCount val="1"/>
                <c:pt idx="0">
                  <c:v>Average of General index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for q5'!$D$5:$D$17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 for q5'!$E$5:$E$17</c:f>
              <c:numCache>
                <c:formatCode>General</c:formatCode>
                <c:ptCount val="12"/>
                <c:pt idx="0">
                  <c:v>166.45555555555558</c:v>
                </c:pt>
                <c:pt idx="1">
                  <c:v>166.62222222222221</c:v>
                </c:pt>
                <c:pt idx="2">
                  <c:v>167.2</c:v>
                </c:pt>
                <c:pt idx="3">
                  <c:v>168.64444444444447</c:v>
                </c:pt>
                <c:pt idx="4">
                  <c:v>170.34444444444443</c:v>
                </c:pt>
                <c:pt idx="5">
                  <c:v>166.9</c:v>
                </c:pt>
                <c:pt idx="6">
                  <c:v>167.91666666666666</c:v>
                </c:pt>
                <c:pt idx="7">
                  <c:v>168.63333333333333</c:v>
                </c:pt>
                <c:pt idx="8">
                  <c:v>169.21666666666667</c:v>
                </c:pt>
                <c:pt idx="9">
                  <c:v>171.04999999999998</c:v>
                </c:pt>
                <c:pt idx="10">
                  <c:v>171.38333333333335</c:v>
                </c:pt>
                <c:pt idx="11">
                  <c:v>170.88333333333333</c:v>
                </c:pt>
              </c:numCache>
            </c:numRef>
          </c:val>
          <c:smooth val="0"/>
          <c:extLst>
            <c:ext xmlns:c16="http://schemas.microsoft.com/office/drawing/2014/chart" uri="{C3380CC4-5D6E-409C-BE32-E72D297353CC}">
              <c16:uniqueId val="{00000000-9108-4F86-91A3-BADB7593E332}"/>
            </c:ext>
          </c:extLst>
        </c:ser>
        <c:ser>
          <c:idx val="1"/>
          <c:order val="1"/>
          <c:tx>
            <c:strRef>
              <c:f>'pivot tables for q5'!$F$4</c:f>
              <c:strCache>
                <c:ptCount val="1"/>
                <c:pt idx="0">
                  <c:v>Average of Oils and fats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 for q5'!$D$5:$D$17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 for q5'!$F$5:$F$17</c:f>
              <c:numCache>
                <c:formatCode>General</c:formatCode>
                <c:ptCount val="12"/>
                <c:pt idx="0">
                  <c:v>172.87777777777777</c:v>
                </c:pt>
                <c:pt idx="1">
                  <c:v>173</c:v>
                </c:pt>
                <c:pt idx="2">
                  <c:v>177.87777777777779</c:v>
                </c:pt>
                <c:pt idx="3">
                  <c:v>180.1888888888889</c:v>
                </c:pt>
                <c:pt idx="4">
                  <c:v>182.37777777777779</c:v>
                </c:pt>
                <c:pt idx="5">
                  <c:v>190.65</c:v>
                </c:pt>
                <c:pt idx="6">
                  <c:v>187.36666666666665</c:v>
                </c:pt>
                <c:pt idx="7">
                  <c:v>187.81666666666669</c:v>
                </c:pt>
                <c:pt idx="8">
                  <c:v>186.76666666666668</c:v>
                </c:pt>
                <c:pt idx="9">
                  <c:v>186.96666666666667</c:v>
                </c:pt>
                <c:pt idx="10">
                  <c:v>187.86666666666667</c:v>
                </c:pt>
                <c:pt idx="11">
                  <c:v>186.4</c:v>
                </c:pt>
              </c:numCache>
            </c:numRef>
          </c:val>
          <c:smooth val="0"/>
          <c:extLst>
            <c:ext xmlns:c16="http://schemas.microsoft.com/office/drawing/2014/chart" uri="{C3380CC4-5D6E-409C-BE32-E72D297353CC}">
              <c16:uniqueId val="{00000003-9108-4F86-91A3-BADB7593E332}"/>
            </c:ext>
          </c:extLst>
        </c:ser>
        <c:dLbls>
          <c:showLegendKey val="0"/>
          <c:showVal val="0"/>
          <c:showCatName val="0"/>
          <c:showSerName val="0"/>
          <c:showPercent val="0"/>
          <c:showBubbleSize val="0"/>
        </c:dLbls>
        <c:marker val="1"/>
        <c:smooth val="0"/>
        <c:axId val="588759087"/>
        <c:axId val="588747855"/>
      </c:lineChart>
      <c:catAx>
        <c:axId val="58875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47855"/>
        <c:crosses val="autoZero"/>
        <c:auto val="1"/>
        <c:lblAlgn val="ctr"/>
        <c:lblOffset val="100"/>
        <c:noMultiLvlLbl val="0"/>
      </c:catAx>
      <c:valAx>
        <c:axId val="58874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75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0" i="0" baseline="0">
                <a:effectLst/>
              </a:rPr>
              <a:t>Rate of inflation of General CPI  VS Rate of inflation of Food</a:t>
            </a:r>
            <a:endParaRPr lang="en-US"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'final answers'!$K$132:$K$138</c:f>
              <c:numCache>
                <c:formatCode>General</c:formatCode>
                <c:ptCount val="7"/>
                <c:pt idx="0">
                  <c:v>2017</c:v>
                </c:pt>
                <c:pt idx="1">
                  <c:v>2018</c:v>
                </c:pt>
                <c:pt idx="2">
                  <c:v>2019</c:v>
                </c:pt>
                <c:pt idx="3">
                  <c:v>2020</c:v>
                </c:pt>
                <c:pt idx="4">
                  <c:v>2021</c:v>
                </c:pt>
                <c:pt idx="5">
                  <c:v>2022</c:v>
                </c:pt>
                <c:pt idx="6">
                  <c:v>2023</c:v>
                </c:pt>
              </c:numCache>
            </c:numRef>
          </c:xVal>
          <c:yVal>
            <c:numRef>
              <c:f>'final answers'!$L$132:$L$138</c:f>
              <c:numCache>
                <c:formatCode>0.00%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yVal>
          <c:smooth val="0"/>
          <c:extLst>
            <c:ext xmlns:c16="http://schemas.microsoft.com/office/drawing/2014/chart" uri="{C3380CC4-5D6E-409C-BE32-E72D297353CC}">
              <c16:uniqueId val="{00000000-B0E6-474D-A997-F44FA02D1A78}"/>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'final answers'!$K$132:$K$138</c:f>
              <c:numCache>
                <c:formatCode>General</c:formatCode>
                <c:ptCount val="7"/>
                <c:pt idx="0">
                  <c:v>2017</c:v>
                </c:pt>
                <c:pt idx="1">
                  <c:v>2018</c:v>
                </c:pt>
                <c:pt idx="2">
                  <c:v>2019</c:v>
                </c:pt>
                <c:pt idx="3">
                  <c:v>2020</c:v>
                </c:pt>
                <c:pt idx="4">
                  <c:v>2021</c:v>
                </c:pt>
                <c:pt idx="5">
                  <c:v>2022</c:v>
                </c:pt>
                <c:pt idx="6">
                  <c:v>2023</c:v>
                </c:pt>
              </c:numCache>
            </c:numRef>
          </c:xVal>
          <c:yVal>
            <c:numRef>
              <c:f>'final answers'!$M$132:$M$138</c:f>
              <c:numCache>
                <c:formatCode>0.00%</c:formatCode>
                <c:ptCount val="7"/>
                <c:pt idx="0">
                  <c:v>3.9194117987610876E-2</c:v>
                </c:pt>
                <c:pt idx="1">
                  <c:v>-9.607281307938963E-3</c:v>
                </c:pt>
                <c:pt idx="2">
                  <c:v>0.1099007642294971</c:v>
                </c:pt>
                <c:pt idx="3">
                  <c:v>8.6940836940836902E-2</c:v>
                </c:pt>
                <c:pt idx="4">
                  <c:v>5.0276908259089863E-2</c:v>
                </c:pt>
                <c:pt idx="5">
                  <c:v>5.5078088901210673E-2</c:v>
                </c:pt>
                <c:pt idx="6">
                  <c:v>6.1935708989402337E-3</c:v>
                </c:pt>
              </c:numCache>
            </c:numRef>
          </c:yVal>
          <c:smooth val="0"/>
          <c:extLst>
            <c:ext xmlns:c16="http://schemas.microsoft.com/office/drawing/2014/chart" uri="{C3380CC4-5D6E-409C-BE32-E72D297353CC}">
              <c16:uniqueId val="{00000001-B0E6-474D-A997-F44FA02D1A78}"/>
            </c:ext>
          </c:extLst>
        </c:ser>
        <c:dLbls>
          <c:showLegendKey val="0"/>
          <c:showVal val="0"/>
          <c:showCatName val="0"/>
          <c:showSerName val="0"/>
          <c:showPercent val="0"/>
          <c:showBubbleSize val="0"/>
        </c:dLbls>
        <c:axId val="1349007007"/>
        <c:axId val="1349002015"/>
      </c:scatterChart>
      <c:valAx>
        <c:axId val="1349007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002015"/>
        <c:crosses val="autoZero"/>
        <c:crossBetween val="midCat"/>
      </c:valAx>
      <c:valAx>
        <c:axId val="13490020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0070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Foods</a:t>
            </a:r>
            <a:r>
              <a:rPr lang="en-US" baseline="0"/>
              <a:t> VS Rate of inflation for given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'final answers'!$C$201:$C$214</c:f>
              <c:strCache>
                <c:ptCount val="14"/>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pt idx="13">
                  <c:v>Food</c:v>
                </c:pt>
              </c:strCache>
            </c:strRef>
          </c:cat>
          <c:val>
            <c:numRef>
              <c:f>'final answers'!$D$201:$D$214</c:f>
              <c:numCache>
                <c:formatCode>0.00%</c:formatCode>
                <c:ptCount val="14"/>
                <c:pt idx="0">
                  <c:v>0.12486521457839109</c:v>
                </c:pt>
                <c:pt idx="1">
                  <c:v>-1.1793536529330531E-2</c:v>
                </c:pt>
                <c:pt idx="2">
                  <c:v>6.7636810821889728E-2</c:v>
                </c:pt>
                <c:pt idx="3">
                  <c:v>8.8098605778945224E-2</c:v>
                </c:pt>
                <c:pt idx="4">
                  <c:v>-0.15636424061149873</c:v>
                </c:pt>
                <c:pt idx="5">
                  <c:v>6.815968841285408E-3</c:v>
                </c:pt>
                <c:pt idx="6">
                  <c:v>-8.1337047353760419E-2</c:v>
                </c:pt>
                <c:pt idx="7">
                  <c:v>6.8043742405832261E-2</c:v>
                </c:pt>
                <c:pt idx="8">
                  <c:v>2.5013896609227346E-2</c:v>
                </c:pt>
                <c:pt idx="9">
                  <c:v>0.17724724181588003</c:v>
                </c:pt>
                <c:pt idx="10">
                  <c:v>3.8492381716118726E-2</c:v>
                </c:pt>
                <c:pt idx="11">
                  <c:v>6.425702811244989E-2</c:v>
                </c:pt>
                <c:pt idx="12">
                  <c:v>3.335889570552137E-2</c:v>
                </c:pt>
                <c:pt idx="13">
                  <c:v>3.044040488116637E-2</c:v>
                </c:pt>
              </c:numCache>
            </c:numRef>
          </c:val>
          <c:smooth val="0"/>
          <c:extLst>
            <c:ext xmlns:c16="http://schemas.microsoft.com/office/drawing/2014/chart" uri="{C3380CC4-5D6E-409C-BE32-E72D297353CC}">
              <c16:uniqueId val="{00000000-5E4B-4892-A164-4DB045AFE6E7}"/>
            </c:ext>
          </c:extLst>
        </c:ser>
        <c:dLbls>
          <c:showLegendKey val="0"/>
          <c:showVal val="0"/>
          <c:showCatName val="0"/>
          <c:showSerName val="0"/>
          <c:showPercent val="0"/>
          <c:showBubbleSize val="0"/>
        </c:dLbls>
        <c:smooth val="0"/>
        <c:axId val="1376725871"/>
        <c:axId val="1376735023"/>
      </c:lineChart>
      <c:catAx>
        <c:axId val="137672587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35023"/>
        <c:crosses val="autoZero"/>
        <c:auto val="1"/>
        <c:lblAlgn val="ctr"/>
        <c:lblOffset val="100"/>
        <c:noMultiLvlLbl val="0"/>
      </c:catAx>
      <c:valAx>
        <c:axId val="1376735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25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a:t>
            </a:r>
            <a:r>
              <a:rPr lang="en-US" baseline="0"/>
              <a:t> of inflation VS Essential services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answers'!$D$238</c:f>
              <c:strCache>
                <c:ptCount val="1"/>
                <c:pt idx="0">
                  <c:v>Jan-march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answers'!$E$237:$K$237</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'final answers'!$E$238:$K$238</c:f>
              <c:numCache>
                <c:formatCode>0.00%</c:formatCode>
                <c:ptCount val="7"/>
                <c:pt idx="0">
                  <c:v>-2.333287548932058E-2</c:v>
                </c:pt>
                <c:pt idx="1">
                  <c:v>7.7914637639644275E-3</c:v>
                </c:pt>
                <c:pt idx="2">
                  <c:v>3.1620553359683778E-2</c:v>
                </c:pt>
                <c:pt idx="3">
                  <c:v>1.5981735159816444E-3</c:v>
                </c:pt>
                <c:pt idx="4">
                  <c:v>6.8119891008174395E-3</c:v>
                </c:pt>
                <c:pt idx="5">
                  <c:v>-7.6277650648360019E-3</c:v>
                </c:pt>
                <c:pt idx="6">
                  <c:v>-2.1281123643327159E-4</c:v>
                </c:pt>
              </c:numCache>
            </c:numRef>
          </c:val>
          <c:smooth val="0"/>
          <c:extLst>
            <c:ext xmlns:c16="http://schemas.microsoft.com/office/drawing/2014/chart" uri="{C3380CC4-5D6E-409C-BE32-E72D297353CC}">
              <c16:uniqueId val="{00000000-FF99-4E83-956C-660AE63BCC91}"/>
            </c:ext>
          </c:extLst>
        </c:ser>
        <c:ser>
          <c:idx val="1"/>
          <c:order val="1"/>
          <c:tx>
            <c:strRef>
              <c:f>'final answers'!$D$239</c:f>
              <c:strCache>
                <c:ptCount val="1"/>
                <c:pt idx="0">
                  <c:v>march-june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'final answers'!$E$237:$K$237</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'final answers'!$E$239:$K$239</c:f>
              <c:numCache>
                <c:formatCode>0.00%</c:formatCode>
                <c:ptCount val="7"/>
                <c:pt idx="0">
                  <c:v>3.9430429814537975E-2</c:v>
                </c:pt>
                <c:pt idx="1">
                  <c:v>2.0408163265306173E-2</c:v>
                </c:pt>
                <c:pt idx="2">
                  <c:v>-4.4624746450304412E-2</c:v>
                </c:pt>
                <c:pt idx="3">
                  <c:v>-4.5589240939135773E-4</c:v>
                </c:pt>
                <c:pt idx="4">
                  <c:v>2.2440234551195478E-2</c:v>
                </c:pt>
                <c:pt idx="5">
                  <c:v>3.9456828080963076E-2</c:v>
                </c:pt>
                <c:pt idx="6">
                  <c:v>1.9157088122606092E-3</c:v>
                </c:pt>
              </c:numCache>
            </c:numRef>
          </c:val>
          <c:smooth val="0"/>
          <c:extLst>
            <c:ext xmlns:c16="http://schemas.microsoft.com/office/drawing/2014/chart" uri="{C3380CC4-5D6E-409C-BE32-E72D297353CC}">
              <c16:uniqueId val="{00000001-FF99-4E83-956C-660AE63BCC91}"/>
            </c:ext>
          </c:extLst>
        </c:ser>
        <c:dLbls>
          <c:showLegendKey val="0"/>
          <c:showVal val="0"/>
          <c:showCatName val="0"/>
          <c:showSerName val="0"/>
          <c:showPercent val="0"/>
          <c:showBubbleSize val="0"/>
        </c:dLbls>
        <c:marker val="1"/>
        <c:smooth val="0"/>
        <c:axId val="1592838815"/>
        <c:axId val="1592835071"/>
      </c:lineChart>
      <c:catAx>
        <c:axId val="159283881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35071"/>
        <c:crosses val="autoZero"/>
        <c:auto val="1"/>
        <c:lblAlgn val="ctr"/>
        <c:lblOffset val="100"/>
        <c:noMultiLvlLbl val="0"/>
      </c:catAx>
      <c:valAx>
        <c:axId val="1592835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838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Rate of inflation VS essential services in Rural sector</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'final answers'!$D$279</c:f>
              <c:strCache>
                <c:ptCount val="1"/>
                <c:pt idx="0">
                  <c:v>Jan-march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answers'!$E$278:$K$278</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'final answers'!$E$279:$K$279</c:f>
              <c:numCache>
                <c:formatCode>0.00%</c:formatCode>
                <c:ptCount val="7"/>
                <c:pt idx="0">
                  <c:v>-2.2696791499020118E-2</c:v>
                </c:pt>
                <c:pt idx="1">
                  <c:v>6.3887020847342877E-3</c:v>
                </c:pt>
                <c:pt idx="2">
                  <c:v>1.9946808510638295E-2</c:v>
                </c:pt>
                <c:pt idx="3">
                  <c:v>-1.3183915622939264E-3</c:v>
                </c:pt>
                <c:pt idx="4">
                  <c:v>6.867233485938597E-3</c:v>
                </c:pt>
                <c:pt idx="5">
                  <c:v>-3.6683785766691121E-3</c:v>
                </c:pt>
                <c:pt idx="6">
                  <c:v>-3.0921459492888066E-3</c:v>
                </c:pt>
              </c:numCache>
            </c:numRef>
          </c:val>
          <c:smooth val="0"/>
          <c:extLst>
            <c:ext xmlns:c16="http://schemas.microsoft.com/office/drawing/2014/chart" uri="{C3380CC4-5D6E-409C-BE32-E72D297353CC}">
              <c16:uniqueId val="{00000000-521D-4BD6-B695-08DDFCE3F310}"/>
            </c:ext>
          </c:extLst>
        </c:ser>
        <c:ser>
          <c:idx val="1"/>
          <c:order val="1"/>
          <c:tx>
            <c:strRef>
              <c:f>'final answers'!$D$280</c:f>
              <c:strCache>
                <c:ptCount val="1"/>
                <c:pt idx="0">
                  <c:v>march-june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'final answers'!$E$278:$K$278</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'final answers'!$E$280:$K$280</c:f>
              <c:numCache>
                <c:formatCode>0.00%</c:formatCode>
                <c:ptCount val="7"/>
                <c:pt idx="0">
                  <c:v>2.9768816636757244E-2</c:v>
                </c:pt>
                <c:pt idx="1">
                  <c:v>1.9044437019712625E-2</c:v>
                </c:pt>
                <c:pt idx="2">
                  <c:v>-5.5410691003911342E-2</c:v>
                </c:pt>
                <c:pt idx="3">
                  <c:v>1.3201320132012451E-3</c:v>
                </c:pt>
                <c:pt idx="4">
                  <c:v>1.136732705423839E-2</c:v>
                </c:pt>
                <c:pt idx="5">
                  <c:v>4.1237113402061813E-2</c:v>
                </c:pt>
                <c:pt idx="6">
                  <c:v>3.7220843672457989E-3</c:v>
                </c:pt>
              </c:numCache>
            </c:numRef>
          </c:val>
          <c:smooth val="0"/>
          <c:extLst>
            <c:ext xmlns:c16="http://schemas.microsoft.com/office/drawing/2014/chart" uri="{C3380CC4-5D6E-409C-BE32-E72D297353CC}">
              <c16:uniqueId val="{00000001-521D-4BD6-B695-08DDFCE3F310}"/>
            </c:ext>
          </c:extLst>
        </c:ser>
        <c:dLbls>
          <c:showLegendKey val="0"/>
          <c:showVal val="0"/>
          <c:showCatName val="0"/>
          <c:showSerName val="0"/>
          <c:showPercent val="0"/>
          <c:showBubbleSize val="0"/>
        </c:dLbls>
        <c:marker val="1"/>
        <c:smooth val="0"/>
        <c:axId val="1467754111"/>
        <c:axId val="1467753279"/>
      </c:lineChart>
      <c:catAx>
        <c:axId val="14677541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53279"/>
        <c:crosses val="autoZero"/>
        <c:auto val="1"/>
        <c:lblAlgn val="ctr"/>
        <c:lblOffset val="100"/>
        <c:noMultiLvlLbl val="0"/>
      </c:catAx>
      <c:valAx>
        <c:axId val="14677532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754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Rate of inflation VS essential services in Rural-urban sector</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'final answers'!$D$318</c:f>
              <c:strCache>
                <c:ptCount val="1"/>
                <c:pt idx="0">
                  <c:v>Jan-march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answers'!$E$317:$K$317</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'final answers'!$E$318:$K$318</c:f>
              <c:numCache>
                <c:formatCode>0.00%</c:formatCode>
                <c:ptCount val="7"/>
                <c:pt idx="0">
                  <c:v>-2.3191094619665988E-2</c:v>
                </c:pt>
                <c:pt idx="1">
                  <c:v>7.883461868037742E-3</c:v>
                </c:pt>
                <c:pt idx="2">
                  <c:v>2.9737206085753882E-2</c:v>
                </c:pt>
                <c:pt idx="3">
                  <c:v>1.3679890560876679E-3</c:v>
                </c:pt>
                <c:pt idx="4">
                  <c:v>6.8027210884353739E-3</c:v>
                </c:pt>
                <c:pt idx="5">
                  <c:v>-7.6394194041252859E-3</c:v>
                </c:pt>
                <c:pt idx="6">
                  <c:v>0</c:v>
                </c:pt>
              </c:numCache>
            </c:numRef>
          </c:val>
          <c:smooth val="0"/>
          <c:extLst>
            <c:ext xmlns:c16="http://schemas.microsoft.com/office/drawing/2014/chart" uri="{C3380CC4-5D6E-409C-BE32-E72D297353CC}">
              <c16:uniqueId val="{00000000-FF9A-4184-BDC6-7045E77814BC}"/>
            </c:ext>
          </c:extLst>
        </c:ser>
        <c:ser>
          <c:idx val="1"/>
          <c:order val="1"/>
          <c:tx>
            <c:strRef>
              <c:f>'final answers'!$D$319</c:f>
              <c:strCache>
                <c:ptCount val="1"/>
                <c:pt idx="0">
                  <c:v>march-june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'final answers'!$E$317:$K$317</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'final answers'!$E$319:$K$319</c:f>
              <c:numCache>
                <c:formatCode>0.00%</c:formatCode>
                <c:ptCount val="7"/>
                <c:pt idx="0">
                  <c:v>3.7670148781259877E-2</c:v>
                </c:pt>
                <c:pt idx="1">
                  <c:v>2.0064614861418049E-2</c:v>
                </c:pt>
                <c:pt idx="2">
                  <c:v>-4.7011417058428477E-2</c:v>
                </c:pt>
                <c:pt idx="3">
                  <c:v>0</c:v>
                </c:pt>
                <c:pt idx="4">
                  <c:v>2.2635135135135289E-2</c:v>
                </c:pt>
                <c:pt idx="5">
                  <c:v>3.9260969976905265E-2</c:v>
                </c:pt>
                <c:pt idx="6">
                  <c:v>1.9218449711723984E-3</c:v>
                </c:pt>
              </c:numCache>
            </c:numRef>
          </c:val>
          <c:smooth val="0"/>
          <c:extLst>
            <c:ext xmlns:c16="http://schemas.microsoft.com/office/drawing/2014/chart" uri="{C3380CC4-5D6E-409C-BE32-E72D297353CC}">
              <c16:uniqueId val="{00000001-FF9A-4184-BDC6-7045E77814BC}"/>
            </c:ext>
          </c:extLst>
        </c:ser>
        <c:dLbls>
          <c:showLegendKey val="0"/>
          <c:showVal val="0"/>
          <c:showCatName val="0"/>
          <c:showSerName val="0"/>
          <c:showPercent val="0"/>
          <c:showBubbleSize val="0"/>
        </c:dLbls>
        <c:marker val="1"/>
        <c:smooth val="0"/>
        <c:axId val="1796373919"/>
        <c:axId val="1796363519"/>
      </c:lineChart>
      <c:catAx>
        <c:axId val="179637391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63519"/>
        <c:crosses val="autoZero"/>
        <c:auto val="1"/>
        <c:lblAlgn val="ctr"/>
        <c:lblOffset val="100"/>
        <c:noMultiLvlLbl val="0"/>
      </c:catAx>
      <c:valAx>
        <c:axId val="17963635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73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Rate of inflation VS essential services in Rural sector</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'final answers'!$D$356</c:f>
              <c:strCache>
                <c:ptCount val="1"/>
                <c:pt idx="0">
                  <c:v>Jan-march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answers'!$E$355:$K$355</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'final answers'!$E$356:$K$356</c:f>
              <c:numCache>
                <c:formatCode>0.00%</c:formatCode>
                <c:ptCount val="7"/>
                <c:pt idx="0">
                  <c:v>-2.4108152565024975E-2</c:v>
                </c:pt>
                <c:pt idx="1">
                  <c:v>9.1678420310296986E-3</c:v>
                </c:pt>
                <c:pt idx="2">
                  <c:v>4.6632124352331696E-2</c:v>
                </c:pt>
                <c:pt idx="3">
                  <c:v>4.9964311206282443E-3</c:v>
                </c:pt>
                <c:pt idx="4">
                  <c:v>6.7615658362988511E-3</c:v>
                </c:pt>
                <c:pt idx="5">
                  <c:v>-1.189532117367169E-2</c:v>
                </c:pt>
                <c:pt idx="6">
                  <c:v>2.629848783694975E-3</c:v>
                </c:pt>
              </c:numCache>
            </c:numRef>
          </c:val>
          <c:smooth val="0"/>
          <c:extLst>
            <c:ext xmlns:c16="http://schemas.microsoft.com/office/drawing/2014/chart" uri="{C3380CC4-5D6E-409C-BE32-E72D297353CC}">
              <c16:uniqueId val="{00000000-AA6F-4F2E-98E1-2310800DB20D}"/>
            </c:ext>
          </c:extLst>
        </c:ser>
        <c:ser>
          <c:idx val="1"/>
          <c:order val="1"/>
          <c:tx>
            <c:strRef>
              <c:f>'final answers'!$D$357</c:f>
              <c:strCache>
                <c:ptCount val="1"/>
                <c:pt idx="0">
                  <c:v>march-june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'final answers'!$E$355:$K$355</c:f>
              <c:strCache>
                <c:ptCount val="7"/>
                <c:pt idx="0">
                  <c:v>Rate of inflation
 for Food</c:v>
                </c:pt>
                <c:pt idx="1">
                  <c:v>Rate of inflation
 for clothing and personal items</c:v>
                </c:pt>
                <c:pt idx="2">
                  <c:v>Rate of inflation
 for Fuel and light</c:v>
                </c:pt>
                <c:pt idx="3">
                  <c:v>Rate of inflation
 for Housing and household</c:v>
                </c:pt>
                <c:pt idx="4">
                  <c:v>Rate of inflation
 for Health and recreation</c:v>
                </c:pt>
                <c:pt idx="5">
                  <c:v>Rate of inflation
 for Transportation and communication</c:v>
                </c:pt>
                <c:pt idx="6">
                  <c:v>Rate of inflation
 for Education</c:v>
                </c:pt>
              </c:strCache>
            </c:strRef>
          </c:cat>
          <c:val>
            <c:numRef>
              <c:f>'final answers'!$E$357:$K$357</c:f>
              <c:numCache>
                <c:formatCode>0.00%</c:formatCode>
                <c:ptCount val="7"/>
                <c:pt idx="0">
                  <c:v>5.0829602317619051E-2</c:v>
                </c:pt>
                <c:pt idx="1">
                  <c:v>2.2187281621243563E-2</c:v>
                </c:pt>
                <c:pt idx="2">
                  <c:v>-3.0410183875530489E-2</c:v>
                </c:pt>
                <c:pt idx="3">
                  <c:v>-2.8409090909091309E-3</c:v>
                </c:pt>
                <c:pt idx="4">
                  <c:v>3.4287734181689809E-2</c:v>
                </c:pt>
                <c:pt idx="5">
                  <c:v>3.7720706260032238E-2</c:v>
                </c:pt>
                <c:pt idx="6">
                  <c:v>0</c:v>
                </c:pt>
              </c:numCache>
            </c:numRef>
          </c:val>
          <c:smooth val="0"/>
          <c:extLst>
            <c:ext xmlns:c16="http://schemas.microsoft.com/office/drawing/2014/chart" uri="{C3380CC4-5D6E-409C-BE32-E72D297353CC}">
              <c16:uniqueId val="{00000001-AA6F-4F2E-98E1-2310800DB20D}"/>
            </c:ext>
          </c:extLst>
        </c:ser>
        <c:dLbls>
          <c:showLegendKey val="0"/>
          <c:showVal val="0"/>
          <c:showCatName val="0"/>
          <c:showSerName val="0"/>
          <c:showPercent val="0"/>
          <c:showBubbleSize val="0"/>
        </c:dLbls>
        <c:marker val="1"/>
        <c:smooth val="0"/>
        <c:axId val="1437442735"/>
        <c:axId val="1437447727"/>
      </c:lineChart>
      <c:catAx>
        <c:axId val="14374427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47727"/>
        <c:crosses val="autoZero"/>
        <c:auto val="1"/>
        <c:lblAlgn val="ctr"/>
        <c:lblOffset val="100"/>
        <c:noMultiLvlLbl val="0"/>
      </c:catAx>
      <c:valAx>
        <c:axId val="1437447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442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10377</xdr:colOff>
      <xdr:row>37</xdr:row>
      <xdr:rowOff>58142</xdr:rowOff>
    </xdr:to>
    <xdr:pic>
      <xdr:nvPicPr>
        <xdr:cNvPr id="5" name="Picture 4">
          <a:extLst>
            <a:ext uri="{FF2B5EF4-FFF2-40B4-BE49-F238E27FC236}">
              <a16:creationId xmlns:a16="http://schemas.microsoft.com/office/drawing/2014/main" id="{EA332E00-4311-46FB-A033-BC24593ABF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106377" cy="7106642"/>
        </a:xfrm>
        <a:prstGeom prst="rect">
          <a:avLst/>
        </a:prstGeom>
      </xdr:spPr>
    </xdr:pic>
    <xdr:clientData/>
  </xdr:twoCellAnchor>
  <xdr:twoCellAnchor editAs="oneCell">
    <xdr:from>
      <xdr:col>0</xdr:col>
      <xdr:colOff>0</xdr:colOff>
      <xdr:row>37</xdr:row>
      <xdr:rowOff>47626</xdr:rowOff>
    </xdr:from>
    <xdr:to>
      <xdr:col>10</xdr:col>
      <xdr:colOff>10377</xdr:colOff>
      <xdr:row>75</xdr:row>
      <xdr:rowOff>143880</xdr:rowOff>
    </xdr:to>
    <xdr:pic>
      <xdr:nvPicPr>
        <xdr:cNvPr id="9" name="Picture 8">
          <a:extLst>
            <a:ext uri="{FF2B5EF4-FFF2-40B4-BE49-F238E27FC236}">
              <a16:creationId xmlns:a16="http://schemas.microsoft.com/office/drawing/2014/main" id="{FE1409D9-C12F-490E-865D-908F9CFE4E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7096126"/>
          <a:ext cx="6106377" cy="7335254"/>
        </a:xfrm>
        <a:prstGeom prst="rect">
          <a:avLst/>
        </a:prstGeom>
      </xdr:spPr>
    </xdr:pic>
    <xdr:clientData/>
  </xdr:twoCellAnchor>
  <xdr:twoCellAnchor editAs="oneCell">
    <xdr:from>
      <xdr:col>0</xdr:col>
      <xdr:colOff>0</xdr:colOff>
      <xdr:row>75</xdr:row>
      <xdr:rowOff>142875</xdr:rowOff>
    </xdr:from>
    <xdr:to>
      <xdr:col>10</xdr:col>
      <xdr:colOff>9525</xdr:colOff>
      <xdr:row>83</xdr:row>
      <xdr:rowOff>171660</xdr:rowOff>
    </xdr:to>
    <xdr:pic>
      <xdr:nvPicPr>
        <xdr:cNvPr id="11" name="Picture 10">
          <a:extLst>
            <a:ext uri="{FF2B5EF4-FFF2-40B4-BE49-F238E27FC236}">
              <a16:creationId xmlns:a16="http://schemas.microsoft.com/office/drawing/2014/main" id="{5E041003-486F-4B93-B96A-6D4D07FFF0F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4430375"/>
          <a:ext cx="6105525" cy="15527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1590675</xdr:colOff>
      <xdr:row>13</xdr:row>
      <xdr:rowOff>104774</xdr:rowOff>
    </xdr:from>
    <xdr:to>
      <xdr:col>19</xdr:col>
      <xdr:colOff>314324</xdr:colOff>
      <xdr:row>36</xdr:row>
      <xdr:rowOff>76199</xdr:rowOff>
    </xdr:to>
    <xdr:graphicFrame macro="">
      <xdr:nvGraphicFramePr>
        <xdr:cNvPr id="2" name="Chart 1">
          <a:extLst>
            <a:ext uri="{FF2B5EF4-FFF2-40B4-BE49-F238E27FC236}">
              <a16:creationId xmlns:a16="http://schemas.microsoft.com/office/drawing/2014/main" id="{4BD0C9E5-78DB-49CA-A944-60356ADB9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385762</xdr:colOff>
      <xdr:row>58</xdr:row>
      <xdr:rowOff>47625</xdr:rowOff>
    </xdr:from>
    <xdr:to>
      <xdr:col>13</xdr:col>
      <xdr:colOff>280987</xdr:colOff>
      <xdr:row>72</xdr:row>
      <xdr:rowOff>123825</xdr:rowOff>
    </xdr:to>
    <xdr:graphicFrame macro="">
      <xdr:nvGraphicFramePr>
        <xdr:cNvPr id="4" name="Chart 3">
          <a:extLst>
            <a:ext uri="{FF2B5EF4-FFF2-40B4-BE49-F238E27FC236}">
              <a16:creationId xmlns:a16="http://schemas.microsoft.com/office/drawing/2014/main" id="{6E338689-B912-4018-BED5-048821058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319087</xdr:colOff>
      <xdr:row>143</xdr:row>
      <xdr:rowOff>38100</xdr:rowOff>
    </xdr:from>
    <xdr:to>
      <xdr:col>8</xdr:col>
      <xdr:colOff>147637</xdr:colOff>
      <xdr:row>157</xdr:row>
      <xdr:rowOff>114300</xdr:rowOff>
    </xdr:to>
    <xdr:graphicFrame macro="">
      <xdr:nvGraphicFramePr>
        <xdr:cNvPr id="6" name="Chart 5">
          <a:extLst>
            <a:ext uri="{FF2B5EF4-FFF2-40B4-BE49-F238E27FC236}">
              <a16:creationId xmlns:a16="http://schemas.microsoft.com/office/drawing/2014/main" id="{8322A751-A689-489B-8D91-651B10DFD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614362</xdr:colOff>
      <xdr:row>143</xdr:row>
      <xdr:rowOff>85725</xdr:rowOff>
    </xdr:from>
    <xdr:to>
      <xdr:col>14</xdr:col>
      <xdr:colOff>1357312</xdr:colOff>
      <xdr:row>157</xdr:row>
      <xdr:rowOff>161925</xdr:rowOff>
    </xdr:to>
    <xdr:graphicFrame macro="">
      <xdr:nvGraphicFramePr>
        <xdr:cNvPr id="7" name="Chart 6">
          <a:extLst>
            <a:ext uri="{FF2B5EF4-FFF2-40B4-BE49-F238E27FC236}">
              <a16:creationId xmlns:a16="http://schemas.microsoft.com/office/drawing/2014/main" id="{0D325F74-182F-41A3-8AC0-92327D099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1262062</xdr:colOff>
      <xdr:row>199</xdr:row>
      <xdr:rowOff>0</xdr:rowOff>
    </xdr:from>
    <xdr:to>
      <xdr:col>13</xdr:col>
      <xdr:colOff>581025</xdr:colOff>
      <xdr:row>216</xdr:row>
      <xdr:rowOff>142876</xdr:rowOff>
    </xdr:to>
    <xdr:graphicFrame macro="">
      <xdr:nvGraphicFramePr>
        <xdr:cNvPr id="8" name="Chart 7">
          <a:extLst>
            <a:ext uri="{FF2B5EF4-FFF2-40B4-BE49-F238E27FC236}">
              <a16:creationId xmlns:a16="http://schemas.microsoft.com/office/drawing/2014/main" id="{329DEEAA-E98C-4777-909E-37A309A8B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57150</xdr:colOff>
      <xdr:row>242</xdr:row>
      <xdr:rowOff>133350</xdr:rowOff>
    </xdr:from>
    <xdr:to>
      <xdr:col>14</xdr:col>
      <xdr:colOff>114299</xdr:colOff>
      <xdr:row>257</xdr:row>
      <xdr:rowOff>19050</xdr:rowOff>
    </xdr:to>
    <xdr:graphicFrame macro="">
      <xdr:nvGraphicFramePr>
        <xdr:cNvPr id="13" name="Chart 12">
          <a:extLst>
            <a:ext uri="{FF2B5EF4-FFF2-40B4-BE49-F238E27FC236}">
              <a16:creationId xmlns:a16="http://schemas.microsoft.com/office/drawing/2014/main" id="{5A664657-23D3-49CD-8AD0-67FF9E7F9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1133475</xdr:colOff>
      <xdr:row>281</xdr:row>
      <xdr:rowOff>66674</xdr:rowOff>
    </xdr:from>
    <xdr:to>
      <xdr:col>12</xdr:col>
      <xdr:colOff>552450</xdr:colOff>
      <xdr:row>299</xdr:row>
      <xdr:rowOff>9525</xdr:rowOff>
    </xdr:to>
    <xdr:graphicFrame macro="">
      <xdr:nvGraphicFramePr>
        <xdr:cNvPr id="14" name="Chart 13">
          <a:extLst>
            <a:ext uri="{FF2B5EF4-FFF2-40B4-BE49-F238E27FC236}">
              <a16:creationId xmlns:a16="http://schemas.microsoft.com/office/drawing/2014/main" id="{E0DAF27A-8ACB-42BB-AE52-73E89D96D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752475</xdr:colOff>
      <xdr:row>320</xdr:row>
      <xdr:rowOff>123826</xdr:rowOff>
    </xdr:from>
    <xdr:to>
      <xdr:col>12</xdr:col>
      <xdr:colOff>285750</xdr:colOff>
      <xdr:row>338</xdr:row>
      <xdr:rowOff>104776</xdr:rowOff>
    </xdr:to>
    <xdr:graphicFrame macro="">
      <xdr:nvGraphicFramePr>
        <xdr:cNvPr id="15" name="Chart 14">
          <a:extLst>
            <a:ext uri="{FF2B5EF4-FFF2-40B4-BE49-F238E27FC236}">
              <a16:creationId xmlns:a16="http://schemas.microsoft.com/office/drawing/2014/main" id="{9C204C1A-821E-4BD8-A6B3-47D542ED6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1190625</xdr:colOff>
      <xdr:row>358</xdr:row>
      <xdr:rowOff>57149</xdr:rowOff>
    </xdr:from>
    <xdr:to>
      <xdr:col>11</xdr:col>
      <xdr:colOff>476250</xdr:colOff>
      <xdr:row>375</xdr:row>
      <xdr:rowOff>28574</xdr:rowOff>
    </xdr:to>
    <xdr:graphicFrame macro="">
      <xdr:nvGraphicFramePr>
        <xdr:cNvPr id="16" name="Chart 15">
          <a:extLst>
            <a:ext uri="{FF2B5EF4-FFF2-40B4-BE49-F238E27FC236}">
              <a16:creationId xmlns:a16="http://schemas.microsoft.com/office/drawing/2014/main" id="{CB1D780F-3A46-4CC4-BA46-5582696DC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552450</xdr:colOff>
      <xdr:row>99</xdr:row>
      <xdr:rowOff>161924</xdr:rowOff>
    </xdr:from>
    <xdr:to>
      <xdr:col>14</xdr:col>
      <xdr:colOff>895350</xdr:colOff>
      <xdr:row>117</xdr:row>
      <xdr:rowOff>133349</xdr:rowOff>
    </xdr:to>
    <xdr:graphicFrame macro="">
      <xdr:nvGraphicFramePr>
        <xdr:cNvPr id="9" name="Chart 8">
          <a:extLst>
            <a:ext uri="{FF2B5EF4-FFF2-40B4-BE49-F238E27FC236}">
              <a16:creationId xmlns:a16="http://schemas.microsoft.com/office/drawing/2014/main" id="{7F95420D-5E8C-4F62-BF23-63FFB4961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114300</xdr:colOff>
      <xdr:row>413</xdr:row>
      <xdr:rowOff>114300</xdr:rowOff>
    </xdr:from>
    <xdr:to>
      <xdr:col>5</xdr:col>
      <xdr:colOff>647700</xdr:colOff>
      <xdr:row>427</xdr:row>
      <xdr:rowOff>76200</xdr:rowOff>
    </xdr:to>
    <xdr:graphicFrame macro="">
      <xdr:nvGraphicFramePr>
        <xdr:cNvPr id="3" name="Chart 2">
          <a:extLst>
            <a:ext uri="{FF2B5EF4-FFF2-40B4-BE49-F238E27FC236}">
              <a16:creationId xmlns:a16="http://schemas.microsoft.com/office/drawing/2014/main" id="{BA2C7AD6-0FFF-439D-9E89-97FB3E812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752475</xdr:colOff>
      <xdr:row>413</xdr:row>
      <xdr:rowOff>152400</xdr:rowOff>
    </xdr:from>
    <xdr:to>
      <xdr:col>6</xdr:col>
      <xdr:colOff>847725</xdr:colOff>
      <xdr:row>427</xdr:row>
      <xdr:rowOff>9525</xdr:rowOff>
    </xdr:to>
    <mc:AlternateContent xmlns:mc="http://schemas.openxmlformats.org/markup-compatibility/2006" xmlns:a14="http://schemas.microsoft.com/office/drawing/2010/main">
      <mc:Choice Requires="a14">
        <xdr:graphicFrame macro="">
          <xdr:nvGraphicFramePr>
            <xdr:cNvPr id="5" name="Sector 1">
              <a:extLst>
                <a:ext uri="{FF2B5EF4-FFF2-40B4-BE49-F238E27FC236}">
                  <a16:creationId xmlns:a16="http://schemas.microsoft.com/office/drawing/2014/main" id="{2056D7F0-A28D-4CF6-A69E-95F5229E7E3E}"/>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7629525" y="82877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1609725</xdr:colOff>
      <xdr:row>414</xdr:row>
      <xdr:rowOff>47625</xdr:rowOff>
    </xdr:from>
    <xdr:to>
      <xdr:col>16</xdr:col>
      <xdr:colOff>1219200</xdr:colOff>
      <xdr:row>427</xdr:row>
      <xdr:rowOff>95250</xdr:rowOff>
    </xdr:to>
    <mc:AlternateContent xmlns:mc="http://schemas.openxmlformats.org/markup-compatibility/2006" xmlns:a14="http://schemas.microsoft.com/office/drawing/2010/main">
      <mc:Choice Requires="a14">
        <xdr:graphicFrame macro="">
          <xdr:nvGraphicFramePr>
            <xdr:cNvPr id="10" name="Sector 2">
              <a:extLst>
                <a:ext uri="{FF2B5EF4-FFF2-40B4-BE49-F238E27FC236}">
                  <a16:creationId xmlns:a16="http://schemas.microsoft.com/office/drawing/2014/main" id="{936C41E6-610C-4AF6-8D66-06927B70C4F1}"/>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mlns="">
        <xdr:sp macro="" textlink="">
          <xdr:nvSpPr>
            <xdr:cNvPr id="0" name=""/>
            <xdr:cNvSpPr>
              <a:spLocks noTextEdit="1"/>
            </xdr:cNvSpPr>
          </xdr:nvSpPr>
          <xdr:spPr>
            <a:xfrm>
              <a:off x="22840950" y="8296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352424</xdr:colOff>
      <xdr:row>413</xdr:row>
      <xdr:rowOff>95250</xdr:rowOff>
    </xdr:from>
    <xdr:to>
      <xdr:col>15</xdr:col>
      <xdr:colOff>1343024</xdr:colOff>
      <xdr:row>427</xdr:row>
      <xdr:rowOff>171450</xdr:rowOff>
    </xdr:to>
    <xdr:graphicFrame macro="">
      <xdr:nvGraphicFramePr>
        <xdr:cNvPr id="11" name="Chart 10">
          <a:extLst>
            <a:ext uri="{FF2B5EF4-FFF2-40B4-BE49-F238E27FC236}">
              <a16:creationId xmlns:a16="http://schemas.microsoft.com/office/drawing/2014/main" id="{F118DCF1-E415-46D4-AEE8-806FB3B65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69453</xdr:colOff>
      <xdr:row>31</xdr:row>
      <xdr:rowOff>2578</xdr:rowOff>
    </xdr:from>
    <xdr:to>
      <xdr:col>12</xdr:col>
      <xdr:colOff>813593</xdr:colOff>
      <xdr:row>53</xdr:row>
      <xdr:rowOff>119061</xdr:rowOff>
    </xdr:to>
    <xdr:graphicFrame macro="">
      <xdr:nvGraphicFramePr>
        <xdr:cNvPr id="3" name="Chart 2">
          <a:extLst>
            <a:ext uri="{FF2B5EF4-FFF2-40B4-BE49-F238E27FC236}">
              <a16:creationId xmlns:a16="http://schemas.microsoft.com/office/drawing/2014/main" id="{DCF570E8-CAF6-41B0-BA4A-76ABF3336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xdr:colOff>
      <xdr:row>18</xdr:row>
      <xdr:rowOff>76200</xdr:rowOff>
    </xdr:from>
    <xdr:to>
      <xdr:col>10</xdr:col>
      <xdr:colOff>352425</xdr:colOff>
      <xdr:row>32</xdr:row>
      <xdr:rowOff>152400</xdr:rowOff>
    </xdr:to>
    <xdr:graphicFrame macro="">
      <xdr:nvGraphicFramePr>
        <xdr:cNvPr id="2" name="Chart 1">
          <a:extLst>
            <a:ext uri="{FF2B5EF4-FFF2-40B4-BE49-F238E27FC236}">
              <a16:creationId xmlns:a16="http://schemas.microsoft.com/office/drawing/2014/main" id="{0802171A-8E7D-47AB-9010-E471460E1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152400</xdr:colOff>
      <xdr:row>17</xdr:row>
      <xdr:rowOff>158749</xdr:rowOff>
    </xdr:from>
    <xdr:to>
      <xdr:col>29</xdr:col>
      <xdr:colOff>330200</xdr:colOff>
      <xdr:row>32</xdr:row>
      <xdr:rowOff>44449</xdr:rowOff>
    </xdr:to>
    <xdr:graphicFrame macro="">
      <xdr:nvGraphicFramePr>
        <xdr:cNvPr id="3" name="Chart 2">
          <a:extLst>
            <a:ext uri="{FF2B5EF4-FFF2-40B4-BE49-F238E27FC236}">
              <a16:creationId xmlns:a16="http://schemas.microsoft.com/office/drawing/2014/main" id="{20FB5D41-2AC9-4F13-95C3-178CF22FF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19049</xdr:colOff>
      <xdr:row>128</xdr:row>
      <xdr:rowOff>82549</xdr:rowOff>
    </xdr:from>
    <xdr:to>
      <xdr:col>4</xdr:col>
      <xdr:colOff>82549</xdr:colOff>
      <xdr:row>142</xdr:row>
      <xdr:rowOff>158749</xdr:rowOff>
    </xdr:to>
    <xdr:graphicFrame macro="">
      <xdr:nvGraphicFramePr>
        <xdr:cNvPr id="4" name="Chart 3">
          <a:extLst>
            <a:ext uri="{FF2B5EF4-FFF2-40B4-BE49-F238E27FC236}">
              <a16:creationId xmlns:a16="http://schemas.microsoft.com/office/drawing/2014/main" id="{D8BB9D94-F445-4895-A670-E324FD053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425449</xdr:colOff>
      <xdr:row>128</xdr:row>
      <xdr:rowOff>120649</xdr:rowOff>
    </xdr:from>
    <xdr:to>
      <xdr:col>17</xdr:col>
      <xdr:colOff>539749</xdr:colOff>
      <xdr:row>143</xdr:row>
      <xdr:rowOff>6349</xdr:rowOff>
    </xdr:to>
    <xdr:graphicFrame macro="">
      <xdr:nvGraphicFramePr>
        <xdr:cNvPr id="5" name="Chart 4">
          <a:extLst>
            <a:ext uri="{FF2B5EF4-FFF2-40B4-BE49-F238E27FC236}">
              <a16:creationId xmlns:a16="http://schemas.microsoft.com/office/drawing/2014/main" id="{0161C84E-2660-4864-88F5-E2E6EBC40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266700</xdr:colOff>
      <xdr:row>67</xdr:row>
      <xdr:rowOff>101599</xdr:rowOff>
    </xdr:from>
    <xdr:to>
      <xdr:col>4</xdr:col>
      <xdr:colOff>787400</xdr:colOff>
      <xdr:row>81</xdr:row>
      <xdr:rowOff>114300</xdr:rowOff>
    </xdr:to>
    <xdr:graphicFrame macro="">
      <xdr:nvGraphicFramePr>
        <xdr:cNvPr id="6" name="Chart 5">
          <a:extLst>
            <a:ext uri="{FF2B5EF4-FFF2-40B4-BE49-F238E27FC236}">
              <a16:creationId xmlns:a16="http://schemas.microsoft.com/office/drawing/2014/main" id="{A14CC8EA-6018-42E7-B6A1-D0B3A99FE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571500</xdr:colOff>
      <xdr:row>67</xdr:row>
      <xdr:rowOff>120649</xdr:rowOff>
    </xdr:from>
    <xdr:to>
      <xdr:col>10</xdr:col>
      <xdr:colOff>76200</xdr:colOff>
      <xdr:row>80</xdr:row>
      <xdr:rowOff>139700</xdr:rowOff>
    </xdr:to>
    <xdr:graphicFrame macro="">
      <xdr:nvGraphicFramePr>
        <xdr:cNvPr id="7" name="Chart 6">
          <a:extLst>
            <a:ext uri="{FF2B5EF4-FFF2-40B4-BE49-F238E27FC236}">
              <a16:creationId xmlns:a16="http://schemas.microsoft.com/office/drawing/2014/main" id="{86C1B3AD-D2DD-4FF9-A897-41555B2DA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990600</xdr:colOff>
      <xdr:row>68</xdr:row>
      <xdr:rowOff>25400</xdr:rowOff>
    </xdr:from>
    <xdr:to>
      <xdr:col>18</xdr:col>
      <xdr:colOff>901700</xdr:colOff>
      <xdr:row>80</xdr:row>
      <xdr:rowOff>165100</xdr:rowOff>
    </xdr:to>
    <xdr:graphicFrame macro="">
      <xdr:nvGraphicFramePr>
        <xdr:cNvPr id="8" name="Chart 7">
          <a:extLst>
            <a:ext uri="{FF2B5EF4-FFF2-40B4-BE49-F238E27FC236}">
              <a16:creationId xmlns:a16="http://schemas.microsoft.com/office/drawing/2014/main" id="{541C5C7C-1930-4F76-AC52-A61AECCB0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533400</xdr:colOff>
      <xdr:row>67</xdr:row>
      <xdr:rowOff>177800</xdr:rowOff>
    </xdr:from>
    <xdr:to>
      <xdr:col>15</xdr:col>
      <xdr:colOff>317500</xdr:colOff>
      <xdr:row>80</xdr:row>
      <xdr:rowOff>152400</xdr:rowOff>
    </xdr:to>
    <xdr:graphicFrame macro="">
      <xdr:nvGraphicFramePr>
        <xdr:cNvPr id="9" name="Chart 8">
          <a:extLst>
            <a:ext uri="{FF2B5EF4-FFF2-40B4-BE49-F238E27FC236}">
              <a16:creationId xmlns:a16="http://schemas.microsoft.com/office/drawing/2014/main" id="{9874FE67-06D6-41F2-808C-6DFBF6D5E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790574</xdr:colOff>
      <xdr:row>60</xdr:row>
      <xdr:rowOff>28574</xdr:rowOff>
    </xdr:from>
    <xdr:to>
      <xdr:col>16</xdr:col>
      <xdr:colOff>1819274</xdr:colOff>
      <xdr:row>86</xdr:row>
      <xdr:rowOff>38100</xdr:rowOff>
    </xdr:to>
    <xdr:graphicFrame macro="">
      <xdr:nvGraphicFramePr>
        <xdr:cNvPr id="2" name="Chart 1">
          <a:extLst>
            <a:ext uri="{FF2B5EF4-FFF2-40B4-BE49-F238E27FC236}">
              <a16:creationId xmlns:a16="http://schemas.microsoft.com/office/drawing/2014/main" id="{BE7E7EEF-5226-4FFF-9653-1D55DFB82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702469</xdr:colOff>
      <xdr:row>123</xdr:row>
      <xdr:rowOff>188118</xdr:rowOff>
    </xdr:from>
    <xdr:to>
      <xdr:col>16</xdr:col>
      <xdr:colOff>785812</xdr:colOff>
      <xdr:row>138</xdr:row>
      <xdr:rowOff>73818</xdr:rowOff>
    </xdr:to>
    <xdr:graphicFrame macro="">
      <xdr:nvGraphicFramePr>
        <xdr:cNvPr id="3" name="Chart 2">
          <a:extLst>
            <a:ext uri="{FF2B5EF4-FFF2-40B4-BE49-F238E27FC236}">
              <a16:creationId xmlns:a16="http://schemas.microsoft.com/office/drawing/2014/main" id="{05BB7626-7393-4506-9508-D9A032B37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409575</xdr:colOff>
      <xdr:row>18</xdr:row>
      <xdr:rowOff>171450</xdr:rowOff>
    </xdr:from>
    <xdr:to>
      <xdr:col>14</xdr:col>
      <xdr:colOff>133349</xdr:colOff>
      <xdr:row>33</xdr:row>
      <xdr:rowOff>57150</xdr:rowOff>
    </xdr:to>
    <xdr:graphicFrame macro="">
      <xdr:nvGraphicFramePr>
        <xdr:cNvPr id="2" name="Chart 1">
          <a:extLst>
            <a:ext uri="{FF2B5EF4-FFF2-40B4-BE49-F238E27FC236}">
              <a16:creationId xmlns:a16="http://schemas.microsoft.com/office/drawing/2014/main" id="{126B169E-7AC9-4CC1-9045-031A7F8EF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57</xdr:row>
      <xdr:rowOff>57150</xdr:rowOff>
    </xdr:from>
    <xdr:to>
      <xdr:col>11</xdr:col>
      <xdr:colOff>1000124</xdr:colOff>
      <xdr:row>71</xdr:row>
      <xdr:rowOff>133350</xdr:rowOff>
    </xdr:to>
    <xdr:graphicFrame macro="">
      <xdr:nvGraphicFramePr>
        <xdr:cNvPr id="3" name="Chart 2">
          <a:extLst>
            <a:ext uri="{FF2B5EF4-FFF2-40B4-BE49-F238E27FC236}">
              <a16:creationId xmlns:a16="http://schemas.microsoft.com/office/drawing/2014/main" id="{BE10D5E2-EB0A-4D3B-980C-A1FE74622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xdr:colOff>
      <xdr:row>92</xdr:row>
      <xdr:rowOff>114300</xdr:rowOff>
    </xdr:from>
    <xdr:to>
      <xdr:col>11</xdr:col>
      <xdr:colOff>1428750</xdr:colOff>
      <xdr:row>107</xdr:row>
      <xdr:rowOff>0</xdr:rowOff>
    </xdr:to>
    <xdr:graphicFrame macro="">
      <xdr:nvGraphicFramePr>
        <xdr:cNvPr id="4" name="Chart 3">
          <a:extLst>
            <a:ext uri="{FF2B5EF4-FFF2-40B4-BE49-F238E27FC236}">
              <a16:creationId xmlns:a16="http://schemas.microsoft.com/office/drawing/2014/main" id="{AD31E65C-2D15-48AE-A4BB-50163B2B1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223836</xdr:colOff>
      <xdr:row>125</xdr:row>
      <xdr:rowOff>152400</xdr:rowOff>
    </xdr:from>
    <xdr:to>
      <xdr:col>11</xdr:col>
      <xdr:colOff>409574</xdr:colOff>
      <xdr:row>140</xdr:row>
      <xdr:rowOff>38100</xdr:rowOff>
    </xdr:to>
    <xdr:graphicFrame macro="">
      <xdr:nvGraphicFramePr>
        <xdr:cNvPr id="5" name="Chart 4">
          <a:extLst>
            <a:ext uri="{FF2B5EF4-FFF2-40B4-BE49-F238E27FC236}">
              <a16:creationId xmlns:a16="http://schemas.microsoft.com/office/drawing/2014/main" id="{86BCAB55-63B2-41F8-8C98-7F9584A91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142875</xdr:colOff>
      <xdr:row>24</xdr:row>
      <xdr:rowOff>38100</xdr:rowOff>
    </xdr:from>
    <xdr:to>
      <xdr:col>4</xdr:col>
      <xdr:colOff>2209800</xdr:colOff>
      <xdr:row>38</xdr:row>
      <xdr:rowOff>66675</xdr:rowOff>
    </xdr:to>
    <xdr:graphicFrame macro="">
      <xdr:nvGraphicFramePr>
        <xdr:cNvPr id="2" name="Chart 1">
          <a:extLst>
            <a:ext uri="{FF2B5EF4-FFF2-40B4-BE49-F238E27FC236}">
              <a16:creationId xmlns:a16="http://schemas.microsoft.com/office/drawing/2014/main" id="{F165089C-E004-476E-84D8-A7E22E220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261937</xdr:colOff>
      <xdr:row>24</xdr:row>
      <xdr:rowOff>28575</xdr:rowOff>
    </xdr:from>
    <xdr:to>
      <xdr:col>17</xdr:col>
      <xdr:colOff>204787</xdr:colOff>
      <xdr:row>38</xdr:row>
      <xdr:rowOff>104775</xdr:rowOff>
    </xdr:to>
    <xdr:graphicFrame macro="">
      <xdr:nvGraphicFramePr>
        <xdr:cNvPr id="3" name="Chart 2">
          <a:extLst>
            <a:ext uri="{FF2B5EF4-FFF2-40B4-BE49-F238E27FC236}">
              <a16:creationId xmlns:a16="http://schemas.microsoft.com/office/drawing/2014/main" id="{00780446-0817-4C26-85C7-BFF5FCCC2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1162050</xdr:colOff>
      <xdr:row>66</xdr:row>
      <xdr:rowOff>85725</xdr:rowOff>
    </xdr:from>
    <xdr:to>
      <xdr:col>5</xdr:col>
      <xdr:colOff>223837</xdr:colOff>
      <xdr:row>80</xdr:row>
      <xdr:rowOff>161925</xdr:rowOff>
    </xdr:to>
    <xdr:graphicFrame macro="">
      <xdr:nvGraphicFramePr>
        <xdr:cNvPr id="4" name="Chart 3">
          <a:extLst>
            <a:ext uri="{FF2B5EF4-FFF2-40B4-BE49-F238E27FC236}">
              <a16:creationId xmlns:a16="http://schemas.microsoft.com/office/drawing/2014/main" id="{923D1105-B808-46FE-B516-2FC19B16D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1295400</xdr:colOff>
      <xdr:row>103</xdr:row>
      <xdr:rowOff>152400</xdr:rowOff>
    </xdr:from>
    <xdr:to>
      <xdr:col>6</xdr:col>
      <xdr:colOff>76199</xdr:colOff>
      <xdr:row>118</xdr:row>
      <xdr:rowOff>38100</xdr:rowOff>
    </xdr:to>
    <xdr:graphicFrame macro="">
      <xdr:nvGraphicFramePr>
        <xdr:cNvPr id="5" name="Chart 4">
          <a:extLst>
            <a:ext uri="{FF2B5EF4-FFF2-40B4-BE49-F238E27FC236}">
              <a16:creationId xmlns:a16="http://schemas.microsoft.com/office/drawing/2014/main" id="{9D734B73-E626-4AD2-AD1F-6B3FAB32C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104775</xdr:colOff>
      <xdr:row>140</xdr:row>
      <xdr:rowOff>133350</xdr:rowOff>
    </xdr:from>
    <xdr:to>
      <xdr:col>6</xdr:col>
      <xdr:colOff>19049</xdr:colOff>
      <xdr:row>155</xdr:row>
      <xdr:rowOff>19050</xdr:rowOff>
    </xdr:to>
    <xdr:graphicFrame macro="">
      <xdr:nvGraphicFramePr>
        <xdr:cNvPr id="6" name="Chart 5">
          <a:extLst>
            <a:ext uri="{FF2B5EF4-FFF2-40B4-BE49-F238E27FC236}">
              <a16:creationId xmlns:a16="http://schemas.microsoft.com/office/drawing/2014/main" id="{1CF13911-7945-4FF5-A4E3-EA6B0488C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319087</xdr:colOff>
      <xdr:row>65</xdr:row>
      <xdr:rowOff>133350</xdr:rowOff>
    </xdr:from>
    <xdr:to>
      <xdr:col>16</xdr:col>
      <xdr:colOff>1243012</xdr:colOff>
      <xdr:row>80</xdr:row>
      <xdr:rowOff>19050</xdr:rowOff>
    </xdr:to>
    <xdr:graphicFrame macro="">
      <xdr:nvGraphicFramePr>
        <xdr:cNvPr id="7" name="Chart 6">
          <a:extLst>
            <a:ext uri="{FF2B5EF4-FFF2-40B4-BE49-F238E27FC236}">
              <a16:creationId xmlns:a16="http://schemas.microsoft.com/office/drawing/2014/main" id="{7493B4E5-841C-4E91-B3C5-6491FBC86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33337</xdr:colOff>
      <xdr:row>104</xdr:row>
      <xdr:rowOff>123825</xdr:rowOff>
    </xdr:from>
    <xdr:to>
      <xdr:col>16</xdr:col>
      <xdr:colOff>1566862</xdr:colOff>
      <xdr:row>119</xdr:row>
      <xdr:rowOff>9525</xdr:rowOff>
    </xdr:to>
    <xdr:graphicFrame macro="">
      <xdr:nvGraphicFramePr>
        <xdr:cNvPr id="8" name="Chart 7">
          <a:extLst>
            <a:ext uri="{FF2B5EF4-FFF2-40B4-BE49-F238E27FC236}">
              <a16:creationId xmlns:a16="http://schemas.microsoft.com/office/drawing/2014/main" id="{F831DE46-E496-41FA-9646-45FB384CA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404812</xdr:colOff>
      <xdr:row>141</xdr:row>
      <xdr:rowOff>104775</xdr:rowOff>
    </xdr:from>
    <xdr:to>
      <xdr:col>16</xdr:col>
      <xdr:colOff>404812</xdr:colOff>
      <xdr:row>155</xdr:row>
      <xdr:rowOff>180975</xdr:rowOff>
    </xdr:to>
    <xdr:graphicFrame macro="">
      <xdr:nvGraphicFramePr>
        <xdr:cNvPr id="9" name="Chart 8">
          <a:extLst>
            <a:ext uri="{FF2B5EF4-FFF2-40B4-BE49-F238E27FC236}">
              <a16:creationId xmlns:a16="http://schemas.microsoft.com/office/drawing/2014/main" id="{BFAA958D-5E3E-4164-9D69-37F9F33A3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923925</xdr:colOff>
      <xdr:row>7</xdr:row>
      <xdr:rowOff>142875</xdr:rowOff>
    </xdr:from>
    <xdr:to>
      <xdr:col>13</xdr:col>
      <xdr:colOff>276225</xdr:colOff>
      <xdr:row>22</xdr:row>
      <xdr:rowOff>28575</xdr:rowOff>
    </xdr:to>
    <xdr:graphicFrame macro="">
      <xdr:nvGraphicFramePr>
        <xdr:cNvPr id="2" name="Chart 1">
          <a:extLst>
            <a:ext uri="{FF2B5EF4-FFF2-40B4-BE49-F238E27FC236}">
              <a16:creationId xmlns:a16="http://schemas.microsoft.com/office/drawing/2014/main" id="{F758C79A-D3C4-498E-A37D-6C944952F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838200</xdr:colOff>
      <xdr:row>18</xdr:row>
      <xdr:rowOff>57150</xdr:rowOff>
    </xdr:from>
    <xdr:to>
      <xdr:col>5</xdr:col>
      <xdr:colOff>1066800</xdr:colOff>
      <xdr:row>31</xdr:row>
      <xdr:rowOff>104775</xdr:rowOff>
    </xdr:to>
    <mc:AlternateContent xmlns:mc="http://schemas.openxmlformats.org/markup-compatibility/2006" xmlns:a14="http://schemas.microsoft.com/office/drawing/2010/main">
      <mc:Choice Requires="a14">
        <xdr:graphicFrame macro="">
          <xdr:nvGraphicFramePr>
            <xdr:cNvPr id="3" name="Sector">
              <a:extLst>
                <a:ext uri="{FF2B5EF4-FFF2-40B4-BE49-F238E27FC236}">
                  <a16:creationId xmlns:a16="http://schemas.microsoft.com/office/drawing/2014/main" id="{32485676-E79A-4D71-A2A9-ABF1FC00440B}"/>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3543300" y="3486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80.531830555556" createdVersion="7" refreshedVersion="7" minRefreshableVersion="3" recordCount="372" xr:uid="{D1A44B20-E763-4DD4-8906-E7175C8CF7F2}">
  <cacheSource type="worksheet">
    <worksheetSource name="All_India_Index_Upto_April23__14"/>
  </cacheSource>
  <cacheFields count="36">
    <cacheField name="Sector" numFmtId="0">
      <sharedItems count="3">
        <s v="Rural"/>
        <s v="Urban"/>
        <s v="Rural+Urban"/>
      </sharedItems>
    </cacheField>
    <cacheField name="Year" numFmtId="0">
      <sharedItems containsSemiMixedTypes="0" containsString="0" containsNumber="1" containsInteger="1" minValue="2013" maxValue="2023"/>
    </cacheField>
    <cacheField name="Month" numFmtId="0">
      <sharedItems/>
    </cacheField>
    <cacheField name="month #" numFmtId="0">
      <sharedItems containsSemiMixedTypes="0" containsString="0" containsNumber="1" containsInteger="1" minValue="1" maxValue="12" count="12">
        <n v="1"/>
        <n v="2"/>
        <n v="3"/>
        <n v="4"/>
        <n v="5"/>
        <n v="6"/>
        <n v="7"/>
        <n v="8"/>
        <n v="9"/>
        <n v="10"/>
        <n v="11"/>
        <n v="12"/>
      </sharedItems>
    </cacheField>
    <cacheField name="date" numFmtId="166">
      <sharedItems containsSemiMixedTypes="0" containsNonDate="0" containsDate="1" containsString="0" minDate="2013-01-01T00:00:00" maxDate="2023-05-02T00:00:00"/>
    </cacheField>
    <cacheField name="Cereals and products" numFmtId="0">
      <sharedItems containsSemiMixedTypes="0" containsString="0" containsNumber="1" minValue="107.5" maxValue="174.8" count="255">
        <n v="107.5"/>
        <n v="110.5"/>
        <n v="108.4"/>
        <n v="109.2"/>
        <n v="112.9"/>
        <n v="110.4"/>
        <n v="110.2"/>
        <n v="113.9"/>
        <n v="111.4"/>
        <n v="114.6"/>
        <n v="111.6"/>
        <n v="110.9"/>
        <n v="115.4"/>
        <n v="112.3"/>
        <n v="117"/>
        <n v="113.8"/>
        <n v="113.4"/>
        <n v="117.8"/>
        <n v="114.8"/>
        <n v="114.3"/>
        <n v="118.3"/>
        <n v="115.6"/>
        <n v="118.6"/>
        <n v="116.4"/>
        <n v="116.3"/>
        <n v="118.9"/>
        <n v="117.1"/>
        <n v="117.3"/>
        <n v="119.8"/>
        <n v="118.1"/>
        <n v="118.4"/>
        <n v="120.5"/>
        <n v="119.1"/>
        <n v="121.2"/>
        <n v="119.6"/>
        <n v="119.4"/>
        <n v="121.9"/>
        <n v="120.2"/>
        <n v="120.1"/>
        <n v="122.1"/>
        <n v="120.7"/>
        <n v="122.5"/>
        <n v="120.9"/>
        <n v="120.3"/>
        <n v="122.7"/>
        <n v="121.1"/>
        <n v="123.1"/>
        <n v="121.5"/>
        <n v="121.7"/>
        <n v="123.8"/>
        <n v="122.4"/>
        <n v="121.8"/>
        <n v="124.8"/>
        <n v="122.3"/>
        <n v="124.2"/>
        <n v="122.9"/>
        <n v="122.6"/>
        <n v="124.6"/>
        <n v="123.2"/>
        <n v="124.5"/>
        <n v="123.3"/>
        <n v="124"/>
        <n v="123.4"/>
        <n v="124.3"/>
        <n v="123.7"/>
        <n v="123.5"/>
        <n v="123.6"/>
        <n v="124.1"/>
        <n v="123.9"/>
        <n v="124.7"/>
        <n v="125.1"/>
        <n v="125.6"/>
        <n v="125"/>
        <n v="126.1"/>
        <n v="125.4"/>
        <n v="126.3"/>
        <n v="125.7"/>
        <n v="126.8"/>
        <n v="127.1"/>
        <n v="126.4"/>
        <n v="127.3"/>
        <n v="126.5"/>
        <n v="127.4"/>
        <n v="124.9"/>
        <n v="126.6"/>
        <n v="127.6"/>
        <n v="128.6"/>
        <n v="125.9"/>
        <n v="127.7"/>
        <n v="129.30000000000001"/>
        <n v="128.5"/>
        <n v="130.1"/>
        <n v="130.80000000000001"/>
        <n v="128.1"/>
        <n v="129.9"/>
        <n v="131.30000000000001"/>
        <n v="128.69999999999999"/>
        <n v="130.5"/>
        <n v="132"/>
        <n v="130.19999999999999"/>
        <n v="131.4"/>
        <n v="132.6"/>
        <n v="131.6"/>
        <n v="132.30000000000001"/>
        <n v="133.1"/>
        <n v="132.19999999999999"/>
        <n v="132.80000000000001"/>
        <n v="133.30000000000001"/>
        <n v="133.6"/>
        <n v="132.69999999999999"/>
        <n v="133.19999999999999"/>
        <n v="133"/>
        <n v="132.9"/>
        <n v="133.5"/>
        <n v="134"/>
        <n v="134.80000000000001"/>
        <n v="134.30000000000001"/>
        <n v="135.19999999999999"/>
        <n v="134.69999999999999"/>
        <n v="135.9"/>
        <n v="133.9"/>
        <n v="135.30000000000001"/>
        <n v="136.30000000000001"/>
        <n v="135.69999999999999"/>
        <n v="136.4"/>
        <n v="134.4"/>
        <n v="135.80000000000001"/>
        <n v="136.6"/>
        <n v="134.6"/>
        <n v="136"/>
        <n v="136.80000000000001"/>
        <n v="135"/>
        <n v="136.19999999999999"/>
        <n v="137.1"/>
        <n v="137.4"/>
        <n v="137.6"/>
        <n v="136.9"/>
        <n v="138.4"/>
        <n v="135.6"/>
        <n v="137.5"/>
        <n v="139.19999999999999"/>
        <n v="136.5"/>
        <n v="138.30000000000001"/>
        <n v="139.4"/>
        <n v="137"/>
        <n v="138.6"/>
        <n v="139.30000000000001"/>
        <n v="138.1"/>
        <n v="138.5"/>
        <n v="139.69999999999999"/>
        <n v="137.80000000000001"/>
        <n v="140.4"/>
        <n v="140.69999999999999"/>
        <n v="138.69999999999999"/>
        <n v="141.4"/>
        <n v="142.1"/>
        <n v="140.1"/>
        <n v="142.69999999999999"/>
        <n v="140.9"/>
        <n v="141"/>
        <n v="143.5"/>
        <n v="141.80000000000001"/>
        <n v="144.1"/>
        <n v="142.5"/>
        <n v="142.80000000000001"/>
        <n v="144.9"/>
        <n v="143.69999999999999"/>
        <n v="145.6"/>
        <n v="144.30000000000001"/>
        <n v="144.19999999999999"/>
        <n v="146.19999999999999"/>
        <n v="144.80000000000001"/>
        <n v="144.4"/>
        <n v="146.5"/>
        <n v="145.1"/>
        <n v="147.19999999999999"/>
        <n v="151.80000000000001"/>
        <n v="148.69999999999999"/>
        <n v="147.69999999999999"/>
        <n v="152.25"/>
        <n v="149.14999999999998"/>
        <n v="148.19999999999999"/>
        <n v="152.69999999999999"/>
        <n v="149.6"/>
        <n v="147.6"/>
        <n v="151.6"/>
        <n v="148.9"/>
        <n v="146.9"/>
        <n v="151.5"/>
        <n v="148.4"/>
        <n v="146"/>
        <n v="150.6"/>
        <n v="147.5"/>
        <n v="145.4"/>
        <n v="149.69999999999999"/>
        <n v="146.80000000000001"/>
        <n v="144.6"/>
        <n v="149"/>
        <n v="143.4"/>
        <n v="148"/>
        <n v="148.80000000000001"/>
        <n v="146.30000000000001"/>
        <n v="149.19999999999999"/>
        <n v="146.69999999999999"/>
        <n v="149.1"/>
        <n v="146.4"/>
        <n v="149.30000000000001"/>
        <n v="146.6"/>
        <n v="146.1"/>
        <n v="150.1"/>
        <n v="147.4"/>
        <n v="151"/>
        <n v="148.30000000000001"/>
        <n v="152.19999999999999"/>
        <n v="149.5"/>
        <n v="152.5"/>
        <n v="150"/>
        <n v="150.19999999999999"/>
        <n v="153.69999999999999"/>
        <n v="151.30000000000001"/>
        <n v="155.4"/>
        <n v="152.9"/>
        <n v="156.69999999999999"/>
        <n v="154.1"/>
        <n v="153.80000000000001"/>
        <n v="157.5"/>
        <n v="155"/>
        <n v="155.19999999999999"/>
        <n v="159.30000000000001"/>
        <n v="156.5"/>
        <n v="159.5"/>
        <n v="162.1"/>
        <n v="160.30000000000001"/>
        <n v="162.9"/>
        <n v="164.9"/>
        <n v="163.5"/>
        <n v="164.7"/>
        <n v="166.4"/>
        <n v="165.2"/>
        <n v="166.9"/>
        <n v="168.4"/>
        <n v="167.4"/>
        <n v="168.8"/>
        <n v="170.2"/>
        <n v="169.2"/>
        <n v="174"/>
        <n v="173.3"/>
        <n v="173.8"/>
        <n v="174.2"/>
        <n v="174.7"/>
        <n v="174.4"/>
        <n v="174.3"/>
        <n v="174.8"/>
        <n v="173.2"/>
        <n v="173.7"/>
      </sharedItems>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8" maxValue="178.7"/>
    </cacheField>
    <cacheField name="Prepared meals, sna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Food" numFmtId="0">
      <sharedItems containsSemiMixedTypes="0" containsString="0" containsNumber="1" minValue="105.5153846153846" maxValue="179.62307692307692"/>
    </cacheField>
    <cacheField name="Pan, tobacco and intoxicants" numFmtId="0">
      <sharedItems containsSemiMixedTypes="0" containsString="0" containsNumber="1" minValue="105.1" maxValue="204.2"/>
    </cacheField>
    <cacheField name="Clothing" numFmtId="0">
      <sharedItems containsSemiMixedTypes="0" containsString="0" containsNumber="1" minValue="105.9" maxValue="191.2"/>
    </cacheField>
    <cacheField name="Footwear" numFmtId="0">
      <sharedItems containsSemiMixedTypes="0" containsString="0" containsNumber="1" minValue="105" maxValue="187.9"/>
    </cacheField>
    <cacheField name="Clothing and footwear" numFmtId="0">
      <sharedItems containsSemiMixedTypes="0" containsString="0" containsNumber="1" minValue="105.8" maxValue="190.8"/>
    </cacheField>
    <cacheField name="Personal care and effects" numFmtId="0">
      <sharedItems containsSemiMixedTypes="0" containsString="0" containsNumber="1" minValue="102.1" maxValue="185.6"/>
    </cacheField>
    <cacheField name="clothing and personal items" numFmtId="0">
      <sharedItems containsSemiMixedTypes="0" containsString="0" containsNumber="1" minValue="105.25" maxValue="188.70000000000002"/>
    </cacheField>
    <cacheField name="Fuel and light" numFmtId="0">
      <sharedItems containsSemiMixedTypes="0" containsString="0" containsNumber="1" minValue="105.4" maxValue="183.4"/>
    </cacheField>
    <cacheField name="Housing" numFmtId="2">
      <sharedItems containsMixedTypes="1" containsNumber="1" minValue="155.14999999999998" maxValue="155.14999999999998"/>
    </cacheField>
    <cacheField name="Household goods and services" numFmtId="0">
      <sharedItems containsSemiMixedTypes="0" containsString="0" containsNumber="1" minValue="104.8" maxValue="179.8"/>
    </cacheField>
    <cacheField name="housing and household" numFmtId="0">
      <sharedItems containsSemiMixedTypes="0" containsString="0" containsNumber="1" minValue="104.8" maxValue="179.8"/>
    </cacheField>
    <cacheField name="Health" numFmtId="0">
      <sharedItems containsSemiMixedTypes="0" containsString="0" containsNumber="1" minValue="104" maxValue="187.8"/>
    </cacheField>
    <cacheField name="Recreation and amusement" numFmtId="0">
      <sharedItems containsSemiMixedTypes="0" containsString="0" containsNumber="1" minValue="102.9" maxValue="173.8"/>
    </cacheField>
    <cacheField name="health and recreation" numFmtId="0">
      <sharedItems containsSemiMixedTypes="0" containsString="0" containsNumber="1" minValue="103.5" maxValue="180.8"/>
    </cacheField>
    <cacheField name="Transport and communication" numFmtId="0">
      <sharedItems containsSemiMixedTypes="0" containsString="0" containsNumber="1" minValue="103.2" maxValue="169.7"/>
    </cacheField>
    <cacheField name="Education" numFmtId="0">
      <sharedItems containsSemiMixedTypes="0" containsString="0" containsNumber="1" minValue="103.5" maxValue="180.3"/>
    </cacheField>
    <cacheField name="Miscellaneous" numFmtId="0">
      <sharedItems containsSemiMixedTypes="0" containsString="0" containsNumber="1" minValue="103.7" maxValue="179.5"/>
    </cacheField>
    <cacheField name="General index" numFmtId="0">
      <sharedItems containsSemiMixedTypes="0" containsString="0" containsNumber="1" minValue="104" maxValue="17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80.966530902777" createdVersion="7" refreshedVersion="7" minRefreshableVersion="3" recordCount="87" xr:uid="{0537D523-6F73-4AA0-8825-4D45825D1D95}">
  <cacheSource type="worksheet">
    <worksheetSource ref="A1:AJ88" sheet="data for q5"/>
  </cacheSource>
  <cacheFields count="36">
    <cacheField name="Sector" numFmtId="0">
      <sharedItems count="3">
        <s v="Rural"/>
        <s v="Urban"/>
        <s v="Rural+Urban"/>
      </sharedItems>
    </cacheField>
    <cacheField name="Year" numFmtId="0">
      <sharedItems containsSemiMixedTypes="0" containsString="0" containsNumber="1" containsInteger="1" minValue="2021" maxValue="2023"/>
    </cacheField>
    <cacheField name="Month" numFmtId="0">
      <sharedItems/>
    </cacheField>
    <cacheField name="month #" numFmtId="0">
      <sharedItems containsSemiMixedTypes="0" containsString="0" containsNumber="1" containsInteger="1" minValue="1" maxValue="12" count="12">
        <n v="1"/>
        <n v="2"/>
        <n v="3"/>
        <n v="4"/>
        <n v="5"/>
        <n v="6"/>
        <n v="7"/>
        <n v="8"/>
        <n v="9"/>
        <n v="10"/>
        <n v="11"/>
        <n v="12"/>
      </sharedItems>
    </cacheField>
    <cacheField name="YearMonth#Sector" numFmtId="0">
      <sharedItems/>
    </cacheField>
    <cacheField name="Cereals and products" numFmtId="0">
      <sharedItems containsSemiMixedTypes="0" containsString="0" containsNumber="1" minValue="142.5" maxValue="174.8"/>
    </cacheField>
    <cacheField name="Meat and fish" numFmtId="0">
      <sharedItems containsSemiMixedTypes="0" containsString="0" containsNumber="1" minValue="184" maxValue="223.4"/>
    </cacheField>
    <cacheField name="Egg" numFmtId="0">
      <sharedItems containsSemiMixedTypes="0" containsString="0" containsNumber="1" minValue="161.4" maxValue="197"/>
    </cacheField>
    <cacheField name="Milk and products" numFmtId="0">
      <sharedItems containsSemiMixedTypes="0" containsString="0" containsNumber="1" minValue="154" maxValue="179.6"/>
    </cacheField>
    <cacheField name="Oils and fats" numFmtId="0">
      <sharedItems containsSemiMixedTypes="0" containsString="0" containsNumber="1" minValue="144.1" maxValue="209.9"/>
    </cacheField>
    <cacheField name="Fruits" numFmtId="0">
      <sharedItems containsSemiMixedTypes="0" containsString="0" containsNumber="1" minValue="147" maxValue="179.5"/>
    </cacheField>
    <cacheField name="Vegetables" numFmtId="0">
      <sharedItems containsSemiMixedTypes="0" containsString="0" containsNumber="1" minValue="135.1" maxValue="229.1"/>
    </cacheField>
    <cacheField name="Pulses and products" numFmtId="0">
      <sharedItems containsSemiMixedTypes="0" containsString="0" containsNumber="1" minValue="158.30000000000001" maxValue="176.9"/>
    </cacheField>
    <cacheField name="Sugar and Confectionery" numFmtId="0">
      <sharedItems containsSemiMixedTypes="0" containsString="0" containsNumber="1" minValue="111.7" maxValue="124.2"/>
    </cacheField>
    <cacheField name="Spices" numFmtId="0">
      <sharedItems containsSemiMixedTypes="0" containsString="0" containsNumber="1" minValue="162.5" maxValue="221"/>
    </cacheField>
    <cacheField name="Non-alcoholic beverages" numFmtId="0">
      <sharedItems containsSemiMixedTypes="0" containsString="0" containsNumber="1" minValue="145.9" maxValue="178.7"/>
    </cacheField>
    <cacheField name="Prepared meals, snacks, sweets etc." numFmtId="0">
      <sharedItems containsSemiMixedTypes="0" containsString="0" containsNumber="1" minValue="164.3" maxValue="197.7"/>
    </cacheField>
    <cacheField name="Food and beverages" numFmtId="0">
      <sharedItems containsSemiMixedTypes="0" containsString="0" containsNumber="1" minValue="154.5" maxValue="183.3"/>
    </cacheField>
    <cacheField name="Food" numFmtId="0">
      <sharedItems containsSemiMixedTypes="0" containsString="0" containsNumber="1" minValue="105.5153846153846" maxValue="124.38461538461539"/>
    </cacheField>
    <cacheField name="Pan, tobacco and intoxicants" numFmtId="0">
      <sharedItems containsSemiMixedTypes="0" containsString="0" containsNumber="1" minValue="184.6" maxValue="204.2"/>
    </cacheField>
    <cacheField name="Clothing" numFmtId="0">
      <sharedItems containsSemiMixedTypes="0" containsString="0" containsNumber="1" minValue="152.5" maxValue="191.2"/>
    </cacheField>
    <cacheField name="Footwear" numFmtId="0">
      <sharedItems containsSemiMixedTypes="0" containsString="0" containsNumber="1" minValue="137.30000000000001" maxValue="187.9"/>
    </cacheField>
    <cacheField name="Clothing and footwear" numFmtId="0">
      <sharedItems containsSemiMixedTypes="0" containsString="0" containsNumber="1" minValue="150.19999999999999" maxValue="190.8"/>
    </cacheField>
    <cacheField name="Personal care and effects" numFmtId="0">
      <sharedItems containsSemiMixedTypes="0" containsString="0" containsNumber="1" minValue="153.1" maxValue="185.6"/>
    </cacheField>
    <cacheField name="clothing and personal items" numFmtId="0">
      <sharedItems containsSemiMixedTypes="0" containsString="0" containsNumber="1" minValue="105.25" maxValue="122.625"/>
    </cacheField>
    <cacheField name="Fuel and light" numFmtId="0">
      <sharedItems containsSemiMixedTypes="0" containsString="0" containsNumber="1" minValue="142.9" maxValue="183.4"/>
    </cacheField>
    <cacheField name="Housing" numFmtId="2">
      <sharedItems/>
    </cacheField>
    <cacheField name="Household goods and services" numFmtId="0">
      <sharedItems containsSemiMixedTypes="0" containsString="0" containsNumber="1" minValue="145.69999999999999" maxValue="179.8"/>
    </cacheField>
    <cacheField name="housing and household" numFmtId="0">
      <sharedItems containsSemiMixedTypes="0" containsString="0" containsNumber="1" minValue="104.8" maxValue="121.5"/>
    </cacheField>
    <cacheField name="Health" numFmtId="0">
      <sharedItems containsSemiMixedTypes="0" containsString="0" containsNumber="1" minValue="154.1" maxValue="187.8"/>
    </cacheField>
    <cacheField name="Recreation and amusement" numFmtId="0">
      <sharedItems containsSemiMixedTypes="0" containsString="0" containsNumber="1" minValue="145.4" maxValue="173.8"/>
    </cacheField>
    <cacheField name="health and recreation" numFmtId="0">
      <sharedItems containsSemiMixedTypes="0" containsString="0" containsNumber="1" minValue="103.5" maxValue="118.05000000000001"/>
    </cacheField>
    <cacheField name="Transport and communication" numFmtId="0">
      <sharedItems containsSemiMixedTypes="0" containsString="0" containsNumber="1" minValue="136.9" maxValue="169.7"/>
    </cacheField>
    <cacheField name="Education" numFmtId="0">
      <sharedItems containsSemiMixedTypes="0" containsString="0" containsNumber="1" minValue="156.1" maxValue="180.3"/>
    </cacheField>
    <cacheField name="Miscellaneous" numFmtId="0">
      <sharedItems containsSemiMixedTypes="0" containsString="0" containsNumber="1" minValue="147.6" maxValue="179.5"/>
    </cacheField>
    <cacheField name="General index" numFmtId="0">
      <sharedItems containsSemiMixedTypes="0" containsString="0" containsNumber="1" minValue="156" maxValue="179.8"/>
    </cacheField>
  </cacheFields>
  <extLst>
    <ext xmlns:x14="http://schemas.microsoft.com/office/spreadsheetml/2009/9/main" uri="{725AE2AE-9491-48be-B2B4-4EB974FC3084}">
      <x14:pivotCacheDefinition pivotCacheId="1888318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n v="2013"/>
    <s v="January"/>
    <x v="0"/>
    <d v="2013-01-01T00:00:00"/>
    <x v="0"/>
    <n v="106.3"/>
    <n v="108.1"/>
    <n v="104.9"/>
    <n v="106.1"/>
    <n v="103.9"/>
    <n v="101.9"/>
    <n v="106.1"/>
    <n v="106.8"/>
    <n v="103.1"/>
    <n v="104.8"/>
    <n v="106.7"/>
    <n v="105.5"/>
    <n v="105.5153846153846"/>
    <n v="105.1"/>
    <n v="106.5"/>
    <n v="105.8"/>
    <n v="106.4"/>
    <n v="104.7"/>
    <n v="105.85000000000001"/>
    <n v="105.5"/>
    <s v="NA"/>
    <n v="104.8"/>
    <n v="104.8"/>
    <n v="104"/>
    <n v="103.4"/>
    <n v="103.7"/>
    <n v="103.3"/>
    <n v="103.8"/>
    <n v="104"/>
    <n v="105.1"/>
  </r>
  <r>
    <x v="1"/>
    <n v="2013"/>
    <s v="January"/>
    <x v="0"/>
    <d v="2013-01-01T00:00:00"/>
    <x v="1"/>
    <n v="109.1"/>
    <n v="113"/>
    <n v="103.6"/>
    <n v="103.4"/>
    <n v="102.3"/>
    <n v="102.9"/>
    <n v="105.8"/>
    <n v="105.1"/>
    <n v="101.8"/>
    <n v="105.1"/>
    <n v="107.9"/>
    <n v="105.9"/>
    <n v="105.87692307692308"/>
    <n v="105.2"/>
    <n v="105.9"/>
    <n v="105"/>
    <n v="105.8"/>
    <n v="104.3"/>
    <n v="105.25"/>
    <n v="105.4"/>
    <s v="100.3"/>
    <n v="104.8"/>
    <n v="104.8"/>
    <n v="104.1"/>
    <n v="102.9"/>
    <n v="103.5"/>
    <n v="103.2"/>
    <n v="103.5"/>
    <n v="103.7"/>
    <n v="104"/>
  </r>
  <r>
    <x v="2"/>
    <n v="2013"/>
    <s v="January"/>
    <x v="0"/>
    <d v="2013-01-01T00:00:00"/>
    <x v="2"/>
    <n v="107.3"/>
    <n v="110"/>
    <n v="104.4"/>
    <n v="105.1"/>
    <n v="103.2"/>
    <n v="102.2"/>
    <n v="106"/>
    <n v="106.2"/>
    <n v="102.7"/>
    <n v="104.9"/>
    <n v="107.3"/>
    <n v="105.6"/>
    <n v="105.63846153846156"/>
    <n v="105.1"/>
    <n v="106.3"/>
    <n v="105.5"/>
    <n v="106.2"/>
    <n v="104.5"/>
    <n v="105.625"/>
    <n v="105.5"/>
    <s v="100.3"/>
    <n v="104.8"/>
    <n v="104.8"/>
    <n v="104"/>
    <n v="103.1"/>
    <n v="103.55"/>
    <n v="103.2"/>
    <n v="103.6"/>
    <n v="103.9"/>
    <n v="104.6"/>
  </r>
  <r>
    <x v="0"/>
    <n v="2013"/>
    <s v="February"/>
    <x v="1"/>
    <d v="2013-02-01T00:00:00"/>
    <x v="3"/>
    <n v="108.7"/>
    <n v="110.2"/>
    <n v="105.4"/>
    <n v="106.7"/>
    <n v="104"/>
    <n v="102.4"/>
    <n v="105.9"/>
    <n v="105.7"/>
    <n v="103.1"/>
    <n v="105.1"/>
    <n v="107.7"/>
    <n v="106.3"/>
    <n v="106.18461538461537"/>
    <n v="105.6"/>
    <n v="107.1"/>
    <n v="106.3"/>
    <n v="107"/>
    <n v="104.6"/>
    <n v="106.25"/>
    <n v="106.2"/>
    <s v="NA"/>
    <n v="105.2"/>
    <n v="105.2"/>
    <n v="104.4"/>
    <n v="104"/>
    <n v="104.2"/>
    <n v="103.9"/>
    <n v="104.1"/>
    <n v="104.4"/>
    <n v="105.8"/>
  </r>
  <r>
    <x v="1"/>
    <n v="2013"/>
    <s v="February"/>
    <x v="1"/>
    <d v="2013-02-01T00:00:00"/>
    <x v="4"/>
    <n v="112.9"/>
    <n v="116.9"/>
    <n v="104"/>
    <n v="103.5"/>
    <n v="103.1"/>
    <n v="104.9"/>
    <n v="104.1"/>
    <n v="103.8"/>
    <n v="102.3"/>
    <n v="106"/>
    <n v="109"/>
    <n v="107.2"/>
    <n v="106.96923076923078"/>
    <n v="106"/>
    <n v="106.6"/>
    <n v="105.5"/>
    <n v="106.4"/>
    <n v="104.3"/>
    <n v="105.7"/>
    <n v="105.7"/>
    <s v="100.4"/>
    <n v="105.2"/>
    <n v="105.2"/>
    <n v="104.7"/>
    <n v="103.3"/>
    <n v="104"/>
    <n v="104.4"/>
    <n v="103.7"/>
    <n v="104.3"/>
    <n v="104.7"/>
  </r>
  <r>
    <x v="2"/>
    <n v="2013"/>
    <s v="February"/>
    <x v="1"/>
    <d v="2013-02-01T00:00:00"/>
    <x v="5"/>
    <n v="110.2"/>
    <n v="112.8"/>
    <n v="104.9"/>
    <n v="105.5"/>
    <n v="103.6"/>
    <n v="103.2"/>
    <n v="105.3"/>
    <n v="105.1"/>
    <n v="102.8"/>
    <n v="105.5"/>
    <n v="108.3"/>
    <n v="106.6"/>
    <n v="106.47692307692309"/>
    <n v="105.7"/>
    <n v="106.9"/>
    <n v="106"/>
    <n v="106.8"/>
    <n v="104.5"/>
    <n v="106.05"/>
    <n v="106"/>
    <s v="100.4"/>
    <n v="105.2"/>
    <n v="105.2"/>
    <n v="104.5"/>
    <n v="103.6"/>
    <n v="104.05"/>
    <n v="104.2"/>
    <n v="103.9"/>
    <n v="104.4"/>
    <n v="105.3"/>
  </r>
  <r>
    <x v="0"/>
    <n v="2013"/>
    <s v="March"/>
    <x v="2"/>
    <d v="2013-03-01T00:00:00"/>
    <x v="6"/>
    <n v="108.8"/>
    <n v="109.9"/>
    <n v="105.6"/>
    <n v="106.2"/>
    <n v="105.7"/>
    <n v="101.4"/>
    <n v="105.7"/>
    <n v="105"/>
    <n v="103.3"/>
    <n v="105.6"/>
    <n v="108.2"/>
    <n v="106.6"/>
    <n v="106.32307692307693"/>
    <n v="106.5"/>
    <n v="107.6"/>
    <n v="106.8"/>
    <n v="107.5"/>
    <n v="104.3"/>
    <n v="106.55"/>
    <n v="106.1"/>
    <s v="NA"/>
    <n v="105.6"/>
    <n v="105.6"/>
    <n v="104.7"/>
    <n v="104"/>
    <n v="104.35"/>
    <n v="104.6"/>
    <n v="104.3"/>
    <n v="104.6"/>
    <n v="106"/>
  </r>
  <r>
    <x v="1"/>
    <n v="2013"/>
    <s v="March"/>
    <x v="2"/>
    <d v="2013-03-01T00:00:00"/>
    <x v="7"/>
    <n v="111.4"/>
    <n v="113.2"/>
    <n v="104.3"/>
    <n v="102.7"/>
    <n v="104.9"/>
    <n v="103.8"/>
    <n v="103.5"/>
    <n v="102.6"/>
    <n v="102.4"/>
    <n v="107"/>
    <n v="109.8"/>
    <n v="107.3"/>
    <n v="106.67692307692307"/>
    <n v="106.8"/>
    <n v="107.2"/>
    <n v="106"/>
    <n v="107"/>
    <n v="104.2"/>
    <n v="106.1"/>
    <n v="106"/>
    <s v="100.4"/>
    <n v="105.7"/>
    <n v="105.7"/>
    <n v="105.2"/>
    <n v="103.5"/>
    <n v="104.35"/>
    <n v="105.5"/>
    <n v="103.8"/>
    <n v="104.9"/>
    <n v="105"/>
  </r>
  <r>
    <x v="2"/>
    <n v="2013"/>
    <s v="March"/>
    <x v="2"/>
    <d v="2013-03-01T00:00:00"/>
    <x v="8"/>
    <n v="109.7"/>
    <n v="111.2"/>
    <n v="105.1"/>
    <n v="104.9"/>
    <n v="105.3"/>
    <n v="102.2"/>
    <n v="105"/>
    <n v="104.2"/>
    <n v="103"/>
    <n v="106.2"/>
    <n v="108.9"/>
    <n v="106.9"/>
    <n v="106.46153846153848"/>
    <n v="106.6"/>
    <n v="107.4"/>
    <n v="106.5"/>
    <n v="107.3"/>
    <n v="104.3"/>
    <n v="106.375"/>
    <n v="106.1"/>
    <s v="100.4"/>
    <n v="105.6"/>
    <n v="105.6"/>
    <n v="104.9"/>
    <n v="103.7"/>
    <n v="104.30000000000001"/>
    <n v="105.1"/>
    <n v="104"/>
    <n v="104.7"/>
    <n v="105.5"/>
  </r>
  <r>
    <x v="0"/>
    <n v="2013"/>
    <s v="April"/>
    <x v="3"/>
    <d v="2013-04-01T00:00:00"/>
    <x v="6"/>
    <n v="109.5"/>
    <n v="106.9"/>
    <n v="106.3"/>
    <n v="105.7"/>
    <n v="108.3"/>
    <n v="103.4"/>
    <n v="105.7"/>
    <n v="104.2"/>
    <n v="103.2"/>
    <n v="106.5"/>
    <n v="108.8"/>
    <n v="107.1"/>
    <n v="106.6"/>
    <n v="107.1"/>
    <n v="108.1"/>
    <n v="107.4"/>
    <n v="108"/>
    <n v="102.7"/>
    <n v="106.55"/>
    <n v="106.5"/>
    <s v="NA"/>
    <n v="106.1"/>
    <n v="106.1"/>
    <n v="105.1"/>
    <n v="104.5"/>
    <n v="104.8"/>
    <n v="104.4"/>
    <n v="104.8"/>
    <n v="104.6"/>
    <n v="106.4"/>
  </r>
  <r>
    <x v="1"/>
    <n v="2013"/>
    <s v="April"/>
    <x v="3"/>
    <d v="2013-04-01T00:00:00"/>
    <x v="9"/>
    <n v="113.4"/>
    <n v="106"/>
    <n v="104.7"/>
    <n v="102.1"/>
    <n v="109.5"/>
    <n v="109.7"/>
    <n v="104.6"/>
    <n v="102"/>
    <n v="103.5"/>
    <n v="108.2"/>
    <n v="110.6"/>
    <n v="108.8"/>
    <n v="107.5153846153846"/>
    <n v="108.5"/>
    <n v="107.9"/>
    <n v="106.4"/>
    <n v="107.7"/>
    <n v="103.2"/>
    <n v="106.3"/>
    <n v="106.4"/>
    <s v="100.5"/>
    <n v="106.5"/>
    <n v="106.5"/>
    <n v="105.7"/>
    <n v="104"/>
    <n v="104.85"/>
    <n v="105"/>
    <n v="105.2"/>
    <n v="105.1"/>
    <n v="105.7"/>
  </r>
  <r>
    <x v="2"/>
    <n v="2013"/>
    <s v="April"/>
    <x v="3"/>
    <d v="2013-04-01T00:00:00"/>
    <x v="10"/>
    <n v="110.9"/>
    <n v="106.6"/>
    <n v="105.7"/>
    <n v="104.4"/>
    <n v="108.9"/>
    <n v="105.5"/>
    <n v="105.3"/>
    <n v="103.5"/>
    <n v="103.3"/>
    <n v="107.2"/>
    <n v="109.6"/>
    <n v="107.7"/>
    <n v="106.93846153846154"/>
    <n v="107.5"/>
    <n v="108"/>
    <n v="107"/>
    <n v="107.9"/>
    <n v="102.9"/>
    <n v="106.44999999999999"/>
    <n v="106.5"/>
    <s v="100.5"/>
    <n v="106.3"/>
    <n v="106.3"/>
    <n v="105.3"/>
    <n v="104.2"/>
    <n v="104.75"/>
    <n v="104.7"/>
    <n v="105"/>
    <n v="104.8"/>
    <n v="106.1"/>
  </r>
  <r>
    <x v="0"/>
    <n v="2013"/>
    <s v="May"/>
    <x v="4"/>
    <d v="2013-05-01T00:00:00"/>
    <x v="11"/>
    <n v="109.8"/>
    <n v="105.9"/>
    <n v="107.5"/>
    <n v="105.3"/>
    <n v="108.1"/>
    <n v="107.3"/>
    <n v="106.1"/>
    <n v="103.7"/>
    <n v="104"/>
    <n v="107.4"/>
    <n v="109.9"/>
    <n v="108.1"/>
    <n v="107.23076923076923"/>
    <n v="108.1"/>
    <n v="108.8"/>
    <n v="107.9"/>
    <n v="108.6"/>
    <n v="102.1"/>
    <n v="106.85"/>
    <n v="107.5"/>
    <s v="NA"/>
    <n v="106.8"/>
    <n v="106.8"/>
    <n v="105.7"/>
    <n v="105"/>
    <n v="105.35"/>
    <n v="104.1"/>
    <n v="105.5"/>
    <n v="104.8"/>
    <n v="107.2"/>
  </r>
  <r>
    <x v="1"/>
    <n v="2013"/>
    <s v="May"/>
    <x v="4"/>
    <d v="2013-05-01T00:00:00"/>
    <x v="12"/>
    <n v="114.2"/>
    <n v="102.7"/>
    <n v="105.5"/>
    <n v="101.5"/>
    <n v="110.6"/>
    <n v="123.7"/>
    <n v="105.2"/>
    <n v="101.9"/>
    <n v="105"/>
    <n v="109.1"/>
    <n v="111.3"/>
    <n v="111.1"/>
    <n v="109.0153846153846"/>
    <n v="109.8"/>
    <n v="108.5"/>
    <n v="106.7"/>
    <n v="108.3"/>
    <n v="102.6"/>
    <n v="106.52500000000001"/>
    <n v="107.2"/>
    <s v="100.5"/>
    <n v="107.1"/>
    <n v="107.1"/>
    <n v="106.2"/>
    <n v="104.6"/>
    <n v="105.4"/>
    <n v="103.9"/>
    <n v="105.7"/>
    <n v="104.9"/>
    <n v="106.6"/>
  </r>
  <r>
    <x v="2"/>
    <n v="2013"/>
    <s v="May"/>
    <x v="4"/>
    <d v="2013-05-01T00:00:00"/>
    <x v="13"/>
    <n v="111.3"/>
    <n v="104.7"/>
    <n v="106.8"/>
    <n v="103.9"/>
    <n v="109.3"/>
    <n v="112.9"/>
    <n v="105.8"/>
    <n v="103.1"/>
    <n v="104.3"/>
    <n v="108.1"/>
    <n v="110.5"/>
    <n v="109.2"/>
    <n v="107.86153846153844"/>
    <n v="108.6"/>
    <n v="108.7"/>
    <n v="107.4"/>
    <n v="108.5"/>
    <n v="102.3"/>
    <n v="106.72500000000001"/>
    <n v="107.4"/>
    <s v="100.5"/>
    <n v="106.9"/>
    <n v="106.9"/>
    <n v="105.9"/>
    <n v="104.8"/>
    <n v="105.35"/>
    <n v="104"/>
    <n v="105.6"/>
    <n v="104.8"/>
    <n v="106.9"/>
  </r>
  <r>
    <x v="0"/>
    <n v="2013"/>
    <s v="June"/>
    <x v="5"/>
    <d v="2013-06-01T00:00:00"/>
    <x v="13"/>
    <n v="112.1"/>
    <n v="108.1"/>
    <n v="108.3"/>
    <n v="105.9"/>
    <n v="109.2"/>
    <n v="118"/>
    <n v="106.8"/>
    <n v="104.1"/>
    <n v="105.4"/>
    <n v="108.2"/>
    <n v="111"/>
    <n v="110.6"/>
    <n v="109.23076923076923"/>
    <n v="109"/>
    <n v="109.7"/>
    <n v="108.8"/>
    <n v="109.5"/>
    <n v="102.5"/>
    <n v="107.625"/>
    <n v="108.5"/>
    <s v="NA"/>
    <n v="107.5"/>
    <n v="107.5"/>
    <n v="106.3"/>
    <n v="105.6"/>
    <n v="105.94999999999999"/>
    <n v="105"/>
    <n v="106.5"/>
    <n v="105.5"/>
    <n v="108.9"/>
  </r>
  <r>
    <x v="1"/>
    <n v="2013"/>
    <s v="June"/>
    <x v="5"/>
    <d v="2013-06-01T00:00:00"/>
    <x v="14"/>
    <n v="120.1"/>
    <n v="112.5"/>
    <n v="107.3"/>
    <n v="101.3"/>
    <n v="112.4"/>
    <n v="143.6"/>
    <n v="105.4"/>
    <n v="101.4"/>
    <n v="106.4"/>
    <n v="110"/>
    <n v="112.2"/>
    <n v="115"/>
    <n v="112.66153846153847"/>
    <n v="110.9"/>
    <n v="109.2"/>
    <n v="107.2"/>
    <n v="108.9"/>
    <n v="103.3"/>
    <n v="107.15"/>
    <n v="108"/>
    <s v="106.6"/>
    <n v="107.7"/>
    <n v="107.7"/>
    <n v="106.5"/>
    <n v="105.2"/>
    <n v="105.85"/>
    <n v="105.2"/>
    <n v="108.1"/>
    <n v="106.1"/>
    <n v="109.7"/>
  </r>
  <r>
    <x v="2"/>
    <n v="2013"/>
    <s v="June"/>
    <x v="5"/>
    <d v="2013-06-01T00:00:00"/>
    <x v="15"/>
    <n v="114.9"/>
    <n v="109.8"/>
    <n v="107.9"/>
    <n v="104.2"/>
    <n v="110.7"/>
    <n v="126.7"/>
    <n v="106.3"/>
    <n v="103.2"/>
    <n v="105.7"/>
    <n v="109"/>
    <n v="111.6"/>
    <n v="112.2"/>
    <n v="110.46153846153847"/>
    <n v="109.5"/>
    <n v="109.5"/>
    <n v="108.1"/>
    <n v="109.3"/>
    <n v="102.8"/>
    <n v="107.425"/>
    <n v="108.3"/>
    <s v="106.6"/>
    <n v="107.6"/>
    <n v="107.6"/>
    <n v="106.4"/>
    <n v="105.4"/>
    <n v="105.9"/>
    <n v="105.1"/>
    <n v="107.4"/>
    <n v="105.8"/>
    <n v="109.3"/>
  </r>
  <r>
    <x v="0"/>
    <n v="2013"/>
    <s v="July"/>
    <x v="6"/>
    <d v="2013-07-01T00:00:00"/>
    <x v="16"/>
    <n v="114.9"/>
    <n v="110.5"/>
    <n v="109.3"/>
    <n v="106.2"/>
    <n v="110.3"/>
    <n v="129.19999999999999"/>
    <n v="107.1"/>
    <n v="104.3"/>
    <n v="106.4"/>
    <n v="109.1"/>
    <n v="112.1"/>
    <n v="113.1"/>
    <n v="111.22307692307689"/>
    <n v="109.8"/>
    <n v="110.5"/>
    <n v="109.5"/>
    <n v="110.3"/>
    <n v="102.5"/>
    <n v="108.2"/>
    <n v="109.5"/>
    <s v="NA"/>
    <n v="108.3"/>
    <n v="108.3"/>
    <n v="106.9"/>
    <n v="106.4"/>
    <n v="106.65"/>
    <n v="106.8"/>
    <n v="107.8"/>
    <n v="106.5"/>
    <n v="110.7"/>
  </r>
  <r>
    <x v="1"/>
    <n v="2013"/>
    <s v="July"/>
    <x v="6"/>
    <d v="2013-07-01T00:00:00"/>
    <x v="17"/>
    <n v="119.2"/>
    <n v="114"/>
    <n v="108.3"/>
    <n v="101.1"/>
    <n v="113.2"/>
    <n v="160.9"/>
    <n v="105.1"/>
    <n v="101.3"/>
    <n v="107.5"/>
    <n v="110.4"/>
    <n v="113.1"/>
    <n v="117.5"/>
    <n v="114.56923076923077"/>
    <n v="111.7"/>
    <n v="109.8"/>
    <n v="107.8"/>
    <n v="109.5"/>
    <n v="103.2"/>
    <n v="107.575"/>
    <n v="108.6"/>
    <s v="107.7"/>
    <n v="108.1"/>
    <n v="108.1"/>
    <n v="107.1"/>
    <n v="105.9"/>
    <n v="106.5"/>
    <n v="107.3"/>
    <n v="110.1"/>
    <n v="107.3"/>
    <n v="111.4"/>
  </r>
  <r>
    <x v="2"/>
    <n v="2013"/>
    <s v="July"/>
    <x v="6"/>
    <d v="2013-07-01T00:00:00"/>
    <x v="18"/>
    <n v="116.4"/>
    <n v="111.9"/>
    <n v="108.9"/>
    <n v="104.3"/>
    <n v="111.7"/>
    <n v="140"/>
    <n v="106.4"/>
    <n v="103.3"/>
    <n v="106.8"/>
    <n v="109.6"/>
    <n v="112.6"/>
    <n v="114.7"/>
    <n v="112.41538461538461"/>
    <n v="110.3"/>
    <n v="110.2"/>
    <n v="108.8"/>
    <n v="110"/>
    <n v="102.8"/>
    <n v="107.95"/>
    <n v="109.2"/>
    <s v="107.7"/>
    <n v="108.2"/>
    <n v="108.2"/>
    <n v="107"/>
    <n v="106.1"/>
    <n v="106.55"/>
    <n v="107.1"/>
    <n v="109.1"/>
    <n v="106.9"/>
    <n v="111"/>
  </r>
  <r>
    <x v="0"/>
    <n v="2013"/>
    <s v="August"/>
    <x v="7"/>
    <d v="2013-08-01T00:00:00"/>
    <x v="19"/>
    <n v="115.4"/>
    <n v="111.1"/>
    <n v="110"/>
    <n v="106.4"/>
    <n v="110.8"/>
    <n v="138.9"/>
    <n v="107.4"/>
    <n v="104.1"/>
    <n v="106.9"/>
    <n v="109.7"/>
    <n v="112.6"/>
    <n v="114.9"/>
    <n v="112.5"/>
    <n v="110.7"/>
    <n v="111.3"/>
    <n v="110.2"/>
    <n v="111.1"/>
    <n v="105"/>
    <n v="109.4"/>
    <n v="109.9"/>
    <s v="NA"/>
    <n v="108.7"/>
    <n v="108.7"/>
    <n v="107.5"/>
    <n v="106.8"/>
    <n v="107.15"/>
    <n v="107.8"/>
    <n v="108.7"/>
    <n v="107.5"/>
    <n v="112.1"/>
  </r>
  <r>
    <x v="1"/>
    <n v="2013"/>
    <s v="August"/>
    <x v="7"/>
    <d v="2013-08-01T00:00:00"/>
    <x v="20"/>
    <n v="120.4"/>
    <n v="112.7"/>
    <n v="108.9"/>
    <n v="101.1"/>
    <n v="108.7"/>
    <n v="177"/>
    <n v="104.7"/>
    <n v="101"/>
    <n v="108.5"/>
    <n v="110.9"/>
    <n v="114.3"/>
    <n v="119.6"/>
    <n v="115.85384615384616"/>
    <n v="112.4"/>
    <n v="110.6"/>
    <n v="108.3"/>
    <n v="110.2"/>
    <n v="106"/>
    <n v="108.77499999999999"/>
    <n v="109.3"/>
    <s v="108.9"/>
    <n v="108.7"/>
    <n v="108.7"/>
    <n v="107.6"/>
    <n v="106.5"/>
    <n v="107.05"/>
    <n v="108.1"/>
    <n v="110.8"/>
    <n v="108.3"/>
    <n v="112.7"/>
  </r>
  <r>
    <x v="2"/>
    <n v="2013"/>
    <s v="August"/>
    <x v="7"/>
    <d v="2013-08-01T00:00:00"/>
    <x v="21"/>
    <n v="117.2"/>
    <n v="111.7"/>
    <n v="109.6"/>
    <n v="104.5"/>
    <n v="109.8"/>
    <n v="151.80000000000001"/>
    <n v="106.5"/>
    <n v="103.1"/>
    <n v="107.4"/>
    <n v="110.2"/>
    <n v="113.4"/>
    <n v="116.6"/>
    <n v="113.64615384615385"/>
    <n v="111.2"/>
    <n v="111"/>
    <n v="109.4"/>
    <n v="110.7"/>
    <n v="105.4"/>
    <n v="109.125"/>
    <n v="109.7"/>
    <s v="108.9"/>
    <n v="108.7"/>
    <n v="108.7"/>
    <n v="107.5"/>
    <n v="106.6"/>
    <n v="107.05"/>
    <n v="108"/>
    <n v="109.9"/>
    <n v="107.9"/>
    <n v="112.4"/>
  </r>
  <r>
    <x v="0"/>
    <n v="2013"/>
    <s v="September"/>
    <x v="8"/>
    <d v="2013-09-01T00:00:00"/>
    <x v="12"/>
    <n v="115.7"/>
    <n v="111.7"/>
    <n v="111"/>
    <n v="107.4"/>
    <n v="110.9"/>
    <n v="154"/>
    <n v="108.1"/>
    <n v="104.2"/>
    <n v="107.9"/>
    <n v="110.4"/>
    <n v="114"/>
    <n v="117.8"/>
    <n v="114.50000000000001"/>
    <n v="111.7"/>
    <n v="112.7"/>
    <n v="111.4"/>
    <n v="112.5"/>
    <n v="106.7"/>
    <n v="110.825"/>
    <n v="111.1"/>
    <s v="NA"/>
    <n v="109.6"/>
    <n v="109.6"/>
    <n v="108.3"/>
    <n v="107.7"/>
    <n v="108"/>
    <n v="109.3"/>
    <n v="109.8"/>
    <n v="108.7"/>
    <n v="114.2"/>
  </r>
  <r>
    <x v="1"/>
    <n v="2013"/>
    <s v="September"/>
    <x v="8"/>
    <d v="2013-09-01T00:00:00"/>
    <x v="22"/>
    <n v="119.1"/>
    <n v="113.2"/>
    <n v="109.6"/>
    <n v="101.7"/>
    <n v="103.2"/>
    <n v="174.3"/>
    <n v="105.1"/>
    <n v="100.8"/>
    <n v="109.1"/>
    <n v="111.1"/>
    <n v="115.4"/>
    <n v="119.2"/>
    <n v="115.41538461538462"/>
    <n v="112.9"/>
    <n v="111.4"/>
    <n v="109"/>
    <n v="111.1"/>
    <n v="106.9"/>
    <n v="109.6"/>
    <n v="109.5"/>
    <s v="109.7"/>
    <n v="109.6"/>
    <n v="109.6"/>
    <n v="107.9"/>
    <n v="107.4"/>
    <n v="107.65"/>
    <n v="110.4"/>
    <n v="111.2"/>
    <n v="109.4"/>
    <n v="113.2"/>
  </r>
  <r>
    <x v="2"/>
    <n v="2013"/>
    <s v="September"/>
    <x v="8"/>
    <d v="2013-09-01T00:00:00"/>
    <x v="23"/>
    <n v="116.9"/>
    <n v="112.3"/>
    <n v="110.5"/>
    <n v="105.3"/>
    <n v="107.3"/>
    <n v="160.9"/>
    <n v="107.1"/>
    <n v="103.1"/>
    <n v="108.3"/>
    <n v="110.7"/>
    <n v="114.6"/>
    <n v="118.3"/>
    <n v="114.74615384615383"/>
    <n v="112"/>
    <n v="112.2"/>
    <n v="110.4"/>
    <n v="111.9"/>
    <n v="106.8"/>
    <n v="110.325"/>
    <n v="110.5"/>
    <s v="109.7"/>
    <n v="109.6"/>
    <n v="109.6"/>
    <n v="108.1"/>
    <n v="107.5"/>
    <n v="107.8"/>
    <n v="109.9"/>
    <n v="110.6"/>
    <n v="109"/>
    <n v="113.7"/>
  </r>
  <r>
    <x v="0"/>
    <n v="2013"/>
    <s v="October"/>
    <x v="9"/>
    <d v="2013-10-01T00:00:00"/>
    <x v="24"/>
    <n v="115.4"/>
    <n v="112.6"/>
    <n v="111.7"/>
    <n v="107.7"/>
    <n v="113.2"/>
    <n v="164.9"/>
    <n v="108.3"/>
    <n v="103.9"/>
    <n v="108.2"/>
    <n v="111.1"/>
    <n v="114.9"/>
    <n v="119.8"/>
    <n v="116"/>
    <n v="112.2"/>
    <n v="113.6"/>
    <n v="112.3"/>
    <n v="113.4"/>
    <n v="107.5"/>
    <n v="111.69999999999999"/>
    <n v="111.6"/>
    <s v="NA"/>
    <n v="110.4"/>
    <n v="110.4"/>
    <n v="108.9"/>
    <n v="108.3"/>
    <n v="108.6"/>
    <n v="109.3"/>
    <n v="110.2"/>
    <n v="109.1"/>
    <n v="115.5"/>
  </r>
  <r>
    <x v="1"/>
    <n v="2013"/>
    <s v="October"/>
    <x v="9"/>
    <d v="2013-10-01T00:00:00"/>
    <x v="25"/>
    <n v="118.1"/>
    <n v="114.5"/>
    <n v="110.4"/>
    <n v="102.3"/>
    <n v="106.2"/>
    <n v="183.5"/>
    <n v="105.3"/>
    <n v="100.2"/>
    <n v="109.6"/>
    <n v="111.4"/>
    <n v="116"/>
    <n v="120.8"/>
    <n v="116.7076923076923"/>
    <n v="113.5"/>
    <n v="112.5"/>
    <n v="109.7"/>
    <n v="112"/>
    <n v="107.3"/>
    <n v="110.375"/>
    <n v="109.7"/>
    <s v="110.5"/>
    <n v="110.2"/>
    <n v="110.2"/>
    <n v="108.2"/>
    <n v="108"/>
    <n v="108.1"/>
    <n v="109.7"/>
    <n v="111.3"/>
    <n v="109.4"/>
    <n v="114"/>
  </r>
  <r>
    <x v="2"/>
    <n v="2013"/>
    <s v="October"/>
    <x v="9"/>
    <d v="2013-10-01T00:00:00"/>
    <x v="26"/>
    <n v="116.3"/>
    <n v="113.3"/>
    <n v="111.2"/>
    <n v="105.7"/>
    <n v="109.9"/>
    <n v="171.2"/>
    <n v="107.3"/>
    <n v="102.7"/>
    <n v="108.7"/>
    <n v="111.2"/>
    <n v="115.4"/>
    <n v="120.2"/>
    <n v="116.16923076923079"/>
    <n v="112.5"/>
    <n v="113.2"/>
    <n v="111.2"/>
    <n v="112.8"/>
    <n v="107.4"/>
    <n v="111.15"/>
    <n v="110.9"/>
    <s v="110.5"/>
    <n v="110.3"/>
    <n v="110.3"/>
    <n v="108.6"/>
    <n v="108.1"/>
    <n v="108.35"/>
    <n v="109.5"/>
    <n v="110.8"/>
    <n v="109.2"/>
    <n v="114.8"/>
  </r>
  <r>
    <x v="0"/>
    <n v="2013"/>
    <s v="November"/>
    <x v="10"/>
    <d v="2013-11-01T00:00:00"/>
    <x v="27"/>
    <n v="114.9"/>
    <n v="116.2"/>
    <n v="112.8"/>
    <n v="108.9"/>
    <n v="116.6"/>
    <n v="178.1"/>
    <n v="109.1"/>
    <n v="103.6"/>
    <n v="109"/>
    <n v="111.8"/>
    <n v="116"/>
    <n v="122.5"/>
    <n v="118.21538461538461"/>
    <n v="112.8"/>
    <n v="114.6"/>
    <n v="113.1"/>
    <n v="114.4"/>
    <n v="108.2"/>
    <n v="112.575"/>
    <n v="112.6"/>
    <s v="NA"/>
    <n v="111.3"/>
    <n v="111.3"/>
    <n v="109.7"/>
    <n v="108.7"/>
    <n v="109.2"/>
    <n v="109.6"/>
    <n v="111"/>
    <n v="109.8"/>
    <n v="117.4"/>
  </r>
  <r>
    <x v="1"/>
    <n v="2013"/>
    <s v="November"/>
    <x v="10"/>
    <d v="2013-11-01T00:00:00"/>
    <x v="28"/>
    <n v="116.3"/>
    <n v="122.6"/>
    <n v="112"/>
    <n v="103.2"/>
    <n v="110"/>
    <n v="192.8"/>
    <n v="106.3"/>
    <n v="99.5"/>
    <n v="110.3"/>
    <n v="111.8"/>
    <n v="117.1"/>
    <n v="122.9"/>
    <n v="118.8153846153846"/>
    <n v="114.1"/>
    <n v="113.5"/>
    <n v="110.3"/>
    <n v="113"/>
    <n v="107.9"/>
    <n v="111.17500000000001"/>
    <n v="110"/>
    <s v="111.1"/>
    <n v="110.9"/>
    <n v="110.9"/>
    <n v="108.6"/>
    <n v="108.5"/>
    <n v="108.55"/>
    <n v="109.5"/>
    <n v="111.3"/>
    <n v="109.6"/>
    <n v="115"/>
  </r>
  <r>
    <x v="2"/>
    <n v="2013"/>
    <s v="November"/>
    <x v="10"/>
    <d v="2013-11-01T00:00:00"/>
    <x v="29"/>
    <n v="115.4"/>
    <n v="118.7"/>
    <n v="112.5"/>
    <n v="106.8"/>
    <n v="113.5"/>
    <n v="183.1"/>
    <n v="108.2"/>
    <n v="102.2"/>
    <n v="109.4"/>
    <n v="111.8"/>
    <n v="116.5"/>
    <n v="122.6"/>
    <n v="118.36923076923077"/>
    <n v="113.1"/>
    <n v="114.2"/>
    <n v="111.9"/>
    <n v="113.8"/>
    <n v="108.1"/>
    <n v="112"/>
    <n v="111.6"/>
    <s v="111.1"/>
    <n v="111.1"/>
    <n v="111.1"/>
    <n v="109.3"/>
    <n v="108.6"/>
    <n v="108.94999999999999"/>
    <n v="109.5"/>
    <n v="111.2"/>
    <n v="109.7"/>
    <n v="116.3"/>
  </r>
  <r>
    <x v="0"/>
    <n v="2013"/>
    <s v="December"/>
    <x v="11"/>
    <d v="2013-12-01T00:00:00"/>
    <x v="30"/>
    <n v="115.9"/>
    <n v="120.4"/>
    <n v="113.8"/>
    <n v="109.5"/>
    <n v="115.5"/>
    <n v="145.69999999999999"/>
    <n v="109.5"/>
    <n v="102.9"/>
    <n v="109.8"/>
    <n v="112.1"/>
    <n v="116.8"/>
    <n v="118.7"/>
    <n v="116.07692307692308"/>
    <n v="113.6"/>
    <n v="115.8"/>
    <n v="114"/>
    <n v="115.5"/>
    <n v="108.1"/>
    <n v="113.35"/>
    <n v="112.8"/>
    <s v="NA"/>
    <n v="112.1"/>
    <n v="112.1"/>
    <n v="110.1"/>
    <n v="109.2"/>
    <n v="109.65"/>
    <n v="109.9"/>
    <n v="111.6"/>
    <n v="110.1"/>
    <n v="115.5"/>
  </r>
  <r>
    <x v="1"/>
    <n v="2013"/>
    <s v="December"/>
    <x v="11"/>
    <d v="2013-12-01T00:00:00"/>
    <x v="31"/>
    <n v="118.1"/>
    <n v="128.5"/>
    <n v="112.8"/>
    <n v="103.4"/>
    <n v="110.7"/>
    <n v="144.80000000000001"/>
    <n v="107.1"/>
    <n v="98.6"/>
    <n v="111.9"/>
    <n v="112.1"/>
    <n v="118.1"/>
    <n v="117.8"/>
    <n v="115.72307692307693"/>
    <n v="115"/>
    <n v="114.2"/>
    <n v="110.9"/>
    <n v="113.7"/>
    <n v="107.7"/>
    <n v="111.625"/>
    <n v="110.4"/>
    <s v="110.7"/>
    <n v="111.3"/>
    <n v="111.3"/>
    <n v="109"/>
    <n v="108.9"/>
    <n v="108.95"/>
    <n v="109.7"/>
    <n v="111.4"/>
    <n v="109.8"/>
    <n v="113.3"/>
  </r>
  <r>
    <x v="2"/>
    <n v="2013"/>
    <s v="December"/>
    <x v="11"/>
    <d v="2013-12-01T00:00:00"/>
    <x v="32"/>
    <n v="116.7"/>
    <n v="123.5"/>
    <n v="113.4"/>
    <n v="107.3"/>
    <n v="113.3"/>
    <n v="145.4"/>
    <n v="108.7"/>
    <n v="101.5"/>
    <n v="110.5"/>
    <n v="112.1"/>
    <n v="117.4"/>
    <n v="118.4"/>
    <n v="115.94615384615386"/>
    <n v="114"/>
    <n v="115.2"/>
    <n v="112.7"/>
    <n v="114.8"/>
    <n v="107.9"/>
    <n v="112.65"/>
    <n v="111.9"/>
    <s v="110.7"/>
    <n v="111.7"/>
    <n v="111.7"/>
    <n v="109.7"/>
    <n v="109"/>
    <n v="109.35"/>
    <n v="109.8"/>
    <n v="111.5"/>
    <n v="110"/>
    <n v="114.5"/>
  </r>
  <r>
    <x v="0"/>
    <n v="2014"/>
    <s v="January"/>
    <x v="0"/>
    <d v="2014-01-01T00:00:00"/>
    <x v="25"/>
    <n v="117.1"/>
    <n v="120.5"/>
    <n v="114.4"/>
    <n v="109"/>
    <n v="115.5"/>
    <n v="123.9"/>
    <n v="109.6"/>
    <n v="101.8"/>
    <n v="110.2"/>
    <n v="112.4"/>
    <n v="117.3"/>
    <n v="116"/>
    <n v="114.35384615384616"/>
    <n v="114"/>
    <n v="116.5"/>
    <n v="114.5"/>
    <n v="116.2"/>
    <n v="108.3"/>
    <n v="113.875"/>
    <n v="113"/>
    <s v="NA"/>
    <n v="112.6"/>
    <n v="112.6"/>
    <n v="110.6"/>
    <n v="109.6"/>
    <n v="110.1"/>
    <n v="110.5"/>
    <n v="111.8"/>
    <n v="110.6"/>
    <n v="114.2"/>
  </r>
  <r>
    <x v="1"/>
    <n v="2014"/>
    <s v="January"/>
    <x v="0"/>
    <d v="2014-01-01T00:00:00"/>
    <x v="33"/>
    <n v="122"/>
    <n v="129.9"/>
    <n v="113.6"/>
    <n v="102.9"/>
    <n v="112.1"/>
    <n v="118.9"/>
    <n v="107.5"/>
    <n v="96.9"/>
    <n v="112.7"/>
    <n v="112.1"/>
    <n v="119"/>
    <n v="115.5"/>
    <n v="114.17692307692307"/>
    <n v="115.7"/>
    <n v="114.8"/>
    <n v="111.3"/>
    <n v="114.3"/>
    <n v="108"/>
    <n v="112.1"/>
    <n v="111"/>
    <s v="111.6"/>
    <n v="111.9"/>
    <n v="111.9"/>
    <n v="109.7"/>
    <n v="109.8"/>
    <n v="109.75"/>
    <n v="110.8"/>
    <n v="111.5"/>
    <n v="110.5"/>
    <n v="112.9"/>
  </r>
  <r>
    <x v="2"/>
    <n v="2014"/>
    <s v="January"/>
    <x v="0"/>
    <d v="2014-01-01T00:00:00"/>
    <x v="34"/>
    <n v="118.8"/>
    <n v="124.1"/>
    <n v="114.1"/>
    <n v="106.8"/>
    <n v="113.9"/>
    <n v="122.2"/>
    <n v="108.9"/>
    <n v="100.2"/>
    <n v="111"/>
    <n v="112.3"/>
    <n v="118.1"/>
    <n v="115.8"/>
    <n v="114.29230769230767"/>
    <n v="114.5"/>
    <n v="115.8"/>
    <n v="113.2"/>
    <n v="115.4"/>
    <n v="108.2"/>
    <n v="113.14999999999999"/>
    <n v="112.2"/>
    <s v="111.6"/>
    <n v="112.3"/>
    <n v="112.3"/>
    <n v="110.3"/>
    <n v="109.7"/>
    <n v="110"/>
    <n v="110.7"/>
    <n v="111.6"/>
    <n v="110.6"/>
    <n v="113.6"/>
  </r>
  <r>
    <x v="0"/>
    <n v="2014"/>
    <s v="February"/>
    <x v="1"/>
    <d v="2014-02-01T00:00:00"/>
    <x v="35"/>
    <n v="117.7"/>
    <n v="121.2"/>
    <n v="115"/>
    <n v="109"/>
    <n v="116.6"/>
    <n v="116"/>
    <n v="109.8"/>
    <n v="101.1"/>
    <n v="110.4"/>
    <n v="112.9"/>
    <n v="117.8"/>
    <n v="115.3"/>
    <n v="114.01538461538462"/>
    <n v="114.2"/>
    <n v="117.1"/>
    <n v="114.5"/>
    <n v="116.7"/>
    <n v="108.7"/>
    <n v="114.25"/>
    <n v="113.2"/>
    <s v="NA"/>
    <n v="112.9"/>
    <n v="112.9"/>
    <n v="110.9"/>
    <n v="109.9"/>
    <n v="110.4"/>
    <n v="110.8"/>
    <n v="112"/>
    <n v="110.9"/>
    <n v="114"/>
  </r>
  <r>
    <x v="1"/>
    <n v="2014"/>
    <s v="February"/>
    <x v="1"/>
    <d v="2014-02-01T00:00:00"/>
    <x v="36"/>
    <n v="122"/>
    <n v="124.5"/>
    <n v="115.2"/>
    <n v="102.5"/>
    <n v="114.1"/>
    <n v="111.5"/>
    <n v="108.2"/>
    <n v="95.4"/>
    <n v="113.5"/>
    <n v="112.1"/>
    <n v="119.9"/>
    <n v="115.2"/>
    <n v="113.53846153846153"/>
    <n v="116.2"/>
    <n v="115.3"/>
    <n v="111.7"/>
    <n v="114.7"/>
    <n v="108.7"/>
    <n v="112.6"/>
    <n v="111.1"/>
    <s v="112.5"/>
    <n v="112.6"/>
    <n v="112.6"/>
    <n v="110.4"/>
    <n v="110.3"/>
    <n v="110.35"/>
    <n v="111.3"/>
    <n v="111.6"/>
    <n v="111"/>
    <n v="113.1"/>
  </r>
  <r>
    <x v="2"/>
    <n v="2014"/>
    <s v="February"/>
    <x v="1"/>
    <d v="2014-02-01T00:00:00"/>
    <x v="37"/>
    <n v="119.2"/>
    <n v="122.5"/>
    <n v="115.1"/>
    <n v="106.6"/>
    <n v="115.4"/>
    <n v="114.5"/>
    <n v="109.3"/>
    <n v="99.2"/>
    <n v="111.4"/>
    <n v="112.6"/>
    <n v="118.8"/>
    <n v="115.3"/>
    <n v="113.85384615384615"/>
    <n v="114.7"/>
    <n v="116.4"/>
    <n v="113.3"/>
    <n v="115.9"/>
    <n v="108.7"/>
    <n v="113.575"/>
    <n v="112.4"/>
    <s v="112.5"/>
    <n v="112.8"/>
    <n v="112.8"/>
    <n v="110.7"/>
    <n v="110.1"/>
    <n v="110.4"/>
    <n v="111.1"/>
    <n v="111.8"/>
    <n v="110.9"/>
    <n v="113.6"/>
  </r>
  <r>
    <x v="0"/>
    <n v="2014"/>
    <s v="March"/>
    <x v="2"/>
    <d v="2014-03-01T00:00:00"/>
    <x v="38"/>
    <n v="118.1"/>
    <n v="120.7"/>
    <n v="116.1"/>
    <n v="109.3"/>
    <n v="119.6"/>
    <n v="117.9"/>
    <n v="110.2"/>
    <n v="101.2"/>
    <n v="110.7"/>
    <n v="113"/>
    <n v="118.3"/>
    <n v="116.2"/>
    <n v="114.72307692307693"/>
    <n v="114.6"/>
    <n v="117.5"/>
    <n v="114.9"/>
    <n v="117.2"/>
    <n v="108.9"/>
    <n v="114.625"/>
    <n v="113.4"/>
    <s v="NA"/>
    <n v="113.4"/>
    <n v="113.4"/>
    <n v="111.4"/>
    <n v="110.2"/>
    <n v="110.80000000000001"/>
    <n v="111.2"/>
    <n v="112.4"/>
    <n v="111.3"/>
    <n v="114.6"/>
  </r>
  <r>
    <x v="1"/>
    <n v="2014"/>
    <s v="March"/>
    <x v="2"/>
    <d v="2014-03-01T00:00:00"/>
    <x v="39"/>
    <n v="121.4"/>
    <n v="121.5"/>
    <n v="116.2"/>
    <n v="102.8"/>
    <n v="117.7"/>
    <n v="113.3"/>
    <n v="108.9"/>
    <n v="96.3"/>
    <n v="114.1"/>
    <n v="112.2"/>
    <n v="120.5"/>
    <n v="116"/>
    <n v="114.07692307692308"/>
    <n v="116.7"/>
    <n v="115.8"/>
    <n v="112.1"/>
    <n v="115.2"/>
    <n v="109.2"/>
    <n v="113.07499999999999"/>
    <n v="110.9"/>
    <s v="113.2"/>
    <n v="113"/>
    <n v="113"/>
    <n v="110.8"/>
    <n v="110.9"/>
    <n v="110.85"/>
    <n v="111.6"/>
    <n v="111.8"/>
    <n v="111.4"/>
    <n v="113.7"/>
  </r>
  <r>
    <x v="2"/>
    <n v="2014"/>
    <s v="March"/>
    <x v="2"/>
    <d v="2014-03-01T00:00:00"/>
    <x v="40"/>
    <n v="119.3"/>
    <n v="121"/>
    <n v="116.1"/>
    <n v="106.9"/>
    <n v="118.7"/>
    <n v="116.3"/>
    <n v="109.8"/>
    <n v="99.6"/>
    <n v="111.8"/>
    <n v="112.7"/>
    <n v="119.3"/>
    <n v="116.1"/>
    <n v="114.48461538461537"/>
    <n v="115.2"/>
    <n v="116.8"/>
    <n v="113.7"/>
    <n v="116.4"/>
    <n v="109"/>
    <n v="113.97499999999999"/>
    <n v="112.5"/>
    <s v="113.2"/>
    <n v="113.2"/>
    <n v="113.2"/>
    <n v="111.2"/>
    <n v="110.6"/>
    <n v="110.9"/>
    <n v="111.4"/>
    <n v="112"/>
    <n v="111.3"/>
    <n v="114.2"/>
  </r>
  <r>
    <x v="0"/>
    <n v="2014"/>
    <s v="April"/>
    <x v="3"/>
    <d v="2014-04-01T00:00:00"/>
    <x v="37"/>
    <n v="118.9"/>
    <n v="118.1"/>
    <n v="117"/>
    <n v="109.7"/>
    <n v="125.5"/>
    <n v="120.5"/>
    <n v="111"/>
    <n v="102.6"/>
    <n v="111.2"/>
    <n v="113.5"/>
    <n v="118.7"/>
    <n v="117.2"/>
    <n v="115.70000000000002"/>
    <n v="115.4"/>
    <n v="118.1"/>
    <n v="116.1"/>
    <n v="117.8"/>
    <n v="108.9"/>
    <n v="115.22499999999999"/>
    <n v="113.4"/>
    <s v="NA"/>
    <n v="113.7"/>
    <n v="113.7"/>
    <n v="111.8"/>
    <n v="110.5"/>
    <n v="111.15"/>
    <n v="111.2"/>
    <n v="113"/>
    <n v="111.5"/>
    <n v="115.4"/>
  </r>
  <r>
    <x v="1"/>
    <n v="2014"/>
    <s v="April"/>
    <x v="3"/>
    <d v="2014-04-01T00:00:00"/>
    <x v="41"/>
    <n v="121.7"/>
    <n v="113.3"/>
    <n v="117"/>
    <n v="103.1"/>
    <n v="126.7"/>
    <n v="121.2"/>
    <n v="111"/>
    <n v="100.3"/>
    <n v="115.3"/>
    <n v="112.7"/>
    <n v="121"/>
    <n v="118.2"/>
    <n v="115.69230769230771"/>
    <n v="117.6"/>
    <n v="116.3"/>
    <n v="112.5"/>
    <n v="115.7"/>
    <n v="109.1"/>
    <n v="113.4"/>
    <n v="110.9"/>
    <s v="113.9"/>
    <n v="113.4"/>
    <n v="113.4"/>
    <n v="111"/>
    <n v="111.2"/>
    <n v="111.1"/>
    <n v="111.2"/>
    <n v="112.5"/>
    <n v="111.4"/>
    <n v="114.7"/>
  </r>
  <r>
    <x v="2"/>
    <n v="2014"/>
    <s v="April"/>
    <x v="3"/>
    <d v="2014-04-01T00:00:00"/>
    <x v="42"/>
    <n v="119.9"/>
    <n v="116.2"/>
    <n v="117"/>
    <n v="107.3"/>
    <n v="126.1"/>
    <n v="120.7"/>
    <n v="111"/>
    <n v="101.8"/>
    <n v="112.6"/>
    <n v="113.2"/>
    <n v="119.8"/>
    <n v="117.6"/>
    <n v="115.69999999999999"/>
    <n v="116"/>
    <n v="117.4"/>
    <n v="114.6"/>
    <n v="117"/>
    <n v="109"/>
    <n v="114.5"/>
    <n v="112.5"/>
    <s v="113.9"/>
    <n v="113.6"/>
    <n v="113.6"/>
    <n v="111.5"/>
    <n v="110.9"/>
    <n v="111.2"/>
    <n v="111.2"/>
    <n v="112.7"/>
    <n v="111.5"/>
    <n v="115.1"/>
  </r>
  <r>
    <x v="0"/>
    <n v="2014"/>
    <s v="May"/>
    <x v="4"/>
    <d v="2014-05-01T00:00:00"/>
    <x v="43"/>
    <n v="120.2"/>
    <n v="116.9"/>
    <n v="118"/>
    <n v="110.1"/>
    <n v="126.3"/>
    <n v="123.9"/>
    <n v="111.5"/>
    <n v="103.5"/>
    <n v="111.6"/>
    <n v="114.2"/>
    <n v="119.2"/>
    <n v="118.2"/>
    <n v="116.45384615384614"/>
    <n v="116.3"/>
    <n v="118.7"/>
    <n v="116.8"/>
    <n v="118.5"/>
    <n v="108.9"/>
    <n v="115.72499999999999"/>
    <n v="113.4"/>
    <s v="NA"/>
    <n v="114.1"/>
    <n v="114.1"/>
    <n v="112.1"/>
    <n v="110.9"/>
    <n v="111.5"/>
    <n v="111.4"/>
    <n v="113.1"/>
    <n v="111.8"/>
    <n v="116"/>
  </r>
  <r>
    <x v="1"/>
    <n v="2014"/>
    <s v="May"/>
    <x v="4"/>
    <d v="2014-05-01T00:00:00"/>
    <x v="44"/>
    <n v="124.1"/>
    <n v="114.2"/>
    <n v="119.1"/>
    <n v="103.5"/>
    <n v="129.19999999999999"/>
    <n v="127"/>
    <n v="112.6"/>
    <n v="101.3"/>
    <n v="117"/>
    <n v="112.9"/>
    <n v="121.7"/>
    <n v="120"/>
    <n v="117.33076923076925"/>
    <n v="118.3"/>
    <n v="116.8"/>
    <n v="112.9"/>
    <n v="116.2"/>
    <n v="109.3"/>
    <n v="113.8"/>
    <n v="111.1"/>
    <s v="114.3"/>
    <n v="114.1"/>
    <n v="114.1"/>
    <n v="111.2"/>
    <n v="111.5"/>
    <n v="111.35"/>
    <n v="111.3"/>
    <n v="112.9"/>
    <n v="111.7"/>
    <n v="115.6"/>
  </r>
  <r>
    <x v="2"/>
    <n v="2014"/>
    <s v="May"/>
    <x v="4"/>
    <d v="2014-05-01T00:00:00"/>
    <x v="45"/>
    <n v="121.6"/>
    <n v="115.9"/>
    <n v="118.4"/>
    <n v="107.7"/>
    <n v="127.7"/>
    <n v="125"/>
    <n v="111.9"/>
    <n v="102.8"/>
    <n v="113.4"/>
    <n v="113.7"/>
    <n v="120.4"/>
    <n v="118.9"/>
    <n v="116.80769230769235"/>
    <n v="116.8"/>
    <n v="118"/>
    <n v="115.2"/>
    <n v="117.6"/>
    <n v="109.1"/>
    <n v="114.97499999999999"/>
    <n v="112.5"/>
    <s v="114.3"/>
    <n v="114.1"/>
    <n v="114.1"/>
    <n v="111.8"/>
    <n v="111.2"/>
    <n v="111.5"/>
    <n v="111.3"/>
    <n v="113"/>
    <n v="111.8"/>
    <n v="115.8"/>
  </r>
  <r>
    <x v="0"/>
    <n v="2014"/>
    <s v="June"/>
    <x v="5"/>
    <d v="2014-06-01T00:00:00"/>
    <x v="40"/>
    <n v="121.6"/>
    <n v="116.1"/>
    <n v="119.3"/>
    <n v="110.3"/>
    <n v="125.8"/>
    <n v="129.30000000000001"/>
    <n v="112.2"/>
    <n v="103.6"/>
    <n v="112.3"/>
    <n v="114.9"/>
    <n v="120.1"/>
    <n v="119.5"/>
    <n v="117.36153846153844"/>
    <n v="117.3"/>
    <n v="119.7"/>
    <n v="117.3"/>
    <n v="119.3"/>
    <n v="108"/>
    <n v="116.075"/>
    <n v="114.4"/>
    <s v="NA"/>
    <n v="114.9"/>
    <n v="114.9"/>
    <n v="112.8"/>
    <n v="111.4"/>
    <n v="112.1"/>
    <n v="112.2"/>
    <n v="114.3"/>
    <n v="112.3"/>
    <n v="117"/>
  </r>
  <r>
    <x v="1"/>
    <n v="2014"/>
    <s v="June"/>
    <x v="5"/>
    <d v="2014-06-01T00:00:00"/>
    <x v="46"/>
    <n v="125.9"/>
    <n v="115.4"/>
    <n v="120.4"/>
    <n v="103.4"/>
    <n v="131.19999999999999"/>
    <n v="137.5"/>
    <n v="112.8"/>
    <n v="101.4"/>
    <n v="118.3"/>
    <n v="113.2"/>
    <n v="122.4"/>
    <n v="122"/>
    <n v="119"/>
    <n v="119"/>
    <n v="117.4"/>
    <n v="113.2"/>
    <n v="116.7"/>
    <n v="108.7"/>
    <n v="114"/>
    <n v="111.2"/>
    <s v="113.9"/>
    <n v="114.3"/>
    <n v="114.3"/>
    <n v="111.4"/>
    <n v="111.8"/>
    <n v="111.6"/>
    <n v="111.5"/>
    <n v="115.1"/>
    <n v="112.2"/>
    <n v="116.4"/>
  </r>
  <r>
    <x v="2"/>
    <n v="2014"/>
    <s v="June"/>
    <x v="5"/>
    <d v="2014-06-01T00:00:00"/>
    <x v="47"/>
    <n v="123.1"/>
    <n v="115.8"/>
    <n v="119.7"/>
    <n v="107.8"/>
    <n v="128.30000000000001"/>
    <n v="132.1"/>
    <n v="112.4"/>
    <n v="102.9"/>
    <n v="114.3"/>
    <n v="114.2"/>
    <n v="121.2"/>
    <n v="120.4"/>
    <n v="117.9769230769231"/>
    <n v="117.8"/>
    <n v="118.8"/>
    <n v="115.6"/>
    <n v="118.3"/>
    <n v="108.3"/>
    <n v="115.25"/>
    <n v="113.2"/>
    <s v="113.9"/>
    <n v="114.6"/>
    <n v="114.6"/>
    <n v="112.3"/>
    <n v="111.6"/>
    <n v="111.94999999999999"/>
    <n v="111.8"/>
    <n v="114.8"/>
    <n v="112.3"/>
    <n v="116.7"/>
  </r>
  <r>
    <x v="0"/>
    <n v="2014"/>
    <s v="July"/>
    <x v="6"/>
    <d v="2014-07-01T00:00:00"/>
    <x v="48"/>
    <n v="122.5"/>
    <n v="117.7"/>
    <n v="120.6"/>
    <n v="110.4"/>
    <n v="129.1"/>
    <n v="150.1"/>
    <n v="113.2"/>
    <n v="104.8"/>
    <n v="113.3"/>
    <n v="115.6"/>
    <n v="120.9"/>
    <n v="123.3"/>
    <n v="120.24615384615385"/>
    <n v="118"/>
    <n v="120.7"/>
    <n v="118.3"/>
    <n v="120.3"/>
    <n v="108.8"/>
    <n v="117.02500000000001"/>
    <n v="115.3"/>
    <s v="NA"/>
    <n v="115.4"/>
    <n v="115.4"/>
    <n v="113.4"/>
    <n v="111.8"/>
    <n v="112.6"/>
    <n v="113.2"/>
    <n v="115.5"/>
    <n v="113.1"/>
    <n v="119.5"/>
  </r>
  <r>
    <x v="1"/>
    <n v="2014"/>
    <s v="July"/>
    <x v="6"/>
    <d v="2014-07-01T00:00:00"/>
    <x v="49"/>
    <n v="126.4"/>
    <n v="118"/>
    <n v="121.6"/>
    <n v="103.5"/>
    <n v="133.69999999999999"/>
    <n v="172.4"/>
    <n v="113.1"/>
    <n v="102.7"/>
    <n v="120"/>
    <n v="113.8"/>
    <n v="123.4"/>
    <n v="127.1"/>
    <n v="123.03846153846153"/>
    <n v="121"/>
    <n v="118"/>
    <n v="113.6"/>
    <n v="117.4"/>
    <n v="109.7"/>
    <n v="114.675"/>
    <n v="111.6"/>
    <s v="114.8"/>
    <n v="114.9"/>
    <n v="114.9"/>
    <n v="111.5"/>
    <n v="112.4"/>
    <n v="111.95"/>
    <n v="113"/>
    <n v="117.8"/>
    <n v="113.5"/>
    <n v="118.9"/>
  </r>
  <r>
    <x v="2"/>
    <n v="2014"/>
    <s v="July"/>
    <x v="6"/>
    <d v="2014-07-01T00:00:00"/>
    <x v="50"/>
    <n v="123.9"/>
    <n v="117.8"/>
    <n v="121"/>
    <n v="107.9"/>
    <n v="131.19999999999999"/>
    <n v="157.69999999999999"/>
    <n v="113.2"/>
    <n v="104.1"/>
    <n v="115.5"/>
    <n v="114.8"/>
    <n v="122.1"/>
    <n v="124.7"/>
    <n v="121.25384615384615"/>
    <n v="118.8"/>
    <n v="119.6"/>
    <n v="116.3"/>
    <n v="119.1"/>
    <n v="109.2"/>
    <n v="116.05"/>
    <n v="113.9"/>
    <s v="114.8"/>
    <n v="115.2"/>
    <n v="115.2"/>
    <n v="112.7"/>
    <n v="112.1"/>
    <n v="112.4"/>
    <n v="113.1"/>
    <n v="116.8"/>
    <n v="113.3"/>
    <n v="119.2"/>
  </r>
  <r>
    <x v="0"/>
    <n v="2014"/>
    <s v="August"/>
    <x v="7"/>
    <d v="2014-08-01T00:00:00"/>
    <x v="51"/>
    <n v="122.8"/>
    <n v="117.8"/>
    <n v="121.9"/>
    <n v="110.6"/>
    <n v="129.69999999999999"/>
    <n v="161.1"/>
    <n v="114.1"/>
    <n v="105.1"/>
    <n v="114.6"/>
    <n v="115.8"/>
    <n v="121.7"/>
    <n v="125.3"/>
    <n v="121.71538461538459"/>
    <n v="118.8"/>
    <n v="120.9"/>
    <n v="118.8"/>
    <n v="120.7"/>
    <n v="109.4"/>
    <n v="117.44999999999999"/>
    <n v="115.4"/>
    <s v="NA"/>
    <n v="115.9"/>
    <n v="115.9"/>
    <n v="114"/>
    <n v="112.2"/>
    <n v="113.1"/>
    <n v="113.2"/>
    <n v="116.2"/>
    <n v="113.5"/>
    <n v="120.7"/>
  </r>
  <r>
    <x v="1"/>
    <n v="2014"/>
    <s v="August"/>
    <x v="7"/>
    <d v="2014-08-01T00:00:00"/>
    <x v="52"/>
    <n v="127.3"/>
    <n v="116.5"/>
    <n v="122.2"/>
    <n v="103.6"/>
    <n v="132.69999999999999"/>
    <n v="181.9"/>
    <n v="115.2"/>
    <n v="102.7"/>
    <n v="122.1"/>
    <n v="114.4"/>
    <n v="124.7"/>
    <n v="128.9"/>
    <n v="124.38461538461539"/>
    <n v="123"/>
    <n v="118.6"/>
    <n v="114.1"/>
    <n v="117.9"/>
    <n v="110.5"/>
    <n v="115.27500000000001"/>
    <n v="111.8"/>
    <s v="115.5"/>
    <n v="115.3"/>
    <n v="115.3"/>
    <n v="112.2"/>
    <n v="112.9"/>
    <n v="112.55000000000001"/>
    <n v="112.5"/>
    <n v="119.2"/>
    <n v="113.9"/>
    <n v="119.9"/>
  </r>
  <r>
    <x v="2"/>
    <n v="2014"/>
    <s v="August"/>
    <x v="7"/>
    <d v="2014-08-01T00:00:00"/>
    <x v="44"/>
    <n v="124.4"/>
    <n v="117.3"/>
    <n v="122"/>
    <n v="108"/>
    <n v="131.1"/>
    <n v="168.2"/>
    <n v="114.5"/>
    <n v="104.3"/>
    <n v="117.1"/>
    <n v="115.2"/>
    <n v="123.1"/>
    <n v="126.6"/>
    <n v="122.65384615384613"/>
    <n v="119.9"/>
    <n v="120"/>
    <n v="116.8"/>
    <n v="119.6"/>
    <n v="109.9"/>
    <n v="116.57499999999999"/>
    <n v="114"/>
    <s v="115.5"/>
    <n v="115.6"/>
    <n v="115.6"/>
    <n v="113.3"/>
    <n v="112.6"/>
    <n v="112.94999999999999"/>
    <n v="112.8"/>
    <n v="118"/>
    <n v="113.7"/>
    <n v="120.3"/>
  </r>
  <r>
    <x v="0"/>
    <n v="2014"/>
    <s v="September"/>
    <x v="8"/>
    <d v="2014-09-01T00:00:00"/>
    <x v="53"/>
    <n v="122.4"/>
    <n v="117.8"/>
    <n v="122.7"/>
    <n v="110.4"/>
    <n v="129.80000000000001"/>
    <n v="158.80000000000001"/>
    <n v="115"/>
    <n v="104.7"/>
    <n v="114.9"/>
    <n v="116.5"/>
    <n v="122.6"/>
    <n v="125.3"/>
    <n v="121.78461538461539"/>
    <n v="119.5"/>
    <n v="121.7"/>
    <n v="119.2"/>
    <n v="121.3"/>
    <n v="109.1"/>
    <n v="117.82499999999999"/>
    <n v="115.8"/>
    <s v="NA"/>
    <n v="116.7"/>
    <n v="116.7"/>
    <n v="114.5"/>
    <n v="112.6"/>
    <n v="113.55"/>
    <n v="112.8"/>
    <n v="116.6"/>
    <n v="113.7"/>
    <n v="120.9"/>
  </r>
  <r>
    <x v="1"/>
    <n v="2014"/>
    <s v="September"/>
    <x v="8"/>
    <d v="2014-09-01T00:00:00"/>
    <x v="54"/>
    <n v="125.4"/>
    <n v="116.4"/>
    <n v="122.7"/>
    <n v="103.5"/>
    <n v="124.5"/>
    <n v="168.6"/>
    <n v="116.9"/>
    <n v="101.9"/>
    <n v="122.9"/>
    <n v="114.8"/>
    <n v="125.2"/>
    <n v="126.7"/>
    <n v="122.59230769230771"/>
    <n v="124.3"/>
    <n v="119.2"/>
    <n v="114.5"/>
    <n v="118.4"/>
    <n v="110"/>
    <n v="115.52500000000001"/>
    <n v="111.8"/>
    <s v="116.1"/>
    <n v="115.5"/>
    <n v="115.5"/>
    <n v="112.3"/>
    <n v="113.4"/>
    <n v="112.85"/>
    <n v="111.2"/>
    <n v="120"/>
    <n v="113.6"/>
    <n v="119.2"/>
  </r>
  <r>
    <x v="2"/>
    <n v="2014"/>
    <s v="September"/>
    <x v="8"/>
    <d v="2014-09-01T00:00:00"/>
    <x v="55"/>
    <n v="123.5"/>
    <n v="117.3"/>
    <n v="122.7"/>
    <n v="107.9"/>
    <n v="127.3"/>
    <n v="162.1"/>
    <n v="115.6"/>
    <n v="103.8"/>
    <n v="117.6"/>
    <n v="115.8"/>
    <n v="123.8"/>
    <n v="125.8"/>
    <n v="122.00769230769228"/>
    <n v="120.8"/>
    <n v="120.7"/>
    <n v="117.2"/>
    <n v="120.1"/>
    <n v="109.5"/>
    <n v="116.875"/>
    <n v="114.3"/>
    <s v="116.1"/>
    <n v="116.1"/>
    <n v="116.1"/>
    <n v="113.7"/>
    <n v="113.1"/>
    <n v="113.4"/>
    <n v="112"/>
    <n v="118.6"/>
    <n v="113.7"/>
    <n v="120.1"/>
  </r>
  <r>
    <x v="0"/>
    <n v="2014"/>
    <s v="October"/>
    <x v="9"/>
    <d v="2014-10-01T00:00:00"/>
    <x v="56"/>
    <n v="122.5"/>
    <n v="118.3"/>
    <n v="123.2"/>
    <n v="110.5"/>
    <n v="128.9"/>
    <n v="155.30000000000001"/>
    <n v="115.5"/>
    <n v="104"/>
    <n v="115.3"/>
    <n v="116.8"/>
    <n v="123.2"/>
    <n v="125.1"/>
    <n v="121.63076923076922"/>
    <n v="120"/>
    <n v="122.7"/>
    <n v="120.3"/>
    <n v="122.3"/>
    <n v="109.3"/>
    <n v="118.65"/>
    <n v="116.4"/>
    <s v="NA"/>
    <n v="117.5"/>
    <n v="117.5"/>
    <n v="115.3"/>
    <n v="113"/>
    <n v="114.15"/>
    <n v="112.6"/>
    <n v="116.9"/>
    <n v="114"/>
    <n v="121"/>
  </r>
  <r>
    <x v="1"/>
    <n v="2014"/>
    <s v="October"/>
    <x v="9"/>
    <d v="2014-10-01T00:00:00"/>
    <x v="57"/>
    <n v="126.1"/>
    <n v="117.8"/>
    <n v="123.1"/>
    <n v="103.5"/>
    <n v="123.5"/>
    <n v="159.6"/>
    <n v="117.4"/>
    <n v="101.2"/>
    <n v="123.8"/>
    <n v="115.2"/>
    <n v="125.9"/>
    <n v="125.8"/>
    <n v="122.11538461538461"/>
    <n v="124.3"/>
    <n v="119.6"/>
    <n v="114.9"/>
    <n v="118.9"/>
    <n v="110.1"/>
    <n v="115.875"/>
    <n v="112"/>
    <s v="116.7"/>
    <n v="115.8"/>
    <n v="115.8"/>
    <n v="112.6"/>
    <n v="113.6"/>
    <n v="113.1"/>
    <n v="111"/>
    <n v="120.2"/>
    <n v="113.7"/>
    <n v="119.1"/>
  </r>
  <r>
    <x v="2"/>
    <n v="2014"/>
    <s v="October"/>
    <x v="9"/>
    <d v="2014-10-01T00:00:00"/>
    <x v="58"/>
    <n v="123.8"/>
    <n v="118.1"/>
    <n v="123.2"/>
    <n v="107.9"/>
    <n v="126.4"/>
    <n v="156.80000000000001"/>
    <n v="116.1"/>
    <n v="103.1"/>
    <n v="118.1"/>
    <n v="116.1"/>
    <n v="124.5"/>
    <n v="125.4"/>
    <n v="121.74615384615385"/>
    <n v="121.1"/>
    <n v="121.5"/>
    <n v="118.1"/>
    <n v="121"/>
    <n v="109.6"/>
    <n v="117.55000000000001"/>
    <n v="114.7"/>
    <s v="116.7"/>
    <n v="116.7"/>
    <n v="116.7"/>
    <n v="114.3"/>
    <n v="113.3"/>
    <n v="113.8"/>
    <n v="111.8"/>
    <n v="118.8"/>
    <n v="113.9"/>
    <n v="120.1"/>
  </r>
  <r>
    <x v="0"/>
    <n v="2014"/>
    <s v="November"/>
    <x v="10"/>
    <d v="2014-11-01T00:00:00"/>
    <x v="44"/>
    <n v="122.6"/>
    <n v="119.9"/>
    <n v="124"/>
    <n v="110.5"/>
    <n v="128.80000000000001"/>
    <n v="152"/>
    <n v="116.2"/>
    <n v="103.3"/>
    <n v="115.8"/>
    <n v="116.8"/>
    <n v="124.5"/>
    <n v="124.9"/>
    <n v="121.69230769230769"/>
    <n v="120.8"/>
    <n v="123.3"/>
    <n v="120.5"/>
    <n v="122.9"/>
    <n v="108.8"/>
    <n v="118.87500000000001"/>
    <n v="117.3"/>
    <s v="NA"/>
    <n v="118.1"/>
    <n v="118.1"/>
    <n v="115.9"/>
    <n v="113.3"/>
    <n v="114.6"/>
    <n v="112"/>
    <n v="117.2"/>
    <n v="114.1"/>
    <n v="121.1"/>
  </r>
  <r>
    <x v="1"/>
    <n v="2014"/>
    <s v="November"/>
    <x v="10"/>
    <d v="2014-11-01T00:00:00"/>
    <x v="59"/>
    <n v="125.6"/>
    <n v="122.7"/>
    <n v="124.6"/>
    <n v="103.2"/>
    <n v="122.2"/>
    <n v="153.19999999999999"/>
    <n v="119.3"/>
    <n v="99.8"/>
    <n v="124.6"/>
    <n v="115.8"/>
    <n v="126.9"/>
    <n v="125.4"/>
    <n v="122.13846153846154"/>
    <n v="125.8"/>
    <n v="120.3"/>
    <n v="115.4"/>
    <n v="119.5"/>
    <n v="109.6"/>
    <n v="116.19999999999999"/>
    <n v="112.6"/>
    <s v="117.1"/>
    <n v="116.4"/>
    <n v="116.4"/>
    <n v="113"/>
    <n v="114"/>
    <n v="113.5"/>
    <n v="109.7"/>
    <n v="120.3"/>
    <n v="113.4"/>
    <n v="119"/>
  </r>
  <r>
    <x v="2"/>
    <n v="2014"/>
    <s v="November"/>
    <x v="10"/>
    <d v="2014-11-01T00:00:00"/>
    <x v="60"/>
    <n v="123.7"/>
    <n v="121"/>
    <n v="124.2"/>
    <n v="107.8"/>
    <n v="125.7"/>
    <n v="152.4"/>
    <n v="117.2"/>
    <n v="102.1"/>
    <n v="118.7"/>
    <n v="116.4"/>
    <n v="125.6"/>
    <n v="125.1"/>
    <n v="121.78461538461539"/>
    <n v="122.1"/>
    <n v="122.1"/>
    <n v="118.4"/>
    <n v="121.6"/>
    <n v="109.1"/>
    <n v="117.80000000000001"/>
    <n v="115.5"/>
    <s v="117.1"/>
    <n v="117.3"/>
    <n v="117.3"/>
    <n v="114.8"/>
    <n v="113.7"/>
    <n v="114.25"/>
    <n v="110.8"/>
    <n v="119"/>
    <n v="113.8"/>
    <n v="120.1"/>
  </r>
  <r>
    <x v="0"/>
    <n v="2014"/>
    <s v="December"/>
    <x v="11"/>
    <d v="2014-12-01T00:00:00"/>
    <x v="50"/>
    <n v="122.4"/>
    <n v="121.8"/>
    <n v="124.2"/>
    <n v="110.2"/>
    <n v="128.6"/>
    <n v="140.30000000000001"/>
    <n v="116.3"/>
    <n v="102"/>
    <n v="116"/>
    <n v="117.3"/>
    <n v="124.8"/>
    <n v="123.3"/>
    <n v="120.73846153846154"/>
    <n v="121.7"/>
    <n v="123.8"/>
    <n v="120.6"/>
    <n v="123.3"/>
    <n v="109.4"/>
    <n v="119.27500000000001"/>
    <n v="117.4"/>
    <s v="NA"/>
    <n v="118.2"/>
    <n v="118.2"/>
    <n v="116.2"/>
    <n v="113.3"/>
    <n v="114.75"/>
    <n v="111.5"/>
    <n v="117.7"/>
    <n v="114.2"/>
    <n v="120.3"/>
  </r>
  <r>
    <x v="1"/>
    <n v="2014"/>
    <s v="December"/>
    <x v="11"/>
    <d v="2014-12-01T00:00:00"/>
    <x v="61"/>
    <n v="124.7"/>
    <n v="126.3"/>
    <n v="124.9"/>
    <n v="103"/>
    <n v="122.3"/>
    <n v="141"/>
    <n v="120.1"/>
    <n v="97.8"/>
    <n v="125.4"/>
    <n v="116.1"/>
    <n v="127.6"/>
    <n v="124"/>
    <n v="121.32307692307691"/>
    <n v="126.4"/>
    <n v="120.7"/>
    <n v="115.8"/>
    <n v="120"/>
    <n v="110.4"/>
    <n v="116.72499999999999"/>
    <n v="113"/>
    <s v="116.5"/>
    <n v="116.8"/>
    <n v="116.8"/>
    <n v="113.2"/>
    <n v="114.3"/>
    <n v="113.75"/>
    <n v="108.8"/>
    <n v="120.7"/>
    <n v="113.4"/>
    <n v="118.4"/>
  </r>
  <r>
    <x v="2"/>
    <n v="2014"/>
    <s v="December"/>
    <x v="11"/>
    <d v="2014-12-01T00:00:00"/>
    <x v="55"/>
    <n v="123.2"/>
    <n v="123.5"/>
    <n v="124.5"/>
    <n v="107.6"/>
    <n v="125.7"/>
    <n v="140.5"/>
    <n v="117.6"/>
    <n v="100.6"/>
    <n v="119.1"/>
    <n v="116.8"/>
    <n v="126.1"/>
    <n v="123.6"/>
    <n v="120.89999999999999"/>
    <n v="123"/>
    <n v="122.6"/>
    <n v="118.6"/>
    <n v="122"/>
    <n v="109.8"/>
    <n v="118.25"/>
    <n v="115.7"/>
    <s v="116.5"/>
    <n v="117.5"/>
    <n v="117.5"/>
    <n v="115.1"/>
    <n v="113.9"/>
    <n v="114.5"/>
    <n v="110.1"/>
    <n v="119.5"/>
    <n v="113.8"/>
    <n v="119.4"/>
  </r>
  <r>
    <x v="0"/>
    <n v="2015"/>
    <s v="January"/>
    <x v="0"/>
    <d v="2015-01-01T00:00:00"/>
    <x v="46"/>
    <n v="123.1"/>
    <n v="122.1"/>
    <n v="124.9"/>
    <n v="111"/>
    <n v="130.4"/>
    <n v="132.30000000000001"/>
    <n v="117.2"/>
    <n v="100.5"/>
    <n v="117.2"/>
    <n v="117.9"/>
    <n v="125.6"/>
    <n v="122.8"/>
    <n v="120.62307692307692"/>
    <n v="122.7"/>
    <n v="124.4"/>
    <n v="121.6"/>
    <n v="124"/>
    <n v="110.2"/>
    <n v="120.05"/>
    <n v="118.4"/>
    <s v="NA"/>
    <n v="118.9"/>
    <n v="118.9"/>
    <n v="116.6"/>
    <n v="114"/>
    <n v="115.3"/>
    <n v="111"/>
    <n v="118.2"/>
    <n v="114.5"/>
    <n v="120.3"/>
  </r>
  <r>
    <x v="1"/>
    <n v="2015"/>
    <s v="January"/>
    <x v="0"/>
    <d v="2015-01-01T00:00:00"/>
    <x v="61"/>
    <n v="125.5"/>
    <n v="126.6"/>
    <n v="125.2"/>
    <n v="104.3"/>
    <n v="121.3"/>
    <n v="134.4"/>
    <n v="122.9"/>
    <n v="96.1"/>
    <n v="126.6"/>
    <n v="116.5"/>
    <n v="128"/>
    <n v="123.5"/>
    <n v="121.14615384615384"/>
    <n v="127.4"/>
    <n v="121"/>
    <n v="116.1"/>
    <n v="120.2"/>
    <n v="111.4"/>
    <n v="117.17500000000001"/>
    <n v="113.4"/>
    <s v="117.3"/>
    <n v="117.2"/>
    <n v="117.2"/>
    <n v="113.7"/>
    <n v="114.6"/>
    <n v="114.15"/>
    <n v="107.9"/>
    <n v="120.8"/>
    <n v="113.4"/>
    <n v="118.5"/>
  </r>
  <r>
    <x v="2"/>
    <n v="2015"/>
    <s v="January"/>
    <x v="0"/>
    <d v="2015-01-01T00:00:00"/>
    <x v="62"/>
    <n v="123.9"/>
    <n v="123.8"/>
    <n v="125"/>
    <n v="108.5"/>
    <n v="126.2"/>
    <n v="133"/>
    <n v="119.1"/>
    <n v="99"/>
    <n v="120.3"/>
    <n v="117.3"/>
    <n v="126.7"/>
    <n v="123.1"/>
    <n v="120.71538461538461"/>
    <n v="124"/>
    <n v="123.1"/>
    <n v="119.3"/>
    <n v="122.5"/>
    <n v="110.7"/>
    <n v="118.89999999999999"/>
    <n v="116.5"/>
    <s v="117.3"/>
    <n v="118.1"/>
    <n v="118.1"/>
    <n v="115.5"/>
    <n v="114.3"/>
    <n v="114.9"/>
    <n v="109.4"/>
    <n v="119.7"/>
    <n v="114"/>
    <n v="119.5"/>
  </r>
  <r>
    <x v="0"/>
    <n v="2015"/>
    <s v="February"/>
    <x v="1"/>
    <d v="2015-02-01T00:00:00"/>
    <x v="62"/>
    <n v="124.4"/>
    <n v="122.1"/>
    <n v="125.8"/>
    <n v="111.5"/>
    <n v="129.4"/>
    <n v="128.19999999999999"/>
    <n v="118.8"/>
    <n v="100"/>
    <n v="118.6"/>
    <n v="118.8"/>
    <n v="126.8"/>
    <n v="122.8"/>
    <n v="120.81538461538459"/>
    <n v="124.2"/>
    <n v="125.4"/>
    <n v="122.7"/>
    <n v="125"/>
    <n v="110.8"/>
    <n v="120.97500000000001"/>
    <n v="120"/>
    <s v="NA"/>
    <n v="119.6"/>
    <n v="119.6"/>
    <n v="117.7"/>
    <n v="114.8"/>
    <n v="116.25"/>
    <n v="110.9"/>
    <n v="118.7"/>
    <n v="115"/>
    <n v="120.6"/>
  </r>
  <r>
    <x v="1"/>
    <n v="2015"/>
    <s v="February"/>
    <x v="1"/>
    <d v="2015-02-01T00:00:00"/>
    <x v="63"/>
    <n v="126.5"/>
    <n v="119.5"/>
    <n v="125.6"/>
    <n v="104.9"/>
    <n v="121.6"/>
    <n v="131.80000000000001"/>
    <n v="125.1"/>
    <n v="95"/>
    <n v="127.7"/>
    <n v="116.8"/>
    <n v="128.6"/>
    <n v="123.7"/>
    <n v="120.85384615384616"/>
    <n v="128.1"/>
    <n v="121.3"/>
    <n v="116.5"/>
    <n v="120.6"/>
    <n v="111.7"/>
    <n v="117.52499999999999"/>
    <n v="114"/>
    <s v="118.1"/>
    <n v="117.7"/>
    <n v="117.7"/>
    <n v="114.1"/>
    <n v="114.9"/>
    <n v="114.5"/>
    <n v="106.8"/>
    <n v="120.4"/>
    <n v="113.2"/>
    <n v="118.7"/>
  </r>
  <r>
    <x v="2"/>
    <n v="2015"/>
    <s v="February"/>
    <x v="1"/>
    <d v="2015-02-01T00:00:00"/>
    <x v="64"/>
    <n v="125.1"/>
    <n v="121.1"/>
    <n v="125.7"/>
    <n v="109.1"/>
    <n v="125.8"/>
    <n v="129.4"/>
    <n v="120.9"/>
    <n v="98.3"/>
    <n v="121.6"/>
    <n v="118"/>
    <n v="127.6"/>
    <n v="123.1"/>
    <n v="120.72307692307689"/>
    <n v="125.2"/>
    <n v="123.8"/>
    <n v="120.1"/>
    <n v="123.3"/>
    <n v="111.2"/>
    <n v="119.6"/>
    <n v="117.7"/>
    <s v="118.1"/>
    <n v="118.7"/>
    <n v="118.7"/>
    <n v="116.3"/>
    <n v="114.9"/>
    <n v="115.6"/>
    <n v="108.7"/>
    <n v="119.7"/>
    <n v="114.1"/>
    <n v="119.7"/>
  </r>
  <r>
    <x v="0"/>
    <n v="2015"/>
    <s v="March"/>
    <x v="2"/>
    <d v="2015-03-01T00:00:00"/>
    <x v="60"/>
    <n v="124.7"/>
    <n v="118.9"/>
    <n v="126"/>
    <n v="111.8"/>
    <n v="130.9"/>
    <n v="128"/>
    <n v="119.9"/>
    <n v="98.9"/>
    <n v="119.4"/>
    <n v="118.9"/>
    <n v="127.7"/>
    <n v="123.1"/>
    <n v="120.88461538461539"/>
    <n v="124.7"/>
    <n v="126"/>
    <n v="122.9"/>
    <n v="125.5"/>
    <n v="110.8"/>
    <n v="121.3"/>
    <n v="120.6"/>
    <s v="NA"/>
    <n v="120.2"/>
    <n v="120.2"/>
    <n v="118.2"/>
    <n v="115.5"/>
    <n v="116.85"/>
    <n v="111.6"/>
    <n v="119.4"/>
    <n v="115.5"/>
    <n v="121.1"/>
  </r>
  <r>
    <x v="1"/>
    <n v="2015"/>
    <s v="March"/>
    <x v="2"/>
    <d v="2015-03-01T00:00:00"/>
    <x v="61"/>
    <n v="126.7"/>
    <n v="113.5"/>
    <n v="125.9"/>
    <n v="104.8"/>
    <n v="123.8"/>
    <n v="131.4"/>
    <n v="127.2"/>
    <n v="93.2"/>
    <n v="127.4"/>
    <n v="117"/>
    <n v="129.19999999999999"/>
    <n v="123.9"/>
    <n v="120.61538461538463"/>
    <n v="128.80000000000001"/>
    <n v="121.7"/>
    <n v="116.9"/>
    <n v="120.9"/>
    <n v="111.3"/>
    <n v="117.7"/>
    <n v="114.4"/>
    <s v="118.6"/>
    <n v="118"/>
    <n v="118"/>
    <n v="114.3"/>
    <n v="115.4"/>
    <n v="114.85"/>
    <n v="108.4"/>
    <n v="120.6"/>
    <n v="113.8"/>
    <n v="119.1"/>
  </r>
  <r>
    <x v="2"/>
    <n v="2015"/>
    <s v="March"/>
    <x v="2"/>
    <d v="2015-03-01T00:00:00"/>
    <x v="65"/>
    <n v="125.4"/>
    <n v="116.8"/>
    <n v="126"/>
    <n v="109.2"/>
    <n v="127.6"/>
    <n v="129.19999999999999"/>
    <n v="122.4"/>
    <n v="97"/>
    <n v="122.1"/>
    <n v="118.1"/>
    <n v="128.4"/>
    <n v="123.4"/>
    <n v="120.69999999999999"/>
    <n v="125.8"/>
    <n v="124.3"/>
    <n v="120.4"/>
    <n v="123.7"/>
    <n v="111"/>
    <n v="119.85"/>
    <n v="118.3"/>
    <s v="118.6"/>
    <n v="119.2"/>
    <n v="119.2"/>
    <n v="116.7"/>
    <n v="115.4"/>
    <n v="116.05000000000001"/>
    <n v="109.9"/>
    <n v="120.1"/>
    <n v="114.7"/>
    <n v="120.2"/>
  </r>
  <r>
    <x v="0"/>
    <n v="2015"/>
    <s v="April"/>
    <x v="3"/>
    <d v="2015-04-01T00:00:00"/>
    <x v="60"/>
    <n v="125.5"/>
    <n v="117.2"/>
    <n v="126.8"/>
    <n v="111.9"/>
    <n v="134.19999999999999"/>
    <n v="127.5"/>
    <n v="121.5"/>
    <n v="97.8"/>
    <n v="119.8"/>
    <n v="119.4"/>
    <n v="128.69999999999999"/>
    <n v="123.6"/>
    <n v="121.32307692307693"/>
    <n v="125.7"/>
    <n v="126.4"/>
    <n v="123.3"/>
    <n v="126"/>
    <n v="111.6"/>
    <n v="121.82499999999999"/>
    <n v="121.2"/>
    <s v="NA"/>
    <n v="120.9"/>
    <n v="120.9"/>
    <n v="118.6"/>
    <n v="116.2"/>
    <n v="117.4"/>
    <n v="111.9"/>
    <n v="119.9"/>
    <n v="116"/>
    <n v="121.5"/>
  </r>
  <r>
    <x v="1"/>
    <n v="2015"/>
    <s v="April"/>
    <x v="3"/>
    <d v="2015-04-01T00:00:00"/>
    <x v="49"/>
    <n v="128.19999999999999"/>
    <n v="110"/>
    <n v="126.3"/>
    <n v="104.5"/>
    <n v="130.6"/>
    <n v="130.80000000000001"/>
    <n v="131.30000000000001"/>
    <n v="91.6"/>
    <n v="127.7"/>
    <n v="117.2"/>
    <n v="129.5"/>
    <n v="124.6"/>
    <n v="121.23846153846154"/>
    <n v="130.1"/>
    <n v="122.1"/>
    <n v="117.2"/>
    <n v="121.3"/>
    <n v="111.8"/>
    <n v="118.10000000000001"/>
    <n v="114.7"/>
    <s v="119.2"/>
    <n v="118.4"/>
    <n v="118.4"/>
    <n v="114.6"/>
    <n v="115.6"/>
    <n v="115.1"/>
    <n v="108.4"/>
    <n v="121.7"/>
    <n v="114.2"/>
    <n v="119.7"/>
  </r>
  <r>
    <x v="2"/>
    <n v="2015"/>
    <s v="April"/>
    <x v="3"/>
    <d v="2015-04-01T00:00:00"/>
    <x v="65"/>
    <n v="126.4"/>
    <n v="114.4"/>
    <n v="126.6"/>
    <n v="109.2"/>
    <n v="132.5"/>
    <n v="128.6"/>
    <n v="124.8"/>
    <n v="95.7"/>
    <n v="122.4"/>
    <n v="118.5"/>
    <n v="129.1"/>
    <n v="124"/>
    <n v="121.20769230769231"/>
    <n v="126.9"/>
    <n v="124.7"/>
    <n v="120.8"/>
    <n v="124.1"/>
    <n v="111.7"/>
    <n v="120.325"/>
    <n v="118.7"/>
    <s v="119.2"/>
    <n v="119.7"/>
    <n v="119.7"/>
    <n v="117.1"/>
    <n v="115.9"/>
    <n v="116.5"/>
    <n v="110.1"/>
    <n v="121"/>
    <n v="115.1"/>
    <n v="120.7"/>
  </r>
  <r>
    <x v="0"/>
    <n v="2015"/>
    <s v="May"/>
    <x v="4"/>
    <d v="2015-05-01T00:00:00"/>
    <x v="65"/>
    <n v="127.1"/>
    <n v="117.3"/>
    <n v="127.7"/>
    <n v="112.5"/>
    <n v="134.1"/>
    <n v="128.5"/>
    <n v="124.3"/>
    <n v="97.6"/>
    <n v="120.7"/>
    <n v="120.2"/>
    <n v="129.80000000000001"/>
    <n v="124.4"/>
    <n v="122.13076923076923"/>
    <n v="126.7"/>
    <n v="127.3"/>
    <n v="124.1"/>
    <n v="126.8"/>
    <n v="112.3"/>
    <n v="122.625"/>
    <n v="121.9"/>
    <s v="NA"/>
    <n v="121.5"/>
    <n v="121.5"/>
    <n v="119.4"/>
    <n v="116.7"/>
    <n v="118.05000000000001"/>
    <n v="113.3"/>
    <n v="120.5"/>
    <n v="116.9"/>
    <n v="122.4"/>
  </r>
  <r>
    <x v="1"/>
    <n v="2015"/>
    <s v="May"/>
    <x v="4"/>
    <d v="2015-05-01T00:00:00"/>
    <x v="49"/>
    <n v="129.69999999999999"/>
    <n v="111.3"/>
    <n v="126.6"/>
    <n v="105.2"/>
    <n v="130.80000000000001"/>
    <n v="135.6"/>
    <n v="142.6"/>
    <n v="90.8"/>
    <n v="128.80000000000001"/>
    <n v="117.7"/>
    <n v="129.9"/>
    <n v="126.1"/>
    <n v="122.9923076923077"/>
    <n v="131.30000000000001"/>
    <n v="122.4"/>
    <n v="117.4"/>
    <n v="121.6"/>
    <n v="112.4"/>
    <n v="118.44999999999999"/>
    <n v="114.9"/>
    <s v="119.6"/>
    <n v="118.7"/>
    <n v="118.7"/>
    <n v="114.9"/>
    <n v="116"/>
    <n v="115.45"/>
    <n v="110.8"/>
    <n v="122"/>
    <n v="115.2"/>
    <n v="120.7"/>
  </r>
  <r>
    <x v="2"/>
    <n v="2015"/>
    <s v="May"/>
    <x v="4"/>
    <d v="2015-05-01T00:00:00"/>
    <x v="66"/>
    <n v="128"/>
    <n v="115"/>
    <n v="127.3"/>
    <n v="109.8"/>
    <n v="132.6"/>
    <n v="130.9"/>
    <n v="130.5"/>
    <n v="95.3"/>
    <n v="123.4"/>
    <n v="119.2"/>
    <n v="129.80000000000001"/>
    <n v="125"/>
    <n v="122.33846153846154"/>
    <n v="127.9"/>
    <n v="125.4"/>
    <n v="121.3"/>
    <n v="124.7"/>
    <n v="112.3"/>
    <n v="120.925"/>
    <n v="119.2"/>
    <s v="119.6"/>
    <n v="120.2"/>
    <n v="120.2"/>
    <n v="117.7"/>
    <n v="116.3"/>
    <n v="117"/>
    <n v="112"/>
    <n v="121.4"/>
    <n v="116.1"/>
    <n v="121.6"/>
  </r>
  <r>
    <x v="0"/>
    <n v="2015"/>
    <s v="June"/>
    <x v="5"/>
    <d v="2015-06-01T00:00:00"/>
    <x v="67"/>
    <n v="130.4"/>
    <n v="122.1"/>
    <n v="128.69999999999999"/>
    <n v="114.1"/>
    <n v="133.19999999999999"/>
    <n v="135.19999999999999"/>
    <n v="131.9"/>
    <n v="96.3"/>
    <n v="123"/>
    <n v="121.1"/>
    <n v="131.19999999999999"/>
    <n v="126.6"/>
    <n v="124.45384615384614"/>
    <n v="128.19999999999999"/>
    <n v="128.4"/>
    <n v="125.1"/>
    <n v="128"/>
    <n v="113"/>
    <n v="123.625"/>
    <n v="122.6"/>
    <s v="NA"/>
    <n v="122.8"/>
    <n v="122.8"/>
    <n v="120.4"/>
    <n v="117.9"/>
    <n v="119.15"/>
    <n v="114.2"/>
    <n v="122"/>
    <n v="117.9"/>
    <n v="124.1"/>
  </r>
  <r>
    <x v="1"/>
    <n v="2015"/>
    <s v="June"/>
    <x v="5"/>
    <d v="2015-06-01T00:00:00"/>
    <x v="66"/>
    <n v="134.4"/>
    <n v="120.9"/>
    <n v="127.3"/>
    <n v="106"/>
    <n v="132.30000000000001"/>
    <n v="146.69999999999999"/>
    <n v="148.1"/>
    <n v="89.8"/>
    <n v="130.5"/>
    <n v="118"/>
    <n v="130.5"/>
    <n v="128.5"/>
    <n v="125.89230769230768"/>
    <n v="132.1"/>
    <n v="123.2"/>
    <n v="117.6"/>
    <n v="122.3"/>
    <n v="112.5"/>
    <n v="118.9"/>
    <n v="115.1"/>
    <s v="119"/>
    <n v="119.2"/>
    <n v="119.2"/>
    <n v="115.4"/>
    <n v="116.2"/>
    <n v="115.80000000000001"/>
    <n v="111.7"/>
    <n v="123.8"/>
    <n v="116"/>
    <n v="121.7"/>
  </r>
  <r>
    <x v="2"/>
    <n v="2015"/>
    <s v="June"/>
    <x v="5"/>
    <d v="2015-06-01T00:00:00"/>
    <x v="68"/>
    <n v="131.80000000000001"/>
    <n v="121.6"/>
    <n v="128.19999999999999"/>
    <n v="111.1"/>
    <n v="132.80000000000001"/>
    <n v="139.1"/>
    <n v="137.4"/>
    <n v="94.1"/>
    <n v="125.5"/>
    <n v="119.8"/>
    <n v="130.9"/>
    <n v="127.3"/>
    <n v="124.88461538461539"/>
    <n v="129.19999999999999"/>
    <n v="126.4"/>
    <n v="122"/>
    <n v="125.7"/>
    <n v="112.8"/>
    <n v="121.72500000000001"/>
    <n v="119.8"/>
    <s v="119"/>
    <n v="121.1"/>
    <n v="121.1"/>
    <n v="118.5"/>
    <n v="116.9"/>
    <n v="117.7"/>
    <n v="112.9"/>
    <n v="123.1"/>
    <n v="117"/>
    <n v="123"/>
  </r>
  <r>
    <x v="0"/>
    <n v="2015"/>
    <s v="July"/>
    <x v="6"/>
    <d v="2015-07-01T00:00:00"/>
    <x v="61"/>
    <n v="131.5"/>
    <n v="122"/>
    <n v="128.69999999999999"/>
    <n v="113.5"/>
    <n v="133.30000000000001"/>
    <n v="140.80000000000001"/>
    <n v="133.80000000000001"/>
    <n v="94.1"/>
    <n v="123.4"/>
    <n v="121"/>
    <n v="131.69999999999999"/>
    <n v="127.5"/>
    <n v="125.02307692307691"/>
    <n v="129.4"/>
    <n v="128.80000000000001"/>
    <n v="125.5"/>
    <n v="128.30000000000001"/>
    <n v="112.7"/>
    <n v="123.825"/>
    <n v="123"/>
    <s v="NA"/>
    <n v="123"/>
    <n v="123"/>
    <n v="120.8"/>
    <n v="118"/>
    <n v="119.4"/>
    <n v="114.1"/>
    <n v="122.9"/>
    <n v="118.1"/>
    <n v="124.7"/>
  </r>
  <r>
    <x v="1"/>
    <n v="2015"/>
    <s v="July"/>
    <x v="6"/>
    <d v="2015-07-01T00:00:00"/>
    <x v="58"/>
    <n v="134.30000000000001"/>
    <n v="119.5"/>
    <n v="127.7"/>
    <n v="106.3"/>
    <n v="132.80000000000001"/>
    <n v="153.5"/>
    <n v="149.5"/>
    <n v="85.7"/>
    <n v="131.5"/>
    <n v="118.3"/>
    <n v="131.1"/>
    <n v="129.5"/>
    <n v="126.37692307692306"/>
    <n v="133.1"/>
    <n v="123.5"/>
    <n v="117.9"/>
    <n v="122.7"/>
    <n v="111.7"/>
    <n v="118.95"/>
    <n v="115.3"/>
    <s v="119.9"/>
    <n v="119.5"/>
    <n v="119.5"/>
    <n v="116"/>
    <n v="116.6"/>
    <n v="116.3"/>
    <n v="111.5"/>
    <n v="125.4"/>
    <n v="116.3"/>
    <n v="122.4"/>
  </r>
  <r>
    <x v="2"/>
    <n v="2015"/>
    <s v="July"/>
    <x v="6"/>
    <d v="2015-07-01T00:00:00"/>
    <x v="64"/>
    <n v="132.5"/>
    <n v="121"/>
    <n v="128.30000000000001"/>
    <n v="110.9"/>
    <n v="133.1"/>
    <n v="145.1"/>
    <n v="139.1"/>
    <n v="91.3"/>
    <n v="126.1"/>
    <n v="119.9"/>
    <n v="131.4"/>
    <n v="128.19999999999999"/>
    <n v="125.43076923076924"/>
    <n v="130.4"/>
    <n v="126.7"/>
    <n v="122.3"/>
    <n v="126.1"/>
    <n v="112.3"/>
    <n v="121.85000000000001"/>
    <n v="120.1"/>
    <s v="119.9"/>
    <n v="121.3"/>
    <n v="121.3"/>
    <n v="119"/>
    <n v="117.2"/>
    <n v="118.1"/>
    <n v="112.7"/>
    <n v="124.4"/>
    <n v="117.2"/>
    <n v="123.6"/>
  </r>
  <r>
    <x v="0"/>
    <n v="2015"/>
    <s v="August"/>
    <x v="7"/>
    <d v="2015-08-01T00:00:00"/>
    <x v="69"/>
    <n v="131.30000000000001"/>
    <n v="121.3"/>
    <n v="128.80000000000001"/>
    <n v="114"/>
    <n v="134.19999999999999"/>
    <n v="153.6"/>
    <n v="137.9"/>
    <n v="93.1"/>
    <n v="123.9"/>
    <n v="121.5"/>
    <n v="132.5"/>
    <n v="129.80000000000001"/>
    <n v="126.66153846153846"/>
    <n v="130.1"/>
    <n v="129.5"/>
    <n v="126.3"/>
    <n v="129"/>
    <n v="112.5"/>
    <n v="124.325"/>
    <n v="123.8"/>
    <s v="NA"/>
    <n v="123.7"/>
    <n v="123.7"/>
    <n v="121.1"/>
    <n v="118.5"/>
    <n v="119.8"/>
    <n v="113.6"/>
    <n v="123.6"/>
    <n v="118.2"/>
    <n v="126.1"/>
  </r>
  <r>
    <x v="1"/>
    <n v="2015"/>
    <s v="August"/>
    <x v="7"/>
    <d v="2015-08-01T00:00:00"/>
    <x v="46"/>
    <n v="131.69999999999999"/>
    <n v="118.1"/>
    <n v="128"/>
    <n v="106.8"/>
    <n v="130.1"/>
    <n v="165.5"/>
    <n v="156"/>
    <n v="85.3"/>
    <n v="132.69999999999999"/>
    <n v="118.8"/>
    <n v="131.69999999999999"/>
    <n v="131.1"/>
    <n v="127.6076923076923"/>
    <n v="134.19999999999999"/>
    <n v="123.7"/>
    <n v="118.2"/>
    <n v="122.9"/>
    <n v="112"/>
    <n v="119.2"/>
    <n v="115.3"/>
    <s v="120.9"/>
    <n v="120"/>
    <n v="120"/>
    <n v="116.6"/>
    <n v="117.2"/>
    <n v="116.9"/>
    <n v="109.9"/>
    <n v="126.2"/>
    <n v="116.2"/>
    <n v="123.2"/>
  </r>
  <r>
    <x v="2"/>
    <n v="2015"/>
    <s v="August"/>
    <x v="7"/>
    <d v="2015-08-01T00:00:00"/>
    <x v="54"/>
    <n v="131.4"/>
    <n v="120.1"/>
    <n v="128.5"/>
    <n v="111.4"/>
    <n v="132.30000000000001"/>
    <n v="157.6"/>
    <n v="144"/>
    <n v="90.5"/>
    <n v="126.8"/>
    <n v="120.4"/>
    <n v="132.1"/>
    <n v="130.30000000000001"/>
    <n v="126.89230769230768"/>
    <n v="131.19999999999999"/>
    <n v="127.2"/>
    <n v="122.9"/>
    <n v="126.6"/>
    <n v="112.3"/>
    <n v="122.25000000000001"/>
    <n v="120.6"/>
    <s v="120.9"/>
    <n v="122"/>
    <n v="122"/>
    <n v="119.4"/>
    <n v="117.8"/>
    <n v="118.6"/>
    <n v="111.7"/>
    <n v="125.1"/>
    <n v="117.2"/>
    <n v="124.8"/>
  </r>
  <r>
    <x v="0"/>
    <n v="2015"/>
    <s v="September"/>
    <x v="8"/>
    <d v="2015-09-01T00:00:00"/>
    <x v="70"/>
    <n v="131.1"/>
    <n v="120.7"/>
    <n v="129.19999999999999"/>
    <n v="114.7"/>
    <n v="132.30000000000001"/>
    <n v="158.9"/>
    <n v="142.1"/>
    <n v="92.5"/>
    <n v="125.4"/>
    <n v="121.9"/>
    <n v="132.69999999999999"/>
    <n v="131"/>
    <n v="127.50769230769232"/>
    <n v="131"/>
    <n v="130.4"/>
    <n v="126.8"/>
    <n v="129.9"/>
    <n v="113.7"/>
    <n v="125.2"/>
    <n v="123.7"/>
    <s v="NA"/>
    <n v="124.5"/>
    <n v="124.5"/>
    <n v="121.4"/>
    <n v="119.6"/>
    <n v="120.5"/>
    <n v="113.8"/>
    <n v="124.5"/>
    <n v="118.8"/>
    <n v="127"/>
  </r>
  <r>
    <x v="1"/>
    <n v="2015"/>
    <s v="September"/>
    <x v="8"/>
    <d v="2015-09-01T00:00:00"/>
    <x v="62"/>
    <n v="129"/>
    <n v="115.6"/>
    <n v="128.30000000000001"/>
    <n v="107"/>
    <n v="124"/>
    <n v="168.5"/>
    <n v="165.4"/>
    <n v="86.3"/>
    <n v="134.4"/>
    <n v="119.1"/>
    <n v="132.30000000000001"/>
    <n v="131.5"/>
    <n v="128.06153846153845"/>
    <n v="134.69999999999999"/>
    <n v="124"/>
    <n v="118.6"/>
    <n v="123.2"/>
    <n v="112.9"/>
    <n v="119.67500000000001"/>
    <n v="115.1"/>
    <s v="121.6"/>
    <n v="120.4"/>
    <n v="120.4"/>
    <n v="117.1"/>
    <n v="117.3"/>
    <n v="117.19999999999999"/>
    <n v="109.1"/>
    <n v="126.5"/>
    <n v="116.2"/>
    <n v="123.5"/>
  </r>
  <r>
    <x v="2"/>
    <n v="2015"/>
    <s v="September"/>
    <x v="8"/>
    <d v="2015-09-01T00:00:00"/>
    <x v="57"/>
    <n v="130.4"/>
    <n v="118.7"/>
    <n v="128.9"/>
    <n v="111.9"/>
    <n v="128.4"/>
    <n v="162.19999999999999"/>
    <n v="150"/>
    <n v="90.4"/>
    <n v="128.4"/>
    <n v="120.7"/>
    <n v="132.5"/>
    <n v="131.19999999999999"/>
    <n v="127.56153846153848"/>
    <n v="132"/>
    <n v="127.9"/>
    <n v="123.4"/>
    <n v="127.2"/>
    <n v="113.4"/>
    <n v="122.97499999999999"/>
    <n v="120.4"/>
    <s v="121.6"/>
    <n v="122.6"/>
    <n v="122.6"/>
    <n v="119.8"/>
    <n v="118.3"/>
    <n v="119.05"/>
    <n v="111.3"/>
    <n v="125.7"/>
    <n v="117.5"/>
    <n v="125.4"/>
  </r>
  <r>
    <x v="0"/>
    <n v="2015"/>
    <s v="October"/>
    <x v="9"/>
    <d v="2015-10-01T00:00:00"/>
    <x v="71"/>
    <n v="130.4"/>
    <n v="120.8"/>
    <n v="129.4"/>
    <n v="115.8"/>
    <n v="133.19999999999999"/>
    <n v="157.69999999999999"/>
    <n v="154.19999999999999"/>
    <n v="93.7"/>
    <n v="126.6"/>
    <n v="122.3"/>
    <n v="133.1"/>
    <n v="131.80000000000001"/>
    <n v="128.8153846153846"/>
    <n v="131.5"/>
    <n v="131.1"/>
    <n v="127.3"/>
    <n v="130.6"/>
    <n v="114.2"/>
    <n v="125.8"/>
    <n v="124.4"/>
    <s v="NA"/>
    <n v="125.1"/>
    <n v="125.1"/>
    <n v="122"/>
    <n v="120.1"/>
    <n v="121.05"/>
    <n v="113.8"/>
    <n v="125.1"/>
    <n v="119.2"/>
    <n v="127.7"/>
  </r>
  <r>
    <x v="1"/>
    <n v="2015"/>
    <s v="October"/>
    <x v="9"/>
    <d v="2015-10-01T00:00:00"/>
    <x v="66"/>
    <n v="128.6"/>
    <n v="115.9"/>
    <n v="128.5"/>
    <n v="109"/>
    <n v="124.1"/>
    <n v="165.8"/>
    <n v="187.2"/>
    <n v="89.4"/>
    <n v="135.80000000000001"/>
    <n v="119.4"/>
    <n v="132.9"/>
    <n v="132.6"/>
    <n v="130.21538461538464"/>
    <n v="135.30000000000001"/>
    <n v="124.4"/>
    <n v="118.8"/>
    <n v="123.6"/>
    <n v="113.5"/>
    <n v="120.07499999999999"/>
    <n v="114.9"/>
    <s v="122.4"/>
    <n v="120.7"/>
    <n v="120.7"/>
    <n v="117.7"/>
    <n v="117.7"/>
    <n v="117.7"/>
    <n v="109.3"/>
    <n v="126.5"/>
    <n v="116.5"/>
    <n v="124.2"/>
  </r>
  <r>
    <x v="2"/>
    <n v="2015"/>
    <s v="October"/>
    <x v="9"/>
    <d v="2015-10-01T00:00:00"/>
    <x v="72"/>
    <n v="129.80000000000001"/>
    <n v="118.9"/>
    <n v="129.1"/>
    <n v="113.3"/>
    <n v="129"/>
    <n v="160.4"/>
    <n v="165.3"/>
    <n v="92.3"/>
    <n v="129.69999999999999"/>
    <n v="121.1"/>
    <n v="133"/>
    <n v="132.1"/>
    <n v="129.15384615384613"/>
    <n v="132.5"/>
    <n v="128.5"/>
    <n v="123.8"/>
    <n v="127.8"/>
    <n v="113.9"/>
    <n v="123.5"/>
    <n v="120.8"/>
    <s v="122.4"/>
    <n v="123"/>
    <n v="123"/>
    <n v="120.4"/>
    <n v="118.7"/>
    <n v="119.55000000000001"/>
    <n v="111.4"/>
    <n v="125.9"/>
    <n v="117.9"/>
    <n v="126.1"/>
  </r>
  <r>
    <x v="0"/>
    <n v="2015"/>
    <s v="November"/>
    <x v="10"/>
    <d v="2015-11-01T00:00:00"/>
    <x v="73"/>
    <n v="130.6"/>
    <n v="121.7"/>
    <n v="129.5"/>
    <n v="117.8"/>
    <n v="132.1"/>
    <n v="155.19999999999999"/>
    <n v="160.80000000000001"/>
    <n v="94.5"/>
    <n v="128.30000000000001"/>
    <n v="123.1"/>
    <n v="134.19999999999999"/>
    <n v="132.4"/>
    <n v="129.71538461538461"/>
    <n v="132.19999999999999"/>
    <n v="132.1"/>
    <n v="128.19999999999999"/>
    <n v="131.5"/>
    <n v="114.2"/>
    <n v="126.49999999999999"/>
    <n v="125.6"/>
    <s v="NA"/>
    <n v="125.6"/>
    <n v="125.6"/>
    <n v="122.6"/>
    <n v="120.9"/>
    <n v="121.75"/>
    <n v="114"/>
    <n v="125.8"/>
    <n v="119.6"/>
    <n v="128.30000000000001"/>
  </r>
  <r>
    <x v="1"/>
    <n v="2015"/>
    <s v="November"/>
    <x v="10"/>
    <d v="2015-11-01T00:00:00"/>
    <x v="61"/>
    <n v="129.80000000000001"/>
    <n v="121.5"/>
    <n v="128.6"/>
    <n v="110"/>
    <n v="123.7"/>
    <n v="164.6"/>
    <n v="191.6"/>
    <n v="90.8"/>
    <n v="137.1"/>
    <n v="119.8"/>
    <n v="133.69999999999999"/>
    <n v="133.30000000000001"/>
    <n v="131.42307692307691"/>
    <n v="137.6"/>
    <n v="125"/>
    <n v="119.3"/>
    <n v="124.2"/>
    <n v="113.3"/>
    <n v="120.45"/>
    <n v="115.1"/>
    <s v="122.9"/>
    <n v="121"/>
    <n v="121"/>
    <n v="118.1"/>
    <n v="117.9"/>
    <n v="118"/>
    <n v="109.3"/>
    <n v="126.6"/>
    <n v="116.6"/>
    <n v="124.6"/>
  </r>
  <r>
    <x v="2"/>
    <n v="2015"/>
    <s v="November"/>
    <x v="10"/>
    <d v="2015-11-01T00:00:00"/>
    <x v="74"/>
    <n v="130.30000000000001"/>
    <n v="121.6"/>
    <n v="129.19999999999999"/>
    <n v="114.9"/>
    <n v="128.19999999999999"/>
    <n v="158.4"/>
    <n v="171.2"/>
    <n v="93.3"/>
    <n v="131.19999999999999"/>
    <n v="121.7"/>
    <n v="134"/>
    <n v="132.69999999999999"/>
    <n v="130.16153846153844"/>
    <n v="133.6"/>
    <n v="129.30000000000001"/>
    <n v="124.5"/>
    <n v="128.6"/>
    <n v="113.8"/>
    <n v="124.05"/>
    <n v="121.6"/>
    <s v="122.9"/>
    <n v="123.4"/>
    <n v="123.4"/>
    <n v="120.9"/>
    <n v="119.2"/>
    <n v="120.05000000000001"/>
    <n v="111.5"/>
    <n v="126.3"/>
    <n v="118.1"/>
    <n v="126.6"/>
  </r>
  <r>
    <x v="0"/>
    <n v="2015"/>
    <s v="December"/>
    <x v="11"/>
    <d v="2015-12-01T00:00:00"/>
    <x v="75"/>
    <n v="131.30000000000001"/>
    <n v="123.3"/>
    <n v="129.80000000000001"/>
    <n v="118.3"/>
    <n v="131.6"/>
    <n v="145.5"/>
    <n v="162.1"/>
    <n v="95.4"/>
    <n v="128.9"/>
    <n v="123.3"/>
    <n v="135.1"/>
    <n v="131.4"/>
    <n v="129.40769230769232"/>
    <n v="133.1"/>
    <n v="132.5"/>
    <n v="128.5"/>
    <n v="131.9"/>
    <n v="114.1"/>
    <n v="126.75"/>
    <n v="125.7"/>
    <s v="NA"/>
    <n v="126"/>
    <n v="126"/>
    <n v="123.1"/>
    <n v="121.6"/>
    <n v="122.35"/>
    <n v="114"/>
    <n v="125.6"/>
    <n v="119.8"/>
    <n v="127.9"/>
  </r>
  <r>
    <x v="1"/>
    <n v="2015"/>
    <s v="December"/>
    <x v="11"/>
    <d v="2015-12-01T00:00:00"/>
    <x v="63"/>
    <n v="131.69999999999999"/>
    <n v="127.1"/>
    <n v="128.6"/>
    <n v="110"/>
    <n v="120.8"/>
    <n v="149"/>
    <n v="190.1"/>
    <n v="92.7"/>
    <n v="138.6"/>
    <n v="120.2"/>
    <n v="134.19999999999999"/>
    <n v="131.5"/>
    <n v="130.67692307692306"/>
    <n v="138.19999999999999"/>
    <n v="125.4"/>
    <n v="119.5"/>
    <n v="124.5"/>
    <n v="113.2"/>
    <n v="120.64999999999999"/>
    <n v="116"/>
    <s v="122.4"/>
    <n v="121"/>
    <n v="121"/>
    <n v="118.6"/>
    <n v="118.1"/>
    <n v="118.35"/>
    <n v="109.3"/>
    <n v="126.6"/>
    <n v="116.7"/>
    <n v="124"/>
  </r>
  <r>
    <x v="2"/>
    <n v="2015"/>
    <s v="December"/>
    <x v="11"/>
    <d v="2015-12-01T00:00:00"/>
    <x v="76"/>
    <n v="131.4"/>
    <n v="124.8"/>
    <n v="129.4"/>
    <n v="115.3"/>
    <n v="126.6"/>
    <n v="146.69999999999999"/>
    <n v="171.5"/>
    <n v="94.5"/>
    <n v="132.1"/>
    <n v="122"/>
    <n v="134.69999999999999"/>
    <n v="131.4"/>
    <n v="129.70000000000002"/>
    <n v="134.5"/>
    <n v="129.69999999999999"/>
    <n v="124.8"/>
    <n v="129"/>
    <n v="113.7"/>
    <n v="124.3"/>
    <n v="122"/>
    <s v="122.4"/>
    <n v="123.6"/>
    <n v="123.6"/>
    <n v="121.4"/>
    <n v="119.6"/>
    <n v="120.5"/>
    <n v="111.5"/>
    <n v="126.2"/>
    <n v="118.3"/>
    <n v="126.1"/>
  </r>
  <r>
    <x v="0"/>
    <n v="2016"/>
    <s v="January"/>
    <x v="0"/>
    <d v="2016-01-01T00:00:00"/>
    <x v="77"/>
    <n v="133.19999999999999"/>
    <n v="126.5"/>
    <n v="130.30000000000001"/>
    <n v="118.9"/>
    <n v="131.6"/>
    <n v="140.1"/>
    <n v="163.80000000000001"/>
    <n v="97.7"/>
    <n v="129.6"/>
    <n v="124.3"/>
    <n v="135.9"/>
    <n v="131.4"/>
    <n v="130.00769230769231"/>
    <n v="133.6"/>
    <n v="133.19999999999999"/>
    <n v="128.9"/>
    <n v="132.6"/>
    <n v="114.9"/>
    <n v="127.4"/>
    <n v="126.2"/>
    <s v="NA"/>
    <n v="126.6"/>
    <n v="126.6"/>
    <n v="123.7"/>
    <n v="121.4"/>
    <n v="122.55000000000001"/>
    <n v="113.6"/>
    <n v="126.2"/>
    <n v="120.1"/>
    <n v="128.1"/>
  </r>
  <r>
    <x v="1"/>
    <n v="2016"/>
    <s v="January"/>
    <x v="0"/>
    <d v="2016-01-01T00:00:00"/>
    <x v="69"/>
    <n v="135.9"/>
    <n v="132"/>
    <n v="129.19999999999999"/>
    <n v="109.7"/>
    <n v="119"/>
    <n v="144.1"/>
    <n v="184.2"/>
    <n v="96.7"/>
    <n v="139.5"/>
    <n v="120.5"/>
    <n v="134.69999999999999"/>
    <n v="131.19999999999999"/>
    <n v="130.87692307692308"/>
    <n v="139.5"/>
    <n v="125.8"/>
    <n v="119.8"/>
    <n v="124.9"/>
    <n v="114"/>
    <n v="121.125"/>
    <n v="116.9"/>
    <s v="123.4"/>
    <n v="121.6"/>
    <n v="121.6"/>
    <n v="119.1"/>
    <n v="118.5"/>
    <n v="118.8"/>
    <n v="108.9"/>
    <n v="126.4"/>
    <n v="116.8"/>
    <n v="124.2"/>
  </r>
  <r>
    <x v="2"/>
    <n v="2016"/>
    <s v="January"/>
    <x v="0"/>
    <d v="2016-01-01T00:00:00"/>
    <x v="73"/>
    <n v="134.1"/>
    <n v="128.6"/>
    <n v="129.9"/>
    <n v="115.5"/>
    <n v="125.7"/>
    <n v="141.5"/>
    <n v="170.7"/>
    <n v="97.4"/>
    <n v="132.9"/>
    <n v="122.7"/>
    <n v="135.30000000000001"/>
    <n v="131.30000000000001"/>
    <n v="130.13076923076923"/>
    <n v="135.19999999999999"/>
    <n v="130.30000000000001"/>
    <n v="125.1"/>
    <n v="129.5"/>
    <n v="114.5"/>
    <n v="124.85"/>
    <n v="122.7"/>
    <s v="123.4"/>
    <n v="124.2"/>
    <n v="124.2"/>
    <n v="122"/>
    <n v="119.8"/>
    <n v="120.9"/>
    <n v="111.1"/>
    <n v="126.3"/>
    <n v="118.5"/>
    <n v="126.3"/>
  </r>
  <r>
    <x v="0"/>
    <n v="2016"/>
    <s v="February"/>
    <x v="1"/>
    <d v="2016-02-01T00:00:00"/>
    <x v="78"/>
    <n v="133.69999999999999"/>
    <n v="127.7"/>
    <n v="130.69999999999999"/>
    <n v="118.5"/>
    <n v="130.4"/>
    <n v="130.9"/>
    <n v="162.80000000000001"/>
    <n v="98.7"/>
    <n v="130.6"/>
    <n v="124.8"/>
    <n v="136.4"/>
    <n v="130.30000000000001"/>
    <n v="129.43076923076922"/>
    <n v="134.4"/>
    <n v="133.9"/>
    <n v="129.80000000000001"/>
    <n v="133.4"/>
    <n v="116.8"/>
    <n v="128.47499999999999"/>
    <n v="127.5"/>
    <s v="NA"/>
    <n v="127.1"/>
    <n v="127.1"/>
    <n v="124.3"/>
    <n v="122.3"/>
    <n v="123.3"/>
    <n v="113.9"/>
    <n v="127.1"/>
    <n v="120.9"/>
    <n v="127.9"/>
  </r>
  <r>
    <x v="1"/>
    <n v="2016"/>
    <s v="February"/>
    <x v="1"/>
    <d v="2016-02-01T00:00:00"/>
    <x v="52"/>
    <n v="135.1"/>
    <n v="130.30000000000001"/>
    <n v="129.6"/>
    <n v="108.4"/>
    <n v="118.6"/>
    <n v="129.19999999999999"/>
    <n v="176.4"/>
    <n v="99.1"/>
    <n v="139.69999999999999"/>
    <n v="120.6"/>
    <n v="135.19999999999999"/>
    <n v="129.1"/>
    <n v="128.93076923076922"/>
    <n v="140"/>
    <n v="126.2"/>
    <n v="120.1"/>
    <n v="125.3"/>
    <n v="116.2"/>
    <n v="121.95"/>
    <n v="116"/>
    <s v="124.4"/>
    <n v="121.8"/>
    <n v="121.8"/>
    <n v="119.5"/>
    <n v="118.8"/>
    <n v="119.15"/>
    <n v="109.1"/>
    <n v="126.3"/>
    <n v="117.2"/>
    <n v="123.8"/>
  </r>
  <r>
    <x v="2"/>
    <n v="2016"/>
    <s v="February"/>
    <x v="1"/>
    <d v="2016-02-01T00:00:00"/>
    <x v="79"/>
    <n v="134.19999999999999"/>
    <n v="128.69999999999999"/>
    <n v="130.30000000000001"/>
    <n v="114.8"/>
    <n v="124.9"/>
    <n v="130.30000000000001"/>
    <n v="167.4"/>
    <n v="98.8"/>
    <n v="133.6"/>
    <n v="123"/>
    <n v="135.80000000000001"/>
    <n v="129.9"/>
    <n v="129.08461538461538"/>
    <n v="135.9"/>
    <n v="130.9"/>
    <n v="125.8"/>
    <n v="130.19999999999999"/>
    <n v="116.6"/>
    <n v="125.875"/>
    <n v="123.1"/>
    <s v="124.4"/>
    <n v="124.6"/>
    <n v="124.6"/>
    <n v="122.5"/>
    <n v="120.3"/>
    <n v="121.4"/>
    <n v="111.4"/>
    <n v="126.6"/>
    <n v="119.1"/>
    <n v="126"/>
  </r>
  <r>
    <x v="0"/>
    <n v="2016"/>
    <s v="March"/>
    <x v="2"/>
    <d v="2016-03-01T00:00:00"/>
    <x v="80"/>
    <n v="134.4"/>
    <n v="125.1"/>
    <n v="130.5"/>
    <n v="118.3"/>
    <n v="131.69999999999999"/>
    <n v="130.69999999999999"/>
    <n v="161.19999999999999"/>
    <n v="100.4"/>
    <n v="130.80000000000001"/>
    <n v="124.9"/>
    <n v="137"/>
    <n v="130.4"/>
    <n v="129.43846153846155"/>
    <n v="135"/>
    <n v="134.4"/>
    <n v="130.19999999999999"/>
    <n v="133.80000000000001"/>
    <n v="117.4"/>
    <n v="128.95000000000002"/>
    <n v="127"/>
    <s v="NA"/>
    <n v="127.7"/>
    <n v="127.7"/>
    <n v="124.8"/>
    <n v="122.5"/>
    <n v="123.65"/>
    <n v="113.6"/>
    <n v="127.5"/>
    <n v="121.1"/>
    <n v="128"/>
  </r>
  <r>
    <x v="1"/>
    <n v="2016"/>
    <s v="March"/>
    <x v="2"/>
    <d v="2016-03-01T00:00:00"/>
    <x v="52"/>
    <n v="136.30000000000001"/>
    <n v="123.7"/>
    <n v="129.69999999999999"/>
    <n v="107.9"/>
    <n v="119.9"/>
    <n v="128.1"/>
    <n v="170.3"/>
    <n v="101.8"/>
    <n v="140.1"/>
    <n v="120.7"/>
    <n v="135.4"/>
    <n v="128.9"/>
    <n v="128.27692307692308"/>
    <n v="140.6"/>
    <n v="126.4"/>
    <n v="120.3"/>
    <n v="125.5"/>
    <n v="117.1"/>
    <n v="122.32499999999999"/>
    <n v="114.8"/>
    <s v="124.9"/>
    <n v="122.3"/>
    <n v="122.3"/>
    <n v="119.7"/>
    <n v="119.1"/>
    <n v="119.4"/>
    <n v="108.5"/>
    <n v="126.4"/>
    <n v="117.3"/>
    <n v="123.8"/>
  </r>
  <r>
    <x v="2"/>
    <n v="2016"/>
    <s v="March"/>
    <x v="2"/>
    <d v="2016-03-01T00:00:00"/>
    <x v="81"/>
    <n v="135.1"/>
    <n v="124.6"/>
    <n v="130.19999999999999"/>
    <n v="114.5"/>
    <n v="126.2"/>
    <n v="129.80000000000001"/>
    <n v="164.3"/>
    <n v="100.9"/>
    <n v="133.9"/>
    <n v="123.1"/>
    <n v="136.30000000000001"/>
    <n v="129.80000000000001"/>
    <n v="128.86153846153846"/>
    <n v="136.5"/>
    <n v="131.30000000000001"/>
    <n v="126.1"/>
    <n v="130.5"/>
    <n v="117.3"/>
    <n v="126.3"/>
    <n v="122.4"/>
    <s v="124.9"/>
    <n v="125.1"/>
    <n v="125.1"/>
    <n v="122.9"/>
    <n v="120.6"/>
    <n v="121.75"/>
    <n v="110.9"/>
    <n v="126.9"/>
    <n v="119.3"/>
    <n v="126"/>
  </r>
  <r>
    <x v="0"/>
    <n v="2016"/>
    <s v="April"/>
    <x v="3"/>
    <d v="2016-04-01T00:00:00"/>
    <x v="82"/>
    <n v="135.4"/>
    <n v="123.4"/>
    <n v="131.30000000000001"/>
    <n v="118.2"/>
    <n v="138.1"/>
    <n v="134.1"/>
    <n v="162.69999999999999"/>
    <n v="105"/>
    <n v="131.4"/>
    <n v="125.4"/>
    <n v="137.4"/>
    <n v="131.80000000000001"/>
    <n v="130.89230769230772"/>
    <n v="135.5"/>
    <n v="135"/>
    <n v="130.6"/>
    <n v="134.4"/>
    <n v="118.4"/>
    <n v="129.6"/>
    <n v="127"/>
    <s v="NA"/>
    <n v="128"/>
    <n v="128"/>
    <n v="125.2"/>
    <n v="123.2"/>
    <n v="124.2"/>
    <n v="114.4"/>
    <n v="127.9"/>
    <n v="121.7"/>
    <n v="129"/>
  </r>
  <r>
    <x v="1"/>
    <n v="2016"/>
    <s v="April"/>
    <x v="3"/>
    <d v="2016-04-01T00:00:00"/>
    <x v="83"/>
    <n v="139.30000000000001"/>
    <n v="119.9"/>
    <n v="130.19999999999999"/>
    <n v="108.9"/>
    <n v="131.1"/>
    <n v="136.80000000000001"/>
    <n v="176.9"/>
    <n v="109.1"/>
    <n v="140.4"/>
    <n v="121.1"/>
    <n v="135.9"/>
    <n v="131.80000000000001"/>
    <n v="131.25384615384615"/>
    <n v="141.5"/>
    <n v="126.8"/>
    <n v="120.5"/>
    <n v="125.8"/>
    <n v="117.6"/>
    <n v="122.67500000000001"/>
    <n v="114.6"/>
    <s v="125.6"/>
    <n v="122.8"/>
    <n v="122.8"/>
    <n v="120"/>
    <n v="119.5"/>
    <n v="119.75"/>
    <n v="110"/>
    <n v="127.6"/>
    <n v="118.2"/>
    <n v="125.3"/>
  </r>
  <r>
    <x v="2"/>
    <n v="2016"/>
    <s v="April"/>
    <x v="3"/>
    <d v="2016-04-01T00:00:00"/>
    <x v="84"/>
    <n v="136.80000000000001"/>
    <n v="122"/>
    <n v="130.9"/>
    <n v="114.8"/>
    <n v="134.80000000000001"/>
    <n v="135"/>
    <n v="167.5"/>
    <n v="106.4"/>
    <n v="134.4"/>
    <n v="123.6"/>
    <n v="136.69999999999999"/>
    <n v="131.80000000000001"/>
    <n v="130.86923076923077"/>
    <n v="137.1"/>
    <n v="131.80000000000001"/>
    <n v="126.4"/>
    <n v="131"/>
    <n v="118.1"/>
    <n v="126.82500000000002"/>
    <n v="122.3"/>
    <s v="125.6"/>
    <n v="125.5"/>
    <n v="125.5"/>
    <n v="123.2"/>
    <n v="121.1"/>
    <n v="122.15"/>
    <n v="112.1"/>
    <n v="127.7"/>
    <n v="120"/>
    <n v="127.3"/>
  </r>
  <r>
    <x v="0"/>
    <n v="2016"/>
    <s v="May"/>
    <x v="4"/>
    <d v="2016-05-01T00:00:00"/>
    <x v="85"/>
    <n v="137.5"/>
    <n v="124.4"/>
    <n v="132.4"/>
    <n v="118.2"/>
    <n v="138.1"/>
    <n v="141.80000000000001"/>
    <n v="166"/>
    <n v="107.5"/>
    <n v="132.19999999999999"/>
    <n v="126.1"/>
    <n v="138.30000000000001"/>
    <n v="133.6"/>
    <n v="132.59230769230768"/>
    <n v="136"/>
    <n v="135.4"/>
    <n v="131.1"/>
    <n v="134.80000000000001"/>
    <n v="119.7"/>
    <n v="130.25"/>
    <n v="127.4"/>
    <s v="NA"/>
    <n v="128.5"/>
    <n v="128.5"/>
    <n v="125.8"/>
    <n v="123.6"/>
    <n v="124.69999999999999"/>
    <n v="115.1"/>
    <n v="129.1"/>
    <n v="122.5"/>
    <n v="130.30000000000001"/>
  </r>
  <r>
    <x v="1"/>
    <n v="2016"/>
    <s v="May"/>
    <x v="4"/>
    <d v="2016-05-01T00:00:00"/>
    <x v="72"/>
    <n v="142.1"/>
    <n v="127"/>
    <n v="130.4"/>
    <n v="109.6"/>
    <n v="133.5"/>
    <n v="151.4"/>
    <n v="182.8"/>
    <n v="111.1"/>
    <n v="141.5"/>
    <n v="121.5"/>
    <n v="136.30000000000001"/>
    <n v="134.6"/>
    <n v="134.36923076923074"/>
    <n v="142.19999999999999"/>
    <n v="127.2"/>
    <n v="120.7"/>
    <n v="126.2"/>
    <n v="118.5"/>
    <n v="123.15"/>
    <n v="115"/>
    <s v="126"/>
    <n v="123.2"/>
    <n v="123.2"/>
    <n v="120.3"/>
    <n v="119.8"/>
    <n v="120.05"/>
    <n v="110.7"/>
    <n v="128"/>
    <n v="118.7"/>
    <n v="126.6"/>
  </r>
  <r>
    <x v="2"/>
    <n v="2016"/>
    <s v="May"/>
    <x v="4"/>
    <d v="2016-05-01T00:00:00"/>
    <x v="77"/>
    <n v="139.1"/>
    <n v="125.4"/>
    <n v="131.69999999999999"/>
    <n v="115"/>
    <n v="136"/>
    <n v="145.1"/>
    <n v="171.7"/>
    <n v="108.7"/>
    <n v="135.30000000000001"/>
    <n v="124.2"/>
    <n v="137.4"/>
    <n v="134"/>
    <n v="133.1076923076923"/>
    <n v="137.69999999999999"/>
    <n v="132.19999999999999"/>
    <n v="126.8"/>
    <n v="131.4"/>
    <n v="119.2"/>
    <n v="127.39999999999999"/>
    <n v="122.7"/>
    <s v="126"/>
    <n v="126"/>
    <n v="126"/>
    <n v="123.7"/>
    <n v="121.5"/>
    <n v="122.6"/>
    <n v="112.8"/>
    <n v="128.5"/>
    <n v="120.7"/>
    <n v="128.6"/>
  </r>
  <r>
    <x v="0"/>
    <n v="2016"/>
    <s v="June"/>
    <x v="5"/>
    <d v="2016-06-01T00:00:00"/>
    <x v="86"/>
    <n v="138.6"/>
    <n v="126.6"/>
    <n v="133.6"/>
    <n v="118.6"/>
    <n v="137.4"/>
    <n v="152.5"/>
    <n v="169.2"/>
    <n v="108.8"/>
    <n v="133.1"/>
    <n v="126.4"/>
    <n v="139.19999999999999"/>
    <n v="136"/>
    <n v="134.50769230769231"/>
    <n v="137.19999999999999"/>
    <n v="136.30000000000001"/>
    <n v="131.6"/>
    <n v="135.6"/>
    <n v="119.9"/>
    <n v="130.85"/>
    <n v="128"/>
    <s v="NA"/>
    <n v="129.30000000000001"/>
    <n v="129.30000000000001"/>
    <n v="126.2"/>
    <n v="124.1"/>
    <n v="125.15"/>
    <n v="116.3"/>
    <n v="130.19999999999999"/>
    <n v="123.3"/>
    <n v="131.9"/>
  </r>
  <r>
    <x v="1"/>
    <n v="2016"/>
    <s v="June"/>
    <x v="5"/>
    <d v="2016-06-01T00:00:00"/>
    <x v="87"/>
    <n v="143.9"/>
    <n v="130.9"/>
    <n v="131"/>
    <n v="110.2"/>
    <n v="135.5"/>
    <n v="173.7"/>
    <n v="184.4"/>
    <n v="112"/>
    <n v="142.80000000000001"/>
    <n v="121.6"/>
    <n v="136.9"/>
    <n v="138.19999999999999"/>
    <n v="137.46153846153848"/>
    <n v="142.69999999999999"/>
    <n v="127.6"/>
    <n v="121.1"/>
    <n v="126.6"/>
    <n v="118.8"/>
    <n v="123.52499999999999"/>
    <n v="115.5"/>
    <s v="125.5"/>
    <n v="123.2"/>
    <n v="123.2"/>
    <n v="120.6"/>
    <n v="119.9"/>
    <n v="120.25"/>
    <n v="112.3"/>
    <n v="129.30000000000001"/>
    <n v="119.6"/>
    <n v="128.1"/>
  </r>
  <r>
    <x v="2"/>
    <n v="2016"/>
    <s v="June"/>
    <x v="5"/>
    <d v="2016-06-01T00:00:00"/>
    <x v="88"/>
    <n v="140.5"/>
    <n v="128.30000000000001"/>
    <n v="132.6"/>
    <n v="115.5"/>
    <n v="136.5"/>
    <n v="159.69999999999999"/>
    <n v="174.3"/>
    <n v="109.9"/>
    <n v="136.30000000000001"/>
    <n v="124.4"/>
    <n v="138.1"/>
    <n v="136.80000000000001"/>
    <n v="135.43076923076922"/>
    <n v="138.69999999999999"/>
    <n v="132.9"/>
    <n v="127.2"/>
    <n v="132"/>
    <n v="119.4"/>
    <n v="127.875"/>
    <n v="123.3"/>
    <s v="125.5"/>
    <n v="126.4"/>
    <n v="126.4"/>
    <n v="124.1"/>
    <n v="121.7"/>
    <n v="122.9"/>
    <n v="114.2"/>
    <n v="129.69999999999999"/>
    <n v="121.5"/>
    <n v="130.1"/>
  </r>
  <r>
    <x v="0"/>
    <n v="2016"/>
    <s v="July"/>
    <x v="6"/>
    <d v="2016-07-01T00:00:00"/>
    <x v="89"/>
    <n v="139.5"/>
    <n v="129.6"/>
    <n v="134.5"/>
    <n v="119.5"/>
    <n v="138.5"/>
    <n v="158.19999999999999"/>
    <n v="171.8"/>
    <n v="110.3"/>
    <n v="134.30000000000001"/>
    <n v="127.3"/>
    <n v="139.9"/>
    <n v="137.6"/>
    <n v="136.17692307692306"/>
    <n v="138"/>
    <n v="137.19999999999999"/>
    <n v="132.19999999999999"/>
    <n v="136.5"/>
    <n v="120.9"/>
    <n v="131.69999999999999"/>
    <n v="128.19999999999999"/>
    <s v="NA"/>
    <n v="130"/>
    <n v="130"/>
    <n v="126.7"/>
    <n v="125.2"/>
    <n v="125.95"/>
    <n v="116.4"/>
    <n v="130.80000000000001"/>
    <n v="123.8"/>
    <n v="133"/>
  </r>
  <r>
    <x v="1"/>
    <n v="2016"/>
    <s v="July"/>
    <x v="6"/>
    <d v="2016-07-01T00:00:00"/>
    <x v="77"/>
    <n v="144.19999999999999"/>
    <n v="136.6"/>
    <n v="131.80000000000001"/>
    <n v="111"/>
    <n v="137"/>
    <n v="179.5"/>
    <n v="188.4"/>
    <n v="113.3"/>
    <n v="143.9"/>
    <n v="121.7"/>
    <n v="137.5"/>
    <n v="139.80000000000001"/>
    <n v="139.34615384615387"/>
    <n v="142.9"/>
    <n v="127.9"/>
    <n v="121.1"/>
    <n v="126.9"/>
    <n v="120"/>
    <n v="123.97499999999999"/>
    <n v="115.5"/>
    <s v="126.4"/>
    <n v="123.5"/>
    <n v="123.5"/>
    <n v="120.9"/>
    <n v="120.3"/>
    <n v="120.6"/>
    <n v="111.7"/>
    <n v="130.80000000000001"/>
    <n v="119.9"/>
    <n v="129"/>
  </r>
  <r>
    <x v="2"/>
    <n v="2016"/>
    <s v="July"/>
    <x v="6"/>
    <d v="2016-07-01T00:00:00"/>
    <x v="90"/>
    <n v="141.19999999999999"/>
    <n v="132.30000000000001"/>
    <n v="133.5"/>
    <n v="116.4"/>
    <n v="137.80000000000001"/>
    <n v="165.4"/>
    <n v="177.4"/>
    <n v="111.3"/>
    <n v="137.5"/>
    <n v="125"/>
    <n v="138.80000000000001"/>
    <n v="138.4"/>
    <n v="137.19230769230768"/>
    <n v="139.30000000000001"/>
    <n v="133.5"/>
    <n v="127.6"/>
    <n v="132.69999999999999"/>
    <n v="120.5"/>
    <n v="128.57499999999999"/>
    <n v="123.4"/>
    <s v="126.4"/>
    <n v="126.9"/>
    <n v="126.9"/>
    <n v="124.5"/>
    <n v="122.4"/>
    <n v="123.45"/>
    <n v="113.9"/>
    <n v="130.80000000000001"/>
    <n v="121.9"/>
    <n v="131.1"/>
  </r>
  <r>
    <x v="0"/>
    <n v="2016"/>
    <s v="August"/>
    <x v="7"/>
    <d v="2016-08-01T00:00:00"/>
    <x v="91"/>
    <n v="138.80000000000001"/>
    <n v="130.30000000000001"/>
    <n v="135.30000000000001"/>
    <n v="119.9"/>
    <n v="140.19999999999999"/>
    <n v="156.9"/>
    <n v="172.2"/>
    <n v="112.1"/>
    <n v="134.9"/>
    <n v="128.1"/>
    <n v="140.69999999999999"/>
    <n v="138"/>
    <n v="136.73076923076923"/>
    <n v="138.9"/>
    <n v="137.80000000000001"/>
    <n v="133"/>
    <n v="137.1"/>
    <n v="122"/>
    <n v="132.47499999999999"/>
    <n v="129.1"/>
    <s v="NA"/>
    <n v="130.6"/>
    <n v="130.6"/>
    <n v="127"/>
    <n v="125.5"/>
    <n v="126.25"/>
    <n v="116"/>
    <n v="131.9"/>
    <n v="124.2"/>
    <n v="133.5"/>
  </r>
  <r>
    <x v="1"/>
    <n v="2016"/>
    <s v="August"/>
    <x v="7"/>
    <d v="2016-08-01T00:00:00"/>
    <x v="85"/>
    <n v="140.30000000000001"/>
    <n v="133.69999999999999"/>
    <n v="132.19999999999999"/>
    <n v="111.8"/>
    <n v="135.80000000000001"/>
    <n v="163.5"/>
    <n v="182.3"/>
    <n v="114.6"/>
    <n v="144.6"/>
    <n v="121.9"/>
    <n v="138.1"/>
    <n v="137.6"/>
    <n v="137.2307692307692"/>
    <n v="143.6"/>
    <n v="128.30000000000001"/>
    <n v="121.4"/>
    <n v="127.3"/>
    <n v="120.9"/>
    <n v="124.47499999999999"/>
    <n v="114.7"/>
    <s v="127.3"/>
    <n v="123.9"/>
    <n v="123.9"/>
    <n v="121.2"/>
    <n v="120.6"/>
    <n v="120.9"/>
    <n v="110.4"/>
    <n v="131.5"/>
    <n v="119.9"/>
    <n v="128.4"/>
  </r>
  <r>
    <x v="2"/>
    <n v="2016"/>
    <s v="August"/>
    <x v="7"/>
    <d v="2016-08-01T00:00:00"/>
    <x v="89"/>
    <n v="139.30000000000001"/>
    <n v="131.6"/>
    <n v="134.1"/>
    <n v="116.9"/>
    <n v="138.1"/>
    <n v="159.1"/>
    <n v="175.6"/>
    <n v="112.9"/>
    <n v="138.1"/>
    <n v="125.5"/>
    <n v="139.5"/>
    <n v="137.9"/>
    <n v="136.76153846153846"/>
    <n v="140.19999999999999"/>
    <n v="134.1"/>
    <n v="128.19999999999999"/>
    <n v="133.19999999999999"/>
    <n v="121.5"/>
    <n v="129.25"/>
    <n v="123.6"/>
    <s v="127.3"/>
    <n v="127.4"/>
    <n v="127.4"/>
    <n v="124.8"/>
    <n v="122.7"/>
    <n v="123.75"/>
    <n v="113.1"/>
    <n v="131.69999999999999"/>
    <n v="122.1"/>
    <n v="131.1"/>
  </r>
  <r>
    <x v="0"/>
    <n v="2016"/>
    <s v="September"/>
    <x v="8"/>
    <d v="2016-09-01T00:00:00"/>
    <x v="92"/>
    <n v="138.19999999999999"/>
    <n v="130.5"/>
    <n v="135.5"/>
    <n v="120.2"/>
    <n v="139.19999999999999"/>
    <n v="149.5"/>
    <n v="170.4"/>
    <n v="113.1"/>
    <n v="135.80000000000001"/>
    <n v="128.80000000000001"/>
    <n v="141.5"/>
    <n v="137.19999999999999"/>
    <n v="136.2076923076923"/>
    <n v="139.9"/>
    <n v="138.5"/>
    <n v="133.5"/>
    <n v="137.80000000000001"/>
    <n v="122.8"/>
    <n v="133.15"/>
    <n v="129.69999999999999"/>
    <s v="NA"/>
    <n v="131.1"/>
    <n v="131.1"/>
    <n v="127.8"/>
    <n v="125.7"/>
    <n v="126.75"/>
    <n v="117"/>
    <n v="132.19999999999999"/>
    <n v="124.9"/>
    <n v="133.4"/>
  </r>
  <r>
    <x v="1"/>
    <n v="2016"/>
    <s v="September"/>
    <x v="8"/>
    <d v="2016-09-01T00:00:00"/>
    <x v="93"/>
    <n v="137.69999999999999"/>
    <n v="130.6"/>
    <n v="132.6"/>
    <n v="111.9"/>
    <n v="132.5"/>
    <n v="152.9"/>
    <n v="173.6"/>
    <n v="115.1"/>
    <n v="144.80000000000001"/>
    <n v="122.1"/>
    <n v="138.80000000000001"/>
    <n v="135.69999999999999"/>
    <n v="135.10769230769228"/>
    <n v="143.9"/>
    <n v="128.69999999999999"/>
    <n v="121.6"/>
    <n v="127.7"/>
    <n v="121.2"/>
    <n v="124.8"/>
    <n v="114.8"/>
    <s v="127.9"/>
    <n v="124.3"/>
    <n v="124.3"/>
    <n v="121.4"/>
    <n v="120.8"/>
    <n v="121.1"/>
    <n v="111.8"/>
    <n v="131.6"/>
    <n v="120.5"/>
    <n v="128"/>
  </r>
  <r>
    <x v="2"/>
    <n v="2016"/>
    <s v="September"/>
    <x v="8"/>
    <d v="2016-09-01T00:00:00"/>
    <x v="94"/>
    <n v="138"/>
    <n v="130.5"/>
    <n v="134.4"/>
    <n v="117.2"/>
    <n v="136.1"/>
    <n v="150.69999999999999"/>
    <n v="171.5"/>
    <n v="113.8"/>
    <n v="138.80000000000001"/>
    <n v="126"/>
    <n v="140.19999999999999"/>
    <n v="136.6"/>
    <n v="135.66923076923075"/>
    <n v="141"/>
    <n v="134.6"/>
    <n v="128.6"/>
    <n v="133.80000000000001"/>
    <n v="122.1"/>
    <n v="129.77500000000001"/>
    <n v="124.1"/>
    <s v="127.9"/>
    <n v="127.9"/>
    <n v="127.9"/>
    <n v="125.4"/>
    <n v="122.9"/>
    <n v="124.15"/>
    <n v="114.3"/>
    <n v="131.80000000000001"/>
    <n v="122.8"/>
    <n v="130.9"/>
  </r>
  <r>
    <x v="0"/>
    <n v="2016"/>
    <s v="October"/>
    <x v="9"/>
    <d v="2016-10-01T00:00:00"/>
    <x v="95"/>
    <n v="137.6"/>
    <n v="130.1"/>
    <n v="136"/>
    <n v="120.8"/>
    <n v="138.4"/>
    <n v="149.19999999999999"/>
    <n v="170.2"/>
    <n v="113.4"/>
    <n v="136.30000000000001"/>
    <n v="128.69999999999999"/>
    <n v="142.4"/>
    <n v="137.4"/>
    <n v="136.2923076923077"/>
    <n v="140.9"/>
    <n v="139.6"/>
    <n v="134.30000000000001"/>
    <n v="138.80000000000001"/>
    <n v="123"/>
    <n v="133.92500000000001"/>
    <n v="129.80000000000001"/>
    <s v="NA"/>
    <n v="131.80000000000001"/>
    <n v="131.80000000000001"/>
    <n v="128.69999999999999"/>
    <n v="126.5"/>
    <n v="127.6"/>
    <n v="117.8"/>
    <n v="133"/>
    <n v="125.7"/>
    <n v="133.80000000000001"/>
  </r>
  <r>
    <x v="1"/>
    <n v="2016"/>
    <s v="October"/>
    <x v="9"/>
    <d v="2016-10-01T00:00:00"/>
    <x v="96"/>
    <n v="138.4"/>
    <n v="130.30000000000001"/>
    <n v="132.69999999999999"/>
    <n v="112.5"/>
    <n v="130.4"/>
    <n v="155.1"/>
    <n v="175.7"/>
    <n v="115.4"/>
    <n v="145.30000000000001"/>
    <n v="122.5"/>
    <n v="139.6"/>
    <n v="136.30000000000001"/>
    <n v="135.6076923076923"/>
    <n v="144.30000000000001"/>
    <n v="129.1"/>
    <n v="121.9"/>
    <n v="128"/>
    <n v="120.8"/>
    <n v="124.95"/>
    <n v="115.2"/>
    <s v="128.7"/>
    <n v="124.5"/>
    <n v="124.5"/>
    <n v="121.8"/>
    <n v="121.2"/>
    <n v="121.5"/>
    <n v="112.8"/>
    <n v="131.9"/>
    <n v="120.9"/>
    <n v="128.6"/>
  </r>
  <r>
    <x v="2"/>
    <n v="2016"/>
    <s v="October"/>
    <x v="9"/>
    <d v="2016-10-01T00:00:00"/>
    <x v="97"/>
    <n v="137.9"/>
    <n v="130.19999999999999"/>
    <n v="134.80000000000001"/>
    <n v="117.8"/>
    <n v="134.69999999999999"/>
    <n v="151.19999999999999"/>
    <n v="172.1"/>
    <n v="114.1"/>
    <n v="139.30000000000001"/>
    <n v="126.1"/>
    <n v="141.1"/>
    <n v="137"/>
    <n v="135.90769230769226"/>
    <n v="141.80000000000001"/>
    <n v="135.5"/>
    <n v="129.1"/>
    <n v="134.5"/>
    <n v="122.1"/>
    <n v="130.30000000000001"/>
    <n v="124.3"/>
    <s v="128.7"/>
    <n v="128.4"/>
    <n v="128.4"/>
    <n v="126.1"/>
    <n v="123.5"/>
    <n v="124.8"/>
    <n v="115.2"/>
    <n v="132.4"/>
    <n v="123.4"/>
    <n v="131.4"/>
  </r>
  <r>
    <x v="0"/>
    <n v="2016"/>
    <s v="November"/>
    <x v="10"/>
    <d v="2016-11-01T00:00:00"/>
    <x v="98"/>
    <n v="137.4"/>
    <n v="130.6"/>
    <n v="136.19999999999999"/>
    <n v="121.1"/>
    <n v="136.9"/>
    <n v="141.80000000000001"/>
    <n v="170"/>
    <n v="113.4"/>
    <n v="136.80000000000001"/>
    <n v="128.69999999999999"/>
    <n v="143.1"/>
    <n v="136.6"/>
    <n v="135.73846153846154"/>
    <n v="141.19999999999999"/>
    <n v="139.9"/>
    <n v="134.5"/>
    <n v="139.19999999999999"/>
    <n v="123.5"/>
    <n v="134.27499999999998"/>
    <n v="130.30000000000001"/>
    <s v="NA"/>
    <n v="132.1"/>
    <n v="132.1"/>
    <n v="129.1"/>
    <n v="126.9"/>
    <n v="128"/>
    <n v="118.2"/>
    <n v="133.69999999999999"/>
    <n v="126.1"/>
    <n v="133.6"/>
  </r>
  <r>
    <x v="1"/>
    <n v="2016"/>
    <s v="November"/>
    <x v="10"/>
    <d v="2016-11-01T00:00:00"/>
    <x v="99"/>
    <n v="138.5"/>
    <n v="134.1"/>
    <n v="132.9"/>
    <n v="112.6"/>
    <n v="130.80000000000001"/>
    <n v="142"/>
    <n v="174.9"/>
    <n v="115.6"/>
    <n v="145.4"/>
    <n v="122.7"/>
    <n v="140.30000000000001"/>
    <n v="135.19999999999999"/>
    <n v="135.01538461538462"/>
    <n v="144.30000000000001"/>
    <n v="129.6"/>
    <n v="122.1"/>
    <n v="128.5"/>
    <n v="121.3"/>
    <n v="125.375"/>
    <n v="116.2"/>
    <s v="129.1"/>
    <n v="124.7"/>
    <n v="124.7"/>
    <n v="122.1"/>
    <n v="121.7"/>
    <n v="121.9"/>
    <n v="113.4"/>
    <n v="132.1"/>
    <n v="121.3"/>
    <n v="128.5"/>
  </r>
  <r>
    <x v="2"/>
    <n v="2016"/>
    <s v="November"/>
    <x v="10"/>
    <d v="2016-11-01T00:00:00"/>
    <x v="100"/>
    <n v="137.80000000000001"/>
    <n v="132"/>
    <n v="135"/>
    <n v="118"/>
    <n v="134.1"/>
    <n v="141.9"/>
    <n v="171.7"/>
    <n v="114.1"/>
    <n v="139.69999999999999"/>
    <n v="126.2"/>
    <n v="141.80000000000001"/>
    <n v="136.1"/>
    <n v="135.36923076923077"/>
    <n v="142"/>
    <n v="135.80000000000001"/>
    <n v="129.30000000000001"/>
    <n v="135"/>
    <n v="122.6"/>
    <n v="130.67500000000001"/>
    <n v="125"/>
    <s v="129.1"/>
    <n v="128.6"/>
    <n v="128.6"/>
    <n v="126.4"/>
    <n v="124"/>
    <n v="125.2"/>
    <n v="115.7"/>
    <n v="132.80000000000001"/>
    <n v="123.8"/>
    <n v="131.19999999999999"/>
  </r>
  <r>
    <x v="0"/>
    <n v="2016"/>
    <s v="December"/>
    <x v="11"/>
    <d v="2016-12-01T00:00:00"/>
    <x v="101"/>
    <n v="137.30000000000001"/>
    <n v="131.6"/>
    <n v="136.30000000000001"/>
    <n v="121.6"/>
    <n v="135.6"/>
    <n v="127.5"/>
    <n v="167.9"/>
    <n v="113.8"/>
    <n v="137.5"/>
    <n v="129.1"/>
    <n v="143.6"/>
    <n v="134.69999999999999"/>
    <n v="134.54615384615383"/>
    <n v="142.4"/>
    <n v="140.4"/>
    <n v="135.19999999999999"/>
    <n v="139.69999999999999"/>
    <n v="121.9"/>
    <n v="134.30000000000001"/>
    <n v="132"/>
    <s v="NA"/>
    <n v="132.9"/>
    <n v="132.9"/>
    <n v="129.69999999999999"/>
    <n v="127.3"/>
    <n v="128.5"/>
    <n v="118.6"/>
    <n v="134.19999999999999"/>
    <n v="126.3"/>
    <n v="132.80000000000001"/>
  </r>
  <r>
    <x v="1"/>
    <n v="2016"/>
    <s v="December"/>
    <x v="11"/>
    <d v="2016-12-01T00:00:00"/>
    <x v="102"/>
    <n v="138.19999999999999"/>
    <n v="134.9"/>
    <n v="133.1"/>
    <n v="113.5"/>
    <n v="129.30000000000001"/>
    <n v="121.1"/>
    <n v="170.3"/>
    <n v="115.5"/>
    <n v="145.5"/>
    <n v="123.1"/>
    <n v="140.9"/>
    <n v="132.80000000000001"/>
    <n v="133.06153846153845"/>
    <n v="145"/>
    <n v="130"/>
    <n v="122.2"/>
    <n v="128.80000000000001"/>
    <n v="119.9"/>
    <n v="125.22499999999999"/>
    <n v="117.8"/>
    <s v="128.5"/>
    <n v="125"/>
    <n v="125"/>
    <n v="122.3"/>
    <n v="121.8"/>
    <n v="122.05"/>
    <n v="113.7"/>
    <n v="132.30000000000001"/>
    <n v="121.4"/>
    <n v="127.6"/>
  </r>
  <r>
    <x v="2"/>
    <n v="2016"/>
    <s v="December"/>
    <x v="11"/>
    <d v="2016-12-01T00:00:00"/>
    <x v="103"/>
    <n v="137.6"/>
    <n v="132.9"/>
    <n v="135.1"/>
    <n v="118.6"/>
    <n v="132.69999999999999"/>
    <n v="125.3"/>
    <n v="168.7"/>
    <n v="114.4"/>
    <n v="140.19999999999999"/>
    <n v="126.6"/>
    <n v="142.30000000000001"/>
    <n v="134"/>
    <n v="133.9"/>
    <n v="143.1"/>
    <n v="136.30000000000001"/>
    <n v="129.80000000000001"/>
    <n v="135.4"/>
    <n v="121.1"/>
    <n v="130.65"/>
    <n v="126.6"/>
    <s v="128.5"/>
    <n v="129.19999999999999"/>
    <n v="129.19999999999999"/>
    <n v="126.9"/>
    <n v="124.2"/>
    <n v="125.55000000000001"/>
    <n v="116"/>
    <n v="133.1"/>
    <n v="123.9"/>
    <n v="130.4"/>
  </r>
  <r>
    <x v="0"/>
    <n v="2017"/>
    <s v="January"/>
    <x v="0"/>
    <d v="2017-01-01T00:00:00"/>
    <x v="104"/>
    <n v="137.80000000000001"/>
    <n v="131.9"/>
    <n v="136.69999999999999"/>
    <n v="122"/>
    <n v="136"/>
    <n v="119.8"/>
    <n v="161.69999999999999"/>
    <n v="114.8"/>
    <n v="136.9"/>
    <n v="129"/>
    <n v="143.9"/>
    <n v="133.69999999999999"/>
    <n v="133.63846153846154"/>
    <n v="143.1"/>
    <n v="140.69999999999999"/>
    <n v="135.80000000000001"/>
    <n v="140"/>
    <n v="122.3"/>
    <n v="134.69999999999999"/>
    <n v="132.1"/>
    <s v="NA"/>
    <n v="133.19999999999999"/>
    <n v="133.19999999999999"/>
    <n v="129.9"/>
    <n v="127"/>
    <n v="128.44999999999999"/>
    <n v="119.1"/>
    <n v="134.6"/>
    <n v="126.6"/>
    <n v="132.4"/>
  </r>
  <r>
    <x v="1"/>
    <n v="2017"/>
    <s v="January"/>
    <x v="0"/>
    <d v="2017-01-01T00:00:00"/>
    <x v="105"/>
    <n v="138.9"/>
    <n v="132.6"/>
    <n v="133.1"/>
    <n v="114"/>
    <n v="129.6"/>
    <n v="118.7"/>
    <n v="155.1"/>
    <n v="117.3"/>
    <n v="144.9"/>
    <n v="123.2"/>
    <n v="141.6"/>
    <n v="132"/>
    <n v="131.78461538461539"/>
    <n v="145.6"/>
    <n v="130.19999999999999"/>
    <n v="122.3"/>
    <n v="129"/>
    <n v="120.9"/>
    <n v="125.6"/>
    <n v="118"/>
    <s v="129.6"/>
    <n v="125.1"/>
    <n v="125.1"/>
    <n v="122.6"/>
    <n v="122"/>
    <n v="122.3"/>
    <n v="115.2"/>
    <n v="132.4"/>
    <n v="122.1"/>
    <n v="127.8"/>
  </r>
  <r>
    <x v="2"/>
    <n v="2017"/>
    <s v="January"/>
    <x v="0"/>
    <d v="2017-01-01T00:00:00"/>
    <x v="106"/>
    <n v="138.19999999999999"/>
    <n v="132.19999999999999"/>
    <n v="135.4"/>
    <n v="119.1"/>
    <n v="133"/>
    <n v="119.4"/>
    <n v="159.5"/>
    <n v="115.6"/>
    <n v="139.6"/>
    <n v="126.6"/>
    <n v="142.80000000000001"/>
    <n v="133.1"/>
    <n v="132.86923076923074"/>
    <n v="143.80000000000001"/>
    <n v="136.6"/>
    <n v="130.19999999999999"/>
    <n v="135.6"/>
    <n v="121.7"/>
    <n v="131.02500000000001"/>
    <n v="126.8"/>
    <s v="129.6"/>
    <n v="129.4"/>
    <n v="129.4"/>
    <n v="127.1"/>
    <n v="124.2"/>
    <n v="125.65"/>
    <n v="117"/>
    <n v="133.30000000000001"/>
    <n v="124.4"/>
    <n v="130.30000000000001"/>
  </r>
  <r>
    <x v="0"/>
    <n v="2017"/>
    <s v="February"/>
    <x v="1"/>
    <d v="2017-02-01T00:00:00"/>
    <x v="107"/>
    <n v="138.30000000000001"/>
    <n v="129.30000000000001"/>
    <n v="137.19999999999999"/>
    <n v="122.1"/>
    <n v="138.69999999999999"/>
    <n v="119.1"/>
    <n v="156.9"/>
    <n v="116.2"/>
    <n v="136"/>
    <n v="129.4"/>
    <n v="144.4"/>
    <n v="133.6"/>
    <n v="133.42307692307693"/>
    <n v="143.69999999999999"/>
    <n v="140.9"/>
    <n v="135.80000000000001"/>
    <n v="140.19999999999999"/>
    <n v="123.2"/>
    <n v="135.02500000000001"/>
    <n v="133.19999999999999"/>
    <s v="NA"/>
    <n v="133.6"/>
    <n v="133.6"/>
    <n v="130.1"/>
    <n v="127.7"/>
    <n v="128.9"/>
    <n v="119.5"/>
    <n v="134.9"/>
    <n v="127"/>
    <n v="132.6"/>
  </r>
  <r>
    <x v="1"/>
    <n v="2017"/>
    <s v="February"/>
    <x v="1"/>
    <d v="2017-02-01T00:00:00"/>
    <x v="106"/>
    <n v="139.80000000000001"/>
    <n v="129.30000000000001"/>
    <n v="133.5"/>
    <n v="114.3"/>
    <n v="131.4"/>
    <n v="120.2"/>
    <n v="143.1"/>
    <n v="119.5"/>
    <n v="144"/>
    <n v="123.4"/>
    <n v="141.9"/>
    <n v="132.1"/>
    <n v="131.17692307692309"/>
    <n v="146.30000000000001"/>
    <n v="130.5"/>
    <n v="122.5"/>
    <n v="129.30000000000001"/>
    <n v="121.7"/>
    <n v="126"/>
    <n v="119.2"/>
    <s v="130.5"/>
    <n v="125.3"/>
    <n v="125.3"/>
    <n v="122.9"/>
    <n v="122.2"/>
    <n v="122.55000000000001"/>
    <n v="115.5"/>
    <n v="132.4"/>
    <n v="122.4"/>
    <n v="128.19999999999999"/>
  </r>
  <r>
    <x v="2"/>
    <n v="2017"/>
    <s v="February"/>
    <x v="1"/>
    <d v="2017-02-01T00:00:00"/>
    <x v="104"/>
    <n v="138.80000000000001"/>
    <n v="129.30000000000001"/>
    <n v="135.80000000000001"/>
    <n v="119.2"/>
    <n v="135.30000000000001"/>
    <n v="119.5"/>
    <n v="152.19999999999999"/>
    <n v="117.3"/>
    <n v="138.69999999999999"/>
    <n v="126.9"/>
    <n v="143.19999999999999"/>
    <n v="133"/>
    <n v="132.48461538461541"/>
    <n v="144.4"/>
    <n v="136.80000000000001"/>
    <n v="130.30000000000001"/>
    <n v="135.9"/>
    <n v="122.6"/>
    <n v="131.4"/>
    <n v="127.9"/>
    <s v="130.5"/>
    <n v="129.69999999999999"/>
    <n v="129.69999999999999"/>
    <n v="127.4"/>
    <n v="124.6"/>
    <n v="126"/>
    <n v="117.4"/>
    <n v="133.4"/>
    <n v="124.8"/>
    <n v="130.6"/>
  </r>
  <r>
    <x v="0"/>
    <n v="2017"/>
    <s v="March"/>
    <x v="2"/>
    <d v="2017-03-01T00:00:00"/>
    <x v="108"/>
    <n v="138.80000000000001"/>
    <n v="128.80000000000001"/>
    <n v="137.19999999999999"/>
    <n v="121.6"/>
    <n v="139.69999999999999"/>
    <n v="119.7"/>
    <n v="148"/>
    <n v="116.9"/>
    <n v="135.6"/>
    <n v="129.80000000000001"/>
    <n v="145.4"/>
    <n v="133.4"/>
    <n v="132.96153846153848"/>
    <n v="144.19999999999999"/>
    <n v="141.6"/>
    <n v="136.19999999999999"/>
    <n v="140.80000000000001"/>
    <n v="123.3"/>
    <n v="135.47499999999999"/>
    <n v="134.19999999999999"/>
    <s v="NA"/>
    <n v="134.1"/>
    <n v="134.1"/>
    <n v="130.6"/>
    <n v="128.30000000000001"/>
    <n v="129.44999999999999"/>
    <n v="119.8"/>
    <n v="135.19999999999999"/>
    <n v="127.4"/>
    <n v="132.80000000000001"/>
  </r>
  <r>
    <x v="1"/>
    <n v="2017"/>
    <s v="March"/>
    <x v="2"/>
    <d v="2017-03-01T00:00:00"/>
    <x v="109"/>
    <n v="139.4"/>
    <n v="128.4"/>
    <n v="134.9"/>
    <n v="114"/>
    <n v="136.80000000000001"/>
    <n v="122.2"/>
    <n v="135.80000000000001"/>
    <n v="120.3"/>
    <n v="142.6"/>
    <n v="123.6"/>
    <n v="142.4"/>
    <n v="132.6"/>
    <n v="131.2076923076923"/>
    <n v="147.5"/>
    <n v="130.80000000000001"/>
    <n v="122.8"/>
    <n v="129.6"/>
    <n v="121.7"/>
    <n v="126.22500000000001"/>
    <n v="120.8"/>
    <s v="131.1"/>
    <n v="125.6"/>
    <n v="125.6"/>
    <n v="123.1"/>
    <n v="122.4"/>
    <n v="122.75"/>
    <n v="115.6"/>
    <n v="132.80000000000001"/>
    <n v="122.6"/>
    <n v="128.69999999999999"/>
  </r>
  <r>
    <x v="2"/>
    <n v="2017"/>
    <s v="March"/>
    <x v="2"/>
    <d v="2017-03-01T00:00:00"/>
    <x v="107"/>
    <n v="139"/>
    <n v="128.6"/>
    <n v="136.30000000000001"/>
    <n v="118.8"/>
    <n v="138.30000000000001"/>
    <n v="120.5"/>
    <n v="143.9"/>
    <n v="118"/>
    <n v="137.9"/>
    <n v="127.2"/>
    <n v="144"/>
    <n v="133.1"/>
    <n v="132.22307692307692"/>
    <n v="145.1"/>
    <n v="137.30000000000001"/>
    <n v="130.6"/>
    <n v="136.4"/>
    <n v="122.6"/>
    <n v="131.72499999999999"/>
    <n v="129.1"/>
    <s v="131.1"/>
    <n v="130.1"/>
    <n v="130.1"/>
    <n v="127.8"/>
    <n v="125"/>
    <n v="126.4"/>
    <n v="117.6"/>
    <n v="133.80000000000001"/>
    <n v="125.1"/>
    <n v="130.9"/>
  </r>
  <r>
    <x v="0"/>
    <n v="2017"/>
    <s v="April"/>
    <x v="3"/>
    <d v="2017-04-01T00:00:00"/>
    <x v="110"/>
    <n v="138.69999999999999"/>
    <n v="127.1"/>
    <n v="137.69999999999999"/>
    <n v="121.3"/>
    <n v="141.80000000000001"/>
    <n v="121.5"/>
    <n v="144.5"/>
    <n v="117.4"/>
    <n v="134.1"/>
    <n v="130"/>
    <n v="145.5"/>
    <n v="133.5"/>
    <n v="132.7923076923077"/>
    <n v="144.4"/>
    <n v="142.4"/>
    <n v="136.80000000000001"/>
    <n v="141.6"/>
    <n v="123.7"/>
    <n v="136.12500000000003"/>
    <n v="135"/>
    <s v="NA"/>
    <n v="134.30000000000001"/>
    <n v="134.30000000000001"/>
    <n v="131"/>
    <n v="128.30000000000001"/>
    <n v="129.65"/>
    <n v="119.2"/>
    <n v="135.69999999999999"/>
    <n v="127.5"/>
    <n v="132.9"/>
  </r>
  <r>
    <x v="1"/>
    <n v="2017"/>
    <s v="April"/>
    <x v="3"/>
    <d v="2017-04-01T00:00:00"/>
    <x v="109"/>
    <n v="140.6"/>
    <n v="124.5"/>
    <n v="136.30000000000001"/>
    <n v="113.5"/>
    <n v="137.69999999999999"/>
    <n v="127.1"/>
    <n v="133.80000000000001"/>
    <n v="120.8"/>
    <n v="141.30000000000001"/>
    <n v="123.8"/>
    <n v="142.6"/>
    <n v="133.4"/>
    <n v="131.3923076923077"/>
    <n v="148"/>
    <n v="131.19999999999999"/>
    <n v="123"/>
    <n v="130"/>
    <n v="122.2"/>
    <n v="126.6"/>
    <n v="121.4"/>
    <s v="131.7"/>
    <n v="126"/>
    <n v="126"/>
    <n v="123.4"/>
    <n v="122.6"/>
    <n v="123"/>
    <n v="114.3"/>
    <n v="133.6"/>
    <n v="122.5"/>
    <n v="129.1"/>
  </r>
  <r>
    <x v="2"/>
    <n v="2017"/>
    <s v="April"/>
    <x v="3"/>
    <d v="2017-04-01T00:00:00"/>
    <x v="111"/>
    <n v="139.4"/>
    <n v="126.1"/>
    <n v="137.19999999999999"/>
    <n v="118.4"/>
    <n v="139.9"/>
    <n v="123.4"/>
    <n v="140.9"/>
    <n v="118.5"/>
    <n v="136.5"/>
    <n v="127.4"/>
    <n v="144.19999999999999"/>
    <n v="133.5"/>
    <n v="132.1846153846154"/>
    <n v="145.4"/>
    <n v="138"/>
    <n v="131.1"/>
    <n v="137"/>
    <n v="123.1"/>
    <n v="132.30000000000001"/>
    <n v="129.80000000000001"/>
    <s v="131.7"/>
    <n v="130.4"/>
    <n v="130.4"/>
    <n v="128.1"/>
    <n v="125.1"/>
    <n v="126.6"/>
    <n v="116.6"/>
    <n v="134.5"/>
    <n v="125.1"/>
    <n v="131.1"/>
  </r>
  <r>
    <x v="0"/>
    <n v="2017"/>
    <s v="May"/>
    <x v="4"/>
    <d v="2017-05-01T00:00:00"/>
    <x v="104"/>
    <n v="140.30000000000001"/>
    <n v="126.8"/>
    <n v="138.19999999999999"/>
    <n v="120.8"/>
    <n v="140.19999999999999"/>
    <n v="123.8"/>
    <n v="141.80000000000001"/>
    <n v="118.6"/>
    <n v="134"/>
    <n v="130.30000000000001"/>
    <n v="145.80000000000001"/>
    <n v="133.80000000000001"/>
    <n v="132.88461538461536"/>
    <n v="145.5"/>
    <n v="142.5"/>
    <n v="137.30000000000001"/>
    <n v="141.80000000000001"/>
    <n v="123.7"/>
    <n v="136.32500000000002"/>
    <n v="135"/>
    <s v="NA"/>
    <n v="134.9"/>
    <n v="134.9"/>
    <n v="131.4"/>
    <n v="129.4"/>
    <n v="130.4"/>
    <n v="119.4"/>
    <n v="136.30000000000001"/>
    <n v="127.9"/>
    <n v="133.30000000000001"/>
  </r>
  <r>
    <x v="1"/>
    <n v="2017"/>
    <s v="May"/>
    <x v="4"/>
    <d v="2017-05-01T00:00:00"/>
    <x v="101"/>
    <n v="144.1"/>
    <n v="125.6"/>
    <n v="136.80000000000001"/>
    <n v="113.4"/>
    <n v="135.19999999999999"/>
    <n v="129.19999999999999"/>
    <n v="131.5"/>
    <n v="121"/>
    <n v="139.9"/>
    <n v="123.8"/>
    <n v="142.9"/>
    <n v="133.6"/>
    <n v="131.50769230769231"/>
    <n v="148.30000000000001"/>
    <n v="131.5"/>
    <n v="123.2"/>
    <n v="130.19999999999999"/>
    <n v="122"/>
    <n v="126.72499999999999"/>
    <n v="120.1"/>
    <s v="132.1"/>
    <n v="126.5"/>
    <n v="126.5"/>
    <n v="123.6"/>
    <n v="122.8"/>
    <n v="123.19999999999999"/>
    <n v="114.3"/>
    <n v="133.80000000000001"/>
    <n v="122.6"/>
    <n v="129.30000000000001"/>
  </r>
  <r>
    <x v="2"/>
    <n v="2017"/>
    <s v="May"/>
    <x v="4"/>
    <d v="2017-05-01T00:00:00"/>
    <x v="112"/>
    <n v="141.6"/>
    <n v="126.3"/>
    <n v="137.69999999999999"/>
    <n v="118.1"/>
    <n v="137.9"/>
    <n v="125.6"/>
    <n v="138.30000000000001"/>
    <n v="119.4"/>
    <n v="136"/>
    <n v="127.6"/>
    <n v="144.5"/>
    <n v="133.69999999999999"/>
    <n v="132.27692307692308"/>
    <n v="146.19999999999999"/>
    <n v="138.19999999999999"/>
    <n v="131.4"/>
    <n v="137.19999999999999"/>
    <n v="123"/>
    <n v="132.44999999999999"/>
    <n v="129.4"/>
    <s v="132.1"/>
    <n v="130.9"/>
    <n v="130.9"/>
    <n v="128.4"/>
    <n v="125.7"/>
    <n v="127.05000000000001"/>
    <n v="116.7"/>
    <n v="134.80000000000001"/>
    <n v="125.3"/>
    <n v="131.4"/>
  </r>
  <r>
    <x v="0"/>
    <n v="2017"/>
    <s v="June"/>
    <x v="5"/>
    <d v="2017-06-01T00:00:00"/>
    <x v="113"/>
    <n v="143.69999999999999"/>
    <n v="128"/>
    <n v="138.6"/>
    <n v="120.9"/>
    <n v="140.9"/>
    <n v="128.80000000000001"/>
    <n v="140.19999999999999"/>
    <n v="118.9"/>
    <n v="133.5"/>
    <n v="130.4"/>
    <n v="146.5"/>
    <n v="134.9"/>
    <n v="133.75384615384615"/>
    <n v="145.80000000000001"/>
    <n v="143.1"/>
    <n v="137.69999999999999"/>
    <n v="142.30000000000001"/>
    <n v="124.1"/>
    <n v="136.79999999999998"/>
    <n v="134.80000000000001"/>
    <s v="NA"/>
    <n v="135.19999999999999"/>
    <n v="135.19999999999999"/>
    <n v="131.30000000000001"/>
    <n v="129.80000000000001"/>
    <n v="130.55000000000001"/>
    <n v="119.4"/>
    <n v="136.9"/>
    <n v="128.1"/>
    <n v="133.9"/>
  </r>
  <r>
    <x v="1"/>
    <n v="2017"/>
    <s v="June"/>
    <x v="5"/>
    <d v="2017-06-01T00:00:00"/>
    <x v="112"/>
    <n v="148.69999999999999"/>
    <n v="128.30000000000001"/>
    <n v="137.30000000000001"/>
    <n v="113.5"/>
    <n v="137.19999999999999"/>
    <n v="142.19999999999999"/>
    <n v="128.19999999999999"/>
    <n v="120.9"/>
    <n v="138.80000000000001"/>
    <n v="124.2"/>
    <n v="143.1"/>
    <n v="135.69999999999999"/>
    <n v="133.15384615384616"/>
    <n v="148.6"/>
    <n v="131.5"/>
    <n v="123.2"/>
    <n v="130.19999999999999"/>
    <n v="122.5"/>
    <n v="126.85"/>
    <n v="119"/>
    <s v="131.4"/>
    <n v="126.8"/>
    <n v="126.8"/>
    <n v="123.8"/>
    <n v="122.9"/>
    <n v="123.35"/>
    <n v="113.9"/>
    <n v="134.30000000000001"/>
    <n v="122.7"/>
    <n v="129.9"/>
  </r>
  <r>
    <x v="2"/>
    <n v="2017"/>
    <s v="June"/>
    <x v="5"/>
    <d v="2017-06-01T00:00:00"/>
    <x v="107"/>
    <n v="145.5"/>
    <n v="128.1"/>
    <n v="138.1"/>
    <n v="118.2"/>
    <n v="139.19999999999999"/>
    <n v="133.30000000000001"/>
    <n v="136.19999999999999"/>
    <n v="119.6"/>
    <n v="135.30000000000001"/>
    <n v="127.8"/>
    <n v="144.9"/>
    <n v="135.19999999999999"/>
    <n v="133.43846153846155"/>
    <n v="146.5"/>
    <n v="138.5"/>
    <n v="131.69999999999999"/>
    <n v="137.5"/>
    <n v="123.4"/>
    <n v="132.77500000000001"/>
    <n v="128.80000000000001"/>
    <s v="131.4"/>
    <n v="131.19999999999999"/>
    <n v="131.19999999999999"/>
    <n v="128.5"/>
    <n v="125.9"/>
    <n v="127.2"/>
    <n v="116.5"/>
    <n v="135.4"/>
    <n v="125.5"/>
    <n v="132"/>
  </r>
  <r>
    <x v="0"/>
    <n v="2017"/>
    <s v="July"/>
    <x v="6"/>
    <d v="2017-07-01T00:00:00"/>
    <x v="114"/>
    <n v="144.19999999999999"/>
    <n v="129.80000000000001"/>
    <n v="139"/>
    <n v="120.9"/>
    <n v="143.9"/>
    <n v="151.5"/>
    <n v="138.1"/>
    <n v="120"/>
    <n v="133.9"/>
    <n v="131.4"/>
    <n v="147.69999999999999"/>
    <n v="138.5"/>
    <n v="136.37692307692308"/>
    <n v="147.4"/>
    <n v="144.30000000000001"/>
    <n v="138.1"/>
    <n v="143.5"/>
    <n v="124.4"/>
    <n v="137.57499999999999"/>
    <n v="135.30000000000001"/>
    <s v="NA"/>
    <n v="136.1"/>
    <n v="136.1"/>
    <n v="132.1"/>
    <n v="130.6"/>
    <n v="131.35"/>
    <n v="119.1"/>
    <n v="138.6"/>
    <n v="128.6"/>
    <n v="136.19999999999999"/>
  </r>
  <r>
    <x v="1"/>
    <n v="2017"/>
    <s v="July"/>
    <x v="6"/>
    <d v="2017-07-01T00:00:00"/>
    <x v="106"/>
    <n v="148.4"/>
    <n v="129.4"/>
    <n v="137.69999999999999"/>
    <n v="113.4"/>
    <n v="139.4"/>
    <n v="175.1"/>
    <n v="124.7"/>
    <n v="121.5"/>
    <n v="137.80000000000001"/>
    <n v="124.4"/>
    <n v="143.69999999999999"/>
    <n v="139.80000000000001"/>
    <n v="136.00769230769231"/>
    <n v="150.5"/>
    <n v="131.6"/>
    <n v="123.7"/>
    <n v="130.4"/>
    <n v="122.4"/>
    <n v="127.02500000000001"/>
    <n v="119.7"/>
    <s v="132.6"/>
    <n v="127.2"/>
    <n v="127.2"/>
    <n v="125"/>
    <n v="123.5"/>
    <n v="124.25"/>
    <n v="113.2"/>
    <n v="135.5"/>
    <n v="123"/>
    <n v="131.80000000000001"/>
  </r>
  <r>
    <x v="2"/>
    <n v="2017"/>
    <s v="July"/>
    <x v="6"/>
    <d v="2017-07-01T00:00:00"/>
    <x v="108"/>
    <n v="145.69999999999999"/>
    <n v="129.6"/>
    <n v="138.5"/>
    <n v="118.1"/>
    <n v="141.80000000000001"/>
    <n v="159.5"/>
    <n v="133.6"/>
    <n v="120.5"/>
    <n v="135.19999999999999"/>
    <n v="128.5"/>
    <n v="145.80000000000001"/>
    <n v="139"/>
    <n v="136.1076923076923"/>
    <n v="148.19999999999999"/>
    <n v="139.30000000000001"/>
    <n v="132.1"/>
    <n v="138.30000000000001"/>
    <n v="123.6"/>
    <n v="133.32499999999999"/>
    <n v="129.4"/>
    <s v="132.6"/>
    <n v="131.9"/>
    <n v="131.9"/>
    <n v="129.4"/>
    <n v="126.6"/>
    <n v="128"/>
    <n v="116"/>
    <n v="136.80000000000001"/>
    <n v="125.9"/>
    <n v="134.19999999999999"/>
  </r>
  <r>
    <x v="0"/>
    <n v="2017"/>
    <s v="August"/>
    <x v="7"/>
    <d v="2017-08-01T00:00:00"/>
    <x v="115"/>
    <n v="143.1"/>
    <n v="130"/>
    <n v="139.4"/>
    <n v="120.5"/>
    <n v="148"/>
    <n v="162.9"/>
    <n v="137.4"/>
    <n v="120.8"/>
    <n v="134.69999999999999"/>
    <n v="131.6"/>
    <n v="148.69999999999999"/>
    <n v="140.6"/>
    <n v="137.88461538461536"/>
    <n v="149"/>
    <n v="145.30000000000001"/>
    <n v="139.19999999999999"/>
    <n v="144.5"/>
    <n v="125.4"/>
    <n v="138.6"/>
    <n v="136.4"/>
    <s v="NA"/>
    <n v="137.30000000000001"/>
    <n v="137.30000000000001"/>
    <n v="133"/>
    <n v="131.5"/>
    <n v="132.25"/>
    <n v="120.3"/>
    <n v="140.19999999999999"/>
    <n v="129.69999999999999"/>
    <n v="137.80000000000001"/>
  </r>
  <r>
    <x v="1"/>
    <n v="2017"/>
    <s v="August"/>
    <x v="7"/>
    <d v="2017-08-01T00:00:00"/>
    <x v="110"/>
    <n v="143.9"/>
    <n v="128.30000000000001"/>
    <n v="138.30000000000001"/>
    <n v="114.1"/>
    <n v="142.69999999999999"/>
    <n v="179.8"/>
    <n v="123.5"/>
    <n v="122.1"/>
    <n v="137.5"/>
    <n v="124.6"/>
    <n v="144.5"/>
    <n v="140.5"/>
    <n v="136.38461538461536"/>
    <n v="152.1"/>
    <n v="132.69999999999999"/>
    <n v="124.3"/>
    <n v="131.4"/>
    <n v="123.3"/>
    <n v="127.925"/>
    <n v="118.9"/>
    <s v="134.4"/>
    <n v="127.7"/>
    <n v="127.7"/>
    <n v="125.7"/>
    <n v="124.1"/>
    <n v="124.9"/>
    <n v="114.6"/>
    <n v="135.69999999999999"/>
    <n v="123.8"/>
    <n v="132.69999999999999"/>
  </r>
  <r>
    <x v="2"/>
    <n v="2017"/>
    <s v="August"/>
    <x v="7"/>
    <d v="2017-08-01T00:00:00"/>
    <x v="116"/>
    <n v="143.4"/>
    <n v="129.30000000000001"/>
    <n v="139"/>
    <n v="118.1"/>
    <n v="145.5"/>
    <n v="168.6"/>
    <n v="132.69999999999999"/>
    <n v="121.2"/>
    <n v="135.6"/>
    <n v="128.69999999999999"/>
    <n v="146.80000000000001"/>
    <n v="140.6"/>
    <n v="137.21538461538461"/>
    <n v="149.80000000000001"/>
    <n v="140.30000000000001"/>
    <n v="133"/>
    <n v="139.30000000000001"/>
    <n v="124.5"/>
    <n v="134.27500000000001"/>
    <n v="129.80000000000001"/>
    <s v="134.4"/>
    <n v="132.80000000000001"/>
    <n v="132.80000000000001"/>
    <n v="130.19999999999999"/>
    <n v="127.3"/>
    <n v="128.75"/>
    <n v="117.3"/>
    <n v="137.6"/>
    <n v="126.8"/>
    <n v="135.4"/>
  </r>
  <r>
    <x v="0"/>
    <n v="2017"/>
    <s v="September"/>
    <x v="8"/>
    <d v="2017-09-01T00:00:00"/>
    <x v="117"/>
    <n v="142"/>
    <n v="130.5"/>
    <n v="140.19999999999999"/>
    <n v="120.7"/>
    <n v="147.80000000000001"/>
    <n v="154.5"/>
    <n v="137.1"/>
    <n v="121"/>
    <n v="134.69999999999999"/>
    <n v="131.69999999999999"/>
    <n v="149.30000000000001"/>
    <n v="139.6"/>
    <n v="137.25384615384615"/>
    <n v="149.80000000000001"/>
    <n v="146.1"/>
    <n v="139.69999999999999"/>
    <n v="145.19999999999999"/>
    <n v="126.7"/>
    <n v="139.42499999999998"/>
    <n v="137.4"/>
    <s v="NA"/>
    <n v="137.9"/>
    <n v="137.9"/>
    <n v="133.4"/>
    <n v="132.30000000000001"/>
    <n v="132.85000000000002"/>
    <n v="121.2"/>
    <n v="139.6"/>
    <n v="130.30000000000001"/>
    <n v="137.6"/>
  </r>
  <r>
    <x v="1"/>
    <n v="2017"/>
    <s v="September"/>
    <x v="8"/>
    <d v="2017-09-01T00:00:00"/>
    <x v="108"/>
    <n v="143"/>
    <n v="129.69999999999999"/>
    <n v="138.69999999999999"/>
    <n v="114.5"/>
    <n v="137.5"/>
    <n v="160.69999999999999"/>
    <n v="124.5"/>
    <n v="122.4"/>
    <n v="137.30000000000001"/>
    <n v="124.8"/>
    <n v="145"/>
    <n v="138"/>
    <n v="134.59230769230768"/>
    <n v="153.6"/>
    <n v="133.30000000000001"/>
    <n v="124.6"/>
    <n v="132"/>
    <n v="124.4"/>
    <n v="128.57499999999999"/>
    <n v="120.6"/>
    <s v="135.7"/>
    <n v="128.1"/>
    <n v="128.1"/>
    <n v="126.1"/>
    <n v="124.5"/>
    <n v="125.3"/>
    <n v="115.7"/>
    <n v="135.9"/>
    <n v="124.5"/>
    <n v="132.4"/>
  </r>
  <r>
    <x v="2"/>
    <n v="2017"/>
    <s v="September"/>
    <x v="8"/>
    <d v="2017-09-01T00:00:00"/>
    <x v="118"/>
    <n v="142.4"/>
    <n v="130.19999999999999"/>
    <n v="139.6"/>
    <n v="118.4"/>
    <n v="143"/>
    <n v="156.6"/>
    <n v="132.9"/>
    <n v="121.5"/>
    <n v="135.6"/>
    <n v="128.80000000000001"/>
    <n v="147.30000000000001"/>
    <n v="139"/>
    <n v="136.15384615384613"/>
    <n v="150.80000000000001"/>
    <n v="141.1"/>
    <n v="133.4"/>
    <n v="140"/>
    <n v="125.7"/>
    <n v="135.05000000000001"/>
    <n v="131"/>
    <s v="135.7"/>
    <n v="133.30000000000001"/>
    <n v="133.30000000000001"/>
    <n v="130.6"/>
    <n v="127.9"/>
    <n v="129.25"/>
    <n v="118.3"/>
    <n v="137.4"/>
    <n v="127.5"/>
    <n v="135.19999999999999"/>
  </r>
  <r>
    <x v="0"/>
    <n v="2017"/>
    <s v="October"/>
    <x v="9"/>
    <d v="2017-10-01T00:00:00"/>
    <x v="119"/>
    <n v="141.9"/>
    <n v="131"/>
    <n v="141.5"/>
    <n v="121.4"/>
    <n v="146.69999999999999"/>
    <n v="157.1"/>
    <n v="136.4"/>
    <n v="121.4"/>
    <n v="135.6"/>
    <n v="131.30000000000001"/>
    <n v="150.30000000000001"/>
    <n v="140.4"/>
    <n v="137.76153846153846"/>
    <n v="150.5"/>
    <n v="147.19999999999999"/>
    <n v="140.6"/>
    <n v="146.19999999999999"/>
    <n v="127.4"/>
    <n v="140.35"/>
    <n v="138.1"/>
    <s v="NA"/>
    <n v="138.4"/>
    <n v="138.4"/>
    <n v="134.19999999999999"/>
    <n v="133"/>
    <n v="133.6"/>
    <n v="121"/>
    <n v="140.1"/>
    <n v="130.69999999999999"/>
    <n v="138.30000000000001"/>
  </r>
  <r>
    <x v="1"/>
    <n v="2017"/>
    <s v="October"/>
    <x v="9"/>
    <d v="2017-10-01T00:00:00"/>
    <x v="120"/>
    <n v="142.80000000000001"/>
    <n v="131.4"/>
    <n v="139.1"/>
    <n v="114.9"/>
    <n v="135.6"/>
    <n v="173.2"/>
    <n v="124.1"/>
    <n v="122.6"/>
    <n v="137.80000000000001"/>
    <n v="125.1"/>
    <n v="145.5"/>
    <n v="139.69999999999999"/>
    <n v="135.82307692307691"/>
    <n v="154.6"/>
    <n v="134"/>
    <n v="124.9"/>
    <n v="132.6"/>
    <n v="124.6"/>
    <n v="129.02500000000001"/>
    <n v="122.6"/>
    <s v="137.3"/>
    <n v="128.30000000000001"/>
    <n v="128.30000000000001"/>
    <n v="126.6"/>
    <n v="124.8"/>
    <n v="125.69999999999999"/>
    <n v="115"/>
    <n v="136.30000000000001"/>
    <n v="124.5"/>
    <n v="133.5"/>
  </r>
  <r>
    <x v="2"/>
    <n v="2017"/>
    <s v="October"/>
    <x v="9"/>
    <d v="2017-10-01T00:00:00"/>
    <x v="121"/>
    <n v="142.19999999999999"/>
    <n v="131.19999999999999"/>
    <n v="140.6"/>
    <n v="119"/>
    <n v="141.5"/>
    <n v="162.6"/>
    <n v="132.30000000000001"/>
    <n v="121.8"/>
    <n v="136.30000000000001"/>
    <n v="128.69999999999999"/>
    <n v="148.1"/>
    <n v="140.1"/>
    <n v="136.89999999999998"/>
    <n v="151.6"/>
    <n v="142"/>
    <n v="134.1"/>
    <n v="140.80000000000001"/>
    <n v="126.2"/>
    <n v="135.77500000000001"/>
    <n v="132.19999999999999"/>
    <s v="137.3"/>
    <n v="133.6"/>
    <n v="133.6"/>
    <n v="131.30000000000001"/>
    <n v="128.4"/>
    <n v="129.85000000000002"/>
    <n v="117.8"/>
    <n v="137.9"/>
    <n v="127.7"/>
    <n v="136.1"/>
  </r>
  <r>
    <x v="0"/>
    <n v="2017"/>
    <s v="November"/>
    <x v="10"/>
    <d v="2017-11-01T00:00:00"/>
    <x v="122"/>
    <n v="142.5"/>
    <n v="140.5"/>
    <n v="141.5"/>
    <n v="121.6"/>
    <n v="147.30000000000001"/>
    <n v="168"/>
    <n v="135.80000000000001"/>
    <n v="122.5"/>
    <n v="136"/>
    <n v="131.9"/>
    <n v="151.4"/>
    <n v="142.4"/>
    <n v="139.82307692307694"/>
    <n v="152.1"/>
    <n v="148.19999999999999"/>
    <n v="141.5"/>
    <n v="147.30000000000001"/>
    <n v="128.1"/>
    <n v="141.27500000000001"/>
    <n v="141.1"/>
    <s v="NA"/>
    <n v="139.4"/>
    <n v="139.4"/>
    <n v="135.80000000000001"/>
    <n v="133.69999999999999"/>
    <n v="134.75"/>
    <n v="121.6"/>
    <n v="141.5"/>
    <n v="131.69999999999999"/>
    <n v="140"/>
  </r>
  <r>
    <x v="1"/>
    <n v="2017"/>
    <s v="November"/>
    <x v="10"/>
    <d v="2017-11-01T00:00:00"/>
    <x v="116"/>
    <n v="142.1"/>
    <n v="146.69999999999999"/>
    <n v="139.5"/>
    <n v="115.2"/>
    <n v="136.4"/>
    <n v="185.2"/>
    <n v="122.2"/>
    <n v="123.9"/>
    <n v="138.30000000000001"/>
    <n v="125.4"/>
    <n v="146"/>
    <n v="141.5"/>
    <n v="138.2076923076923"/>
    <n v="156.19999999999999"/>
    <n v="135"/>
    <n v="125.4"/>
    <n v="133.5"/>
    <n v="124.9"/>
    <n v="129.69999999999999"/>
    <n v="125.7"/>
    <s v="138.6"/>
    <n v="128.80000000000001"/>
    <n v="128.80000000000001"/>
    <n v="127.4"/>
    <n v="125.1"/>
    <n v="126.25"/>
    <n v="115.3"/>
    <n v="136.6"/>
    <n v="124.9"/>
    <n v="134.80000000000001"/>
  </r>
  <r>
    <x v="2"/>
    <n v="2017"/>
    <s v="November"/>
    <x v="10"/>
    <d v="2017-11-01T00:00:00"/>
    <x v="123"/>
    <n v="142.4"/>
    <n v="142.9"/>
    <n v="140.80000000000001"/>
    <n v="119.2"/>
    <n v="142.19999999999999"/>
    <n v="173.8"/>
    <n v="131.19999999999999"/>
    <n v="123"/>
    <n v="136.80000000000001"/>
    <n v="129.19999999999999"/>
    <n v="148.9"/>
    <n v="142.1"/>
    <n v="139.09230769230768"/>
    <n v="153.19999999999999"/>
    <n v="143"/>
    <n v="134.80000000000001"/>
    <n v="141.80000000000001"/>
    <n v="126.8"/>
    <n v="136.6"/>
    <n v="135.30000000000001"/>
    <s v="138.6"/>
    <n v="134.4"/>
    <n v="134.4"/>
    <n v="132.6"/>
    <n v="128.9"/>
    <n v="130.75"/>
    <n v="118.3"/>
    <n v="138.6"/>
    <n v="128.4"/>
    <n v="137.6"/>
  </r>
  <r>
    <x v="0"/>
    <n v="2017"/>
    <s v="December"/>
    <x v="11"/>
    <d v="2017-12-01T00:00:00"/>
    <x v="124"/>
    <n v="143.69999999999999"/>
    <n v="144.80000000000001"/>
    <n v="141.9"/>
    <n v="123.1"/>
    <n v="147.19999999999999"/>
    <n v="161"/>
    <n v="133.80000000000001"/>
    <n v="121.9"/>
    <n v="135.80000000000001"/>
    <n v="131.1"/>
    <n v="151.4"/>
    <n v="141.5"/>
    <n v="139.50769230769231"/>
    <n v="153.19999999999999"/>
    <n v="148"/>
    <n v="141.9"/>
    <n v="147.19999999999999"/>
    <n v="127.8"/>
    <n v="141.22499999999999"/>
    <n v="142.6"/>
    <s v="NA"/>
    <n v="139.5"/>
    <n v="139.5"/>
    <n v="136.1"/>
    <n v="133.4"/>
    <n v="134.75"/>
    <n v="122"/>
    <n v="141.1"/>
    <n v="131.9"/>
    <n v="139.80000000000001"/>
  </r>
  <r>
    <x v="1"/>
    <n v="2017"/>
    <s v="December"/>
    <x v="11"/>
    <d v="2017-12-01T00:00:00"/>
    <x v="125"/>
    <n v="142.6"/>
    <n v="145.9"/>
    <n v="139.5"/>
    <n v="115.9"/>
    <n v="135"/>
    <n v="163.19999999999999"/>
    <n v="119.8"/>
    <n v="120.7"/>
    <n v="139.69999999999999"/>
    <n v="125.7"/>
    <n v="146.30000000000001"/>
    <n v="138.80000000000001"/>
    <n v="135.96153846153845"/>
    <n v="157"/>
    <n v="135.6"/>
    <n v="125.6"/>
    <n v="134"/>
    <n v="124.6"/>
    <n v="129.94999999999999"/>
    <n v="126.8"/>
    <s v="139.1"/>
    <n v="129.30000000000001"/>
    <n v="129.30000000000001"/>
    <n v="128.19999999999999"/>
    <n v="125.6"/>
    <n v="126.89999999999999"/>
    <n v="115.3"/>
    <n v="136.69999999999999"/>
    <n v="125.1"/>
    <n v="134.1"/>
  </r>
  <r>
    <x v="2"/>
    <n v="2017"/>
    <s v="December"/>
    <x v="11"/>
    <d v="2017-12-01T00:00:00"/>
    <x v="126"/>
    <n v="143.30000000000001"/>
    <n v="145.19999999999999"/>
    <n v="141"/>
    <n v="120.5"/>
    <n v="141.5"/>
    <n v="161.69999999999999"/>
    <n v="129.1"/>
    <n v="121.5"/>
    <n v="137.1"/>
    <n v="128.80000000000001"/>
    <n v="149"/>
    <n v="140.5"/>
    <n v="138.07692307692307"/>
    <n v="154.19999999999999"/>
    <n v="143.1"/>
    <n v="135.1"/>
    <n v="142"/>
    <n v="126.5"/>
    <n v="136.67500000000001"/>
    <n v="136.6"/>
    <s v="139.1"/>
    <n v="134.69999999999999"/>
    <n v="134.69999999999999"/>
    <n v="133.1"/>
    <n v="129"/>
    <n v="131.05000000000001"/>
    <n v="118.5"/>
    <n v="138.5"/>
    <n v="128.6"/>
    <n v="137.19999999999999"/>
  </r>
  <r>
    <x v="0"/>
    <n v="2018"/>
    <s v="January"/>
    <x v="0"/>
    <d v="2018-01-01T00:00:00"/>
    <x v="127"/>
    <n v="144.4"/>
    <n v="143.80000000000001"/>
    <n v="142"/>
    <n v="123.2"/>
    <n v="147.9"/>
    <n v="152.1"/>
    <n v="131.80000000000001"/>
    <n v="119.5"/>
    <n v="136"/>
    <n v="131.19999999999999"/>
    <n v="151.80000000000001"/>
    <n v="140.4"/>
    <n v="138.51538461538462"/>
    <n v="153.6"/>
    <n v="148.30000000000001"/>
    <n v="142.30000000000001"/>
    <n v="147.5"/>
    <n v="128.6"/>
    <n v="141.67500000000001"/>
    <n v="142.30000000000001"/>
    <s v="NA"/>
    <n v="139.80000000000001"/>
    <n v="139.80000000000001"/>
    <n v="136"/>
    <n v="134.30000000000001"/>
    <n v="135.15"/>
    <n v="122.7"/>
    <n v="141.6"/>
    <n v="132.30000000000001"/>
    <n v="139.30000000000001"/>
  </r>
  <r>
    <x v="1"/>
    <n v="2018"/>
    <s v="January"/>
    <x v="0"/>
    <d v="2018-01-01T00:00:00"/>
    <x v="128"/>
    <n v="143.69999999999999"/>
    <n v="143.6"/>
    <n v="139.6"/>
    <n v="116.4"/>
    <n v="133.80000000000001"/>
    <n v="150.5"/>
    <n v="118.4"/>
    <n v="117.3"/>
    <n v="140.5"/>
    <n v="125.9"/>
    <n v="146.80000000000001"/>
    <n v="137.19999999999999"/>
    <n v="134.48461538461541"/>
    <n v="157.69999999999999"/>
    <n v="136"/>
    <n v="125.9"/>
    <n v="134.4"/>
    <n v="125.5"/>
    <n v="130.44999999999999"/>
    <n v="127.3"/>
    <s v="140.4"/>
    <n v="129.5"/>
    <n v="129.5"/>
    <n v="129"/>
    <n v="126.2"/>
    <n v="127.6"/>
    <n v="116.3"/>
    <n v="137.1"/>
    <n v="125.8"/>
    <n v="134.1"/>
  </r>
  <r>
    <x v="2"/>
    <n v="2018"/>
    <s v="January"/>
    <x v="0"/>
    <d v="2018-01-01T00:00:00"/>
    <x v="129"/>
    <n v="144.19999999999999"/>
    <n v="143.69999999999999"/>
    <n v="141.1"/>
    <n v="120.7"/>
    <n v="141.30000000000001"/>
    <n v="151.6"/>
    <n v="127.3"/>
    <n v="118.8"/>
    <n v="137.5"/>
    <n v="129"/>
    <n v="149.5"/>
    <n v="139.19999999999999"/>
    <n v="136.91538461538462"/>
    <n v="154.69999999999999"/>
    <n v="143.5"/>
    <n v="135.5"/>
    <n v="142.30000000000001"/>
    <n v="127.3"/>
    <n v="137.15"/>
    <n v="136.6"/>
    <s v="140.4"/>
    <n v="134.9"/>
    <n v="134.9"/>
    <n v="133.30000000000001"/>
    <n v="129.69999999999999"/>
    <n v="131.5"/>
    <n v="119.3"/>
    <n v="139"/>
    <n v="129.1"/>
    <n v="136.9"/>
  </r>
  <r>
    <x v="0"/>
    <n v="2018"/>
    <s v="February"/>
    <x v="1"/>
    <d v="2018-02-01T00:00:00"/>
    <x v="124"/>
    <n v="143.69999999999999"/>
    <n v="140.6"/>
    <n v="141.5"/>
    <n v="122.9"/>
    <n v="149.4"/>
    <n v="142.4"/>
    <n v="130.19999999999999"/>
    <n v="117.9"/>
    <n v="135.6"/>
    <n v="130.5"/>
    <n v="151.69999999999999"/>
    <n v="138.69999999999999"/>
    <n v="137.03846153846155"/>
    <n v="153.30000000000001"/>
    <n v="148.69999999999999"/>
    <n v="142.4"/>
    <n v="147.80000000000001"/>
    <n v="128.80000000000001"/>
    <n v="141.92500000000001"/>
    <n v="142.4"/>
    <s v="NA"/>
    <n v="139.9"/>
    <n v="139.9"/>
    <n v="136.19999999999999"/>
    <n v="134.30000000000001"/>
    <n v="135.25"/>
    <n v="123.3"/>
    <n v="141.5"/>
    <n v="132.5"/>
    <n v="138.5"/>
  </r>
  <r>
    <x v="1"/>
    <n v="2018"/>
    <s v="February"/>
    <x v="1"/>
    <d v="2018-02-01T00:00:00"/>
    <x v="115"/>
    <n v="143"/>
    <n v="139.9"/>
    <n v="139.9"/>
    <n v="116.2"/>
    <n v="135.5"/>
    <n v="136.9"/>
    <n v="117"/>
    <n v="115.4"/>
    <n v="140.69999999999999"/>
    <n v="125.9"/>
    <n v="147.1"/>
    <n v="135.6"/>
    <n v="132.91538461538462"/>
    <n v="159.30000000000001"/>
    <n v="136.30000000000001"/>
    <n v="126.1"/>
    <n v="134.69999999999999"/>
    <n v="126.2"/>
    <n v="130.82499999999999"/>
    <n v="127.3"/>
    <s v="141.3"/>
    <n v="129.9"/>
    <n v="129.9"/>
    <n v="129.80000000000001"/>
    <n v="126.5"/>
    <n v="128.15"/>
    <n v="117.4"/>
    <n v="137.19999999999999"/>
    <n v="126.5"/>
    <n v="134"/>
  </r>
  <r>
    <x v="2"/>
    <n v="2018"/>
    <s v="February"/>
    <x v="1"/>
    <d v="2018-02-01T00:00:00"/>
    <x v="119"/>
    <n v="143.5"/>
    <n v="140.30000000000001"/>
    <n v="140.9"/>
    <n v="120.4"/>
    <n v="142.9"/>
    <n v="140.5"/>
    <n v="125.8"/>
    <n v="117.1"/>
    <n v="137.30000000000001"/>
    <n v="128.6"/>
    <n v="149.6"/>
    <n v="137.6"/>
    <n v="135.4153846153846"/>
    <n v="154.9"/>
    <n v="143.80000000000001"/>
    <n v="135.6"/>
    <n v="142.6"/>
    <n v="127.7"/>
    <n v="137.42500000000001"/>
    <n v="136.69999999999999"/>
    <s v="141.3"/>
    <n v="135.19999999999999"/>
    <n v="135.19999999999999"/>
    <n v="133.80000000000001"/>
    <n v="129.9"/>
    <n v="131.85000000000002"/>
    <n v="120.2"/>
    <n v="139"/>
    <n v="129.6"/>
    <n v="136.4"/>
  </r>
  <r>
    <x v="0"/>
    <n v="2018"/>
    <s v="March"/>
    <x v="2"/>
    <d v="2018-03-01T00:00:00"/>
    <x v="130"/>
    <n v="143.80000000000001"/>
    <n v="140"/>
    <n v="142"/>
    <n v="123.2"/>
    <n v="152.9"/>
    <n v="138"/>
    <n v="129.30000000000001"/>
    <n v="117.1"/>
    <n v="136.30000000000001"/>
    <n v="131.19999999999999"/>
    <n v="152.80000000000001"/>
    <n v="138.6"/>
    <n v="137.07692307692307"/>
    <n v="155.1"/>
    <n v="149.19999999999999"/>
    <n v="143"/>
    <n v="148.30000000000001"/>
    <n v="129.30000000000001"/>
    <n v="142.44999999999999"/>
    <n v="142.6"/>
    <s v="NA"/>
    <n v="139.9"/>
    <n v="139.9"/>
    <n v="136.69999999999999"/>
    <n v="135.1"/>
    <n v="135.89999999999998"/>
    <n v="124.6"/>
    <n v="142.69999999999999"/>
    <n v="133.30000000000001"/>
    <n v="138.69999999999999"/>
  </r>
  <r>
    <x v="1"/>
    <n v="2018"/>
    <s v="March"/>
    <x v="2"/>
    <d v="2018-03-01T00:00:00"/>
    <x v="131"/>
    <n v="143.1"/>
    <n v="135.5"/>
    <n v="139.9"/>
    <n v="116.5"/>
    <n v="138.5"/>
    <n v="128"/>
    <n v="115.5"/>
    <n v="114.2"/>
    <n v="140.69999999999999"/>
    <n v="126.2"/>
    <n v="147.6"/>
    <n v="134.80000000000001"/>
    <n v="131.96153846153845"/>
    <n v="159.69999999999999"/>
    <n v="136.69999999999999"/>
    <n v="126.7"/>
    <n v="135.19999999999999"/>
    <n v="126.7"/>
    <n v="131.32499999999999"/>
    <n v="126.4"/>
    <s v="142"/>
    <n v="130.80000000000001"/>
    <n v="130.80000000000001"/>
    <n v="130.5"/>
    <n v="126.8"/>
    <n v="128.65"/>
    <n v="117.8"/>
    <n v="137.80000000000001"/>
    <n v="127.1"/>
    <n v="134"/>
  </r>
  <r>
    <x v="2"/>
    <n v="2018"/>
    <s v="March"/>
    <x v="2"/>
    <d v="2018-03-01T00:00:00"/>
    <x v="132"/>
    <n v="143.6"/>
    <n v="138.30000000000001"/>
    <n v="141.19999999999999"/>
    <n v="120.7"/>
    <n v="146.19999999999999"/>
    <n v="134.6"/>
    <n v="124.6"/>
    <n v="116.1"/>
    <n v="137.80000000000001"/>
    <n v="129.1"/>
    <n v="150.4"/>
    <n v="137.19999999999999"/>
    <n v="135.07692307692307"/>
    <n v="156.30000000000001"/>
    <n v="144.30000000000001"/>
    <n v="136.19999999999999"/>
    <n v="143.1"/>
    <n v="128.19999999999999"/>
    <n v="137.94999999999999"/>
    <n v="136.5"/>
    <s v="142"/>
    <n v="135.6"/>
    <n v="135.6"/>
    <n v="134.30000000000001"/>
    <n v="130.4"/>
    <n v="132.35000000000002"/>
    <n v="121"/>
    <n v="139.80000000000001"/>
    <n v="130.30000000000001"/>
    <n v="136.5"/>
  </r>
  <r>
    <x v="0"/>
    <n v="2018"/>
    <s v="April"/>
    <x v="3"/>
    <d v="2018-04-01T00:00:00"/>
    <x v="133"/>
    <n v="144.5"/>
    <n v="135.9"/>
    <n v="142.4"/>
    <n v="123.5"/>
    <n v="156.4"/>
    <n v="135.1"/>
    <n v="128.4"/>
    <n v="115.2"/>
    <n v="137.19999999999999"/>
    <n v="131.9"/>
    <n v="153.80000000000001"/>
    <n v="138.6"/>
    <n v="136.92307692307693"/>
    <n v="156.1"/>
    <n v="150.1"/>
    <n v="143.30000000000001"/>
    <n v="149.1"/>
    <n v="130.4"/>
    <n v="143.22499999999999"/>
    <n v="143.80000000000001"/>
    <s v="NA"/>
    <n v="140.9"/>
    <n v="140.9"/>
    <n v="137.6"/>
    <n v="136"/>
    <n v="136.80000000000001"/>
    <n v="125.3"/>
    <n v="143.69999999999999"/>
    <n v="134.19999999999999"/>
    <n v="139.1"/>
  </r>
  <r>
    <x v="1"/>
    <n v="2018"/>
    <s v="April"/>
    <x v="3"/>
    <d v="2018-04-01T00:00:00"/>
    <x v="131"/>
    <n v="144.30000000000001"/>
    <n v="130.80000000000001"/>
    <n v="140.30000000000001"/>
    <n v="116.6"/>
    <n v="150.1"/>
    <n v="127.6"/>
    <n v="114"/>
    <n v="110.6"/>
    <n v="140.19999999999999"/>
    <n v="126.5"/>
    <n v="148.30000000000001"/>
    <n v="135.69999999999999"/>
    <n v="132.30769230769232"/>
    <n v="159.19999999999999"/>
    <n v="137.80000000000001"/>
    <n v="127.4"/>
    <n v="136.19999999999999"/>
    <n v="127.6"/>
    <n v="132.25"/>
    <n v="124.6"/>
    <s v="142.9"/>
    <n v="131.80000000000001"/>
    <n v="131.80000000000001"/>
    <n v="131.30000000000001"/>
    <n v="127.6"/>
    <n v="129.44999999999999"/>
    <n v="118.9"/>
    <n v="139.69999999999999"/>
    <n v="128.19999999999999"/>
    <n v="134.80000000000001"/>
  </r>
  <r>
    <x v="2"/>
    <n v="2018"/>
    <s v="April"/>
    <x v="3"/>
    <d v="2018-04-01T00:00:00"/>
    <x v="124"/>
    <n v="144.4"/>
    <n v="133.9"/>
    <n v="141.6"/>
    <n v="121"/>
    <n v="153.5"/>
    <n v="132.6"/>
    <n v="123.5"/>
    <n v="113.7"/>
    <n v="138.19999999999999"/>
    <n v="129.6"/>
    <n v="151.19999999999999"/>
    <n v="137.5"/>
    <n v="135.16153846153847"/>
    <n v="156.9"/>
    <n v="145.30000000000001"/>
    <n v="136.69999999999999"/>
    <n v="144"/>
    <n v="129.19999999999999"/>
    <n v="138.80000000000001"/>
    <n v="136.5"/>
    <s v="142.9"/>
    <n v="136.6"/>
    <n v="136.6"/>
    <n v="135.19999999999999"/>
    <n v="131.30000000000001"/>
    <n v="133.25"/>
    <n v="121.9"/>
    <n v="141.4"/>
    <n v="131.30000000000001"/>
    <n v="137.1"/>
  </r>
  <r>
    <x v="0"/>
    <n v="2018"/>
    <s v="May"/>
    <x v="4"/>
    <d v="2018-05-01T00:00:00"/>
    <x v="134"/>
    <n v="145.69999999999999"/>
    <n v="135.5"/>
    <n v="142.9"/>
    <n v="123.6"/>
    <n v="157.5"/>
    <n v="137.80000000000001"/>
    <n v="127.2"/>
    <n v="111.8"/>
    <n v="137.4"/>
    <n v="132.19999999999999"/>
    <n v="154.30000000000001"/>
    <n v="139.1"/>
    <n v="137.1076923076923"/>
    <n v="157"/>
    <n v="150.80000000000001"/>
    <n v="144.1"/>
    <n v="149.80000000000001"/>
    <n v="131.19999999999999"/>
    <n v="143.97499999999999"/>
    <n v="144.30000000000001"/>
    <s v="NA"/>
    <n v="141.80000000000001"/>
    <n v="141.80000000000001"/>
    <n v="138.4"/>
    <n v="136.80000000000001"/>
    <n v="137.60000000000002"/>
    <n v="126.4"/>
    <n v="144.4"/>
    <n v="135.1"/>
    <n v="139.80000000000001"/>
  </r>
  <r>
    <x v="1"/>
    <n v="2018"/>
    <s v="May"/>
    <x v="4"/>
    <d v="2018-05-01T00:00:00"/>
    <x v="131"/>
    <n v="148.19999999999999"/>
    <n v="130.5"/>
    <n v="140.69999999999999"/>
    <n v="116.4"/>
    <n v="151.30000000000001"/>
    <n v="131.4"/>
    <n v="112.8"/>
    <n v="105.3"/>
    <n v="139.6"/>
    <n v="126.6"/>
    <n v="148.69999999999999"/>
    <n v="136.4"/>
    <n v="132.53076923076921"/>
    <n v="160.30000000000001"/>
    <n v="138.6"/>
    <n v="127.9"/>
    <n v="137"/>
    <n v="128.1"/>
    <n v="132.9"/>
    <n v="124.7"/>
    <s v="143.2"/>
    <n v="132.5"/>
    <n v="132.5"/>
    <n v="132"/>
    <n v="128"/>
    <n v="130"/>
    <n v="119.8"/>
    <n v="140.4"/>
    <n v="128.9"/>
    <n v="135.4"/>
  </r>
  <r>
    <x v="2"/>
    <n v="2018"/>
    <s v="May"/>
    <x v="4"/>
    <d v="2018-05-01T00:00:00"/>
    <x v="127"/>
    <n v="146.6"/>
    <n v="133.6"/>
    <n v="142.1"/>
    <n v="121"/>
    <n v="154.6"/>
    <n v="135.6"/>
    <n v="122.3"/>
    <n v="109.6"/>
    <n v="138.1"/>
    <n v="129.9"/>
    <n v="151.69999999999999"/>
    <n v="138.1"/>
    <n v="135.36923076923077"/>
    <n v="157.9"/>
    <n v="146"/>
    <n v="137.4"/>
    <n v="144.69999999999999"/>
    <n v="129.9"/>
    <n v="139.5"/>
    <n v="136.9"/>
    <s v="143.2"/>
    <n v="137.4"/>
    <n v="137.4"/>
    <n v="136"/>
    <n v="131.80000000000001"/>
    <n v="133.9"/>
    <n v="122.9"/>
    <n v="142.1"/>
    <n v="132.1"/>
    <n v="137.80000000000001"/>
  </r>
  <r>
    <x v="0"/>
    <n v="2018"/>
    <s v="June"/>
    <x v="5"/>
    <d v="2018-06-01T00:00:00"/>
    <x v="135"/>
    <n v="148.1"/>
    <n v="136.69999999999999"/>
    <n v="143.19999999999999"/>
    <n v="124"/>
    <n v="154.1"/>
    <n v="143.5"/>
    <n v="126"/>
    <n v="112.4"/>
    <n v="137.6"/>
    <n v="132.80000000000001"/>
    <n v="154.30000000000001"/>
    <n v="140"/>
    <n v="137.71538461538461"/>
    <n v="157.30000000000001"/>
    <n v="151.30000000000001"/>
    <n v="144.69999999999999"/>
    <n v="150.30000000000001"/>
    <n v="131.4"/>
    <n v="144.42500000000001"/>
    <n v="145.1"/>
    <s v="NA"/>
    <n v="142.19999999999999"/>
    <n v="142.19999999999999"/>
    <n v="138.4"/>
    <n v="137.80000000000001"/>
    <n v="138.10000000000002"/>
    <n v="127.4"/>
    <n v="145.1"/>
    <n v="135.6"/>
    <n v="140.5"/>
  </r>
  <r>
    <x v="1"/>
    <n v="2018"/>
    <s v="June"/>
    <x v="5"/>
    <d v="2018-06-01T00:00:00"/>
    <x v="121"/>
    <n v="149.69999999999999"/>
    <n v="133.9"/>
    <n v="140.80000000000001"/>
    <n v="116.6"/>
    <n v="152.19999999999999"/>
    <n v="144"/>
    <n v="112.3"/>
    <n v="108.4"/>
    <n v="140"/>
    <n v="126.7"/>
    <n v="149"/>
    <n v="138.4"/>
    <n v="134.40769230769232"/>
    <n v="161"/>
    <n v="138.9"/>
    <n v="128.69999999999999"/>
    <n v="137.4"/>
    <n v="128.19999999999999"/>
    <n v="133.30000000000001"/>
    <n v="126.5"/>
    <s v="142.5"/>
    <n v="133.1"/>
    <n v="133.1"/>
    <n v="132.6"/>
    <n v="128.5"/>
    <n v="130.55000000000001"/>
    <n v="120.4"/>
    <n v="141.19999999999999"/>
    <n v="129.5"/>
    <n v="136.19999999999999"/>
  </r>
  <r>
    <x v="2"/>
    <n v="2018"/>
    <s v="June"/>
    <x v="5"/>
    <d v="2018-06-01T00:00:00"/>
    <x v="136"/>
    <n v="148.69999999999999"/>
    <n v="135.6"/>
    <n v="142.30000000000001"/>
    <n v="121.3"/>
    <n v="153.19999999999999"/>
    <n v="143.69999999999999"/>
    <n v="121.4"/>
    <n v="111.1"/>
    <n v="138.4"/>
    <n v="130.30000000000001"/>
    <n v="151.80000000000001"/>
    <n v="139.4"/>
    <n v="136.46923076923079"/>
    <n v="158.30000000000001"/>
    <n v="146.4"/>
    <n v="138.1"/>
    <n v="145.19999999999999"/>
    <n v="130.1"/>
    <n v="139.94999999999999"/>
    <n v="138.1"/>
    <s v="142.5"/>
    <n v="137.9"/>
    <n v="137.9"/>
    <n v="136.19999999999999"/>
    <n v="132.6"/>
    <n v="134.39999999999998"/>
    <n v="123.7"/>
    <n v="142.80000000000001"/>
    <n v="132.6"/>
    <n v="138.5"/>
  </r>
  <r>
    <x v="0"/>
    <n v="2018"/>
    <s v="July"/>
    <x v="6"/>
    <d v="2018-07-01T00:00:00"/>
    <x v="137"/>
    <n v="149.30000000000001"/>
    <n v="139.30000000000001"/>
    <n v="143.4"/>
    <n v="124.1"/>
    <n v="153.30000000000001"/>
    <n v="154.19999999999999"/>
    <n v="126.4"/>
    <n v="114.3"/>
    <n v="138.19999999999999"/>
    <n v="132.80000000000001"/>
    <n v="154.80000000000001"/>
    <n v="142"/>
    <n v="139.26923076923077"/>
    <n v="156.1"/>
    <n v="151.5"/>
    <n v="145.1"/>
    <n v="150.6"/>
    <n v="131.4"/>
    <n v="144.65"/>
    <n v="146.80000000000001"/>
    <s v="NA"/>
    <n v="143.1"/>
    <n v="143.1"/>
    <n v="139"/>
    <n v="138.4"/>
    <n v="138.69999999999999"/>
    <n v="127.5"/>
    <n v="145.80000000000001"/>
    <n v="136"/>
    <n v="141.80000000000001"/>
  </r>
  <r>
    <x v="1"/>
    <n v="2018"/>
    <s v="July"/>
    <x v="6"/>
    <d v="2018-07-01T00:00:00"/>
    <x v="138"/>
    <n v="148.6"/>
    <n v="139.1"/>
    <n v="141"/>
    <n v="116.7"/>
    <n v="149.69999999999999"/>
    <n v="159.19999999999999"/>
    <n v="112.6"/>
    <n v="111.8"/>
    <n v="140.30000000000001"/>
    <n v="126.8"/>
    <n v="149.4"/>
    <n v="140.30000000000001"/>
    <n v="136.23846153846154"/>
    <n v="161.4"/>
    <n v="139.6"/>
    <n v="128.9"/>
    <n v="137.9"/>
    <n v="128.19999999999999"/>
    <n v="133.64999999999998"/>
    <n v="128.1"/>
    <s v="143.6"/>
    <n v="133.6"/>
    <n v="133.6"/>
    <n v="133.6"/>
    <n v="129"/>
    <n v="131.30000000000001"/>
    <n v="120.1"/>
    <n v="144"/>
    <n v="130.19999999999999"/>
    <n v="137.5"/>
  </r>
  <r>
    <x v="2"/>
    <n v="2018"/>
    <s v="July"/>
    <x v="6"/>
    <d v="2018-07-01T00:00:00"/>
    <x v="139"/>
    <n v="149.1"/>
    <n v="139.19999999999999"/>
    <n v="142.5"/>
    <n v="121.4"/>
    <n v="151.6"/>
    <n v="155.9"/>
    <n v="121.7"/>
    <n v="113.5"/>
    <n v="138.9"/>
    <n v="130.30000000000001"/>
    <n v="152.30000000000001"/>
    <n v="141.4"/>
    <n v="138.1"/>
    <n v="157.5"/>
    <n v="146.80000000000001"/>
    <n v="138.4"/>
    <n v="145.6"/>
    <n v="130.1"/>
    <n v="140.22500000000002"/>
    <n v="139.69999999999999"/>
    <s v="143.6"/>
    <n v="138.6"/>
    <n v="138.6"/>
    <n v="137"/>
    <n v="133.1"/>
    <n v="135.05000000000001"/>
    <n v="123.6"/>
    <n v="144.69999999999999"/>
    <n v="133.19999999999999"/>
    <n v="139.80000000000001"/>
  </r>
  <r>
    <x v="0"/>
    <n v="2018"/>
    <s v="August"/>
    <x v="7"/>
    <d v="2018-08-01T00:00:00"/>
    <x v="140"/>
    <n v="148.80000000000001"/>
    <n v="139.1"/>
    <n v="143.5"/>
    <n v="125"/>
    <n v="154.4"/>
    <n v="156.30000000000001"/>
    <n v="126.8"/>
    <n v="115.4"/>
    <n v="138.6"/>
    <n v="133.80000000000001"/>
    <n v="155.19999999999999"/>
    <n v="142.69999999999999"/>
    <n v="139.90769230769232"/>
    <n v="156.4"/>
    <n v="152.1"/>
    <n v="145.80000000000001"/>
    <n v="151.30000000000001"/>
    <n v="131.30000000000001"/>
    <n v="145.125"/>
    <n v="147.69999999999999"/>
    <s v="NA"/>
    <n v="143.80000000000001"/>
    <n v="143.80000000000001"/>
    <n v="139.4"/>
    <n v="138.6"/>
    <n v="139"/>
    <n v="128.30000000000001"/>
    <n v="146.9"/>
    <n v="136.6"/>
    <n v="142.5"/>
  </r>
  <r>
    <x v="1"/>
    <n v="2018"/>
    <s v="August"/>
    <x v="7"/>
    <d v="2018-08-01T00:00:00"/>
    <x v="141"/>
    <n v="146.4"/>
    <n v="136.6"/>
    <n v="141.19999999999999"/>
    <n v="117.4"/>
    <n v="146.30000000000001"/>
    <n v="157.30000000000001"/>
    <n v="113.6"/>
    <n v="113.3"/>
    <n v="141.1"/>
    <n v="127.4"/>
    <n v="150.4"/>
    <n v="140.1"/>
    <n v="135.96923076923076"/>
    <n v="162.1"/>
    <n v="140"/>
    <n v="129"/>
    <n v="138.30000000000001"/>
    <n v="128.30000000000001"/>
    <n v="133.9"/>
    <n v="129.80000000000001"/>
    <s v="144.6"/>
    <n v="134.4"/>
    <n v="134.4"/>
    <n v="134.9"/>
    <n v="129.80000000000001"/>
    <n v="132.35000000000002"/>
    <n v="120.7"/>
    <n v="145.30000000000001"/>
    <n v="131"/>
    <n v="138"/>
  </r>
  <r>
    <x v="2"/>
    <n v="2018"/>
    <s v="August"/>
    <x v="7"/>
    <d v="2018-08-01T00:00:00"/>
    <x v="142"/>
    <n v="148"/>
    <n v="138.1"/>
    <n v="142.6"/>
    <n v="122.2"/>
    <n v="150.6"/>
    <n v="156.6"/>
    <n v="122.4"/>
    <n v="114.7"/>
    <n v="139.4"/>
    <n v="131.1"/>
    <n v="153"/>
    <n v="141.69999999999999"/>
    <n v="138.36153846153849"/>
    <n v="157.9"/>
    <n v="147.30000000000001"/>
    <n v="138.80000000000001"/>
    <n v="146.1"/>
    <n v="130.1"/>
    <n v="140.57500000000002"/>
    <n v="140.9"/>
    <s v="144.6"/>
    <n v="139.4"/>
    <n v="139.4"/>
    <n v="137.69999999999999"/>
    <n v="133.6"/>
    <n v="135.64999999999998"/>
    <n v="124.3"/>
    <n v="146"/>
    <n v="133.9"/>
    <n v="140.4"/>
  </r>
  <r>
    <x v="0"/>
    <n v="2018"/>
    <s v="September"/>
    <x v="8"/>
    <d v="2018-09-01T00:00:00"/>
    <x v="143"/>
    <n v="147.19999999999999"/>
    <n v="136.6"/>
    <n v="143.69999999999999"/>
    <n v="124.6"/>
    <n v="150.1"/>
    <n v="149.4"/>
    <n v="125.4"/>
    <n v="114.4"/>
    <n v="138.69999999999999"/>
    <n v="133.1"/>
    <n v="155.9"/>
    <n v="141.30000000000001"/>
    <n v="138.44615384615386"/>
    <n v="157.69999999999999"/>
    <n v="152.1"/>
    <n v="146.1"/>
    <n v="151.30000000000001"/>
    <n v="132"/>
    <n v="145.375"/>
    <n v="149"/>
    <s v="NA"/>
    <n v="144"/>
    <n v="144"/>
    <n v="140"/>
    <n v="140"/>
    <n v="140"/>
    <n v="129.9"/>
    <n v="147.6"/>
    <n v="137.4"/>
    <n v="142.1"/>
  </r>
  <r>
    <x v="1"/>
    <n v="2018"/>
    <s v="September"/>
    <x v="8"/>
    <d v="2018-09-01T00:00:00"/>
    <x v="144"/>
    <n v="143.1"/>
    <n v="132.80000000000001"/>
    <n v="141.5"/>
    <n v="117.8"/>
    <n v="140"/>
    <n v="151.30000000000001"/>
    <n v="113.5"/>
    <n v="112.3"/>
    <n v="141.19999999999999"/>
    <n v="127.7"/>
    <n v="151.30000000000001"/>
    <n v="138.9"/>
    <n v="134.49230769230769"/>
    <n v="163.30000000000001"/>
    <n v="140.80000000000001"/>
    <n v="129.30000000000001"/>
    <n v="139.1"/>
    <n v="129.30000000000001"/>
    <n v="134.625"/>
    <n v="131.19999999999999"/>
    <s v="145.3"/>
    <n v="134.9"/>
    <n v="134.9"/>
    <n v="135.69999999999999"/>
    <n v="130.19999999999999"/>
    <n v="132.94999999999999"/>
    <n v="122.5"/>
    <n v="145.19999999999999"/>
    <n v="131.9"/>
    <n v="138.1"/>
  </r>
  <r>
    <x v="2"/>
    <n v="2018"/>
    <s v="September"/>
    <x v="8"/>
    <d v="2018-09-01T00:00:00"/>
    <x v="145"/>
    <n v="145.80000000000001"/>
    <n v="135.1"/>
    <n v="142.9"/>
    <n v="122.1"/>
    <n v="145.4"/>
    <n v="150"/>
    <n v="121.4"/>
    <n v="113.7"/>
    <n v="139.5"/>
    <n v="130.80000000000001"/>
    <n v="153.80000000000001"/>
    <n v="140.4"/>
    <n v="136.88461538461539"/>
    <n v="159.19999999999999"/>
    <n v="147.69999999999999"/>
    <n v="139.1"/>
    <n v="146.5"/>
    <n v="130.9"/>
    <n v="141.04999999999998"/>
    <n v="142.30000000000001"/>
    <s v="145.3"/>
    <n v="139.69999999999999"/>
    <n v="139.69999999999999"/>
    <n v="138.4"/>
    <n v="134.5"/>
    <n v="136.44999999999999"/>
    <n v="126"/>
    <n v="146.19999999999999"/>
    <n v="134.69999999999999"/>
    <n v="140.19999999999999"/>
  </r>
  <r>
    <x v="0"/>
    <n v="2018"/>
    <s v="October"/>
    <x v="9"/>
    <d v="2018-10-01T00:00:00"/>
    <x v="146"/>
    <n v="147.6"/>
    <n v="134.6"/>
    <n v="141.9"/>
    <n v="123.5"/>
    <n v="144.5"/>
    <n v="147.6"/>
    <n v="121.4"/>
    <n v="112.3"/>
    <n v="139.5"/>
    <n v="134.6"/>
    <n v="155.19999999999999"/>
    <n v="140.19999999999999"/>
    <n v="137.09230769230768"/>
    <n v="159.6"/>
    <n v="150.69999999999999"/>
    <n v="144.5"/>
    <n v="149.80000000000001"/>
    <n v="134.4"/>
    <n v="144.85"/>
    <n v="149.69999999999999"/>
    <s v="NA"/>
    <n v="147.5"/>
    <n v="147.5"/>
    <n v="144.80000000000001"/>
    <n v="140.1"/>
    <n v="142.44999999999999"/>
    <n v="130.80000000000001"/>
    <n v="148"/>
    <n v="139.80000000000001"/>
    <n v="142.19999999999999"/>
  </r>
  <r>
    <x v="1"/>
    <n v="2018"/>
    <s v="October"/>
    <x v="9"/>
    <d v="2018-10-01T00:00:00"/>
    <x v="135"/>
    <n v="144.9"/>
    <n v="133.5"/>
    <n v="141.5"/>
    <n v="118"/>
    <n v="139.5"/>
    <n v="153"/>
    <n v="113.2"/>
    <n v="112.8"/>
    <n v="141.1"/>
    <n v="127.6"/>
    <n v="152"/>
    <n v="139.4"/>
    <n v="134.93076923076922"/>
    <n v="164"/>
    <n v="141.5"/>
    <n v="129.80000000000001"/>
    <n v="139.69999999999999"/>
    <n v="130.4"/>
    <n v="135.35"/>
    <n v="133.4"/>
    <s v="146.3"/>
    <n v="135.1"/>
    <n v="135.1"/>
    <n v="136.19999999999999"/>
    <n v="130.69999999999999"/>
    <n v="133.44999999999999"/>
    <n v="123.3"/>
    <n v="145.5"/>
    <n v="132.5"/>
    <n v="138.9"/>
  </r>
  <r>
    <x v="2"/>
    <n v="2018"/>
    <s v="October"/>
    <x v="9"/>
    <d v="2018-10-01T00:00:00"/>
    <x v="134"/>
    <n v="149.5"/>
    <n v="137.30000000000001"/>
    <n v="141.9"/>
    <n v="121.1"/>
    <n v="142.5"/>
    <n v="146.69999999999999"/>
    <n v="119.1"/>
    <n v="111.9"/>
    <n v="141"/>
    <n v="133.6"/>
    <n v="154.5"/>
    <n v="139.69999999999999"/>
    <n v="136.63076923076923"/>
    <n v="162.6"/>
    <n v="148"/>
    <n v="139.19999999999999"/>
    <n v="146.80000000000001"/>
    <n v="132"/>
    <n v="141.5"/>
    <n v="145.30000000000001"/>
    <s v="146.9"/>
    <n v="142.19999999999999"/>
    <n v="142.19999999999999"/>
    <n v="142.1"/>
    <n v="136.5"/>
    <n v="139.30000000000001"/>
    <n v="125.5"/>
    <n v="147.80000000000001"/>
    <n v="136.30000000000001"/>
    <n v="140.80000000000001"/>
  </r>
  <r>
    <x v="0"/>
    <n v="2018"/>
    <s v="November"/>
    <x v="10"/>
    <d v="2018-11-01T00:00:00"/>
    <x v="133"/>
    <n v="150.80000000000001"/>
    <n v="136.69999999999999"/>
    <n v="141.9"/>
    <n v="122.8"/>
    <n v="143.9"/>
    <n v="147.5"/>
    <n v="121"/>
    <n v="111.6"/>
    <n v="140.6"/>
    <n v="137.5"/>
    <n v="156.1"/>
    <n v="140"/>
    <n v="137.49999999999997"/>
    <n v="161.9"/>
    <n v="151.69999999999999"/>
    <n v="145.5"/>
    <n v="150.80000000000001"/>
    <n v="133.1"/>
    <n v="145.27500000000001"/>
    <n v="150.30000000000001"/>
    <s v="NA"/>
    <n v="148"/>
    <n v="148"/>
    <n v="145.4"/>
    <n v="143.1"/>
    <n v="144.25"/>
    <n v="130.30000000000001"/>
    <n v="150.19999999999999"/>
    <n v="140.1"/>
    <n v="142.4"/>
  </r>
  <r>
    <x v="1"/>
    <n v="2018"/>
    <s v="November"/>
    <x v="10"/>
    <d v="2018-11-01T00:00:00"/>
    <x v="147"/>
    <n v="146.30000000000001"/>
    <n v="137.80000000000001"/>
    <n v="141.6"/>
    <n v="118.1"/>
    <n v="141.5"/>
    <n v="145.19999999999999"/>
    <n v="115.3"/>
    <n v="112.5"/>
    <n v="141.4"/>
    <n v="128"/>
    <n v="152.6"/>
    <n v="139.1"/>
    <n v="135.19230769230768"/>
    <n v="164.4"/>
    <n v="142.4"/>
    <n v="130.19999999999999"/>
    <n v="140.5"/>
    <n v="130.5"/>
    <n v="135.9"/>
    <n v="136.69999999999999"/>
    <s v="146.9"/>
    <n v="135.80000000000001"/>
    <n v="135.80000000000001"/>
    <n v="136.80000000000001"/>
    <n v="131.30000000000001"/>
    <n v="134.05000000000001"/>
    <n v="121.2"/>
    <n v="146.1"/>
    <n v="132.19999999999999"/>
    <n v="139"/>
  </r>
  <r>
    <x v="2"/>
    <n v="2018"/>
    <s v="November"/>
    <x v="10"/>
    <d v="2018-11-01T00:00:00"/>
    <x v="134"/>
    <n v="149.19999999999999"/>
    <n v="137.1"/>
    <n v="141.80000000000001"/>
    <n v="121.1"/>
    <n v="142.80000000000001"/>
    <n v="146.69999999999999"/>
    <n v="119.1"/>
    <n v="111.9"/>
    <n v="140.9"/>
    <n v="133.5"/>
    <n v="154.5"/>
    <n v="139.69999999999999"/>
    <n v="136.59230769230771"/>
    <n v="162.6"/>
    <n v="148"/>
    <n v="139.1"/>
    <n v="146.69999999999999"/>
    <n v="132"/>
    <n v="141.44999999999999"/>
    <n v="145.1"/>
    <s v="146.9"/>
    <n v="142.19999999999999"/>
    <n v="142.19999999999999"/>
    <n v="142.1"/>
    <n v="136.5"/>
    <n v="139.30000000000001"/>
    <n v="125.5"/>
    <n v="147.80000000000001"/>
    <n v="136.30000000000001"/>
    <n v="140.80000000000001"/>
  </r>
  <r>
    <x v="0"/>
    <n v="2018"/>
    <s v="December"/>
    <x v="11"/>
    <d v="2018-12-01T00:00:00"/>
    <x v="133"/>
    <n v="151.9"/>
    <n v="137.4"/>
    <n v="142.4"/>
    <n v="124.2"/>
    <n v="140.19999999999999"/>
    <n v="136.6"/>
    <n v="120.9"/>
    <n v="109.9"/>
    <n v="140.19999999999999"/>
    <n v="137.80000000000001"/>
    <n v="156"/>
    <n v="138.5"/>
    <n v="136.3923076923077"/>
    <n v="162.4"/>
    <n v="151.6"/>
    <n v="145.9"/>
    <n v="150.80000000000001"/>
    <n v="133.19999999999999"/>
    <n v="145.375"/>
    <n v="149"/>
    <s v="NA"/>
    <n v="149.5"/>
    <n v="149.5"/>
    <n v="149.6"/>
    <n v="143.30000000000001"/>
    <n v="146.44999999999999"/>
    <n v="128.9"/>
    <n v="155.1"/>
    <n v="141.6"/>
    <n v="141.9"/>
  </r>
  <r>
    <x v="1"/>
    <n v="2018"/>
    <s v="December"/>
    <x v="11"/>
    <d v="2018-12-01T00:00:00"/>
    <x v="148"/>
    <n v="147.80000000000001"/>
    <n v="141.1"/>
    <n v="141.6"/>
    <n v="118.1"/>
    <n v="138.5"/>
    <n v="132.4"/>
    <n v="117.5"/>
    <n v="111"/>
    <n v="141.5"/>
    <n v="128.1"/>
    <n v="152.9"/>
    <n v="137.6"/>
    <n v="134.35384615384615"/>
    <n v="164.6"/>
    <n v="142.69999999999999"/>
    <n v="130.30000000000001"/>
    <n v="140.80000000000001"/>
    <n v="130.80000000000001"/>
    <n v="136.15"/>
    <n v="132.4"/>
    <s v="146.5"/>
    <n v="136.19999999999999"/>
    <n v="136.19999999999999"/>
    <n v="137.30000000000001"/>
    <n v="131.69999999999999"/>
    <n v="134.5"/>
    <n v="118.8"/>
    <n v="146.5"/>
    <n v="131.69999999999999"/>
    <n v="138"/>
  </r>
  <r>
    <x v="2"/>
    <n v="2018"/>
    <s v="December"/>
    <x v="11"/>
    <d v="2018-12-01T00:00:00"/>
    <x v="139"/>
    <n v="150.5"/>
    <n v="138.80000000000001"/>
    <n v="142.1"/>
    <n v="122"/>
    <n v="139.4"/>
    <n v="135.19999999999999"/>
    <n v="119.8"/>
    <n v="110.3"/>
    <n v="140.6"/>
    <n v="133.80000000000001"/>
    <n v="154.6"/>
    <n v="138.19999999999999"/>
    <n v="135.59999999999997"/>
    <n v="163"/>
    <n v="148.1"/>
    <n v="139.4"/>
    <n v="146.80000000000001"/>
    <n v="132.19999999999999"/>
    <n v="141.625"/>
    <n v="142.69999999999999"/>
    <s v="146.5"/>
    <n v="143.19999999999999"/>
    <n v="143.19999999999999"/>
    <n v="144.9"/>
    <n v="136.80000000000001"/>
    <n v="140.85000000000002"/>
    <n v="123.6"/>
    <n v="150.1"/>
    <n v="136.80000000000001"/>
    <n v="140.1"/>
  </r>
  <r>
    <x v="0"/>
    <n v="2019"/>
    <s v="January"/>
    <x v="0"/>
    <d v="2019-01-01T00:00:00"/>
    <x v="127"/>
    <n v="152.5"/>
    <n v="138.19999999999999"/>
    <n v="142.4"/>
    <n v="123.9"/>
    <n v="135.5"/>
    <n v="131.69999999999999"/>
    <n v="121.3"/>
    <n v="108.4"/>
    <n v="138.9"/>
    <n v="137"/>
    <n v="155.80000000000001"/>
    <n v="137.4"/>
    <n v="135.35384615384618"/>
    <n v="162.69999999999999"/>
    <n v="150.6"/>
    <n v="145.1"/>
    <n v="149.9"/>
    <n v="133.5"/>
    <n v="144.77500000000001"/>
    <n v="146.19999999999999"/>
    <s v="NA"/>
    <n v="150.1"/>
    <n v="150.1"/>
    <n v="149.6"/>
    <n v="142.9"/>
    <n v="146.25"/>
    <n v="128.6"/>
    <n v="155.19999999999999"/>
    <n v="141.69999999999999"/>
    <n v="141"/>
  </r>
  <r>
    <x v="1"/>
    <n v="2019"/>
    <s v="January"/>
    <x v="0"/>
    <d v="2019-01-01T00:00:00"/>
    <x v="142"/>
    <n v="149.4"/>
    <n v="143.5"/>
    <n v="141.69999999999999"/>
    <n v="118.1"/>
    <n v="135.19999999999999"/>
    <n v="130.5"/>
    <n v="118.2"/>
    <n v="110.4"/>
    <n v="140.4"/>
    <n v="128.1"/>
    <n v="153.19999999999999"/>
    <n v="137.30000000000001"/>
    <n v="134.17692307692309"/>
    <n v="164.7"/>
    <n v="143"/>
    <n v="130.4"/>
    <n v="141.1"/>
    <n v="131.69999999999999"/>
    <n v="136.55000000000001"/>
    <n v="128.6"/>
    <s v="147.7"/>
    <n v="136.30000000000001"/>
    <n v="136.30000000000001"/>
    <n v="137.80000000000001"/>
    <n v="131.9"/>
    <n v="134.85000000000002"/>
    <n v="118.6"/>
    <n v="146.6"/>
    <n v="131.80000000000001"/>
    <n v="138"/>
  </r>
  <r>
    <x v="2"/>
    <n v="2019"/>
    <s v="January"/>
    <x v="0"/>
    <d v="2019-01-01T00:00:00"/>
    <x v="133"/>
    <n v="151.4"/>
    <n v="140.19999999999999"/>
    <n v="142.1"/>
    <n v="121.8"/>
    <n v="135.4"/>
    <n v="131.30000000000001"/>
    <n v="120.3"/>
    <n v="109.1"/>
    <n v="139.4"/>
    <n v="133.30000000000001"/>
    <n v="154.6"/>
    <n v="137.4"/>
    <n v="134.87692307692308"/>
    <n v="163.19999999999999"/>
    <n v="147.6"/>
    <n v="139"/>
    <n v="146.4"/>
    <n v="132.80000000000001"/>
    <n v="141.44999999999999"/>
    <n v="139.5"/>
    <s v="147.7"/>
    <n v="143.6"/>
    <n v="143.6"/>
    <n v="145.1"/>
    <n v="136.69999999999999"/>
    <n v="140.89999999999998"/>
    <n v="123.3"/>
    <n v="150.19999999999999"/>
    <n v="136.9"/>
    <n v="139.6"/>
  </r>
  <r>
    <x v="0"/>
    <n v="2019"/>
    <s v="February"/>
    <x v="1"/>
    <d v="2019-02-01T00:00:00"/>
    <x v="130"/>
    <n v="153"/>
    <n v="139.1"/>
    <n v="142.5"/>
    <n v="124.1"/>
    <n v="135.80000000000001"/>
    <n v="128.69999999999999"/>
    <n v="121.5"/>
    <n v="108.3"/>
    <n v="139.19999999999999"/>
    <n v="137.4"/>
    <n v="156.19999999999999"/>
    <n v="137.19999999999999"/>
    <n v="135.3692307692308"/>
    <n v="162.80000000000001"/>
    <n v="150.5"/>
    <n v="146.1"/>
    <n v="149.9"/>
    <n v="134.9"/>
    <n v="145.35"/>
    <n v="145.30000000000001"/>
    <s v="NA"/>
    <n v="150.1"/>
    <n v="150.1"/>
    <n v="149.9"/>
    <n v="143.4"/>
    <n v="146.65"/>
    <n v="129.19999999999999"/>
    <n v="155.5"/>
    <n v="142.19999999999999"/>
    <n v="141"/>
  </r>
  <r>
    <x v="1"/>
    <n v="2019"/>
    <s v="February"/>
    <x v="1"/>
    <d v="2019-02-01T00:00:00"/>
    <x v="143"/>
    <n v="150.1"/>
    <n v="145.30000000000001"/>
    <n v="141.69999999999999"/>
    <n v="118.4"/>
    <n v="137"/>
    <n v="131.6"/>
    <n v="119.9"/>
    <n v="110.4"/>
    <n v="140.80000000000001"/>
    <n v="128.30000000000001"/>
    <n v="153.5"/>
    <n v="138"/>
    <n v="134.95384615384617"/>
    <n v="164.9"/>
    <n v="143.30000000000001"/>
    <n v="130.80000000000001"/>
    <n v="141.4"/>
    <n v="133"/>
    <n v="137.125"/>
    <n v="127.1"/>
    <s v="148.5"/>
    <n v="136.6"/>
    <n v="136.6"/>
    <n v="138.5"/>
    <n v="132.19999999999999"/>
    <n v="135.35"/>
    <n v="119.2"/>
    <n v="146.6"/>
    <n v="132.4"/>
    <n v="138.6"/>
  </r>
  <r>
    <x v="2"/>
    <n v="2019"/>
    <s v="February"/>
    <x v="1"/>
    <d v="2019-02-01T00:00:00"/>
    <x v="135"/>
    <n v="152"/>
    <n v="141.5"/>
    <n v="142.19999999999999"/>
    <n v="122"/>
    <n v="136.4"/>
    <n v="129.69999999999999"/>
    <n v="121"/>
    <n v="109"/>
    <n v="139.69999999999999"/>
    <n v="133.6"/>
    <n v="154.9"/>
    <n v="137.5"/>
    <n v="135.16153846153844"/>
    <n v="163.4"/>
    <n v="147.69999999999999"/>
    <n v="139.69999999999999"/>
    <n v="146.5"/>
    <n v="134.1"/>
    <n v="142"/>
    <n v="138.4"/>
    <s v="148.5"/>
    <n v="143.69999999999999"/>
    <n v="143.69999999999999"/>
    <n v="145.6"/>
    <n v="137.1"/>
    <n v="141.35"/>
    <n v="123.9"/>
    <n v="150.30000000000001"/>
    <n v="137.4"/>
    <n v="139.9"/>
  </r>
  <r>
    <x v="0"/>
    <n v="2019"/>
    <s v="March"/>
    <x v="2"/>
    <d v="2019-03-01T00:00:00"/>
    <x v="136"/>
    <n v="154.1"/>
    <n v="138.69999999999999"/>
    <n v="142.5"/>
    <n v="124.1"/>
    <n v="136.1"/>
    <n v="128.19999999999999"/>
    <n v="122.3"/>
    <n v="108.3"/>
    <n v="138.9"/>
    <n v="137.4"/>
    <n v="156.4"/>
    <n v="137.30000000000001"/>
    <n v="135.4769230769231"/>
    <n v="162.9"/>
    <n v="150.80000000000001"/>
    <n v="146.1"/>
    <n v="150.1"/>
    <n v="134"/>
    <n v="145.25"/>
    <n v="146.4"/>
    <s v="NA"/>
    <n v="150"/>
    <n v="150"/>
    <n v="150.4"/>
    <n v="143.80000000000001"/>
    <n v="147.10000000000002"/>
    <n v="129.9"/>
    <n v="155.5"/>
    <n v="142.4"/>
    <n v="141.19999999999999"/>
  </r>
  <r>
    <x v="1"/>
    <n v="2019"/>
    <s v="March"/>
    <x v="2"/>
    <d v="2019-03-01T00:00:00"/>
    <x v="149"/>
    <n v="151.1"/>
    <n v="142.9"/>
    <n v="141.9"/>
    <n v="118.4"/>
    <n v="139.4"/>
    <n v="141.19999999999999"/>
    <n v="120.7"/>
    <n v="110.4"/>
    <n v="140.69999999999999"/>
    <n v="128.5"/>
    <n v="153.9"/>
    <n v="139.6"/>
    <n v="136.03076923076924"/>
    <n v="165.3"/>
    <n v="143.5"/>
    <n v="131.19999999999999"/>
    <n v="141.6"/>
    <n v="132.5"/>
    <n v="137.19999999999999"/>
    <n v="128.80000000000001"/>
    <s v="149"/>
    <n v="136.80000000000001"/>
    <n v="136.80000000000001"/>
    <n v="139.19999999999999"/>
    <n v="133"/>
    <n v="136.1"/>
    <n v="119.9"/>
    <n v="146.69999999999999"/>
    <n v="132.80000000000001"/>
    <n v="139.5"/>
  </r>
  <r>
    <x v="2"/>
    <n v="2019"/>
    <s v="March"/>
    <x v="2"/>
    <d v="2019-03-01T00:00:00"/>
    <x v="150"/>
    <n v="153"/>
    <n v="140.30000000000001"/>
    <n v="142.30000000000001"/>
    <n v="122"/>
    <n v="137.6"/>
    <n v="132.6"/>
    <n v="121.8"/>
    <n v="109"/>
    <n v="139.5"/>
    <n v="133.69999999999999"/>
    <n v="155.19999999999999"/>
    <n v="138.1"/>
    <n v="135.6076923076923"/>
    <n v="163.5"/>
    <n v="147.9"/>
    <n v="139.9"/>
    <n v="146.69999999999999"/>
    <n v="133.4"/>
    <n v="141.97499999999999"/>
    <n v="139.69999999999999"/>
    <s v="149"/>
    <n v="143.80000000000001"/>
    <n v="143.80000000000001"/>
    <n v="146.19999999999999"/>
    <n v="137.69999999999999"/>
    <n v="141.94999999999999"/>
    <n v="124.6"/>
    <n v="150.30000000000001"/>
    <n v="137.69999999999999"/>
    <n v="140.4"/>
  </r>
  <r>
    <x v="0"/>
    <n v="2019"/>
    <s v="May"/>
    <x v="4"/>
    <d v="2019-05-01T00:00:00"/>
    <x v="134"/>
    <n v="159.5"/>
    <n v="134.5"/>
    <n v="142.6"/>
    <n v="124"/>
    <n v="143.69999999999999"/>
    <n v="133.4"/>
    <n v="125.1"/>
    <n v="109.3"/>
    <n v="139.30000000000001"/>
    <n v="137.69999999999999"/>
    <n v="156.4"/>
    <n v="139.19999999999999"/>
    <n v="137.0846153846154"/>
    <n v="163.30000000000001"/>
    <n v="151.30000000000001"/>
    <n v="146.6"/>
    <n v="150.69999999999999"/>
    <n v="133.9"/>
    <n v="145.625"/>
    <n v="146.9"/>
    <s v="NA"/>
    <n v="149.5"/>
    <n v="149.5"/>
    <n v="151.30000000000001"/>
    <n v="145.9"/>
    <n v="148.60000000000002"/>
    <n v="130.19999999999999"/>
    <n v="156.69999999999999"/>
    <n v="142.9"/>
    <n v="142.4"/>
  </r>
  <r>
    <x v="1"/>
    <n v="2019"/>
    <s v="May"/>
    <x v="4"/>
    <d v="2019-05-01T00:00:00"/>
    <x v="151"/>
    <n v="156.69999999999999"/>
    <n v="138.30000000000001"/>
    <n v="142.4"/>
    <n v="118.6"/>
    <n v="149.69999999999999"/>
    <n v="161.6"/>
    <n v="124.4"/>
    <n v="111.2"/>
    <n v="141"/>
    <n v="128.9"/>
    <n v="154.5"/>
    <n v="143.80000000000001"/>
    <n v="139.34615384615387"/>
    <n v="166.2"/>
    <n v="144"/>
    <n v="131.69999999999999"/>
    <n v="142.19999999999999"/>
    <n v="132.6"/>
    <n v="137.625"/>
    <n v="129.4"/>
    <s v="150.1"/>
    <n v="137.19999999999999"/>
    <n v="137.19999999999999"/>
    <n v="139.80000000000001"/>
    <n v="134"/>
    <n v="136.9"/>
    <n v="120.1"/>
    <n v="148"/>
    <n v="133.30000000000001"/>
    <n v="141.5"/>
  </r>
  <r>
    <x v="2"/>
    <n v="2019"/>
    <s v="May"/>
    <x v="4"/>
    <d v="2019-05-01T00:00:00"/>
    <x v="142"/>
    <n v="158.5"/>
    <n v="136"/>
    <n v="142.5"/>
    <n v="122"/>
    <n v="146.5"/>
    <n v="143"/>
    <n v="124.9"/>
    <n v="109.9"/>
    <n v="139.9"/>
    <n v="134"/>
    <n v="155.5"/>
    <n v="140.9"/>
    <n v="137.83846153846156"/>
    <n v="164.1"/>
    <n v="148.4"/>
    <n v="140.4"/>
    <n v="147.30000000000001"/>
    <n v="133.4"/>
    <n v="142.375"/>
    <n v="140.30000000000001"/>
    <s v="150.1"/>
    <n v="143.69999999999999"/>
    <n v="143.69999999999999"/>
    <n v="146.9"/>
    <n v="139.19999999999999"/>
    <n v="143.05000000000001"/>
    <n v="124.9"/>
    <n v="151.6"/>
    <n v="138.19999999999999"/>
    <n v="142"/>
  </r>
  <r>
    <x v="0"/>
    <n v="2019"/>
    <s v="June"/>
    <x v="5"/>
    <d v="2019-06-01T00:00:00"/>
    <x v="150"/>
    <n v="163.5"/>
    <n v="136.19999999999999"/>
    <n v="143.19999999999999"/>
    <n v="124.3"/>
    <n v="143.30000000000001"/>
    <n v="140.6"/>
    <n v="128.69999999999999"/>
    <n v="110.6"/>
    <n v="140.4"/>
    <n v="138"/>
    <n v="156.6"/>
    <n v="141"/>
    <n v="138.78461538461536"/>
    <n v="164.2"/>
    <n v="151.4"/>
    <n v="146.5"/>
    <n v="150.69999999999999"/>
    <n v="134.80000000000001"/>
    <n v="145.85"/>
    <n v="147.80000000000001"/>
    <s v="NA"/>
    <n v="149.6"/>
    <n v="149.6"/>
    <n v="151.69999999999999"/>
    <n v="146.4"/>
    <n v="149.05000000000001"/>
    <n v="130.19999999999999"/>
    <n v="157.69999999999999"/>
    <n v="143.30000000000001"/>
    <n v="143.6"/>
  </r>
  <r>
    <x v="1"/>
    <n v="2019"/>
    <s v="June"/>
    <x v="5"/>
    <d v="2019-06-01T00:00:00"/>
    <x v="152"/>
    <n v="159.6"/>
    <n v="140.4"/>
    <n v="143.4"/>
    <n v="118.6"/>
    <n v="150.9"/>
    <n v="169.8"/>
    <n v="127.4"/>
    <n v="111.8"/>
    <n v="141"/>
    <n v="129"/>
    <n v="155.1"/>
    <n v="145.6"/>
    <n v="141.0230769230769"/>
    <n v="166.7"/>
    <n v="144.30000000000001"/>
    <n v="131.69999999999999"/>
    <n v="142.4"/>
    <n v="133.69999999999999"/>
    <n v="138.02499999999998"/>
    <n v="130.5"/>
    <s v="149.4"/>
    <n v="137.4"/>
    <n v="137.4"/>
    <n v="140.30000000000001"/>
    <n v="134.30000000000001"/>
    <n v="137.30000000000001"/>
    <n v="119.6"/>
    <n v="148.9"/>
    <n v="133.6"/>
    <n v="142.1"/>
  </r>
  <r>
    <x v="2"/>
    <n v="2019"/>
    <s v="June"/>
    <x v="5"/>
    <d v="2019-06-01T00:00:00"/>
    <x v="153"/>
    <n v="162.1"/>
    <n v="137.80000000000001"/>
    <n v="143.30000000000001"/>
    <n v="122.2"/>
    <n v="146.80000000000001"/>
    <n v="150.5"/>
    <n v="128.30000000000001"/>
    <n v="111"/>
    <n v="140.6"/>
    <n v="134.19999999999999"/>
    <n v="155.9"/>
    <n v="142.69999999999999"/>
    <n v="139.54615384615386"/>
    <n v="164.9"/>
    <n v="148.6"/>
    <n v="140.4"/>
    <n v="147.4"/>
    <n v="134.30000000000001"/>
    <n v="142.67500000000001"/>
    <n v="141.19999999999999"/>
    <s v="149.4"/>
    <n v="143.80000000000001"/>
    <n v="143.80000000000001"/>
    <n v="147.4"/>
    <n v="139.6"/>
    <n v="143.5"/>
    <n v="124.6"/>
    <n v="152.5"/>
    <n v="138.6"/>
    <n v="142.9"/>
  </r>
  <r>
    <x v="0"/>
    <n v="2019"/>
    <s v="July"/>
    <x v="6"/>
    <d v="2019-07-01T00:00:00"/>
    <x v="137"/>
    <n v="164"/>
    <n v="138.4"/>
    <n v="143.9"/>
    <n v="124.4"/>
    <n v="146.4"/>
    <n v="150.1"/>
    <n v="130.6"/>
    <n v="110.8"/>
    <n v="141.69999999999999"/>
    <n v="138.5"/>
    <n v="156.69999999999999"/>
    <n v="143"/>
    <n v="140.53076923076921"/>
    <n v="164.5"/>
    <n v="151.6"/>
    <n v="146.6"/>
    <n v="150.9"/>
    <n v="136.1"/>
    <n v="146.30000000000001"/>
    <n v="146.80000000000001"/>
    <s v="NA"/>
    <n v="150"/>
    <n v="150"/>
    <n v="152.19999999999999"/>
    <n v="147.5"/>
    <n v="149.85"/>
    <n v="131.19999999999999"/>
    <n v="159.1"/>
    <n v="144.19999999999999"/>
    <n v="144.9"/>
  </r>
  <r>
    <x v="1"/>
    <n v="2019"/>
    <s v="July"/>
    <x v="6"/>
    <d v="2019-07-01T00:00:00"/>
    <x v="154"/>
    <n v="160.19999999999999"/>
    <n v="142.5"/>
    <n v="144.1"/>
    <n v="119.3"/>
    <n v="154.69999999999999"/>
    <n v="180.1"/>
    <n v="128.9"/>
    <n v="111.8"/>
    <n v="141.6"/>
    <n v="129.5"/>
    <n v="155.6"/>
    <n v="147.69999999999999"/>
    <n v="142.87692307692308"/>
    <n v="167.2"/>
    <n v="144.69999999999999"/>
    <n v="131.9"/>
    <n v="142.69999999999999"/>
    <n v="135.1"/>
    <n v="138.6"/>
    <n v="127"/>
    <s v="150.6"/>
    <n v="137.69999999999999"/>
    <n v="137.69999999999999"/>
    <n v="140.80000000000001"/>
    <n v="135"/>
    <n v="137.9"/>
    <n v="120.6"/>
    <n v="150.4"/>
    <n v="134.5"/>
    <n v="143.30000000000001"/>
  </r>
  <r>
    <x v="2"/>
    <n v="2019"/>
    <s v="July"/>
    <x v="6"/>
    <d v="2019-07-01T00:00:00"/>
    <x v="146"/>
    <n v="162.69999999999999"/>
    <n v="140"/>
    <n v="144"/>
    <n v="122.5"/>
    <n v="150.30000000000001"/>
    <n v="160.30000000000001"/>
    <n v="130"/>
    <n v="111.1"/>
    <n v="141.69999999999999"/>
    <n v="134.69999999999999"/>
    <n v="156.19999999999999"/>
    <n v="144.69999999999999"/>
    <n v="141.34615384615384"/>
    <n v="165.2"/>
    <n v="148.9"/>
    <n v="140.5"/>
    <n v="147.6"/>
    <n v="135.69999999999999"/>
    <n v="143.17500000000001"/>
    <n v="139.30000000000001"/>
    <s v="150.6"/>
    <n v="144.19999999999999"/>
    <n v="144.19999999999999"/>
    <n v="147.9"/>
    <n v="140.5"/>
    <n v="144.19999999999999"/>
    <n v="125.6"/>
    <n v="154"/>
    <n v="139.5"/>
    <n v="144.19999999999999"/>
  </r>
  <r>
    <x v="0"/>
    <n v="2019"/>
    <s v="August"/>
    <x v="7"/>
    <d v="2019-08-01T00:00:00"/>
    <x v="140"/>
    <n v="161.9"/>
    <n v="137.1"/>
    <n v="144.6"/>
    <n v="124.7"/>
    <n v="145.5"/>
    <n v="156.19999999999999"/>
    <n v="131.5"/>
    <n v="111.7"/>
    <n v="142.69999999999999"/>
    <n v="138.5"/>
    <n v="156.9"/>
    <n v="144"/>
    <n v="141.11538461538464"/>
    <n v="165.1"/>
    <n v="151.80000000000001"/>
    <n v="146.6"/>
    <n v="151.1"/>
    <n v="138.80000000000001"/>
    <n v="147.07499999999999"/>
    <n v="146.4"/>
    <s v="NA"/>
    <n v="150.19999999999999"/>
    <n v="150.19999999999999"/>
    <n v="152.69999999999999"/>
    <n v="148"/>
    <n v="150.35"/>
    <n v="131.4"/>
    <n v="159.69999999999999"/>
    <n v="144.9"/>
    <n v="145.69999999999999"/>
  </r>
  <r>
    <x v="1"/>
    <n v="2019"/>
    <s v="August"/>
    <x v="7"/>
    <d v="2019-08-01T00:00:00"/>
    <x v="155"/>
    <n v="158.30000000000001"/>
    <n v="140.80000000000001"/>
    <n v="144.9"/>
    <n v="119.9"/>
    <n v="153.9"/>
    <n v="189.1"/>
    <n v="129.80000000000001"/>
    <n v="112.7"/>
    <n v="142.5"/>
    <n v="129.80000000000001"/>
    <n v="156.19999999999999"/>
    <n v="149.1"/>
    <n v="143.77692307692308"/>
    <n v="167.9"/>
    <n v="145"/>
    <n v="132.19999999999999"/>
    <n v="143"/>
    <n v="137.80000000000001"/>
    <n v="139.5"/>
    <n v="125.5"/>
    <s v="151.6"/>
    <n v="138.1"/>
    <n v="138.1"/>
    <n v="141.5"/>
    <n v="135.4"/>
    <n v="138.44999999999999"/>
    <n v="120.8"/>
    <n v="151.5"/>
    <n v="135.30000000000001"/>
    <n v="144.19999999999999"/>
  </r>
  <r>
    <x v="2"/>
    <n v="2019"/>
    <s v="August"/>
    <x v="7"/>
    <d v="2019-08-01T00:00:00"/>
    <x v="156"/>
    <n v="160.6"/>
    <n v="138.5"/>
    <n v="144.69999999999999"/>
    <n v="122.9"/>
    <n v="149.4"/>
    <n v="167.4"/>
    <n v="130.9"/>
    <n v="112"/>
    <n v="142.6"/>
    <n v="134.9"/>
    <n v="156.6"/>
    <n v="145.9"/>
    <n v="142.03846153846155"/>
    <n v="165.8"/>
    <n v="149.1"/>
    <n v="140.6"/>
    <n v="147.9"/>
    <n v="138.4"/>
    <n v="144"/>
    <n v="138.5"/>
    <s v="151.6"/>
    <n v="144.5"/>
    <n v="144.5"/>
    <n v="148.5"/>
    <n v="140.9"/>
    <n v="144.69999999999999"/>
    <n v="125.8"/>
    <n v="154.9"/>
    <n v="140.19999999999999"/>
    <n v="145"/>
  </r>
  <r>
    <x v="0"/>
    <n v="2019"/>
    <s v="September"/>
    <x v="8"/>
    <d v="2019-09-01T00:00:00"/>
    <x v="156"/>
    <n v="161.9"/>
    <n v="138.30000000000001"/>
    <n v="145.69999999999999"/>
    <n v="125.1"/>
    <n v="143.80000000000001"/>
    <n v="163.4"/>
    <n v="132.19999999999999"/>
    <n v="112.8"/>
    <n v="144.19999999999999"/>
    <n v="138.5"/>
    <n v="157.19999999999999"/>
    <n v="145.5"/>
    <n v="142.2076923076923"/>
    <n v="165.7"/>
    <n v="151.69999999999999"/>
    <n v="146.6"/>
    <n v="151"/>
    <n v="140.19999999999999"/>
    <n v="147.375"/>
    <n v="146.9"/>
    <s v="NA"/>
    <n v="150.30000000000001"/>
    <n v="150.30000000000001"/>
    <n v="153.4"/>
    <n v="148.30000000000001"/>
    <n v="150.85000000000002"/>
    <n v="131.6"/>
    <n v="160.19999999999999"/>
    <n v="145.4"/>
    <n v="146.69999999999999"/>
  </r>
  <r>
    <x v="1"/>
    <n v="2019"/>
    <s v="September"/>
    <x v="8"/>
    <d v="2019-09-01T00:00:00"/>
    <x v="157"/>
    <n v="158.69999999999999"/>
    <n v="141.6"/>
    <n v="144.9"/>
    <n v="120.8"/>
    <n v="149.80000000000001"/>
    <n v="192.4"/>
    <n v="130.30000000000001"/>
    <n v="114"/>
    <n v="143.80000000000001"/>
    <n v="130"/>
    <n v="156.4"/>
    <n v="149.5"/>
    <n v="144.22307692307692"/>
    <n v="168.6"/>
    <n v="145.30000000000001"/>
    <n v="132.19999999999999"/>
    <n v="143.30000000000001"/>
    <n v="139"/>
    <n v="139.94999999999999"/>
    <n v="126.6"/>
    <s v="152.2"/>
    <n v="138.30000000000001"/>
    <n v="138.30000000000001"/>
    <n v="141.9"/>
    <n v="135.9"/>
    <n v="138.9"/>
    <n v="121.2"/>
    <n v="151.6"/>
    <n v="135.69999999999999"/>
    <n v="144.69999999999999"/>
  </r>
  <r>
    <x v="2"/>
    <n v="2019"/>
    <s v="September"/>
    <x v="8"/>
    <d v="2019-09-01T00:00:00"/>
    <x v="158"/>
    <n v="160.80000000000001"/>
    <n v="139.6"/>
    <n v="145.4"/>
    <n v="123.5"/>
    <n v="146.6"/>
    <n v="173.2"/>
    <n v="131.6"/>
    <n v="113.2"/>
    <n v="144.1"/>
    <n v="135"/>
    <n v="156.80000000000001"/>
    <n v="147"/>
    <n v="142.89999999999998"/>
    <n v="166.5"/>
    <n v="149.19999999999999"/>
    <n v="140.6"/>
    <n v="147.9"/>
    <n v="139.69999999999999"/>
    <n v="144.34999999999997"/>
    <n v="139.19999999999999"/>
    <s v="152.2"/>
    <n v="144.6"/>
    <n v="144.6"/>
    <n v="149"/>
    <n v="141.30000000000001"/>
    <n v="145.15"/>
    <n v="126.1"/>
    <n v="155.19999999999999"/>
    <n v="140.69999999999999"/>
    <n v="145.80000000000001"/>
  </r>
  <r>
    <x v="0"/>
    <n v="2019"/>
    <s v="October"/>
    <x v="9"/>
    <d v="2019-10-01T00:00:00"/>
    <x v="159"/>
    <n v="161.6"/>
    <n v="141.19999999999999"/>
    <n v="146.5"/>
    <n v="125.6"/>
    <n v="145.69999999999999"/>
    <n v="178.8"/>
    <n v="133.1"/>
    <n v="113.6"/>
    <n v="145.5"/>
    <n v="138.6"/>
    <n v="157.4"/>
    <n v="148.30000000000001"/>
    <n v="144.37692307692305"/>
    <n v="166.3"/>
    <n v="151.69999999999999"/>
    <n v="146.69999999999999"/>
    <n v="151"/>
    <n v="140.30000000000001"/>
    <n v="147.42500000000001"/>
    <n v="147.69999999999999"/>
    <s v="NA"/>
    <n v="150.6"/>
    <n v="150.6"/>
    <n v="153.69999999999999"/>
    <n v="148.69999999999999"/>
    <n v="151.19999999999999"/>
    <n v="131.69999999999999"/>
    <n v="160.69999999999999"/>
    <n v="145.69999999999999"/>
    <n v="148.30000000000001"/>
  </r>
  <r>
    <x v="1"/>
    <n v="2019"/>
    <s v="October"/>
    <x v="9"/>
    <d v="2019-10-01T00:00:00"/>
    <x v="160"/>
    <n v="159.80000000000001"/>
    <n v="144.69999999999999"/>
    <n v="145.6"/>
    <n v="121.1"/>
    <n v="150.6"/>
    <n v="207.2"/>
    <n v="131.19999999999999"/>
    <n v="114.8"/>
    <n v="145.19999999999999"/>
    <n v="130.19999999999999"/>
    <n v="156.80000000000001"/>
    <n v="151.9"/>
    <n v="146.35384615384618"/>
    <n v="169.3"/>
    <n v="145.9"/>
    <n v="132.4"/>
    <n v="143.9"/>
    <n v="139.5"/>
    <n v="140.42500000000001"/>
    <n v="128.9"/>
    <s v="153"/>
    <n v="138.69999999999999"/>
    <n v="138.69999999999999"/>
    <n v="142.4"/>
    <n v="136.19999999999999"/>
    <n v="139.30000000000001"/>
    <n v="121.5"/>
    <n v="151.69999999999999"/>
    <n v="136"/>
    <n v="146"/>
  </r>
  <r>
    <x v="2"/>
    <n v="2019"/>
    <s v="October"/>
    <x v="9"/>
    <d v="2019-10-01T00:00:00"/>
    <x v="161"/>
    <n v="161"/>
    <n v="142.6"/>
    <n v="146.19999999999999"/>
    <n v="123.9"/>
    <n v="148"/>
    <n v="188.4"/>
    <n v="132.5"/>
    <n v="114"/>
    <n v="145.4"/>
    <n v="135.1"/>
    <n v="157.1"/>
    <n v="149.6"/>
    <n v="145.04615384615383"/>
    <n v="167.1"/>
    <n v="149.4"/>
    <n v="140.80000000000001"/>
    <n v="148.19999999999999"/>
    <n v="140"/>
    <n v="144.60000000000002"/>
    <n v="140.6"/>
    <s v="153"/>
    <n v="145"/>
    <n v="145"/>
    <n v="149.4"/>
    <n v="141.69999999999999"/>
    <n v="145.55000000000001"/>
    <n v="126.3"/>
    <n v="155.4"/>
    <n v="141"/>
    <n v="147.19999999999999"/>
  </r>
  <r>
    <x v="0"/>
    <n v="2019"/>
    <s v="November"/>
    <x v="10"/>
    <d v="2019-11-01T00:00:00"/>
    <x v="161"/>
    <n v="163.69999999999999"/>
    <n v="143.80000000000001"/>
    <n v="147.1"/>
    <n v="126"/>
    <n v="146.19999999999999"/>
    <n v="191.4"/>
    <n v="136.19999999999999"/>
    <n v="113.8"/>
    <n v="147.30000000000001"/>
    <n v="138.69999999999999"/>
    <n v="157.69999999999999"/>
    <n v="150.9"/>
    <n v="146.50769230769231"/>
    <n v="167.2"/>
    <n v="152.30000000000001"/>
    <n v="147"/>
    <n v="151.5"/>
    <n v="140.6"/>
    <n v="147.85"/>
    <n v="148.4"/>
    <s v="NA"/>
    <n v="150.9"/>
    <n v="150.9"/>
    <n v="154.30000000000001"/>
    <n v="149.1"/>
    <n v="151.69999999999999"/>
    <n v="132.1"/>
    <n v="160.80000000000001"/>
    <n v="146.1"/>
    <n v="149.9"/>
  </r>
  <r>
    <x v="1"/>
    <n v="2019"/>
    <s v="November"/>
    <x v="10"/>
    <d v="2019-11-01T00:00:00"/>
    <x v="162"/>
    <n v="162.4"/>
    <n v="148.4"/>
    <n v="145.9"/>
    <n v="121.5"/>
    <n v="148.80000000000001"/>
    <n v="215.7"/>
    <n v="134.6"/>
    <n v="115"/>
    <n v="146.30000000000001"/>
    <n v="130.5"/>
    <n v="157.19999999999999"/>
    <n v="153.6"/>
    <n v="147.99999999999997"/>
    <n v="169.9"/>
    <n v="146.30000000000001"/>
    <n v="132.6"/>
    <n v="144.19999999999999"/>
    <n v="139.80000000000001"/>
    <n v="140.72499999999999"/>
    <n v="132.19999999999999"/>
    <s v="153.5"/>
    <n v="139.1"/>
    <n v="139.1"/>
    <n v="142.80000000000001"/>
    <n v="136.69999999999999"/>
    <n v="139.75"/>
    <n v="121.7"/>
    <n v="151.80000000000001"/>
    <n v="136.30000000000001"/>
    <n v="147"/>
  </r>
  <r>
    <x v="2"/>
    <n v="2019"/>
    <s v="November"/>
    <x v="10"/>
    <d v="2019-11-01T00:00:00"/>
    <x v="163"/>
    <n v="163.19999999999999"/>
    <n v="145.6"/>
    <n v="146.69999999999999"/>
    <n v="124.3"/>
    <n v="147.4"/>
    <n v="199.6"/>
    <n v="135.69999999999999"/>
    <n v="114.2"/>
    <n v="147"/>
    <n v="135.30000000000001"/>
    <n v="157.5"/>
    <n v="151.9"/>
    <n v="146.99230769230769"/>
    <n v="167.9"/>
    <n v="149.9"/>
    <n v="141"/>
    <n v="148.6"/>
    <n v="140.30000000000001"/>
    <n v="144.94999999999999"/>
    <n v="142.30000000000001"/>
    <s v="153.5"/>
    <n v="145.30000000000001"/>
    <n v="145.30000000000001"/>
    <n v="149.9"/>
    <n v="142.1"/>
    <n v="146"/>
    <n v="126.6"/>
    <n v="155.5"/>
    <n v="141.30000000000001"/>
    <n v="148.6"/>
  </r>
  <r>
    <x v="0"/>
    <n v="2019"/>
    <s v="December"/>
    <x v="11"/>
    <d v="2019-12-01T00:00:00"/>
    <x v="164"/>
    <n v="165.3"/>
    <n v="149.5"/>
    <n v="148.69999999999999"/>
    <n v="127.5"/>
    <n v="144.30000000000001"/>
    <n v="209.5"/>
    <n v="138.80000000000001"/>
    <n v="113.6"/>
    <n v="149.1"/>
    <n v="139.30000000000001"/>
    <n v="158.30000000000001"/>
    <n v="154.30000000000001"/>
    <n v="149.30769230769226"/>
    <n v="167.8"/>
    <n v="152.6"/>
    <n v="147.30000000000001"/>
    <n v="151.9"/>
    <n v="140.6"/>
    <n v="148.1"/>
    <n v="149.9"/>
    <s v="NA"/>
    <n v="151.19999999999999"/>
    <n v="151.19999999999999"/>
    <n v="154.80000000000001"/>
    <n v="149.5"/>
    <n v="152.15"/>
    <n v="135"/>
    <n v="161.1"/>
    <n v="147.1"/>
    <n v="152.30000000000001"/>
  </r>
  <r>
    <x v="1"/>
    <n v="2019"/>
    <s v="December"/>
    <x v="11"/>
    <d v="2019-12-01T00:00:00"/>
    <x v="165"/>
    <n v="164.5"/>
    <n v="153.69999999999999"/>
    <n v="147.5"/>
    <n v="122.7"/>
    <n v="147.19999999999999"/>
    <n v="231.5"/>
    <n v="137.19999999999999"/>
    <n v="114.7"/>
    <n v="148"/>
    <n v="130.80000000000001"/>
    <n v="157.69999999999999"/>
    <n v="156.30000000000001"/>
    <n v="150.51538461538462"/>
    <n v="170.4"/>
    <n v="146.80000000000001"/>
    <n v="132.80000000000001"/>
    <n v="144.6"/>
    <n v="140.19999999999999"/>
    <n v="141.10000000000002"/>
    <n v="133.6"/>
    <s v="152.8"/>
    <n v="139.80000000000001"/>
    <n v="139.80000000000001"/>
    <n v="143.19999999999999"/>
    <n v="136.80000000000001"/>
    <n v="140"/>
    <n v="125.2"/>
    <n v="151.9"/>
    <n v="137.69999999999999"/>
    <n v="148.30000000000001"/>
  </r>
  <r>
    <x v="2"/>
    <n v="2019"/>
    <s v="December"/>
    <x v="11"/>
    <d v="2019-12-01T00:00:00"/>
    <x v="160"/>
    <n v="165"/>
    <n v="151.1"/>
    <n v="148.30000000000001"/>
    <n v="125.7"/>
    <n v="145.69999999999999"/>
    <n v="217"/>
    <n v="138.30000000000001"/>
    <n v="114"/>
    <n v="148.69999999999999"/>
    <n v="135.80000000000001"/>
    <n v="158"/>
    <n v="155"/>
    <n v="149.70000000000002"/>
    <n v="168.5"/>
    <n v="150.30000000000001"/>
    <n v="141.30000000000001"/>
    <n v="149"/>
    <n v="140.4"/>
    <n v="145.25"/>
    <n v="143.69999999999999"/>
    <s v="152.8"/>
    <n v="145.80000000000001"/>
    <n v="145.80000000000001"/>
    <n v="150.4"/>
    <n v="142.30000000000001"/>
    <n v="146.35000000000002"/>
    <n v="129.80000000000001"/>
    <n v="155.69999999999999"/>
    <n v="142.5"/>
    <n v="150.4"/>
  </r>
  <r>
    <x v="0"/>
    <n v="2020"/>
    <s v="January"/>
    <x v="0"/>
    <d v="2020-01-01T00:00:00"/>
    <x v="166"/>
    <n v="167.3"/>
    <n v="153.5"/>
    <n v="150.5"/>
    <n v="132"/>
    <n v="142.19999999999999"/>
    <n v="191.5"/>
    <n v="141.1"/>
    <n v="113.8"/>
    <n v="151.6"/>
    <n v="139.69999999999999"/>
    <n v="158.69999999999999"/>
    <n v="153"/>
    <n v="149.12307692307692"/>
    <n v="168.6"/>
    <n v="152.80000000000001"/>
    <n v="147.4"/>
    <n v="152.1"/>
    <n v="142.5"/>
    <n v="148.70000000000002"/>
    <n v="150.4"/>
    <s v="NA"/>
    <n v="151.69999999999999"/>
    <n v="151.69999999999999"/>
    <n v="155.69999999999999"/>
    <n v="150.1"/>
    <n v="152.89999999999998"/>
    <n v="136.30000000000001"/>
    <n v="161.69999999999999"/>
    <n v="148.1"/>
    <n v="151.9"/>
  </r>
  <r>
    <x v="1"/>
    <n v="2020"/>
    <s v="January"/>
    <x v="0"/>
    <d v="2020-01-01T00:00:00"/>
    <x v="167"/>
    <n v="167.6"/>
    <n v="157"/>
    <n v="149.30000000000001"/>
    <n v="126.3"/>
    <n v="144.4"/>
    <n v="207.8"/>
    <n v="139.1"/>
    <n v="114.8"/>
    <n v="149.5"/>
    <n v="131.1"/>
    <n v="158.5"/>
    <n v="154.4"/>
    <n v="149.64615384615382"/>
    <n v="170.8"/>
    <n v="147"/>
    <n v="133.19999999999999"/>
    <n v="144.9"/>
    <n v="142.1"/>
    <n v="141.80000000000001"/>
    <n v="135.1"/>
    <s v="153.9"/>
    <n v="140.1"/>
    <n v="140.1"/>
    <n v="143.80000000000001"/>
    <n v="137.19999999999999"/>
    <n v="140.5"/>
    <n v="126.1"/>
    <n v="152.1"/>
    <n v="138.4"/>
    <n v="148.19999999999999"/>
  </r>
  <r>
    <x v="2"/>
    <n v="2020"/>
    <s v="January"/>
    <x v="0"/>
    <d v="2020-01-01T00:00:00"/>
    <x v="168"/>
    <n v="167.4"/>
    <n v="154.9"/>
    <n v="150.1"/>
    <n v="129.9"/>
    <n v="143.19999999999999"/>
    <n v="197"/>
    <n v="140.4"/>
    <n v="114.1"/>
    <n v="150.9"/>
    <n v="136.1"/>
    <n v="158.6"/>
    <n v="153.5"/>
    <n v="149.26153846153846"/>
    <n v="169.2"/>
    <n v="150.5"/>
    <n v="141.5"/>
    <n v="149.19999999999999"/>
    <n v="142.30000000000001"/>
    <n v="145.875"/>
    <n v="144.6"/>
    <s v="153.9"/>
    <n v="146.19999999999999"/>
    <n v="146.19999999999999"/>
    <n v="151.19999999999999"/>
    <n v="142.80000000000001"/>
    <n v="147"/>
    <n v="130.9"/>
    <n v="156.1"/>
    <n v="143.4"/>
    <n v="150.19999999999999"/>
  </r>
  <r>
    <x v="0"/>
    <n v="2020"/>
    <s v="February"/>
    <x v="1"/>
    <d v="2020-02-01T00:00:00"/>
    <x v="169"/>
    <n v="167.5"/>
    <n v="150.9"/>
    <n v="150.9"/>
    <n v="133.69999999999999"/>
    <n v="140.69999999999999"/>
    <n v="165.1"/>
    <n v="141.80000000000001"/>
    <n v="113.1"/>
    <n v="152.80000000000001"/>
    <n v="140.1"/>
    <n v="159.19999999999999"/>
    <n v="149.80000000000001"/>
    <n v="146.90769230769229"/>
    <n v="169.4"/>
    <n v="153"/>
    <n v="147.5"/>
    <n v="152.30000000000001"/>
    <n v="143.4"/>
    <n v="149.05000000000001"/>
    <n v="152.30000000000001"/>
    <s v="NA"/>
    <n v="151.80000000000001"/>
    <n v="151.80000000000001"/>
    <n v="156.19999999999999"/>
    <n v="150.4"/>
    <n v="153.30000000000001"/>
    <n v="136"/>
    <n v="161.9"/>
    <n v="148.4"/>
    <n v="150.4"/>
  </r>
  <r>
    <x v="1"/>
    <n v="2020"/>
    <s v="February"/>
    <x v="1"/>
    <d v="2020-02-01T00:00:00"/>
    <x v="170"/>
    <n v="167.6"/>
    <n v="153.1"/>
    <n v="150.69999999999999"/>
    <n v="127.4"/>
    <n v="143.1"/>
    <n v="181.7"/>
    <n v="139.6"/>
    <n v="114.6"/>
    <n v="150.4"/>
    <n v="131.5"/>
    <n v="159"/>
    <n v="151.69999999999999"/>
    <n v="147.43076923076922"/>
    <n v="172"/>
    <n v="147.30000000000001"/>
    <n v="133.5"/>
    <n v="145.19999999999999"/>
    <n v="143.5"/>
    <n v="142.375"/>
    <n v="138.9"/>
    <s v="154.8"/>
    <n v="140.4"/>
    <n v="140.4"/>
    <n v="144.4"/>
    <n v="137.69999999999999"/>
    <n v="141.05000000000001"/>
    <n v="125.2"/>
    <n v="152.19999999999999"/>
    <n v="138.4"/>
    <n v="147.69999999999999"/>
  </r>
  <r>
    <x v="2"/>
    <n v="2020"/>
    <s v="February"/>
    <x v="1"/>
    <d v="2020-02-01T00:00:00"/>
    <x v="171"/>
    <n v="167.5"/>
    <n v="151.80000000000001"/>
    <n v="150.80000000000001"/>
    <n v="131.4"/>
    <n v="141.80000000000001"/>
    <n v="170.7"/>
    <n v="141.1"/>
    <n v="113.6"/>
    <n v="152"/>
    <n v="136.5"/>
    <n v="159.1"/>
    <n v="150.5"/>
    <n v="147.04615384615383"/>
    <n v="170.1"/>
    <n v="150.80000000000001"/>
    <n v="141.69999999999999"/>
    <n v="149.5"/>
    <n v="143.4"/>
    <n v="146.35"/>
    <n v="147.19999999999999"/>
    <s v="154.8"/>
    <n v="146.4"/>
    <n v="146.4"/>
    <n v="151.69999999999999"/>
    <n v="143.19999999999999"/>
    <n v="147.44999999999999"/>
    <n v="130.30000000000001"/>
    <n v="156.19999999999999"/>
    <n v="143.6"/>
    <n v="149.1"/>
  </r>
  <r>
    <x v="0"/>
    <n v="2020"/>
    <s v="March"/>
    <x v="2"/>
    <d v="2020-03-01T00:00:00"/>
    <x v="172"/>
    <n v="166.8"/>
    <n v="147.6"/>
    <n v="151.69999999999999"/>
    <n v="133.30000000000001"/>
    <n v="141.80000000000001"/>
    <n v="152.30000000000001"/>
    <n v="141.80000000000001"/>
    <n v="112.6"/>
    <n v="154"/>
    <n v="140.1"/>
    <n v="160"/>
    <n v="148.19999999999999"/>
    <n v="145.73846153846151"/>
    <n v="170.5"/>
    <n v="153.4"/>
    <n v="147.6"/>
    <n v="152.5"/>
    <n v="145.1"/>
    <n v="149.65"/>
    <n v="153.4"/>
    <s v="NA"/>
    <n v="151.5"/>
    <n v="151.5"/>
    <n v="156.69999999999999"/>
    <n v="151.19999999999999"/>
    <n v="153.94999999999999"/>
    <n v="135.80000000000001"/>
    <n v="161.19999999999999"/>
    <n v="148.6"/>
    <n v="149.80000000000001"/>
  </r>
  <r>
    <x v="1"/>
    <n v="2020"/>
    <s v="March"/>
    <x v="2"/>
    <d v="2020-03-01T00:00:00"/>
    <x v="173"/>
    <n v="167.5"/>
    <n v="148.9"/>
    <n v="151.1"/>
    <n v="127.5"/>
    <n v="143.30000000000001"/>
    <n v="167"/>
    <n v="139.69999999999999"/>
    <n v="114.4"/>
    <n v="151.5"/>
    <n v="131.9"/>
    <n v="159.1"/>
    <n v="150.1"/>
    <n v="146.03846153846155"/>
    <n v="173.3"/>
    <n v="147.69999999999999"/>
    <n v="133.80000000000001"/>
    <n v="145.6"/>
    <n v="145.30000000000001"/>
    <n v="143.10000000000002"/>
    <n v="141.4"/>
    <s v="154.5"/>
    <n v="140.80000000000001"/>
    <n v="140.80000000000001"/>
    <n v="145"/>
    <n v="137.9"/>
    <n v="141.44999999999999"/>
    <n v="124.6"/>
    <n v="152.5"/>
    <n v="138.69999999999999"/>
    <n v="147.30000000000001"/>
  </r>
  <r>
    <x v="2"/>
    <n v="2020"/>
    <s v="March"/>
    <x v="2"/>
    <d v="2020-03-01T00:00:00"/>
    <x v="174"/>
    <n v="167"/>
    <n v="148.1"/>
    <n v="151.5"/>
    <n v="131.19999999999999"/>
    <n v="142.5"/>
    <n v="157.30000000000001"/>
    <n v="141.1"/>
    <n v="113.2"/>
    <n v="153.19999999999999"/>
    <n v="136.69999999999999"/>
    <n v="159.6"/>
    <n v="148.9"/>
    <n v="145.80000000000001"/>
    <n v="171.2"/>
    <n v="151.19999999999999"/>
    <n v="141.9"/>
    <n v="149.80000000000001"/>
    <n v="145.19999999999999"/>
    <n v="147.02500000000001"/>
    <n v="148.9"/>
    <s v="154.5"/>
    <n v="146.4"/>
    <n v="146.4"/>
    <n v="152.30000000000001"/>
    <n v="143.69999999999999"/>
    <n v="148"/>
    <n v="129.9"/>
    <n v="156.1"/>
    <n v="143.80000000000001"/>
    <n v="148.6"/>
  </r>
  <r>
    <x v="0"/>
    <n v="2020"/>
    <s v="April"/>
    <x v="3"/>
    <d v="2020-04-01T00:00:00"/>
    <x v="175"/>
    <n v="174.63333333333335"/>
    <n v="146.9"/>
    <n v="155.6"/>
    <n v="137.1"/>
    <n v="147.30000000000001"/>
    <n v="162.69999999999999"/>
    <n v="150.19999999999999"/>
    <n v="119.8"/>
    <n v="158.69999999999999"/>
    <n v="139.19999999999999"/>
    <n v="160.6"/>
    <n v="150.1"/>
    <n v="150.00256410256409"/>
    <n v="174.46666666666667"/>
    <n v="153.83333333333334"/>
    <n v="148.4"/>
    <n v="153.03333333333333"/>
    <n v="147.13333333333333"/>
    <n v="150.6"/>
    <n v="148.4"/>
    <s v="NA"/>
    <n v="151.56666666666666"/>
    <n v="151.56666666666666"/>
    <n v="154.30000000000001"/>
    <n v="151.86666666666665"/>
    <n v="153.08333333333331"/>
    <n v="137.66666666666669"/>
    <n v="161.4"/>
    <n v="149.63333333333333"/>
    <n v="150.76666666666668"/>
  </r>
  <r>
    <x v="1"/>
    <n v="2020"/>
    <s v="April"/>
    <x v="3"/>
    <d v="2020-04-01T00:00:00"/>
    <x v="176"/>
    <n v="177.33333333333334"/>
    <n v="151.9"/>
    <n v="155.5"/>
    <n v="131.6"/>
    <n v="152.9"/>
    <n v="180"/>
    <n v="150.80000000000001"/>
    <n v="121.2"/>
    <n v="154"/>
    <n v="133.5"/>
    <n v="159.96666666666667"/>
    <n v="153.5"/>
    <n v="151.84615384615384"/>
    <n v="177.76666666666668"/>
    <n v="148.16666666666666"/>
    <n v="134.73333333333335"/>
    <n v="146.13333333333333"/>
    <n v="147.6"/>
    <n v="144.15833333333333"/>
    <n v="137.1"/>
    <s v="155.6"/>
    <n v="140.66666666666669"/>
    <n v="140.66666666666669"/>
    <n v="144.80000000000001"/>
    <n v="140.1"/>
    <n v="142.44999999999999"/>
    <n v="126.16666666666667"/>
    <n v="152.5"/>
    <n v="139.79999999999998"/>
    <n v="148.46666666666667"/>
  </r>
  <r>
    <x v="2"/>
    <n v="2020"/>
    <s v="April"/>
    <x v="3"/>
    <d v="2020-04-01T00:00:00"/>
    <x v="177"/>
    <n v="175.56666666666666"/>
    <n v="148.80000000000001"/>
    <n v="155.6"/>
    <n v="135.1"/>
    <n v="149.9"/>
    <n v="168.6"/>
    <n v="150.4"/>
    <n v="120.3"/>
    <n v="157.1"/>
    <n v="136.80000000000001"/>
    <n v="160.33333333333334"/>
    <n v="151.4"/>
    <n v="150.66153846153844"/>
    <n v="175.29999999999998"/>
    <n v="151.63333333333333"/>
    <n v="142.73333333333335"/>
    <n v="150.33333333333334"/>
    <n v="147.33333333333331"/>
    <n v="148.00833333333333"/>
    <n v="144.1"/>
    <s v="155.6"/>
    <n v="146.4"/>
    <n v="146.4"/>
    <n v="150.69999999999999"/>
    <n v="145.23333333333332"/>
    <n v="147.96666666666664"/>
    <n v="131.6"/>
    <n v="156.19999999999999"/>
    <n v="144.86666666666667"/>
    <n v="149.66666666666666"/>
  </r>
  <r>
    <x v="0"/>
    <n v="2020"/>
    <s v="May"/>
    <x v="4"/>
    <d v="2020-05-01T00:00:00"/>
    <x v="178"/>
    <n v="182.4666666666667"/>
    <n v="148.15"/>
    <n v="154.44999999999999"/>
    <n v="137.64999999999998"/>
    <n v="145.25"/>
    <n v="155.80000000000001"/>
    <n v="150.25"/>
    <n v="116.5"/>
    <n v="159.25"/>
    <n v="140.64999999999998"/>
    <n v="161.19999999999999"/>
    <n v="151.19999999999999"/>
    <n v="150.03974358974361"/>
    <n v="178.43333333333334"/>
    <n v="154.26666666666668"/>
    <n v="149.20000000000002"/>
    <n v="153.56666666666666"/>
    <n v="149.16666666666666"/>
    <n v="151.55000000000001"/>
    <n v="146.65"/>
    <s v="NA"/>
    <n v="151.63333333333333"/>
    <n v="151.63333333333333"/>
    <n v="156.25"/>
    <n v="152.5333333333333"/>
    <n v="154.39166666666665"/>
    <n v="139.53333333333336"/>
    <n v="161.60000000000002"/>
    <n v="150.66666666666666"/>
    <n v="151.73333333333335"/>
  </r>
  <r>
    <x v="1"/>
    <n v="2020"/>
    <s v="May"/>
    <x v="4"/>
    <d v="2020-05-01T00:00:00"/>
    <x v="179"/>
    <n v="187.16666666666669"/>
    <n v="153.25"/>
    <n v="154.44999999999999"/>
    <n v="132.25"/>
    <n v="152.35000000000002"/>
    <n v="175.6"/>
    <n v="151.4"/>
    <n v="118.75"/>
    <n v="156.4"/>
    <n v="134.55000000000001"/>
    <n v="160.83333333333334"/>
    <n v="155.25"/>
    <n v="152.65384615384616"/>
    <n v="182.23333333333335"/>
    <n v="148.63333333333333"/>
    <n v="135.66666666666669"/>
    <n v="146.66666666666666"/>
    <n v="149.89999999999998"/>
    <n v="145.21666666666667"/>
    <n v="137.1"/>
    <n v="155.14999999999998"/>
    <n v="140.53333333333336"/>
    <n v="147.84166666666667"/>
    <n v="146.44999999999999"/>
    <n v="142.29999999999998"/>
    <n v="144.375"/>
    <n v="127.73333333333335"/>
    <n v="152.5"/>
    <n v="140.89999999999998"/>
    <n v="149.63333333333333"/>
  </r>
  <r>
    <x v="2"/>
    <n v="2020"/>
    <s v="May"/>
    <x v="4"/>
    <d v="2020-05-01T00:00:00"/>
    <x v="180"/>
    <n v="184.13333333333333"/>
    <n v="150.10000000000002"/>
    <n v="154.44999999999999"/>
    <n v="135.69999999999999"/>
    <n v="148.55000000000001"/>
    <n v="162.55000000000001"/>
    <n v="150.65"/>
    <n v="117.25"/>
    <n v="158.30000000000001"/>
    <n v="138.10000000000002"/>
    <n v="161.06666666666669"/>
    <n v="152.69999999999999"/>
    <n v="150.97692307692307"/>
    <n v="179.39999999999998"/>
    <n v="152.06666666666666"/>
    <n v="143.56666666666669"/>
    <n v="150.86666666666667"/>
    <n v="149.46666666666664"/>
    <n v="148.99166666666667"/>
    <n v="143"/>
    <n v="155.14999999999998"/>
    <n v="146.4"/>
    <n v="150.77499999999998"/>
    <n v="152.55000000000001"/>
    <n v="146.76666666666665"/>
    <n v="149.65833333333333"/>
    <n v="133.29999999999998"/>
    <n v="156.29999999999998"/>
    <n v="145.93333333333334"/>
    <n v="150.73333333333332"/>
  </r>
  <r>
    <x v="0"/>
    <n v="2020"/>
    <s v="June"/>
    <x v="5"/>
    <d v="2020-06-01T00:00:00"/>
    <x v="181"/>
    <n v="190.3"/>
    <n v="149.4"/>
    <n v="153.30000000000001"/>
    <n v="138.19999999999999"/>
    <n v="143.19999999999999"/>
    <n v="148.9"/>
    <n v="150.30000000000001"/>
    <n v="113.2"/>
    <n v="159.80000000000001"/>
    <n v="142.1"/>
    <n v="161.80000000000001"/>
    <n v="152.30000000000001"/>
    <n v="150.07692307692307"/>
    <n v="182.4"/>
    <n v="154.69999999999999"/>
    <n v="150"/>
    <n v="154.1"/>
    <n v="151.19999999999999"/>
    <n v="152.5"/>
    <n v="144.9"/>
    <s v="NA"/>
    <n v="151.69999999999999"/>
    <n v="151.69999999999999"/>
    <n v="158.19999999999999"/>
    <n v="153.19999999999999"/>
    <n v="155.69999999999999"/>
    <n v="141.4"/>
    <n v="161.80000000000001"/>
    <n v="151.69999999999999"/>
    <n v="152.69999999999999"/>
  </r>
  <r>
    <x v="1"/>
    <n v="2020"/>
    <s v="June"/>
    <x v="5"/>
    <d v="2020-06-01T00:00:00"/>
    <x v="182"/>
    <n v="197"/>
    <n v="154.6"/>
    <n v="153.4"/>
    <n v="132.9"/>
    <n v="151.80000000000001"/>
    <n v="171.2"/>
    <n v="152"/>
    <n v="116.3"/>
    <n v="158.80000000000001"/>
    <n v="135.6"/>
    <n v="161.69999999999999"/>
    <n v="157"/>
    <n v="153.46153846153845"/>
    <n v="186.7"/>
    <n v="149.1"/>
    <n v="136.6"/>
    <n v="147.19999999999999"/>
    <n v="152.19999999999999"/>
    <n v="146.27499999999998"/>
    <n v="137.1"/>
    <s v="154.7"/>
    <n v="140.4"/>
    <n v="140.4"/>
    <n v="148.1"/>
    <n v="144.5"/>
    <n v="146.30000000000001"/>
    <n v="129.30000000000001"/>
    <n v="152.5"/>
    <n v="142"/>
    <n v="150.80000000000001"/>
  </r>
  <r>
    <x v="2"/>
    <n v="2020"/>
    <s v="June"/>
    <x v="5"/>
    <d v="2020-06-01T00:00:00"/>
    <x v="183"/>
    <n v="192.7"/>
    <n v="151.4"/>
    <n v="153.30000000000001"/>
    <n v="136.30000000000001"/>
    <n v="147.19999999999999"/>
    <n v="156.5"/>
    <n v="150.9"/>
    <n v="114.2"/>
    <n v="159.5"/>
    <n v="139.4"/>
    <n v="161.80000000000001"/>
    <n v="154"/>
    <n v="151.2923076923077"/>
    <n v="183.5"/>
    <n v="152.5"/>
    <n v="144.4"/>
    <n v="151.4"/>
    <n v="151.6"/>
    <n v="149.97499999999999"/>
    <n v="141.9"/>
    <s v="154.7"/>
    <n v="146.4"/>
    <n v="146.4"/>
    <n v="154.4"/>
    <n v="148.30000000000001"/>
    <n v="151.35000000000002"/>
    <n v="135"/>
    <n v="156.4"/>
    <n v="147"/>
    <n v="151.80000000000001"/>
  </r>
  <r>
    <x v="0"/>
    <n v="2020"/>
    <s v="July"/>
    <x v="6"/>
    <d v="2020-07-01T00:00:00"/>
    <x v="181"/>
    <n v="190.3"/>
    <n v="149.4"/>
    <n v="153.30000000000001"/>
    <n v="138.19999999999999"/>
    <n v="143.19999999999999"/>
    <n v="148.9"/>
    <n v="150.30000000000001"/>
    <n v="113.2"/>
    <n v="159.80000000000001"/>
    <n v="142.1"/>
    <n v="161.80000000000001"/>
    <n v="152.30000000000001"/>
    <n v="150.07692307692307"/>
    <n v="182.4"/>
    <n v="154.69999999999999"/>
    <n v="150"/>
    <n v="154.1"/>
    <n v="151.19999999999999"/>
    <n v="152.5"/>
    <n v="144.9"/>
    <s v="NA"/>
    <n v="151.69999999999999"/>
    <n v="151.69999999999999"/>
    <n v="158.19999999999999"/>
    <n v="153.19999999999999"/>
    <n v="155.69999999999999"/>
    <n v="141.4"/>
    <n v="161.80000000000001"/>
    <n v="151.69999999999999"/>
    <n v="152.69999999999999"/>
  </r>
  <r>
    <x v="1"/>
    <n v="2020"/>
    <s v="July"/>
    <x v="6"/>
    <d v="2020-07-01T00:00:00"/>
    <x v="182"/>
    <n v="197"/>
    <n v="154.6"/>
    <n v="153.4"/>
    <n v="132.9"/>
    <n v="151.80000000000001"/>
    <n v="171.2"/>
    <n v="152"/>
    <n v="116.3"/>
    <n v="158.80000000000001"/>
    <n v="135.6"/>
    <n v="161.69999999999999"/>
    <n v="157"/>
    <n v="153.46153846153845"/>
    <n v="186.7"/>
    <n v="149.1"/>
    <n v="136.6"/>
    <n v="147.19999999999999"/>
    <n v="152.19999999999999"/>
    <n v="146.27499999999998"/>
    <n v="137.1"/>
    <s v="154.7"/>
    <n v="140.4"/>
    <n v="140.4"/>
    <n v="148.1"/>
    <n v="144.5"/>
    <n v="146.30000000000001"/>
    <n v="129.30000000000001"/>
    <n v="152.5"/>
    <n v="142"/>
    <n v="150.80000000000001"/>
  </r>
  <r>
    <x v="2"/>
    <n v="2020"/>
    <s v="July"/>
    <x v="6"/>
    <d v="2020-07-01T00:00:00"/>
    <x v="183"/>
    <n v="192.7"/>
    <n v="151.4"/>
    <n v="153.30000000000001"/>
    <n v="136.30000000000001"/>
    <n v="147.19999999999999"/>
    <n v="156.5"/>
    <n v="150.9"/>
    <n v="114.2"/>
    <n v="159.5"/>
    <n v="139.4"/>
    <n v="161.80000000000001"/>
    <n v="154"/>
    <n v="151.2923076923077"/>
    <n v="183.5"/>
    <n v="152.5"/>
    <n v="144.4"/>
    <n v="151.4"/>
    <n v="151.6"/>
    <n v="149.97499999999999"/>
    <n v="141.9"/>
    <s v="154.7"/>
    <n v="146.4"/>
    <n v="146.4"/>
    <n v="154.4"/>
    <n v="148.30000000000001"/>
    <n v="151.35000000000002"/>
    <n v="135"/>
    <n v="156.4"/>
    <n v="147"/>
    <n v="151.80000000000001"/>
  </r>
  <r>
    <x v="0"/>
    <n v="2020"/>
    <s v="August"/>
    <x v="7"/>
    <d v="2020-08-01T00:00:00"/>
    <x v="184"/>
    <n v="187.2"/>
    <n v="148.4"/>
    <n v="153.30000000000001"/>
    <n v="139.80000000000001"/>
    <n v="146.9"/>
    <n v="171"/>
    <n v="149.9"/>
    <n v="114.2"/>
    <n v="160"/>
    <n v="143.5"/>
    <n v="161.5"/>
    <n v="155.30000000000001"/>
    <n v="152.19999999999999"/>
    <n v="180.9"/>
    <n v="155.1"/>
    <n v="149.30000000000001"/>
    <n v="154.30000000000001"/>
    <n v="153.6"/>
    <n v="153.07499999999999"/>
    <n v="145.80000000000001"/>
    <s v="NA"/>
    <n v="151.9"/>
    <n v="151.9"/>
    <n v="158.80000000000001"/>
    <n v="152.19999999999999"/>
    <n v="155.5"/>
    <n v="143.6"/>
    <n v="162.69999999999999"/>
    <n v="153"/>
    <n v="154.69999999999999"/>
  </r>
  <r>
    <x v="1"/>
    <n v="2020"/>
    <s v="August"/>
    <x v="7"/>
    <d v="2020-08-01T00:00:00"/>
    <x v="185"/>
    <n v="197.8"/>
    <n v="154.5"/>
    <n v="153.4"/>
    <n v="133.4"/>
    <n v="154.5"/>
    <n v="191.9"/>
    <n v="151.30000000000001"/>
    <n v="116.8"/>
    <n v="160"/>
    <n v="136.5"/>
    <n v="163.30000000000001"/>
    <n v="159.9"/>
    <n v="155.76153846153846"/>
    <n v="187.2"/>
    <n v="150"/>
    <n v="135.19999999999999"/>
    <n v="147.80000000000001"/>
    <n v="155.19999999999999"/>
    <n v="147.05000000000001"/>
    <n v="138.30000000000001"/>
    <s v="155.5"/>
    <n v="144.5"/>
    <n v="144.5"/>
    <n v="148.69999999999999"/>
    <n v="141.19999999999999"/>
    <n v="144.94999999999999"/>
    <n v="133.9"/>
    <n v="155.5"/>
    <n v="144.80000000000001"/>
    <n v="152.9"/>
  </r>
  <r>
    <x v="2"/>
    <n v="2020"/>
    <s v="August"/>
    <x v="7"/>
    <d v="2020-08-01T00:00:00"/>
    <x v="186"/>
    <n v="190.9"/>
    <n v="150.80000000000001"/>
    <n v="153.30000000000001"/>
    <n v="137.4"/>
    <n v="150.4"/>
    <n v="178.1"/>
    <n v="150.4"/>
    <n v="115.1"/>
    <n v="160"/>
    <n v="140.6"/>
    <n v="162.30000000000001"/>
    <n v="157"/>
    <n v="153.47692307692307"/>
    <n v="182.6"/>
    <n v="153.1"/>
    <n v="143.4"/>
    <n v="151.69999999999999"/>
    <n v="154.30000000000001"/>
    <n v="150.625"/>
    <n v="143"/>
    <s v="155.5"/>
    <n v="148.4"/>
    <n v="148.4"/>
    <n v="155"/>
    <n v="146"/>
    <n v="150.5"/>
    <n v="138.5"/>
    <n v="158.5"/>
    <n v="149"/>
    <n v="153.9"/>
  </r>
  <r>
    <x v="0"/>
    <n v="2020"/>
    <s v="September"/>
    <x v="8"/>
    <d v="2020-09-01T00:00:00"/>
    <x v="187"/>
    <n v="183.9"/>
    <n v="149.5"/>
    <n v="153.4"/>
    <n v="140.4"/>
    <n v="147"/>
    <n v="178.8"/>
    <n v="149.30000000000001"/>
    <n v="115.1"/>
    <n v="160"/>
    <n v="145.4"/>
    <n v="161.6"/>
    <n v="156.1"/>
    <n v="152.87692307692308"/>
    <n v="182.9"/>
    <n v="155.4"/>
    <n v="149.9"/>
    <n v="154.6"/>
    <n v="157.4"/>
    <n v="154.32499999999999"/>
    <n v="146.4"/>
    <s v="NA"/>
    <n v="151.6"/>
    <n v="151.6"/>
    <n v="159.1"/>
    <n v="152.80000000000001"/>
    <n v="155.94999999999999"/>
    <n v="144.6"/>
    <n v="161.1"/>
    <n v="153.69999999999999"/>
    <n v="155.4"/>
  </r>
  <r>
    <x v="1"/>
    <n v="2020"/>
    <s v="September"/>
    <x v="8"/>
    <d v="2020-09-01T00:00:00"/>
    <x v="188"/>
    <n v="193.1"/>
    <n v="157.30000000000001"/>
    <n v="153.9"/>
    <n v="134.4"/>
    <n v="155.4"/>
    <n v="202"/>
    <n v="150.80000000000001"/>
    <n v="118.9"/>
    <n v="160.9"/>
    <n v="137.69999999999999"/>
    <n v="164.4"/>
    <n v="161.30000000000001"/>
    <n v="157.04615384615386"/>
    <n v="188.7"/>
    <n v="150.19999999999999"/>
    <n v="136.30000000000001"/>
    <n v="148.1"/>
    <n v="159.80000000000001"/>
    <n v="148.60000000000002"/>
    <n v="137.19999999999999"/>
    <s v="156.3"/>
    <n v="145.4"/>
    <n v="145.4"/>
    <n v="150"/>
    <n v="141.80000000000001"/>
    <n v="145.9"/>
    <n v="135.1"/>
    <n v="154.9"/>
    <n v="146"/>
    <n v="154"/>
  </r>
  <r>
    <x v="2"/>
    <n v="2020"/>
    <s v="September"/>
    <x v="8"/>
    <d v="2020-09-01T00:00:00"/>
    <x v="189"/>
    <n v="187.1"/>
    <n v="152.5"/>
    <n v="153.6"/>
    <n v="138.19999999999999"/>
    <n v="150.9"/>
    <n v="186.7"/>
    <n v="149.80000000000001"/>
    <n v="116.4"/>
    <n v="160.30000000000001"/>
    <n v="142.19999999999999"/>
    <n v="162.9"/>
    <n v="158"/>
    <n v="154.38461538461539"/>
    <n v="184.4"/>
    <n v="153.4"/>
    <n v="144.30000000000001"/>
    <n v="152"/>
    <n v="158.4"/>
    <n v="152.02500000000001"/>
    <n v="142.9"/>
    <s v="156.3"/>
    <n v="148.69999999999999"/>
    <n v="148.69999999999999"/>
    <n v="155.6"/>
    <n v="146.6"/>
    <n v="151.1"/>
    <n v="139.6"/>
    <n v="157.5"/>
    <n v="150"/>
    <n v="154.69999999999999"/>
  </r>
  <r>
    <x v="0"/>
    <n v="2020"/>
    <s v="October"/>
    <x v="9"/>
    <d v="2020-10-01T00:00:00"/>
    <x v="190"/>
    <n v="186.3"/>
    <n v="159.19999999999999"/>
    <n v="153.6"/>
    <n v="142.6"/>
    <n v="147.19999999999999"/>
    <n v="200.6"/>
    <n v="150.30000000000001"/>
    <n v="115.3"/>
    <n v="160.9"/>
    <n v="147.4"/>
    <n v="161.9"/>
    <n v="159.6"/>
    <n v="156.22307692307692"/>
    <n v="182.7"/>
    <n v="155.69999999999999"/>
    <n v="150.6"/>
    <n v="155"/>
    <n v="156.19999999999999"/>
    <n v="154.375"/>
    <n v="146.80000000000001"/>
    <s v="NA"/>
    <n v="152"/>
    <n v="152"/>
    <n v="159.5"/>
    <n v="152.4"/>
    <n v="155.94999999999999"/>
    <n v="146.4"/>
    <n v="162.5"/>
    <n v="154.30000000000001"/>
    <n v="157.5"/>
  </r>
  <r>
    <x v="1"/>
    <n v="2020"/>
    <s v="October"/>
    <x v="9"/>
    <d v="2020-10-01T00:00:00"/>
    <x v="191"/>
    <n v="193.7"/>
    <n v="164.8"/>
    <n v="153.69999999999999"/>
    <n v="135.69999999999999"/>
    <n v="155.69999999999999"/>
    <n v="226"/>
    <n v="152.19999999999999"/>
    <n v="118.1"/>
    <n v="161.30000000000001"/>
    <n v="139.19999999999999"/>
    <n v="164.8"/>
    <n v="164.4"/>
    <n v="160.01538461538459"/>
    <n v="188.7"/>
    <n v="150.5"/>
    <n v="136.1"/>
    <n v="148.30000000000001"/>
    <n v="158.1"/>
    <n v="148.25"/>
    <n v="137.1"/>
    <s v="156.5"/>
    <n v="145.1"/>
    <n v="145.1"/>
    <n v="151"/>
    <n v="142"/>
    <n v="146.5"/>
    <n v="135.4"/>
    <n v="155.69999999999999"/>
    <n v="146.19999999999999"/>
    <n v="155.19999999999999"/>
  </r>
  <r>
    <x v="2"/>
    <n v="2020"/>
    <s v="October"/>
    <x v="9"/>
    <d v="2020-10-01T00:00:00"/>
    <x v="192"/>
    <n v="188.9"/>
    <n v="161.4"/>
    <n v="153.6"/>
    <n v="140.1"/>
    <n v="151.19999999999999"/>
    <n v="209.2"/>
    <n v="150.9"/>
    <n v="116.2"/>
    <n v="161"/>
    <n v="144"/>
    <n v="163.19999999999999"/>
    <n v="161.4"/>
    <n v="157.5846153846154"/>
    <n v="184.3"/>
    <n v="153.69999999999999"/>
    <n v="144.6"/>
    <n v="152.30000000000001"/>
    <n v="157"/>
    <n v="151.89999999999998"/>
    <n v="143.1"/>
    <s v="156.5"/>
    <n v="148.69999999999999"/>
    <n v="148.69999999999999"/>
    <n v="156.30000000000001"/>
    <n v="146.5"/>
    <n v="151.4"/>
    <n v="140.6"/>
    <n v="158.5"/>
    <n v="150.4"/>
    <n v="156.4"/>
  </r>
  <r>
    <x v="0"/>
    <n v="2020"/>
    <s v="November"/>
    <x v="10"/>
    <d v="2020-11-01T00:00:00"/>
    <x v="193"/>
    <n v="188.6"/>
    <n v="171.6"/>
    <n v="153.80000000000001"/>
    <n v="145.4"/>
    <n v="146.5"/>
    <n v="222.2"/>
    <n v="155.9"/>
    <n v="114.9"/>
    <n v="162"/>
    <n v="150"/>
    <n v="162.69999999999999"/>
    <n v="163.4"/>
    <n v="160.1846153846154"/>
    <n v="183.4"/>
    <n v="156.30000000000001"/>
    <n v="151"/>
    <n v="155.5"/>
    <n v="156.19999999999999"/>
    <n v="154.75"/>
    <n v="147.5"/>
    <s v="NA"/>
    <n v="152.80000000000001"/>
    <n v="152.80000000000001"/>
    <n v="160.4"/>
    <n v="153.6"/>
    <n v="157"/>
    <n v="146.1"/>
    <n v="161.6"/>
    <n v="154.5"/>
    <n v="159.80000000000001"/>
  </r>
  <r>
    <x v="1"/>
    <n v="2020"/>
    <s v="November"/>
    <x v="10"/>
    <d v="2020-11-01T00:00:00"/>
    <x v="194"/>
    <n v="195.5"/>
    <n v="176.9"/>
    <n v="153.9"/>
    <n v="138"/>
    <n v="150.5"/>
    <n v="245.3"/>
    <n v="158.69999999999999"/>
    <n v="117.2"/>
    <n v="161.4"/>
    <n v="141.5"/>
    <n v="165.1"/>
    <n v="167"/>
    <n v="163.1307692307692"/>
    <n v="188.8"/>
    <n v="151.1"/>
    <n v="136.4"/>
    <n v="148.80000000000001"/>
    <n v="157.9"/>
    <n v="148.55000000000001"/>
    <n v="137.30000000000001"/>
    <s v="158"/>
    <n v="145.1"/>
    <n v="145.1"/>
    <n v="152"/>
    <n v="144.4"/>
    <n v="148.19999999999999"/>
    <n v="135.19999999999999"/>
    <n v="156.4"/>
    <n v="146.6"/>
    <n v="156.69999999999999"/>
  </r>
  <r>
    <x v="2"/>
    <n v="2020"/>
    <s v="November"/>
    <x v="10"/>
    <d v="2020-11-01T00:00:00"/>
    <x v="195"/>
    <n v="191"/>
    <n v="173.6"/>
    <n v="153.80000000000001"/>
    <n v="142.69999999999999"/>
    <n v="148.4"/>
    <n v="230"/>
    <n v="156.80000000000001"/>
    <n v="115.7"/>
    <n v="161.80000000000001"/>
    <n v="146.5"/>
    <n v="163.80000000000001"/>
    <n v="164.7"/>
    <n v="161.19999999999999"/>
    <n v="184.8"/>
    <n v="154.30000000000001"/>
    <n v="144.9"/>
    <n v="152.80000000000001"/>
    <n v="156.9"/>
    <n v="152.22500000000002"/>
    <n v="143.6"/>
    <s v="158"/>
    <n v="149.19999999999999"/>
    <n v="149.19999999999999"/>
    <n v="157.19999999999999"/>
    <n v="148.4"/>
    <n v="152.80000000000001"/>
    <n v="140.4"/>
    <n v="158.6"/>
    <n v="150.69999999999999"/>
    <n v="158.4"/>
  </r>
  <r>
    <x v="0"/>
    <n v="2020"/>
    <s v="December"/>
    <x v="11"/>
    <d v="2020-12-01T00:00:00"/>
    <x v="196"/>
    <n v="188.5"/>
    <n v="173.4"/>
    <n v="154"/>
    <n v="150"/>
    <n v="145.9"/>
    <n v="225.2"/>
    <n v="159.5"/>
    <n v="114.4"/>
    <n v="163.5"/>
    <n v="153.4"/>
    <n v="163.6"/>
    <n v="164.5"/>
    <n v="161.57692307692307"/>
    <n v="183.6"/>
    <n v="157"/>
    <n v="151.6"/>
    <n v="156.30000000000001"/>
    <n v="156.6"/>
    <n v="155.375"/>
    <n v="148.69999999999999"/>
    <s v="NA"/>
    <n v="153.4"/>
    <n v="153.4"/>
    <n v="161.6"/>
    <n v="153.9"/>
    <n v="157.75"/>
    <n v="146.4"/>
    <n v="162.9"/>
    <n v="155.19999999999999"/>
    <n v="160.69999999999999"/>
  </r>
  <r>
    <x v="1"/>
    <n v="2020"/>
    <s v="December"/>
    <x v="11"/>
    <d v="2020-12-01T00:00:00"/>
    <x v="197"/>
    <n v="195.7"/>
    <n v="178.3"/>
    <n v="154.19999999999999"/>
    <n v="140.69999999999999"/>
    <n v="149.69999999999999"/>
    <n v="240.9"/>
    <n v="161.5"/>
    <n v="117.1"/>
    <n v="161.9"/>
    <n v="143.30000000000001"/>
    <n v="166.1"/>
    <n v="167"/>
    <n v="163.49230769230769"/>
    <n v="190.2"/>
    <n v="151.9"/>
    <n v="136.69999999999999"/>
    <n v="149.6"/>
    <n v="157.9"/>
    <n v="149.02500000000001"/>
    <n v="137.9"/>
    <s v="158.4"/>
    <n v="145.5"/>
    <n v="145.5"/>
    <n v="152.9"/>
    <n v="144.30000000000001"/>
    <n v="148.60000000000002"/>
    <n v="135.5"/>
    <n v="156.9"/>
    <n v="146.9"/>
    <n v="156.9"/>
  </r>
  <r>
    <x v="2"/>
    <n v="2020"/>
    <s v="December"/>
    <x v="11"/>
    <d v="2020-12-01T00:00:00"/>
    <x v="190"/>
    <n v="191"/>
    <n v="175.3"/>
    <n v="154.1"/>
    <n v="146.6"/>
    <n v="147.69999999999999"/>
    <n v="230.5"/>
    <n v="160.19999999999999"/>
    <n v="115.3"/>
    <n v="163"/>
    <n v="149.19999999999999"/>
    <n v="164.8"/>
    <n v="165.4"/>
    <n v="162.23846153846154"/>
    <n v="185.4"/>
    <n v="155"/>
    <n v="145.4"/>
    <n v="153.6"/>
    <n v="157.1"/>
    <n v="152.77500000000001"/>
    <n v="144.6"/>
    <s v="158.4"/>
    <n v="149.69999999999999"/>
    <n v="149.69999999999999"/>
    <n v="158.30000000000001"/>
    <n v="148.5"/>
    <n v="153.4"/>
    <n v="140.69999999999999"/>
    <n v="159.4"/>
    <n v="151.19999999999999"/>
    <n v="158.9"/>
  </r>
  <r>
    <x v="0"/>
    <n v="2021"/>
    <s v="January"/>
    <x v="0"/>
    <d v="2021-01-01T00:00:00"/>
    <x v="198"/>
    <n v="187.5"/>
    <n v="173.4"/>
    <n v="154"/>
    <n v="154.80000000000001"/>
    <n v="147"/>
    <n v="187.8"/>
    <n v="159.5"/>
    <n v="113.8"/>
    <n v="164.5"/>
    <n v="156.1"/>
    <n v="164.3"/>
    <n v="159.6"/>
    <n v="158.89999999999998"/>
    <n v="184.6"/>
    <n v="157.5"/>
    <n v="152.4"/>
    <n v="156.80000000000001"/>
    <n v="156.19999999999999"/>
    <n v="155.72499999999999"/>
    <n v="150.9"/>
    <s v="NA"/>
    <n v="153.9"/>
    <n v="153.9"/>
    <n v="162.5"/>
    <n v="155.1"/>
    <n v="158.80000000000001"/>
    <n v="147.5"/>
    <n v="163.5"/>
    <n v="155.9"/>
    <n v="158.5"/>
  </r>
  <r>
    <x v="1"/>
    <n v="2021"/>
    <s v="January"/>
    <x v="0"/>
    <d v="2021-01-01T00:00:00"/>
    <x v="199"/>
    <n v="194.8"/>
    <n v="178.4"/>
    <n v="154.4"/>
    <n v="144.1"/>
    <n v="152.6"/>
    <n v="206.8"/>
    <n v="162.1"/>
    <n v="116.3"/>
    <n v="163"/>
    <n v="145.9"/>
    <n v="167.2"/>
    <n v="163.4"/>
    <n v="161.30769230769232"/>
    <n v="191.8"/>
    <n v="152.5"/>
    <n v="137.30000000000001"/>
    <n v="150.19999999999999"/>
    <n v="157.69999999999999"/>
    <n v="149.42500000000001"/>
    <n v="142.9"/>
    <s v="157.7"/>
    <n v="145.69999999999999"/>
    <n v="145.69999999999999"/>
    <n v="154.1"/>
    <n v="145.4"/>
    <n v="149.75"/>
    <n v="136.9"/>
    <n v="156.1"/>
    <n v="147.6"/>
    <n v="156"/>
  </r>
  <r>
    <x v="2"/>
    <n v="2021"/>
    <s v="January"/>
    <x v="0"/>
    <d v="2021-01-01T00:00:00"/>
    <x v="165"/>
    <n v="190.1"/>
    <n v="175.3"/>
    <n v="154.1"/>
    <n v="150.9"/>
    <n v="149.6"/>
    <n v="194.2"/>
    <n v="160.4"/>
    <n v="114.6"/>
    <n v="164"/>
    <n v="151.80000000000001"/>
    <n v="165.6"/>
    <n v="161"/>
    <n v="159.73076923076923"/>
    <n v="186.5"/>
    <n v="155.5"/>
    <n v="146.1"/>
    <n v="154.19999999999999"/>
    <n v="156.80000000000001"/>
    <n v="153.15"/>
    <n v="147.9"/>
    <s v="157.7"/>
    <n v="150"/>
    <n v="150"/>
    <n v="159.30000000000001"/>
    <n v="149.6"/>
    <n v="154.44999999999999"/>
    <n v="141.9"/>
    <n v="159.19999999999999"/>
    <n v="151.9"/>
    <n v="157.30000000000001"/>
  </r>
  <r>
    <x v="0"/>
    <n v="2021"/>
    <s v="February"/>
    <x v="1"/>
    <d v="2021-02-01T00:00:00"/>
    <x v="164"/>
    <n v="184"/>
    <n v="168"/>
    <n v="154.4"/>
    <n v="163"/>
    <n v="147.80000000000001"/>
    <n v="149.69999999999999"/>
    <n v="158.30000000000001"/>
    <n v="111.8"/>
    <n v="165"/>
    <n v="160"/>
    <n v="165.8"/>
    <n v="154.69999999999999"/>
    <n v="155.7923076923077"/>
    <n v="186.5"/>
    <n v="159.1"/>
    <n v="153.9"/>
    <n v="158.4"/>
    <n v="155.19999999999999"/>
    <n v="156.64999999999998"/>
    <n v="154.4"/>
    <s v="NA"/>
    <n v="154.80000000000001"/>
    <n v="154.80000000000001"/>
    <n v="164.3"/>
    <n v="157"/>
    <n v="160.65"/>
    <n v="150.19999999999999"/>
    <n v="163.6"/>
    <n v="157.19999999999999"/>
    <n v="156.69999999999999"/>
  </r>
  <r>
    <x v="1"/>
    <n v="2021"/>
    <s v="February"/>
    <x v="1"/>
    <d v="2021-02-01T00:00:00"/>
    <x v="184"/>
    <n v="191.2"/>
    <n v="169.9"/>
    <n v="155.1"/>
    <n v="151.4"/>
    <n v="154"/>
    <n v="180.2"/>
    <n v="159.80000000000001"/>
    <n v="114.9"/>
    <n v="162.5"/>
    <n v="149.19999999999999"/>
    <n v="169.4"/>
    <n v="160.80000000000001"/>
    <n v="158.92307692307693"/>
    <n v="193.3"/>
    <n v="154.19999999999999"/>
    <n v="138.19999999999999"/>
    <n v="151.80000000000001"/>
    <n v="156.69999999999999"/>
    <n v="150.22499999999999"/>
    <n v="149.1"/>
    <s v="159.8"/>
    <n v="146.5"/>
    <n v="146.5"/>
    <n v="156.30000000000001"/>
    <n v="147.30000000000001"/>
    <n v="151.80000000000001"/>
    <n v="140.5"/>
    <n v="156.6"/>
    <n v="149.30000000000001"/>
    <n v="156.5"/>
  </r>
  <r>
    <x v="2"/>
    <n v="2021"/>
    <s v="February"/>
    <x v="1"/>
    <d v="2021-02-01T00:00:00"/>
    <x v="168"/>
    <n v="186.5"/>
    <n v="168.7"/>
    <n v="154.69999999999999"/>
    <n v="158.69999999999999"/>
    <n v="150.69999999999999"/>
    <n v="160"/>
    <n v="158.80000000000001"/>
    <n v="112.8"/>
    <n v="164.2"/>
    <n v="155.5"/>
    <n v="167.5"/>
    <n v="156.9"/>
    <n v="156.8692307692308"/>
    <n v="188.3"/>
    <n v="157.19999999999999"/>
    <n v="147.4"/>
    <n v="155.80000000000001"/>
    <n v="155.80000000000001"/>
    <n v="154.05000000000001"/>
    <n v="152.4"/>
    <s v="159.8"/>
    <n v="150.9"/>
    <n v="150.9"/>
    <n v="161.30000000000001"/>
    <n v="151.5"/>
    <n v="156.4"/>
    <n v="145.1"/>
    <n v="159.5"/>
    <n v="153.4"/>
    <n v="156.6"/>
  </r>
  <r>
    <x v="0"/>
    <n v="2021"/>
    <s v="March"/>
    <x v="2"/>
    <d v="2021-03-01T00:00:00"/>
    <x v="163"/>
    <n v="189.4"/>
    <n v="163.19999999999999"/>
    <n v="154.5"/>
    <n v="168.2"/>
    <n v="150.5"/>
    <n v="141"/>
    <n v="159.19999999999999"/>
    <n v="111.7"/>
    <n v="164"/>
    <n v="160.6"/>
    <n v="166.4"/>
    <n v="154.5"/>
    <n v="155.82307692307694"/>
    <n v="186.1"/>
    <n v="159.6"/>
    <n v="154.4"/>
    <n v="158.9"/>
    <n v="153.1"/>
    <n v="156.5"/>
    <n v="156"/>
    <s v="NA"/>
    <n v="154.80000000000001"/>
    <n v="154.80000000000001"/>
    <n v="164.6"/>
    <n v="157.80000000000001"/>
    <n v="161.19999999999999"/>
    <n v="151.30000000000001"/>
    <n v="163.80000000000001"/>
    <n v="157.30000000000001"/>
    <n v="156.69999999999999"/>
  </r>
  <r>
    <x v="1"/>
    <n v="2021"/>
    <s v="March"/>
    <x v="2"/>
    <d v="2021-03-01T00:00:00"/>
    <x v="192"/>
    <n v="197.5"/>
    <n v="164.7"/>
    <n v="155.6"/>
    <n v="156.4"/>
    <n v="157.30000000000001"/>
    <n v="166.1"/>
    <n v="161.1"/>
    <n v="114.3"/>
    <n v="162.6"/>
    <n v="150.69999999999999"/>
    <n v="170.3"/>
    <n v="160.4"/>
    <n v="158.80769230769226"/>
    <n v="193.5"/>
    <n v="155.1"/>
    <n v="138.69999999999999"/>
    <n v="152.6"/>
    <n v="154.9"/>
    <n v="150.32499999999999"/>
    <n v="154.80000000000001"/>
    <s v="159.9"/>
    <n v="147.19999999999999"/>
    <n v="147.19999999999999"/>
    <n v="156.9"/>
    <n v="148.6"/>
    <n v="152.75"/>
    <n v="141.69999999999999"/>
    <n v="157.6"/>
    <n v="150"/>
    <n v="156.9"/>
  </r>
  <r>
    <x v="2"/>
    <n v="2021"/>
    <s v="March"/>
    <x v="2"/>
    <d v="2021-03-01T00:00:00"/>
    <x v="162"/>
    <n v="192.2"/>
    <n v="163.80000000000001"/>
    <n v="154.9"/>
    <n v="163.9"/>
    <n v="153.69999999999999"/>
    <n v="149.5"/>
    <n v="159.80000000000001"/>
    <n v="112.6"/>
    <n v="163.5"/>
    <n v="156.5"/>
    <n v="168.2"/>
    <n v="156.69999999999999"/>
    <n v="156.87692307692308"/>
    <n v="188.1"/>
    <n v="157.80000000000001"/>
    <n v="147.9"/>
    <n v="156.4"/>
    <n v="153.80000000000001"/>
    <n v="153.97500000000002"/>
    <n v="155.5"/>
    <s v="159.9"/>
    <n v="151.19999999999999"/>
    <n v="151.19999999999999"/>
    <n v="161.69999999999999"/>
    <n v="152.6"/>
    <n v="157.14999999999998"/>
    <n v="146.19999999999999"/>
    <n v="160.19999999999999"/>
    <n v="153.80000000000001"/>
    <n v="156.80000000000001"/>
  </r>
  <r>
    <x v="0"/>
    <n v="2021"/>
    <s v="April"/>
    <x v="3"/>
    <d v="2021-04-01T00:00:00"/>
    <x v="157"/>
    <n v="195.5"/>
    <n v="163.4"/>
    <n v="155"/>
    <n v="175.2"/>
    <n v="160.6"/>
    <n v="135.1"/>
    <n v="161.1"/>
    <n v="112.2"/>
    <n v="164.4"/>
    <n v="161.9"/>
    <n v="166.8"/>
    <n v="155.6"/>
    <n v="157.65384615384616"/>
    <n v="186.8"/>
    <n v="160.69999999999999"/>
    <n v="155.1"/>
    <n v="159.9"/>
    <n v="154.6"/>
    <n v="157.57499999999999"/>
    <n v="156"/>
    <s v="NA"/>
    <n v="155.5"/>
    <n v="155.5"/>
    <n v="165.3"/>
    <n v="158.6"/>
    <n v="161.94999999999999"/>
    <n v="151.69999999999999"/>
    <n v="164.1"/>
    <n v="158"/>
    <n v="157.6"/>
  </r>
  <r>
    <x v="1"/>
    <n v="2021"/>
    <s v="April"/>
    <x v="3"/>
    <d v="2021-04-01T00:00:00"/>
    <x v="184"/>
    <n v="202.5"/>
    <n v="166.4"/>
    <n v="156"/>
    <n v="161.4"/>
    <n v="168.8"/>
    <n v="161.6"/>
    <n v="162.80000000000001"/>
    <n v="114.8"/>
    <n v="162.80000000000001"/>
    <n v="151.5"/>
    <n v="171.4"/>
    <n v="162"/>
    <n v="160.73846153846154"/>
    <n v="194.4"/>
    <n v="155.9"/>
    <n v="139.30000000000001"/>
    <n v="153.4"/>
    <n v="156.6"/>
    <n v="151.30000000000001"/>
    <n v="154.9"/>
    <s v="161.4"/>
    <n v="147.6"/>
    <n v="147.6"/>
    <n v="157.5"/>
    <n v="149.1"/>
    <n v="153.30000000000001"/>
    <n v="142.1"/>
    <n v="157.6"/>
    <n v="150.5"/>
    <n v="158"/>
  </r>
  <r>
    <x v="2"/>
    <n v="2021"/>
    <s v="April"/>
    <x v="3"/>
    <d v="2021-04-01T00:00:00"/>
    <x v="168"/>
    <n v="198"/>
    <n v="164.6"/>
    <n v="155.4"/>
    <n v="170.1"/>
    <n v="164.4"/>
    <n v="144.1"/>
    <n v="161.69999999999999"/>
    <n v="113.1"/>
    <n v="163.9"/>
    <n v="157.6"/>
    <n v="168.9"/>
    <n v="158"/>
    <n v="158.77692307692308"/>
    <n v="188.8"/>
    <n v="158.80000000000001"/>
    <n v="148.5"/>
    <n v="157.30000000000001"/>
    <n v="155.4"/>
    <n v="155"/>
    <n v="155.6"/>
    <s v="161.4"/>
    <n v="151.80000000000001"/>
    <n v="151.80000000000001"/>
    <n v="162.30000000000001"/>
    <n v="153.19999999999999"/>
    <n v="157.75"/>
    <n v="146.6"/>
    <n v="160.30000000000001"/>
    <n v="154.4"/>
    <n v="157.80000000000001"/>
  </r>
  <r>
    <x v="0"/>
    <n v="2021"/>
    <s v="May"/>
    <x v="4"/>
    <d v="2021-05-01T00:00:00"/>
    <x v="174"/>
    <n v="198.5"/>
    <n v="168.6"/>
    <n v="155.80000000000001"/>
    <n v="184.4"/>
    <n v="162.30000000000001"/>
    <n v="138.4"/>
    <n v="165.1"/>
    <n v="114.3"/>
    <n v="169.7"/>
    <n v="164.6"/>
    <n v="169.8"/>
    <n v="158.69999999999999"/>
    <n v="161.17692307692306"/>
    <n v="189.6"/>
    <n v="165.3"/>
    <n v="160.6"/>
    <n v="164.5"/>
    <n v="159.30000000000001"/>
    <n v="162.42500000000001"/>
    <n v="161.69999999999999"/>
    <s v="NA"/>
    <n v="158.80000000000001"/>
    <n v="158.80000000000001"/>
    <n v="169.1"/>
    <n v="160"/>
    <n v="164.55"/>
    <n v="153.19999999999999"/>
    <n v="167.6"/>
    <n v="161.1"/>
    <n v="161.1"/>
  </r>
  <r>
    <x v="1"/>
    <n v="2021"/>
    <s v="May"/>
    <x v="4"/>
    <d v="2021-05-01T00:00:00"/>
    <x v="200"/>
    <n v="204.3"/>
    <n v="173"/>
    <n v="156.5"/>
    <n v="168.8"/>
    <n v="172.5"/>
    <n v="166.5"/>
    <n v="165.9"/>
    <n v="115.9"/>
    <n v="165.2"/>
    <n v="152"/>
    <n v="171.1"/>
    <n v="164.2"/>
    <n v="163.43846153846155"/>
    <n v="198.2"/>
    <n v="156.5"/>
    <n v="140.19999999999999"/>
    <n v="154.1"/>
    <n v="157.5"/>
    <n v="152.07499999999999"/>
    <n v="155.5"/>
    <s v="161.6"/>
    <n v="150.1"/>
    <n v="150.1"/>
    <n v="160.4"/>
    <n v="152.6"/>
    <n v="156.5"/>
    <n v="145"/>
    <n v="156.6"/>
    <n v="152.30000000000001"/>
    <n v="159.5"/>
  </r>
  <r>
    <x v="2"/>
    <n v="2021"/>
    <s v="May"/>
    <x v="4"/>
    <d v="2021-05-01T00:00:00"/>
    <x v="201"/>
    <n v="200.5"/>
    <n v="170.3"/>
    <n v="156.1"/>
    <n v="178.7"/>
    <n v="167.1"/>
    <n v="147.9"/>
    <n v="165.4"/>
    <n v="114.8"/>
    <n v="168.2"/>
    <n v="159.30000000000001"/>
    <n v="170.4"/>
    <n v="160.69999999999999"/>
    <n v="161.9769230769231"/>
    <n v="191.9"/>
    <n v="161.80000000000001"/>
    <n v="152.1"/>
    <n v="160.4"/>
    <n v="158.6"/>
    <n v="158.22499999999999"/>
    <n v="159.4"/>
    <s v="161.6"/>
    <n v="154.69999999999999"/>
    <n v="154.69999999999999"/>
    <n v="165.8"/>
    <n v="155.80000000000001"/>
    <n v="160.80000000000001"/>
    <n v="148.9"/>
    <n v="161.19999999999999"/>
    <n v="156.80000000000001"/>
    <n v="160.4"/>
  </r>
  <r>
    <x v="0"/>
    <n v="2021"/>
    <s v="June"/>
    <x v="5"/>
    <d v="2021-06-01T00:00:00"/>
    <x v="167"/>
    <n v="200.1"/>
    <n v="179.3"/>
    <n v="156.1"/>
    <n v="190.4"/>
    <n v="158.6"/>
    <n v="144.69999999999999"/>
    <n v="165.5"/>
    <n v="114.6"/>
    <n v="170"/>
    <n v="165.5"/>
    <n v="171.7"/>
    <n v="160.5"/>
    <n v="163.27692307692308"/>
    <n v="189.1"/>
    <n v="165.3"/>
    <n v="159.9"/>
    <n v="164.6"/>
    <n v="159.4"/>
    <n v="162.30000000000001"/>
    <n v="162.1"/>
    <s v="NA"/>
    <n v="159.19999999999999"/>
    <n v="159.19999999999999"/>
    <n v="169.7"/>
    <n v="160.4"/>
    <n v="165.05"/>
    <n v="154.19999999999999"/>
    <n v="166.8"/>
    <n v="161.5"/>
    <n v="162.1"/>
  </r>
  <r>
    <x v="1"/>
    <n v="2021"/>
    <s v="June"/>
    <x v="5"/>
    <d v="2021-06-01T00:00:00"/>
    <x v="202"/>
    <n v="205.5"/>
    <n v="182.8"/>
    <n v="156.5"/>
    <n v="172.2"/>
    <n v="171.5"/>
    <n v="176.2"/>
    <n v="166.9"/>
    <n v="116.1"/>
    <n v="165.5"/>
    <n v="152.30000000000001"/>
    <n v="173.3"/>
    <n v="166.2"/>
    <n v="165.7076923076923"/>
    <n v="195.6"/>
    <n v="157.30000000000001"/>
    <n v="140.5"/>
    <n v="154.80000000000001"/>
    <n v="158"/>
    <n v="152.65"/>
    <n v="156.1"/>
    <s v="160.5"/>
    <n v="149.80000000000001"/>
    <n v="149.80000000000001"/>
    <n v="160.80000000000001"/>
    <n v="150.69999999999999"/>
    <n v="155.75"/>
    <n v="147.5"/>
    <n v="158.1"/>
    <n v="153.4"/>
    <n v="160.4"/>
  </r>
  <r>
    <x v="2"/>
    <n v="2021"/>
    <s v="June"/>
    <x v="5"/>
    <d v="2021-06-01T00:00:00"/>
    <x v="203"/>
    <n v="202"/>
    <n v="180.7"/>
    <n v="156.19999999999999"/>
    <n v="183.7"/>
    <n v="164.6"/>
    <n v="155.4"/>
    <n v="166"/>
    <n v="115.1"/>
    <n v="168.5"/>
    <n v="160"/>
    <n v="172.4"/>
    <n v="162.6"/>
    <n v="164.14615384615385"/>
    <n v="190.8"/>
    <n v="162.19999999999999"/>
    <n v="151.80000000000001"/>
    <n v="160.69999999999999"/>
    <n v="158.80000000000001"/>
    <n v="158.375"/>
    <n v="159.80000000000001"/>
    <s v="160.5"/>
    <n v="154.80000000000001"/>
    <n v="154.80000000000001"/>
    <n v="166.3"/>
    <n v="154.9"/>
    <n v="160.60000000000002"/>
    <n v="150.69999999999999"/>
    <n v="161.69999999999999"/>
    <n v="157.6"/>
    <n v="161.30000000000001"/>
  </r>
  <r>
    <x v="0"/>
    <n v="2021"/>
    <s v="July"/>
    <x v="6"/>
    <d v="2021-07-01T00:00:00"/>
    <x v="174"/>
    <n v="204.5"/>
    <n v="180.4"/>
    <n v="157.1"/>
    <n v="188.7"/>
    <n v="157.69999999999999"/>
    <n v="152.80000000000001"/>
    <n v="163.6"/>
    <n v="113.9"/>
    <n v="169.7"/>
    <n v="166.2"/>
    <n v="171"/>
    <n v="161.69999999999999"/>
    <n v="164.03076923076924"/>
    <n v="189.7"/>
    <n v="166"/>
    <n v="161.1"/>
    <n v="165.3"/>
    <n v="160.4"/>
    <n v="163.20000000000002"/>
    <n v="162.5"/>
    <s v="NA"/>
    <n v="160.30000000000001"/>
    <n v="160.30000000000001"/>
    <n v="170.4"/>
    <n v="160.69999999999999"/>
    <n v="165.55"/>
    <n v="157.1"/>
    <n v="167.2"/>
    <n v="162.80000000000001"/>
    <n v="163.19999999999999"/>
  </r>
  <r>
    <x v="1"/>
    <n v="2021"/>
    <s v="July"/>
    <x v="6"/>
    <d v="2021-07-01T00:00:00"/>
    <x v="204"/>
    <n v="210.9"/>
    <n v="185"/>
    <n v="158.19999999999999"/>
    <n v="170.6"/>
    <n v="170.9"/>
    <n v="186.4"/>
    <n v="164.7"/>
    <n v="115.7"/>
    <n v="165.5"/>
    <n v="153.4"/>
    <n v="173.5"/>
    <n v="167.9"/>
    <n v="167.06153846153848"/>
    <n v="195.5"/>
    <n v="157.9"/>
    <n v="141.9"/>
    <n v="155.5"/>
    <n v="159.6"/>
    <n v="153.72499999999999"/>
    <n v="157.69999999999999"/>
    <s v="161.5"/>
    <n v="150.69999999999999"/>
    <n v="150.69999999999999"/>
    <n v="161.5"/>
    <n v="151.19999999999999"/>
    <n v="156.35"/>
    <n v="149.5"/>
    <n v="160.30000000000001"/>
    <n v="155"/>
    <n v="161.80000000000001"/>
  </r>
  <r>
    <x v="2"/>
    <n v="2021"/>
    <s v="July"/>
    <x v="6"/>
    <d v="2021-07-01T00:00:00"/>
    <x v="205"/>
    <n v="206.8"/>
    <n v="182.2"/>
    <n v="157.5"/>
    <n v="182.1"/>
    <n v="163.9"/>
    <n v="164.2"/>
    <n v="164"/>
    <n v="114.5"/>
    <n v="168.3"/>
    <n v="160.9"/>
    <n v="172.2"/>
    <n v="164"/>
    <n v="165.15384615384616"/>
    <n v="191.2"/>
    <n v="162.80000000000001"/>
    <n v="153.1"/>
    <n v="161.4"/>
    <n v="160.1"/>
    <n v="159.35"/>
    <n v="160.69999999999999"/>
    <s v="161.5"/>
    <n v="155.80000000000001"/>
    <n v="155.80000000000001"/>
    <n v="167"/>
    <n v="155.30000000000001"/>
    <n v="161.15"/>
    <n v="153.1"/>
    <n v="163.19999999999999"/>
    <n v="159"/>
    <n v="162.5"/>
  </r>
  <r>
    <x v="0"/>
    <n v="2021"/>
    <s v="August"/>
    <x v="7"/>
    <d v="2021-08-01T00:00:00"/>
    <x v="165"/>
    <n v="202.3"/>
    <n v="176.5"/>
    <n v="157.5"/>
    <n v="190.9"/>
    <n v="155.69999999999999"/>
    <n v="153.9"/>
    <n v="162.80000000000001"/>
    <n v="115.2"/>
    <n v="169.8"/>
    <n v="167.6"/>
    <n v="171.9"/>
    <n v="161.80000000000001"/>
    <n v="163.90769230769232"/>
    <n v="190.2"/>
    <n v="167"/>
    <n v="162.6"/>
    <n v="166.3"/>
    <n v="160.30000000000001"/>
    <n v="164.05"/>
    <n v="163.1"/>
    <s v="NA"/>
    <n v="160.9"/>
    <n v="160.9"/>
    <n v="171.1"/>
    <n v="161.1"/>
    <n v="166.1"/>
    <n v="157.69999999999999"/>
    <n v="167.5"/>
    <n v="163.30000000000001"/>
    <n v="163.6"/>
  </r>
  <r>
    <x v="1"/>
    <n v="2021"/>
    <s v="August"/>
    <x v="7"/>
    <d v="2021-08-01T00:00:00"/>
    <x v="206"/>
    <n v="207.4"/>
    <n v="174.1"/>
    <n v="159.19999999999999"/>
    <n v="175"/>
    <n v="161.30000000000001"/>
    <n v="183.3"/>
    <n v="164.5"/>
    <n v="120.4"/>
    <n v="166.2"/>
    <n v="154.80000000000001"/>
    <n v="175.1"/>
    <n v="167.3"/>
    <n v="165.99230769230769"/>
    <n v="196.5"/>
    <n v="159.80000000000001"/>
    <n v="143.6"/>
    <n v="157.30000000000001"/>
    <n v="159.6"/>
    <n v="155.07499999999999"/>
    <n v="160.69999999999999"/>
    <s v="162.1"/>
    <n v="153.19999999999999"/>
    <n v="153.19999999999999"/>
    <n v="162.80000000000001"/>
    <n v="153.69999999999999"/>
    <n v="158.25"/>
    <n v="150.4"/>
    <n v="160.4"/>
    <n v="156"/>
    <n v="162.30000000000001"/>
  </r>
  <r>
    <x v="2"/>
    <n v="2021"/>
    <s v="August"/>
    <x v="7"/>
    <d v="2021-08-01T00:00:00"/>
    <x v="207"/>
    <n v="204"/>
    <n v="172.8"/>
    <n v="158.4"/>
    <n v="188"/>
    <n v="156.80000000000001"/>
    <n v="162.19999999999999"/>
    <n v="164.1"/>
    <n v="119.7"/>
    <n v="168.8"/>
    <n v="162.69999999999999"/>
    <n v="173.9"/>
    <n v="164"/>
    <n v="164.76923076923077"/>
    <n v="192.1"/>
    <n v="164.5"/>
    <n v="155.30000000000001"/>
    <n v="163.19999999999999"/>
    <n v="160"/>
    <n v="160.75"/>
    <n v="162.6"/>
    <s v="162.1"/>
    <n v="157.5"/>
    <n v="157.5"/>
    <n v="168.4"/>
    <n v="157.6"/>
    <n v="163"/>
    <n v="154"/>
    <n v="163.80000000000001"/>
    <n v="160"/>
    <n v="163.19999999999999"/>
  </r>
  <r>
    <x v="0"/>
    <n v="2021"/>
    <s v="September"/>
    <x v="8"/>
    <d v="2021-09-01T00:00:00"/>
    <x v="193"/>
    <n v="202.1"/>
    <n v="172"/>
    <n v="158"/>
    <n v="195.5"/>
    <n v="152.69999999999999"/>
    <n v="151.4"/>
    <n v="163.9"/>
    <n v="119.3"/>
    <n v="170.1"/>
    <n v="168.3"/>
    <n v="172.8"/>
    <n v="162.1"/>
    <n v="164.12307692307692"/>
    <n v="190.5"/>
    <n v="167.7"/>
    <n v="163.6"/>
    <n v="167.1"/>
    <n v="160.19999999999999"/>
    <n v="164.64999999999998"/>
    <n v="163.69999999999999"/>
    <s v="NA"/>
    <n v="161.30000000000001"/>
    <n v="161.30000000000001"/>
    <n v="171.9"/>
    <n v="162.69999999999999"/>
    <n v="167.3"/>
    <n v="157.80000000000001"/>
    <n v="168.5"/>
    <n v="163.80000000000001"/>
    <n v="164"/>
  </r>
  <r>
    <x v="1"/>
    <n v="2021"/>
    <s v="September"/>
    <x v="8"/>
    <d v="2021-09-01T00:00:00"/>
    <x v="206"/>
    <n v="207.4"/>
    <n v="174.1"/>
    <n v="159.1"/>
    <n v="175"/>
    <n v="161.19999999999999"/>
    <n v="183.5"/>
    <n v="164.5"/>
    <n v="120.4"/>
    <n v="166.2"/>
    <n v="154.80000000000001"/>
    <n v="175.1"/>
    <n v="167.3"/>
    <n v="165.99230769230769"/>
    <n v="196.5"/>
    <n v="159.80000000000001"/>
    <n v="143.6"/>
    <n v="157.4"/>
    <n v="159.6"/>
    <n v="155.1"/>
    <n v="160.80000000000001"/>
    <s v="162.1"/>
    <n v="153.30000000000001"/>
    <n v="153.30000000000001"/>
    <n v="162.80000000000001"/>
    <n v="153.9"/>
    <n v="158.35000000000002"/>
    <n v="150.5"/>
    <n v="160.30000000000001"/>
    <n v="156"/>
    <n v="162.30000000000001"/>
  </r>
  <r>
    <x v="2"/>
    <n v="2021"/>
    <s v="September"/>
    <x v="8"/>
    <d v="2021-09-01T00:00:00"/>
    <x v="207"/>
    <n v="204"/>
    <n v="172.8"/>
    <n v="158.4"/>
    <n v="188"/>
    <n v="156.69999999999999"/>
    <n v="162.30000000000001"/>
    <n v="164.1"/>
    <n v="119.7"/>
    <n v="168.8"/>
    <n v="162.69999999999999"/>
    <n v="173.9"/>
    <n v="164"/>
    <n v="164.76923076923077"/>
    <n v="192.1"/>
    <n v="164.6"/>
    <n v="155.30000000000001"/>
    <n v="163.30000000000001"/>
    <n v="160"/>
    <n v="160.80000000000001"/>
    <n v="162.6"/>
    <s v="162.1"/>
    <n v="157.5"/>
    <n v="157.5"/>
    <n v="168.4"/>
    <n v="157.69999999999999"/>
    <n v="163.05000000000001"/>
    <n v="154"/>
    <n v="163.69999999999999"/>
    <n v="160"/>
    <n v="163.19999999999999"/>
  </r>
  <r>
    <x v="0"/>
    <n v="2021"/>
    <s v="October"/>
    <x v="9"/>
    <d v="2021-10-01T00:00:00"/>
    <x v="208"/>
    <n v="202.5"/>
    <n v="170.1"/>
    <n v="158.4"/>
    <n v="198.8"/>
    <n v="152.6"/>
    <n v="170.4"/>
    <n v="165.2"/>
    <n v="121.6"/>
    <n v="170.6"/>
    <n v="168.8"/>
    <n v="173.6"/>
    <n v="165.5"/>
    <n v="166.47692307692307"/>
    <n v="191.2"/>
    <n v="168.9"/>
    <n v="164.8"/>
    <n v="168.3"/>
    <n v="161.1"/>
    <n v="165.77500000000001"/>
    <n v="165.5"/>
    <s v="NA"/>
    <n v="162"/>
    <n v="162"/>
    <n v="172.5"/>
    <n v="163.19999999999999"/>
    <n v="167.85"/>
    <n v="159.5"/>
    <n v="169"/>
    <n v="164.7"/>
    <n v="166.3"/>
  </r>
  <r>
    <x v="1"/>
    <n v="2021"/>
    <s v="October"/>
    <x v="9"/>
    <d v="2021-10-01T00:00:00"/>
    <x v="209"/>
    <n v="208.4"/>
    <n v="173"/>
    <n v="159.19999999999999"/>
    <n v="176.6"/>
    <n v="159.30000000000001"/>
    <n v="214.4"/>
    <n v="165.3"/>
    <n v="122.5"/>
    <n v="166.8"/>
    <n v="155.4"/>
    <n v="175.9"/>
    <n v="171.5"/>
    <n v="169.10769230769236"/>
    <n v="197"/>
    <n v="160.80000000000001"/>
    <n v="144.4"/>
    <n v="158.30000000000001"/>
    <n v="160.30000000000001"/>
    <n v="155.95000000000002"/>
    <n v="162.19999999999999"/>
    <s v="163.6"/>
    <n v="154.30000000000001"/>
    <n v="154.30000000000001"/>
    <n v="163.5"/>
    <n v="155.1"/>
    <n v="159.30000000000001"/>
    <n v="152.19999999999999"/>
    <n v="160.30000000000001"/>
    <n v="157"/>
    <n v="164.6"/>
  </r>
  <r>
    <x v="2"/>
    <n v="2021"/>
    <s v="October"/>
    <x v="9"/>
    <d v="2021-10-01T00:00:00"/>
    <x v="210"/>
    <n v="204.6"/>
    <n v="171.2"/>
    <n v="158.69999999999999"/>
    <n v="190.6"/>
    <n v="155.69999999999999"/>
    <n v="185.3"/>
    <n v="165.2"/>
    <n v="121.9"/>
    <n v="169.3"/>
    <n v="163.19999999999999"/>
    <n v="174.7"/>
    <n v="167.7"/>
    <n v="167.34615384615384"/>
    <n v="192.7"/>
    <n v="165.7"/>
    <n v="156.30000000000001"/>
    <n v="164.3"/>
    <n v="160.80000000000001"/>
    <n v="161.77500000000001"/>
    <n v="164.2"/>
    <s v="163.6"/>
    <n v="158.4"/>
    <n v="158.4"/>
    <n v="169.1"/>
    <n v="158.6"/>
    <n v="163.85"/>
    <n v="155.69999999999999"/>
    <n v="163.9"/>
    <n v="161"/>
    <n v="165.5"/>
  </r>
  <r>
    <x v="0"/>
    <n v="2021"/>
    <s v="November"/>
    <x v="10"/>
    <d v="2021-11-01T00:00:00"/>
    <x v="187"/>
    <n v="199.8"/>
    <n v="171.5"/>
    <n v="159.1"/>
    <n v="198.4"/>
    <n v="153.19999999999999"/>
    <n v="183.9"/>
    <n v="165.4"/>
    <n v="122.1"/>
    <n v="170.8"/>
    <n v="169.1"/>
    <n v="174.3"/>
    <n v="167.5"/>
    <n v="167.84615384615384"/>
    <n v="191.4"/>
    <n v="170.4"/>
    <n v="166"/>
    <n v="169.8"/>
    <n v="162.4"/>
    <n v="167.15"/>
    <n v="165.3"/>
    <s v="NA"/>
    <n v="162.9"/>
    <n v="162.9"/>
    <n v="173.4"/>
    <n v="163.80000000000001"/>
    <n v="168.60000000000002"/>
    <n v="158.9"/>
    <n v="169.3"/>
    <n v="165.2"/>
    <n v="167.6"/>
  </r>
  <r>
    <x v="1"/>
    <n v="2021"/>
    <s v="November"/>
    <x v="10"/>
    <d v="2021-11-01T00:00:00"/>
    <x v="211"/>
    <n v="204.9"/>
    <n v="175.4"/>
    <n v="159.6"/>
    <n v="175.8"/>
    <n v="160.30000000000001"/>
    <n v="229.1"/>
    <n v="165.1"/>
    <n v="123.1"/>
    <n v="167.2"/>
    <n v="156.1"/>
    <n v="176.8"/>
    <n v="173.5"/>
    <n v="170.60769230769228"/>
    <n v="197"/>
    <n v="162.30000000000001"/>
    <n v="145.30000000000001"/>
    <n v="159.69999999999999"/>
    <n v="161.80000000000001"/>
    <n v="157.27500000000001"/>
    <n v="161.6"/>
    <s v="164.2"/>
    <n v="155.19999999999999"/>
    <n v="155.19999999999999"/>
    <n v="164.2"/>
    <n v="156.69999999999999"/>
    <n v="160.44999999999999"/>
    <n v="151.19999999999999"/>
    <n v="160.80000000000001"/>
    <n v="157.30000000000001"/>
    <n v="165.6"/>
  </r>
  <r>
    <x v="2"/>
    <n v="2021"/>
    <s v="November"/>
    <x v="10"/>
    <d v="2021-11-01T00:00:00"/>
    <x v="181"/>
    <n v="201.6"/>
    <n v="173"/>
    <n v="159.30000000000001"/>
    <n v="190.1"/>
    <n v="156.5"/>
    <n v="199.2"/>
    <n v="165.3"/>
    <n v="122.4"/>
    <n v="169.6"/>
    <n v="163.69999999999999"/>
    <n v="175.5"/>
    <n v="169.7"/>
    <n v="168.77692307692308"/>
    <n v="192.9"/>
    <n v="167.2"/>
    <n v="157.4"/>
    <n v="165.8"/>
    <n v="162.19999999999999"/>
    <n v="163.15"/>
    <n v="163.9"/>
    <s v="164.2"/>
    <n v="159.30000000000001"/>
    <n v="159.30000000000001"/>
    <n v="169.9"/>
    <n v="159.80000000000001"/>
    <n v="164.85000000000002"/>
    <n v="154.80000000000001"/>
    <n v="164.3"/>
    <n v="161.4"/>
    <n v="166.7"/>
  </r>
  <r>
    <x v="0"/>
    <n v="2021"/>
    <s v="December"/>
    <x v="11"/>
    <d v="2021-12-01T00:00:00"/>
    <x v="210"/>
    <n v="197"/>
    <n v="176.5"/>
    <n v="159.80000000000001"/>
    <n v="195.8"/>
    <n v="152"/>
    <n v="172.3"/>
    <n v="164.5"/>
    <n v="120.6"/>
    <n v="171.7"/>
    <n v="169.7"/>
    <n v="175.1"/>
    <n v="165.8"/>
    <n v="166.78461538461536"/>
    <n v="190.8"/>
    <n v="171.8"/>
    <n v="167.3"/>
    <n v="171.2"/>
    <n v="162.80000000000001"/>
    <n v="168.27500000000001"/>
    <n v="165.6"/>
    <s v="NA"/>
    <n v="163.9"/>
    <n v="163.9"/>
    <n v="174"/>
    <n v="164.5"/>
    <n v="169.25"/>
    <n v="160.1"/>
    <n v="169.7"/>
    <n v="166"/>
    <n v="167"/>
  </r>
  <r>
    <x v="1"/>
    <n v="2021"/>
    <s v="December"/>
    <x v="11"/>
    <d v="2021-12-01T00:00:00"/>
    <x v="185"/>
    <n v="202.2"/>
    <n v="180"/>
    <n v="160"/>
    <n v="173.5"/>
    <n v="158.30000000000001"/>
    <n v="219.5"/>
    <n v="164.2"/>
    <n v="121.9"/>
    <n v="168.2"/>
    <n v="156.5"/>
    <n v="178.2"/>
    <n v="172.2"/>
    <n v="169.71538461538464"/>
    <n v="196.8"/>
    <n v="163.30000000000001"/>
    <n v="146.69999999999999"/>
    <n v="160.69999999999999"/>
    <n v="162.4"/>
    <n v="158.27500000000001"/>
    <n v="161.69999999999999"/>
    <s v="163.4"/>
    <n v="156"/>
    <n v="156"/>
    <n v="165.1"/>
    <n v="157.6"/>
    <n v="161.35"/>
    <n v="151.80000000000001"/>
    <n v="160.6"/>
    <n v="157.80000000000001"/>
    <n v="165.2"/>
  </r>
  <r>
    <x v="2"/>
    <n v="2021"/>
    <s v="December"/>
    <x v="11"/>
    <d v="2021-12-01T00:00:00"/>
    <x v="177"/>
    <n v="198.8"/>
    <n v="177.9"/>
    <n v="159.9"/>
    <n v="187.6"/>
    <n v="154.9"/>
    <n v="188.3"/>
    <n v="164.4"/>
    <n v="121"/>
    <n v="170.5"/>
    <n v="164.2"/>
    <n v="176.5"/>
    <n v="168.2"/>
    <n v="167.76153846153846"/>
    <n v="192.4"/>
    <n v="168.5"/>
    <n v="158.69999999999999"/>
    <n v="167"/>
    <n v="162.6"/>
    <n v="164.2"/>
    <n v="164.1"/>
    <s v="163.4"/>
    <n v="160.19999999999999"/>
    <n v="160.19999999999999"/>
    <n v="170.6"/>
    <n v="160.6"/>
    <n v="165.6"/>
    <n v="155.69999999999999"/>
    <n v="164.4"/>
    <n v="162"/>
    <n v="166.2"/>
  </r>
  <r>
    <x v="0"/>
    <n v="2022"/>
    <s v="January"/>
    <x v="0"/>
    <d v="2022-01-01T00:00:00"/>
    <x v="212"/>
    <n v="196.9"/>
    <n v="178"/>
    <n v="160.5"/>
    <n v="192.6"/>
    <n v="151.19999999999999"/>
    <n v="159.19999999999999"/>
    <n v="164"/>
    <n v="119.3"/>
    <n v="173.3"/>
    <n v="169.8"/>
    <n v="175.8"/>
    <n v="164.1"/>
    <n v="165.61538461538461"/>
    <n v="190.7"/>
    <n v="173.2"/>
    <n v="169.3"/>
    <n v="172.7"/>
    <n v="163.19999999999999"/>
    <n v="169.60000000000002"/>
    <n v="165.8"/>
    <s v="NA"/>
    <n v="164.9"/>
    <n v="164.9"/>
    <n v="174.7"/>
    <n v="164.9"/>
    <n v="169.8"/>
    <n v="160.80000000000001"/>
    <n v="169.9"/>
    <n v="166.6"/>
    <n v="166.4"/>
  </r>
  <r>
    <x v="1"/>
    <n v="2022"/>
    <s v="January"/>
    <x v="0"/>
    <d v="2022-01-01T00:00:00"/>
    <x v="213"/>
    <n v="202.1"/>
    <n v="180.1"/>
    <n v="160.4"/>
    <n v="171"/>
    <n v="156.5"/>
    <n v="203.6"/>
    <n v="163.80000000000001"/>
    <n v="121.3"/>
    <n v="169.8"/>
    <n v="156.6"/>
    <n v="179"/>
    <n v="170.3"/>
    <n v="168.2076923076923"/>
    <n v="196.4"/>
    <n v="164.7"/>
    <n v="148.5"/>
    <n v="162.19999999999999"/>
    <n v="162.80000000000001"/>
    <n v="159.55000000000001"/>
    <n v="161.6"/>
    <s v="164.5"/>
    <n v="156.80000000000001"/>
    <n v="156.80000000000001"/>
    <n v="166.1"/>
    <n v="158.4"/>
    <n v="162.25"/>
    <n v="152.69999999999999"/>
    <n v="161"/>
    <n v="158.6"/>
    <n v="165"/>
  </r>
  <r>
    <x v="2"/>
    <n v="2022"/>
    <s v="January"/>
    <x v="0"/>
    <d v="2022-01-01T00:00:00"/>
    <x v="214"/>
    <n v="198.7"/>
    <n v="178.8"/>
    <n v="160.5"/>
    <n v="184.7"/>
    <n v="153.69999999999999"/>
    <n v="174.3"/>
    <n v="163.9"/>
    <n v="120"/>
    <n v="172.1"/>
    <n v="164.3"/>
    <n v="177.3"/>
    <n v="166.4"/>
    <n v="166.47692307692307"/>
    <n v="192.2"/>
    <n v="169.9"/>
    <n v="160.69999999999999"/>
    <n v="168.5"/>
    <n v="163"/>
    <n v="165.52500000000001"/>
    <n v="164.2"/>
    <s v="164.5"/>
    <n v="161.1"/>
    <n v="161.1"/>
    <n v="171.4"/>
    <n v="161.19999999999999"/>
    <n v="166.3"/>
    <n v="156.5"/>
    <n v="164.7"/>
    <n v="162.69999999999999"/>
    <n v="165.7"/>
  </r>
  <r>
    <x v="0"/>
    <n v="2022"/>
    <s v="February"/>
    <x v="1"/>
    <d v="2022-02-01T00:00:00"/>
    <x v="200"/>
    <n v="198.1"/>
    <n v="175.5"/>
    <n v="160.69999999999999"/>
    <n v="192.6"/>
    <n v="151.4"/>
    <n v="155.19999999999999"/>
    <n v="163.9"/>
    <n v="118.1"/>
    <n v="175.4"/>
    <n v="170.5"/>
    <n v="176.3"/>
    <n v="163.9"/>
    <n v="165.41538461538462"/>
    <n v="191.5"/>
    <n v="174.1"/>
    <n v="171"/>
    <n v="173.7"/>
    <n v="164.5"/>
    <n v="170.82499999999999"/>
    <n v="167.4"/>
    <s v="NA"/>
    <n v="165.7"/>
    <n v="165.7"/>
    <n v="175.3"/>
    <n v="165.5"/>
    <n v="170.4"/>
    <n v="161.19999999999999"/>
    <n v="170.3"/>
    <n v="167.3"/>
    <n v="166.7"/>
  </r>
  <r>
    <x v="1"/>
    <n v="2022"/>
    <s v="February"/>
    <x v="1"/>
    <d v="2022-02-01T00:00:00"/>
    <x v="215"/>
    <n v="205.2"/>
    <n v="176.4"/>
    <n v="160.6"/>
    <n v="171.5"/>
    <n v="156.4"/>
    <n v="198"/>
    <n v="163.19999999999999"/>
    <n v="120.6"/>
    <n v="172.2"/>
    <n v="156.69999999999999"/>
    <n v="180"/>
    <n v="170.2"/>
    <n v="167.96153846153845"/>
    <n v="196.5"/>
    <n v="165.7"/>
    <n v="150.4"/>
    <n v="163.4"/>
    <n v="164.2"/>
    <n v="160.92500000000001"/>
    <n v="163"/>
    <s v="165.5"/>
    <n v="157.4"/>
    <n v="157.4"/>
    <n v="167.2"/>
    <n v="159.5"/>
    <n v="163.35"/>
    <n v="153.1"/>
    <n v="162"/>
    <n v="159.4"/>
    <n v="165.5"/>
  </r>
  <r>
    <x v="2"/>
    <n v="2022"/>
    <s v="February"/>
    <x v="1"/>
    <d v="2022-02-01T00:00:00"/>
    <x v="216"/>
    <n v="200.6"/>
    <n v="175.8"/>
    <n v="160.69999999999999"/>
    <n v="184.9"/>
    <n v="153.69999999999999"/>
    <n v="169.7"/>
    <n v="163.69999999999999"/>
    <n v="118.9"/>
    <n v="174.3"/>
    <n v="164.7"/>
    <n v="178"/>
    <n v="166.2"/>
    <n v="166.24615384615387"/>
    <n v="192.8"/>
    <n v="170.8"/>
    <n v="162.4"/>
    <n v="169.6"/>
    <n v="164.4"/>
    <n v="166.8"/>
    <n v="165.7"/>
    <s v="165.5"/>
    <n v="161.80000000000001"/>
    <n v="161.80000000000001"/>
    <n v="172.2"/>
    <n v="162.1"/>
    <n v="167.14999999999998"/>
    <n v="156.9"/>
    <n v="165.4"/>
    <n v="163.5"/>
    <n v="166.1"/>
  </r>
  <r>
    <x v="0"/>
    <n v="2022"/>
    <s v="March"/>
    <x v="2"/>
    <d v="2022-03-01T00:00:00"/>
    <x v="217"/>
    <n v="208"/>
    <n v="167.9"/>
    <n v="162"/>
    <n v="203.1"/>
    <n v="155.9"/>
    <n v="155.80000000000001"/>
    <n v="164.2"/>
    <n v="118.1"/>
    <n v="178.7"/>
    <n v="171.2"/>
    <n v="177.4"/>
    <n v="166.6"/>
    <n v="167.62307692307695"/>
    <n v="192.3"/>
    <n v="175.4"/>
    <n v="173.2"/>
    <n v="175.1"/>
    <n v="167.4"/>
    <n v="172.77500000000001"/>
    <n v="168.9"/>
    <s v="NA"/>
    <n v="166.5"/>
    <n v="166.5"/>
    <n v="176"/>
    <n v="166.6"/>
    <n v="171.3"/>
    <n v="162"/>
    <n v="170.6"/>
    <n v="168.3"/>
    <n v="168.7"/>
  </r>
  <r>
    <x v="1"/>
    <n v="2022"/>
    <s v="March"/>
    <x v="2"/>
    <d v="2022-03-01T00:00:00"/>
    <x v="218"/>
    <n v="215.8"/>
    <n v="167.7"/>
    <n v="162.6"/>
    <n v="180"/>
    <n v="159.6"/>
    <n v="188.4"/>
    <n v="163.4"/>
    <n v="120.3"/>
    <n v="174.7"/>
    <n v="157.1"/>
    <n v="181.5"/>
    <n v="171.5"/>
    <n v="168.94615384615386"/>
    <n v="197.5"/>
    <n v="167.1"/>
    <n v="152.6"/>
    <n v="164.9"/>
    <n v="166.8"/>
    <n v="162.85000000000002"/>
    <n v="164.5"/>
    <s v="165.3"/>
    <n v="158.6"/>
    <n v="158.6"/>
    <n v="168.2"/>
    <n v="160.80000000000001"/>
    <n v="164.5"/>
    <n v="154.19999999999999"/>
    <n v="162.69999999999999"/>
    <n v="160.6"/>
    <n v="166.5"/>
  </r>
  <r>
    <x v="2"/>
    <n v="2022"/>
    <s v="March"/>
    <x v="2"/>
    <d v="2022-03-01T00:00:00"/>
    <x v="219"/>
    <n v="210.7"/>
    <n v="167.8"/>
    <n v="162.19999999999999"/>
    <n v="194.6"/>
    <n v="157.6"/>
    <n v="166.9"/>
    <n v="163.9"/>
    <n v="118.8"/>
    <n v="177.4"/>
    <n v="165.3"/>
    <n v="179.3"/>
    <n v="168.4"/>
    <n v="168.01538461538465"/>
    <n v="193.7"/>
    <n v="172.1"/>
    <n v="164.6"/>
    <n v="171.1"/>
    <n v="167.2"/>
    <n v="168.75"/>
    <n v="167.2"/>
    <s v="165.3"/>
    <n v="162.80000000000001"/>
    <n v="162.80000000000001"/>
    <n v="173"/>
    <n v="163.30000000000001"/>
    <n v="168.15"/>
    <n v="157.9"/>
    <n v="166"/>
    <n v="164.6"/>
    <n v="167.7"/>
  </r>
  <r>
    <x v="0"/>
    <n v="2022"/>
    <s v="April"/>
    <x v="3"/>
    <d v="2022-04-01T00:00:00"/>
    <x v="176"/>
    <n v="209.7"/>
    <n v="164.5"/>
    <n v="163.80000000000001"/>
    <n v="207.4"/>
    <n v="169.7"/>
    <n v="153.6"/>
    <n v="165.1"/>
    <n v="118.2"/>
    <n v="182.9"/>
    <n v="172.4"/>
    <n v="178.9"/>
    <n v="168.6"/>
    <n v="169.73846153846154"/>
    <n v="192.8"/>
    <n v="177.5"/>
    <n v="175.1"/>
    <n v="177.1"/>
    <n v="169"/>
    <n v="174.67500000000001"/>
    <n v="173.3"/>
    <s v="NA"/>
    <n v="167.7"/>
    <n v="167.7"/>
    <n v="177"/>
    <n v="167.2"/>
    <n v="172.1"/>
    <n v="166.2"/>
    <n v="170.9"/>
    <n v="170.2"/>
    <n v="170.8"/>
  </r>
  <r>
    <x v="1"/>
    <n v="2022"/>
    <s v="April"/>
    <x v="3"/>
    <d v="2022-04-01T00:00:00"/>
    <x v="220"/>
    <n v="215.8"/>
    <n v="164.6"/>
    <n v="164.2"/>
    <n v="186"/>
    <n v="175.9"/>
    <n v="190.7"/>
    <n v="164"/>
    <n v="120.5"/>
    <n v="178"/>
    <n v="157.5"/>
    <n v="183.3"/>
    <n v="174.5"/>
    <n v="171.56923076923078"/>
    <n v="197.1"/>
    <n v="168.4"/>
    <n v="154.5"/>
    <n v="166.3"/>
    <n v="168.4"/>
    <n v="164.4"/>
    <n v="170.5"/>
    <s v="167"/>
    <n v="159.80000000000001"/>
    <n v="159.80000000000001"/>
    <n v="169"/>
    <n v="162.19999999999999"/>
    <n v="165.6"/>
    <n v="159.30000000000001"/>
    <n v="164"/>
    <n v="163.1"/>
    <n v="169.2"/>
  </r>
  <r>
    <x v="2"/>
    <n v="2022"/>
    <s v="April"/>
    <x v="3"/>
    <d v="2022-04-01T00:00:00"/>
    <x v="221"/>
    <n v="211.8"/>
    <n v="164.5"/>
    <n v="163.9"/>
    <n v="199.5"/>
    <n v="172.6"/>
    <n v="166.2"/>
    <n v="164.7"/>
    <n v="119"/>
    <n v="181.3"/>
    <n v="166.2"/>
    <n v="180.9"/>
    <n v="170.8"/>
    <n v="170.33076923076925"/>
    <n v="193.9"/>
    <n v="173.9"/>
    <n v="166.5"/>
    <n v="172.8"/>
    <n v="168.8"/>
    <n v="170.5"/>
    <n v="172.2"/>
    <s v="167"/>
    <n v="164"/>
    <n v="164"/>
    <n v="174"/>
    <n v="164.4"/>
    <n v="169.2"/>
    <n v="162.6"/>
    <n v="166.9"/>
    <n v="166.8"/>
    <n v="170.1"/>
  </r>
  <r>
    <x v="0"/>
    <n v="2022"/>
    <s v="May"/>
    <x v="4"/>
    <d v="2022-05-01T00:00:00"/>
    <x v="221"/>
    <n v="214.7"/>
    <n v="161.4"/>
    <n v="164.6"/>
    <n v="209.9"/>
    <n v="168"/>
    <n v="160.4"/>
    <n v="165"/>
    <n v="118.9"/>
    <n v="186.6"/>
    <n v="173.2"/>
    <n v="180.4"/>
    <n v="170.8"/>
    <n v="171.2923076923077"/>
    <n v="192.9"/>
    <n v="179.3"/>
    <n v="177.2"/>
    <n v="179"/>
    <n v="168.5"/>
    <n v="176"/>
    <n v="175.3"/>
    <s v="NA"/>
    <n v="168.9"/>
    <n v="168.9"/>
    <n v="177.7"/>
    <n v="167.6"/>
    <n v="172.64999999999998"/>
    <n v="167.1"/>
    <n v="171.8"/>
    <n v="170.9"/>
    <n v="172.5"/>
  </r>
  <r>
    <x v="1"/>
    <n v="2022"/>
    <s v="May"/>
    <x v="4"/>
    <d v="2022-05-01T00:00:00"/>
    <x v="222"/>
    <n v="221.2"/>
    <n v="164.1"/>
    <n v="165.4"/>
    <n v="189.5"/>
    <n v="174.5"/>
    <n v="203.2"/>
    <n v="164.1"/>
    <n v="121.2"/>
    <n v="181.4"/>
    <n v="158.5"/>
    <n v="184.9"/>
    <n v="177.5"/>
    <n v="174.01538461538465"/>
    <n v="197.5"/>
    <n v="170"/>
    <n v="155.9"/>
    <n v="167.8"/>
    <n v="168.2"/>
    <n v="165.47499999999999"/>
    <n v="173.5"/>
    <s v="167.5"/>
    <n v="161.1"/>
    <n v="161.1"/>
    <n v="170.1"/>
    <n v="163.19999999999999"/>
    <n v="166.64999999999998"/>
    <n v="159.4"/>
    <n v="165.2"/>
    <n v="163.80000000000001"/>
    <n v="170.8"/>
  </r>
  <r>
    <x v="2"/>
    <n v="2022"/>
    <s v="May"/>
    <x v="4"/>
    <d v="2022-05-01T00:00:00"/>
    <x v="223"/>
    <n v="217"/>
    <n v="162.4"/>
    <n v="164.9"/>
    <n v="202.4"/>
    <n v="171"/>
    <n v="174.9"/>
    <n v="164.7"/>
    <n v="119.7"/>
    <n v="184.9"/>
    <n v="167.1"/>
    <n v="182.5"/>
    <n v="173.3"/>
    <n v="172.22307692307697"/>
    <n v="194.1"/>
    <n v="175.6"/>
    <n v="168.4"/>
    <n v="174.6"/>
    <n v="168.4"/>
    <n v="171.75"/>
    <n v="174.6"/>
    <s v="167.5"/>
    <n v="165.2"/>
    <n v="165.2"/>
    <n v="174.8"/>
    <n v="165.1"/>
    <n v="169.95"/>
    <n v="163"/>
    <n v="167.9"/>
    <n v="167.5"/>
    <n v="171.7"/>
  </r>
  <r>
    <x v="0"/>
    <n v="2022"/>
    <s v="June"/>
    <x v="5"/>
    <d v="2022-06-01T00:00:00"/>
    <x v="224"/>
    <n v="217.2"/>
    <n v="169.6"/>
    <n v="165.4"/>
    <n v="208.1"/>
    <n v="165.8"/>
    <n v="167.3"/>
    <n v="164.6"/>
    <n v="119.1"/>
    <n v="188.9"/>
    <n v="174.2"/>
    <n v="181.9"/>
    <n v="172.4"/>
    <n v="172.94615384615386"/>
    <n v="192.9"/>
    <n v="180.7"/>
    <n v="178.7"/>
    <n v="180.4"/>
    <n v="169.5"/>
    <n v="177.32499999999999"/>
    <n v="176.7"/>
    <s v="NA"/>
    <n v="170.3"/>
    <n v="170.3"/>
    <n v="178.2"/>
    <n v="168"/>
    <n v="173.1"/>
    <n v="165.5"/>
    <n v="172.6"/>
    <n v="171"/>
    <n v="173.6"/>
  </r>
  <r>
    <x v="1"/>
    <n v="2022"/>
    <s v="June"/>
    <x v="5"/>
    <d v="2022-06-01T00:00:00"/>
    <x v="225"/>
    <n v="223.4"/>
    <n v="172.8"/>
    <n v="166.4"/>
    <n v="188.6"/>
    <n v="174.1"/>
    <n v="211.5"/>
    <n v="163.6"/>
    <n v="121.4"/>
    <n v="183.5"/>
    <n v="159.1"/>
    <n v="186.3"/>
    <n v="179.3"/>
    <n v="175.96153846153845"/>
    <n v="198.3"/>
    <n v="171.6"/>
    <n v="157.4"/>
    <n v="169.4"/>
    <n v="169.2"/>
    <n v="166.89999999999998"/>
    <n v="174.9"/>
    <s v="166.8"/>
    <n v="162.1"/>
    <n v="162.1"/>
    <n v="170.9"/>
    <n v="164.1"/>
    <n v="167.5"/>
    <n v="157.19999999999999"/>
    <n v="166.5"/>
    <n v="163.80000000000001"/>
    <n v="171.4"/>
  </r>
  <r>
    <x v="2"/>
    <n v="2022"/>
    <s v="June"/>
    <x v="5"/>
    <d v="2022-06-01T00:00:00"/>
    <x v="226"/>
    <n v="219.4"/>
    <n v="170.8"/>
    <n v="165.8"/>
    <n v="200.9"/>
    <n v="169.7"/>
    <n v="182.3"/>
    <n v="164.3"/>
    <n v="119.9"/>
    <n v="187.1"/>
    <n v="167.9"/>
    <n v="183.9"/>
    <n v="174.9"/>
    <n v="173.99230769230769"/>
    <n v="194.3"/>
    <n v="177.1"/>
    <n v="169.9"/>
    <n v="176"/>
    <n v="169.4"/>
    <n v="173.1"/>
    <n v="176"/>
    <s v="166.8"/>
    <n v="166.4"/>
    <n v="166.4"/>
    <n v="175.4"/>
    <n v="165.8"/>
    <n v="170.60000000000002"/>
    <n v="161.1"/>
    <n v="169"/>
    <n v="167.5"/>
    <n v="172.6"/>
  </r>
  <r>
    <x v="0"/>
    <n v="2022"/>
    <s v="July"/>
    <x v="6"/>
    <d v="2022-07-01T00:00:00"/>
    <x v="227"/>
    <n v="210.8"/>
    <n v="174.3"/>
    <n v="166.3"/>
    <n v="202.2"/>
    <n v="169.6"/>
    <n v="168.6"/>
    <n v="164.4"/>
    <n v="119.2"/>
    <n v="191.8"/>
    <n v="174.5"/>
    <n v="183.1"/>
    <n v="172.5"/>
    <n v="173.26923076923077"/>
    <n v="193.2"/>
    <n v="182"/>
    <n v="180.3"/>
    <n v="181.7"/>
    <n v="169.7"/>
    <n v="178.42500000000001"/>
    <n v="179.6"/>
    <s v="NA"/>
    <n v="171.3"/>
    <n v="171.3"/>
    <n v="178.8"/>
    <n v="168.6"/>
    <n v="173.7"/>
    <n v="166.3"/>
    <n v="174.7"/>
    <n v="171.8"/>
    <n v="174.3"/>
  </r>
  <r>
    <x v="1"/>
    <n v="2022"/>
    <s v="July"/>
    <x v="6"/>
    <d v="2022-07-01T00:00:00"/>
    <x v="228"/>
    <n v="217.1"/>
    <n v="176.6"/>
    <n v="167.1"/>
    <n v="184.8"/>
    <n v="179.5"/>
    <n v="208.5"/>
    <n v="164"/>
    <n v="121.5"/>
    <n v="186.3"/>
    <n v="159.80000000000001"/>
    <n v="187.7"/>
    <n v="179.4"/>
    <n v="176.27692307692308"/>
    <n v="198.6"/>
    <n v="172.7"/>
    <n v="158.69999999999999"/>
    <n v="170.6"/>
    <n v="169.8"/>
    <n v="167.95"/>
    <n v="179.5"/>
    <s v="167.8"/>
    <n v="163.1"/>
    <n v="163.1"/>
    <n v="171.7"/>
    <n v="164.6"/>
    <n v="168.14999999999998"/>
    <n v="157.4"/>
    <n v="169.1"/>
    <n v="164.7"/>
    <n v="172.3"/>
  </r>
  <r>
    <x v="2"/>
    <n v="2022"/>
    <s v="July"/>
    <x v="6"/>
    <d v="2022-07-01T00:00:00"/>
    <x v="229"/>
    <n v="213"/>
    <n v="175.2"/>
    <n v="166.6"/>
    <n v="195.8"/>
    <n v="174.2"/>
    <n v="182.1"/>
    <n v="164.3"/>
    <n v="120"/>
    <n v="190"/>
    <n v="168.4"/>
    <n v="185.2"/>
    <n v="175"/>
    <n v="174.33076923076925"/>
    <n v="194.6"/>
    <n v="178.3"/>
    <n v="171.3"/>
    <n v="177.3"/>
    <n v="169.7"/>
    <n v="174.15000000000003"/>
    <n v="179.6"/>
    <s v="167.8"/>
    <n v="167.4"/>
    <n v="167.4"/>
    <n v="176.1"/>
    <n v="166.3"/>
    <n v="171.2"/>
    <n v="161.6"/>
    <n v="171.4"/>
    <n v="168.4"/>
    <n v="173.4"/>
  </r>
  <r>
    <x v="0"/>
    <n v="2022"/>
    <s v="August"/>
    <x v="7"/>
    <d v="2022-08-01T00:00:00"/>
    <x v="230"/>
    <n v="204.1"/>
    <n v="168.3"/>
    <n v="167.9"/>
    <n v="198.1"/>
    <n v="169.2"/>
    <n v="173.1"/>
    <n v="167.1"/>
    <n v="120.2"/>
    <n v="195.6"/>
    <n v="174.8"/>
    <n v="184"/>
    <n v="173.9"/>
    <n v="173.5230769230769"/>
    <n v="193.7"/>
    <n v="183.2"/>
    <n v="181.7"/>
    <n v="183"/>
    <n v="171.1"/>
    <n v="179.75"/>
    <n v="179.1"/>
    <s v="NA"/>
    <n v="172.3"/>
    <n v="172.3"/>
    <n v="179.4"/>
    <n v="169.3"/>
    <n v="174.35000000000002"/>
    <n v="166.6"/>
    <n v="175.7"/>
    <n v="172.6"/>
    <n v="175.3"/>
  </r>
  <r>
    <x v="1"/>
    <n v="2022"/>
    <s v="August"/>
    <x v="7"/>
    <d v="2022-08-01T00:00:00"/>
    <x v="231"/>
    <n v="210.9"/>
    <n v="170.6"/>
    <n v="168.4"/>
    <n v="182.5"/>
    <n v="177.1"/>
    <n v="213.1"/>
    <n v="167.3"/>
    <n v="122.2"/>
    <n v="189.7"/>
    <n v="160.5"/>
    <n v="188.9"/>
    <n v="180.4"/>
    <n v="176.43846153846152"/>
    <n v="198.7"/>
    <n v="173.7"/>
    <n v="160"/>
    <n v="171.6"/>
    <n v="171.4"/>
    <n v="169.17499999999998"/>
    <n v="178.4"/>
    <s v="169"/>
    <n v="164.2"/>
    <n v="164.2"/>
    <n v="172.6"/>
    <n v="165.1"/>
    <n v="168.85"/>
    <n v="157.69999999999999"/>
    <n v="169.9"/>
    <n v="165.4"/>
    <n v="173.1"/>
  </r>
  <r>
    <x v="2"/>
    <n v="2022"/>
    <s v="August"/>
    <x v="7"/>
    <d v="2022-08-01T00:00:00"/>
    <x v="232"/>
    <n v="206.5"/>
    <n v="169.2"/>
    <n v="168.1"/>
    <n v="192.4"/>
    <n v="172.9"/>
    <n v="186.7"/>
    <n v="167.2"/>
    <n v="120.9"/>
    <n v="193.6"/>
    <n v="168.8"/>
    <n v="186.3"/>
    <n v="176.3"/>
    <n v="174.55384615384617"/>
    <n v="195"/>
    <n v="179.5"/>
    <n v="172.7"/>
    <n v="178.5"/>
    <n v="171.2"/>
    <n v="175.47500000000002"/>
    <n v="178.8"/>
    <s v="169"/>
    <n v="168.5"/>
    <n v="168.5"/>
    <n v="176.8"/>
    <n v="166.9"/>
    <n v="171.85000000000002"/>
    <n v="161.9"/>
    <n v="172.3"/>
    <n v="169.1"/>
    <n v="174.3"/>
  </r>
  <r>
    <x v="0"/>
    <n v="2022"/>
    <s v="September"/>
    <x v="8"/>
    <d v="2022-09-01T00:00:00"/>
    <x v="233"/>
    <n v="206.7"/>
    <n v="169"/>
    <n v="169.5"/>
    <n v="194.1"/>
    <n v="164.1"/>
    <n v="176.9"/>
    <n v="169"/>
    <n v="120.8"/>
    <n v="199.1"/>
    <n v="175.4"/>
    <n v="184.8"/>
    <n v="175.5"/>
    <n v="174.44615384615386"/>
    <n v="194.5"/>
    <n v="184.7"/>
    <n v="183.3"/>
    <n v="184.5"/>
    <n v="170.8"/>
    <n v="180.82499999999999"/>
    <n v="179.7"/>
    <s v="NA"/>
    <n v="173.6"/>
    <n v="173.6"/>
    <n v="180.2"/>
    <n v="170"/>
    <n v="175.1"/>
    <n v="166.9"/>
    <n v="176.2"/>
    <n v="173.1"/>
    <n v="176.4"/>
  </r>
  <r>
    <x v="1"/>
    <n v="2022"/>
    <s v="September"/>
    <x v="8"/>
    <d v="2022-09-01T00:00:00"/>
    <x v="234"/>
    <n v="213.7"/>
    <n v="170.9"/>
    <n v="170.1"/>
    <n v="179.3"/>
    <n v="167.5"/>
    <n v="220.8"/>
    <n v="169.2"/>
    <n v="123.1"/>
    <n v="193.6"/>
    <n v="161.1"/>
    <n v="190.4"/>
    <n v="181.8"/>
    <n v="177.41538461538462"/>
    <n v="199.7"/>
    <n v="175"/>
    <n v="161.69999999999999"/>
    <n v="173"/>
    <n v="171.1"/>
    <n v="170.2"/>
    <n v="179.2"/>
    <s v="169.5"/>
    <n v="165"/>
    <n v="165"/>
    <n v="173.8"/>
    <n v="165.8"/>
    <n v="169.8"/>
    <n v="158.19999999999999"/>
    <n v="170.9"/>
    <n v="166.1"/>
    <n v="174.1"/>
  </r>
  <r>
    <x v="2"/>
    <n v="2022"/>
    <s v="September"/>
    <x v="8"/>
    <d v="2022-09-01T00:00:00"/>
    <x v="235"/>
    <n v="209.2"/>
    <n v="169.7"/>
    <n v="169.7"/>
    <n v="188.7"/>
    <n v="165.7"/>
    <n v="191.8"/>
    <n v="169.1"/>
    <n v="121.6"/>
    <n v="197.3"/>
    <n v="169.4"/>
    <n v="187.4"/>
    <n v="177.8"/>
    <n v="175.45384615384617"/>
    <n v="195.9"/>
    <n v="180.9"/>
    <n v="174.3"/>
    <n v="179.9"/>
    <n v="170.9"/>
    <n v="176.5"/>
    <n v="179.5"/>
    <s v="169.5"/>
    <n v="169.5"/>
    <n v="169.5"/>
    <n v="177.8"/>
    <n v="167.6"/>
    <n v="172.7"/>
    <n v="162.30000000000001"/>
    <n v="173.1"/>
    <n v="169.7"/>
    <n v="175.3"/>
  </r>
  <r>
    <x v="0"/>
    <n v="2022"/>
    <s v="October"/>
    <x v="9"/>
    <d v="2022-10-01T00:00:00"/>
    <x v="236"/>
    <n v="208.8"/>
    <n v="170.3"/>
    <n v="170.9"/>
    <n v="191.6"/>
    <n v="162.19999999999999"/>
    <n v="184.8"/>
    <n v="169.7"/>
    <n v="121.1"/>
    <n v="201.6"/>
    <n v="175.8"/>
    <n v="185.6"/>
    <n v="177.4"/>
    <n v="175.73076923076923"/>
    <n v="194.9"/>
    <n v="186.1"/>
    <n v="184.4"/>
    <n v="185.9"/>
    <n v="172"/>
    <n v="182.1"/>
    <n v="180.8"/>
    <s v="NA"/>
    <n v="174.4"/>
    <n v="174.4"/>
    <n v="181.2"/>
    <n v="170.6"/>
    <n v="175.89999999999998"/>
    <n v="167.4"/>
    <n v="176.5"/>
    <n v="173.9"/>
    <n v="177.9"/>
  </r>
  <r>
    <x v="1"/>
    <n v="2022"/>
    <s v="October"/>
    <x v="9"/>
    <d v="2022-10-01T00:00:00"/>
    <x v="237"/>
    <n v="214.9"/>
    <n v="171.9"/>
    <n v="171"/>
    <n v="177.7"/>
    <n v="165.7"/>
    <n v="228.6"/>
    <n v="169.9"/>
    <n v="123.4"/>
    <n v="196.4"/>
    <n v="161.6"/>
    <n v="191.5"/>
    <n v="183.3"/>
    <n v="178.63846153846154"/>
    <n v="200.1"/>
    <n v="175.5"/>
    <n v="162.6"/>
    <n v="173.6"/>
    <n v="172.3"/>
    <n v="171"/>
    <n v="180"/>
    <s v="171.2"/>
    <n v="166"/>
    <n v="166"/>
    <n v="174.7"/>
    <n v="166.3"/>
    <n v="170.5"/>
    <n v="158.80000000000001"/>
    <n v="171.2"/>
    <n v="166.8"/>
    <n v="175.3"/>
  </r>
  <r>
    <x v="2"/>
    <n v="2022"/>
    <s v="October"/>
    <x v="9"/>
    <d v="2022-10-01T00:00:00"/>
    <x v="238"/>
    <n v="210.9"/>
    <n v="170.9"/>
    <n v="170.9"/>
    <n v="186.5"/>
    <n v="163.80000000000001"/>
    <n v="199.7"/>
    <n v="169.8"/>
    <n v="121.9"/>
    <n v="199.9"/>
    <n v="169.9"/>
    <n v="188.3"/>
    <n v="179.6"/>
    <n v="176.71538461538464"/>
    <n v="196.3"/>
    <n v="181.9"/>
    <n v="175.3"/>
    <n v="181"/>
    <n v="172.1"/>
    <n v="177.57500000000002"/>
    <n v="180.5"/>
    <s v="171.2"/>
    <n v="170.4"/>
    <n v="170.4"/>
    <n v="178.7"/>
    <n v="168.2"/>
    <n v="173.45"/>
    <n v="162.9"/>
    <n v="173.4"/>
    <n v="170.5"/>
    <n v="176.7"/>
  </r>
  <r>
    <x v="0"/>
    <n v="2022"/>
    <s v="November"/>
    <x v="10"/>
    <d v="2022-11-01T00:00:00"/>
    <x v="239"/>
    <n v="207.2"/>
    <n v="180.2"/>
    <n v="172.3"/>
    <n v="194"/>
    <n v="159.1"/>
    <n v="171.6"/>
    <n v="170.2"/>
    <n v="121.5"/>
    <n v="204.8"/>
    <n v="176.4"/>
    <n v="186.9"/>
    <n v="176.6"/>
    <n v="175.97692307692307"/>
    <n v="195.5"/>
    <n v="187.2"/>
    <n v="185.2"/>
    <n v="186.9"/>
    <n v="173.4"/>
    <n v="183.17499999999998"/>
    <n v="181.9"/>
    <s v="NA"/>
    <n v="175.5"/>
    <n v="175.5"/>
    <n v="182.3"/>
    <n v="170.8"/>
    <n v="176.55"/>
    <n v="167.5"/>
    <n v="176.9"/>
    <n v="174.6"/>
    <n v="177.8"/>
  </r>
  <r>
    <x v="1"/>
    <n v="2022"/>
    <s v="November"/>
    <x v="10"/>
    <d v="2022-11-01T00:00:00"/>
    <x v="240"/>
    <n v="213.4"/>
    <n v="183.2"/>
    <n v="172.3"/>
    <n v="180"/>
    <n v="162.6"/>
    <n v="205.5"/>
    <n v="171"/>
    <n v="123.4"/>
    <n v="198.8"/>
    <n v="162.1"/>
    <n v="192.4"/>
    <n v="181.3"/>
    <n v="178.03076923076924"/>
    <n v="200.6"/>
    <n v="176.7"/>
    <n v="163.5"/>
    <n v="174.7"/>
    <n v="173.8"/>
    <n v="172.17500000000001"/>
    <n v="180.3"/>
    <s v="171.8"/>
    <n v="166.9"/>
    <n v="166.9"/>
    <n v="175.8"/>
    <n v="166.7"/>
    <n v="171.25"/>
    <n v="158.9"/>
    <n v="171.5"/>
    <n v="167.4"/>
    <n v="174.1"/>
  </r>
  <r>
    <x v="2"/>
    <n v="2022"/>
    <s v="November"/>
    <x v="10"/>
    <d v="2022-11-01T00:00:00"/>
    <x v="241"/>
    <n v="209.4"/>
    <n v="181.4"/>
    <n v="172.3"/>
    <n v="188.9"/>
    <n v="160.69999999999999"/>
    <n v="183.1"/>
    <n v="170.5"/>
    <n v="122.1"/>
    <n v="202.8"/>
    <n v="170.4"/>
    <n v="189.5"/>
    <n v="178.3"/>
    <n v="176.67692307692309"/>
    <n v="196.9"/>
    <n v="183.1"/>
    <n v="176.2"/>
    <n v="182.1"/>
    <n v="173.6"/>
    <n v="178.75"/>
    <n v="181.3"/>
    <s v="171.8"/>
    <n v="171.4"/>
    <n v="171.4"/>
    <n v="179.8"/>
    <n v="168.5"/>
    <n v="174.15"/>
    <n v="163"/>
    <n v="173.7"/>
    <n v="171.1"/>
    <n v="176.5"/>
  </r>
  <r>
    <x v="0"/>
    <n v="2022"/>
    <s v="December"/>
    <x v="11"/>
    <d v="2022-12-01T00:00:00"/>
    <x v="242"/>
    <n v="206.9"/>
    <n v="189.1"/>
    <n v="173.4"/>
    <n v="193.9"/>
    <n v="156.69999999999999"/>
    <n v="150.19999999999999"/>
    <n v="170.5"/>
    <n v="121.2"/>
    <n v="207.5"/>
    <n v="176.8"/>
    <n v="187.7"/>
    <n v="174.4"/>
    <n v="175.16153846153844"/>
    <n v="195.9"/>
    <n v="188.1"/>
    <n v="185.9"/>
    <n v="187.8"/>
    <n v="175.7"/>
    <n v="184.375"/>
    <n v="182.8"/>
    <s v="NA"/>
    <n v="176.4"/>
    <n v="176.4"/>
    <n v="183.5"/>
    <n v="171.2"/>
    <n v="177.35"/>
    <n v="167.8"/>
    <n v="177.3"/>
    <n v="175.5"/>
    <n v="177.1"/>
  </r>
  <r>
    <x v="1"/>
    <n v="2022"/>
    <s v="December"/>
    <x v="11"/>
    <d v="2022-12-01T00:00:00"/>
    <x v="243"/>
    <n v="212.9"/>
    <n v="191.9"/>
    <n v="173.9"/>
    <n v="179.1"/>
    <n v="159.5"/>
    <n v="178.7"/>
    <n v="171.3"/>
    <n v="123.1"/>
    <n v="200.5"/>
    <n v="162.80000000000001"/>
    <n v="193.3"/>
    <n v="178.6"/>
    <n v="176.59999999999997"/>
    <n v="201.1"/>
    <n v="177.7"/>
    <n v="164.5"/>
    <n v="175.7"/>
    <n v="176"/>
    <n v="173.47499999999999"/>
    <n v="180.6"/>
    <s v="170.7"/>
    <n v="167.3"/>
    <n v="167.3"/>
    <n v="177.2"/>
    <n v="167.1"/>
    <n v="172.14999999999998"/>
    <n v="159.4"/>
    <n v="171.8"/>
    <n v="168.2"/>
    <n v="174.1"/>
  </r>
  <r>
    <x v="2"/>
    <n v="2022"/>
    <s v="December"/>
    <x v="11"/>
    <d v="2022-12-01T00:00:00"/>
    <x v="244"/>
    <n v="209"/>
    <n v="190.2"/>
    <n v="173.6"/>
    <n v="188.5"/>
    <n v="158"/>
    <n v="159.9"/>
    <n v="170.8"/>
    <n v="121.8"/>
    <n v="205.2"/>
    <n v="171"/>
    <n v="190.3"/>
    <n v="175.9"/>
    <n v="175.64615384615385"/>
    <n v="197.3"/>
    <n v="184"/>
    <n v="177"/>
    <n v="183"/>
    <n v="175.8"/>
    <n v="179.95"/>
    <n v="182"/>
    <s v="170.7"/>
    <n v="172.1"/>
    <n v="172.1"/>
    <n v="181.1"/>
    <n v="168.9"/>
    <n v="175"/>
    <n v="163.4"/>
    <n v="174.1"/>
    <n v="172"/>
    <n v="175.7"/>
  </r>
  <r>
    <x v="0"/>
    <n v="2023"/>
    <s v="January"/>
    <x v="0"/>
    <d v="2023-01-01T00:00:00"/>
    <x v="245"/>
    <n v="208.3"/>
    <n v="192.9"/>
    <n v="174.3"/>
    <n v="192.6"/>
    <n v="156.30000000000001"/>
    <n v="142.9"/>
    <n v="170.7"/>
    <n v="120.3"/>
    <n v="210.5"/>
    <n v="176.9"/>
    <n v="188.5"/>
    <n v="175"/>
    <n v="175.63076923076926"/>
    <n v="196.9"/>
    <n v="189"/>
    <n v="186.3"/>
    <n v="188.6"/>
    <n v="178.4"/>
    <n v="185.57499999999999"/>
    <n v="183.2"/>
    <s v="NA"/>
    <n v="177.2"/>
    <n v="177.2"/>
    <n v="184.7"/>
    <n v="171.8"/>
    <n v="178.25"/>
    <n v="168.2"/>
    <n v="177.8"/>
    <n v="176.5"/>
    <n v="177.8"/>
  </r>
  <r>
    <x v="1"/>
    <n v="2023"/>
    <s v="January"/>
    <x v="0"/>
    <d v="2023-01-01T00:00:00"/>
    <x v="246"/>
    <n v="215.2"/>
    <n v="197"/>
    <n v="175.2"/>
    <n v="178"/>
    <n v="160.5"/>
    <n v="175.3"/>
    <n v="171.2"/>
    <n v="122.7"/>
    <n v="204.3"/>
    <n v="163.69999999999999"/>
    <n v="194.3"/>
    <n v="179.5"/>
    <n v="177.70769230769233"/>
    <n v="201.6"/>
    <n v="178.7"/>
    <n v="165.3"/>
    <n v="176.6"/>
    <n v="178.8"/>
    <n v="174.85000000000002"/>
    <n v="180.1"/>
    <s v="172.1"/>
    <n v="168"/>
    <n v="168"/>
    <n v="178.5"/>
    <n v="167.8"/>
    <n v="173.15"/>
    <n v="159.5"/>
    <n v="171.8"/>
    <n v="168.9"/>
    <n v="174.9"/>
  </r>
  <r>
    <x v="2"/>
    <n v="2023"/>
    <s v="January"/>
    <x v="0"/>
    <d v="2023-01-01T00:00:00"/>
    <x v="247"/>
    <n v="210.7"/>
    <n v="194.5"/>
    <n v="174.6"/>
    <n v="187.2"/>
    <n v="158.30000000000001"/>
    <n v="153.9"/>
    <n v="170.9"/>
    <n v="121.1"/>
    <n v="208.4"/>
    <n v="171.4"/>
    <n v="191.2"/>
    <n v="176.7"/>
    <n v="176.36153846153846"/>
    <n v="198.2"/>
    <n v="184.9"/>
    <n v="177.6"/>
    <n v="183.8"/>
    <n v="178.6"/>
    <n v="181.22499999999999"/>
    <n v="182"/>
    <s v="172.1"/>
    <n v="172.9"/>
    <n v="172.9"/>
    <n v="182.3"/>
    <n v="169.5"/>
    <n v="175.9"/>
    <n v="163.6"/>
    <n v="174.3"/>
    <n v="172.8"/>
    <n v="176.5"/>
  </r>
  <r>
    <x v="0"/>
    <n v="2023"/>
    <s v="February"/>
    <x v="1"/>
    <d v="2023-02-01T00:00:00"/>
    <x v="248"/>
    <n v="205.2"/>
    <n v="173.9"/>
    <n v="177"/>
    <n v="183.4"/>
    <n v="167.2"/>
    <n v="140.9"/>
    <n v="170.4"/>
    <n v="119.1"/>
    <n v="212.1"/>
    <n v="177.6"/>
    <n v="189.9"/>
    <n v="174.8"/>
    <n v="174.28461538461536"/>
    <n v="198.3"/>
    <n v="190"/>
    <n v="187"/>
    <n v="189.6"/>
    <n v="180.7"/>
    <n v="186.82499999999999"/>
    <n v="181.6"/>
    <s v="NA"/>
    <n v="178.6"/>
    <n v="178.6"/>
    <n v="186.6"/>
    <n v="172.8"/>
    <n v="179.7"/>
    <n v="169"/>
    <n v="178.5"/>
    <n v="177.9"/>
    <n v="178"/>
  </r>
  <r>
    <x v="1"/>
    <n v="2023"/>
    <s v="February"/>
    <x v="1"/>
    <d v="2023-02-01T00:00:00"/>
    <x v="249"/>
    <n v="212.2"/>
    <n v="177.2"/>
    <n v="177.9"/>
    <n v="172.2"/>
    <n v="172.1"/>
    <n v="175.8"/>
    <n v="172.2"/>
    <n v="121.9"/>
    <n v="204.8"/>
    <n v="164.9"/>
    <n v="196.6"/>
    <n v="180.7"/>
    <n v="177.16923076923075"/>
    <n v="202.7"/>
    <n v="180.3"/>
    <n v="167"/>
    <n v="178.2"/>
    <n v="181.4"/>
    <n v="176.72499999999999"/>
    <n v="182.8"/>
    <s v="173.5"/>
    <n v="169.2"/>
    <n v="169.2"/>
    <n v="180.8"/>
    <n v="168.4"/>
    <n v="174.60000000000002"/>
    <n v="159.80000000000001"/>
    <n v="172.5"/>
    <n v="170"/>
    <n v="176.3"/>
  </r>
  <r>
    <x v="2"/>
    <n v="2023"/>
    <s v="February"/>
    <x v="1"/>
    <d v="2023-02-01T00:00:00"/>
    <x v="250"/>
    <n v="207.7"/>
    <n v="175.2"/>
    <n v="177.3"/>
    <n v="179.3"/>
    <n v="169.5"/>
    <n v="152.69999999999999"/>
    <n v="171"/>
    <n v="120"/>
    <n v="209.7"/>
    <n v="172.3"/>
    <n v="193"/>
    <n v="177"/>
    <n v="175.3153846153846"/>
    <n v="199.5"/>
    <n v="186.2"/>
    <n v="178.7"/>
    <n v="185.1"/>
    <n v="181"/>
    <n v="182.75"/>
    <n v="182.1"/>
    <s v="173.5"/>
    <n v="174.2"/>
    <n v="174.2"/>
    <n v="184.4"/>
    <n v="170.3"/>
    <n v="177.35000000000002"/>
    <n v="164.2"/>
    <n v="175"/>
    <n v="174.1"/>
    <n v="177.2"/>
  </r>
  <r>
    <x v="0"/>
    <n v="2023"/>
    <s v="March"/>
    <x v="2"/>
    <d v="2023-03-01T00:00:00"/>
    <x v="251"/>
    <n v="205.2"/>
    <n v="173.9"/>
    <n v="177"/>
    <n v="183.3"/>
    <n v="167.2"/>
    <n v="140.9"/>
    <n v="170.5"/>
    <n v="119.1"/>
    <n v="212.1"/>
    <n v="177.6"/>
    <n v="189.9"/>
    <n v="174.8"/>
    <n v="174.2923076923077"/>
    <n v="198.4"/>
    <n v="190"/>
    <n v="187"/>
    <n v="189.6"/>
    <n v="180.7"/>
    <n v="186.82499999999999"/>
    <n v="181.4"/>
    <s v="NA"/>
    <n v="178.6"/>
    <n v="178.6"/>
    <n v="186.6"/>
    <n v="172.8"/>
    <n v="179.7"/>
    <n v="169"/>
    <n v="178.5"/>
    <n v="177.9"/>
    <n v="178"/>
  </r>
  <r>
    <x v="1"/>
    <n v="2023"/>
    <s v="March"/>
    <x v="2"/>
    <d v="2023-03-01T00:00:00"/>
    <x v="249"/>
    <n v="212.2"/>
    <n v="177.2"/>
    <n v="177.9"/>
    <n v="172.2"/>
    <n v="172.1"/>
    <n v="175.9"/>
    <n v="172.2"/>
    <n v="121.9"/>
    <n v="204.8"/>
    <n v="164.9"/>
    <n v="196.6"/>
    <n v="180.8"/>
    <n v="177.1846153846154"/>
    <n v="202.7"/>
    <n v="180.2"/>
    <n v="167"/>
    <n v="178.2"/>
    <n v="181.5"/>
    <n v="176.72499999999999"/>
    <n v="182.6"/>
    <s v="173.5"/>
    <n v="169.2"/>
    <n v="169.2"/>
    <n v="180.8"/>
    <n v="168.4"/>
    <n v="174.60000000000002"/>
    <n v="159.80000000000001"/>
    <n v="172.5"/>
    <n v="170"/>
    <n v="176.3"/>
  </r>
  <r>
    <x v="2"/>
    <n v="2023"/>
    <s v="March"/>
    <x v="2"/>
    <d v="2023-03-01T00:00:00"/>
    <x v="250"/>
    <n v="207.7"/>
    <n v="175.2"/>
    <n v="177.3"/>
    <n v="179.2"/>
    <n v="169.5"/>
    <n v="152.80000000000001"/>
    <n v="171.1"/>
    <n v="120"/>
    <n v="209.7"/>
    <n v="172.3"/>
    <n v="193"/>
    <n v="177"/>
    <n v="175.32307692307691"/>
    <n v="199.5"/>
    <n v="186.1"/>
    <n v="178.7"/>
    <n v="185.1"/>
    <n v="181"/>
    <n v="182.72499999999999"/>
    <n v="181.9"/>
    <s v="173.5"/>
    <n v="174.2"/>
    <n v="174.2"/>
    <n v="184.4"/>
    <n v="170.3"/>
    <n v="177.35000000000002"/>
    <n v="164.2"/>
    <n v="175"/>
    <n v="174.1"/>
    <n v="177.2"/>
  </r>
  <r>
    <x v="0"/>
    <n v="2023"/>
    <s v="April"/>
    <x v="3"/>
    <d v="2023-04-01T00:00:00"/>
    <x v="246"/>
    <n v="206.9"/>
    <n v="167.9"/>
    <n v="178.2"/>
    <n v="178.5"/>
    <n v="173.7"/>
    <n v="142.80000000000001"/>
    <n v="172.8"/>
    <n v="120.4"/>
    <n v="215.5"/>
    <n v="178.2"/>
    <n v="190.5"/>
    <n v="175.5"/>
    <n v="174.93846153846152"/>
    <n v="199.5"/>
    <n v="190.7"/>
    <n v="187.3"/>
    <n v="190.2"/>
    <n v="183.8"/>
    <n v="188"/>
    <n v="181.5"/>
    <s v="NA"/>
    <n v="179.1"/>
    <n v="179.1"/>
    <n v="187.2"/>
    <n v="173.2"/>
    <n v="180.2"/>
    <n v="169.4"/>
    <n v="179.4"/>
    <n v="178.9"/>
    <n v="178.8"/>
  </r>
  <r>
    <x v="1"/>
    <n v="2023"/>
    <s v="April"/>
    <x v="3"/>
    <d v="2023-04-01T00:00:00"/>
    <x v="252"/>
    <n v="213.7"/>
    <n v="172.4"/>
    <n v="178.8"/>
    <n v="168.7"/>
    <n v="179.2"/>
    <n v="179.9"/>
    <n v="174.7"/>
    <n v="123.1"/>
    <n v="207.8"/>
    <n v="165.5"/>
    <n v="197"/>
    <n v="182.1"/>
    <n v="178.28461538461539"/>
    <n v="203.5"/>
    <n v="181"/>
    <n v="167.7"/>
    <n v="178.9"/>
    <n v="184.4"/>
    <n v="178"/>
    <n v="182.1"/>
    <s v="175.2"/>
    <n v="169.6"/>
    <n v="169.6"/>
    <n v="181.5"/>
    <n v="168.8"/>
    <n v="175.15"/>
    <n v="160.1"/>
    <n v="174.2"/>
    <n v="170.9"/>
    <n v="177.4"/>
  </r>
  <r>
    <x v="2"/>
    <n v="2023"/>
    <s v="April"/>
    <x v="3"/>
    <d v="2023-04-01T00:00:00"/>
    <x v="247"/>
    <n v="209.3"/>
    <n v="169.6"/>
    <n v="178.4"/>
    <n v="174.9"/>
    <n v="176.3"/>
    <n v="155.4"/>
    <n v="173.4"/>
    <n v="121.3"/>
    <n v="212.9"/>
    <n v="172.9"/>
    <n v="193.5"/>
    <n v="177.9"/>
    <n v="176.12307692307695"/>
    <n v="200.6"/>
    <n v="186.9"/>
    <n v="179.2"/>
    <n v="185.7"/>
    <n v="184"/>
    <n v="183.95"/>
    <n v="181.7"/>
    <s v="175.2"/>
    <n v="174.6"/>
    <n v="174.6"/>
    <n v="185"/>
    <n v="170.7"/>
    <n v="177.85"/>
    <n v="164.5"/>
    <n v="176.4"/>
    <n v="175"/>
    <n v="178.1"/>
  </r>
  <r>
    <x v="0"/>
    <n v="2023"/>
    <s v="May"/>
    <x v="4"/>
    <d v="2023-05-01T00:00:00"/>
    <x v="253"/>
    <n v="211.5"/>
    <n v="171"/>
    <n v="179.6"/>
    <n v="173.3"/>
    <n v="169"/>
    <n v="148.69999999999999"/>
    <n v="174.9"/>
    <n v="121.9"/>
    <n v="221"/>
    <n v="178.7"/>
    <n v="191.1"/>
    <n v="176.8"/>
    <n v="176.20769230769235"/>
    <n v="199.9"/>
    <n v="191.2"/>
    <n v="187.9"/>
    <n v="190.8"/>
    <n v="184.9"/>
    <n v="188.70000000000002"/>
    <n v="182.5"/>
    <s v="NA"/>
    <n v="179.8"/>
    <n v="179.8"/>
    <n v="187.8"/>
    <n v="173.8"/>
    <n v="180.8"/>
    <n v="169.7"/>
    <n v="180.3"/>
    <n v="179.5"/>
    <n v="179.8"/>
  </r>
  <r>
    <x v="1"/>
    <n v="2023"/>
    <s v="May"/>
    <x v="4"/>
    <d v="2023-05-01T00:00:00"/>
    <x v="249"/>
    <n v="219.4"/>
    <n v="176.7"/>
    <n v="179.4"/>
    <n v="164.4"/>
    <n v="175.8"/>
    <n v="185"/>
    <n v="176.9"/>
    <n v="124.2"/>
    <n v="211.9"/>
    <n v="165.9"/>
    <n v="197.7"/>
    <n v="183.1"/>
    <n v="179.62307692307692"/>
    <n v="204.2"/>
    <n v="181.3"/>
    <n v="168.1"/>
    <n v="179.3"/>
    <n v="185.6"/>
    <n v="178.57500000000002"/>
    <n v="183.4"/>
    <s v="175.6"/>
    <n v="170.1"/>
    <n v="170.1"/>
    <n v="182.2"/>
    <n v="169.2"/>
    <n v="175.7"/>
    <n v="160.4"/>
    <n v="174.8"/>
    <n v="171.6"/>
    <n v="178.2"/>
  </r>
  <r>
    <x v="2"/>
    <n v="2023"/>
    <s v="May"/>
    <x v="4"/>
    <d v="2023-05-01T00:00:00"/>
    <x v="254"/>
    <n v="214.3"/>
    <n v="173.2"/>
    <n v="179.5"/>
    <n v="170"/>
    <n v="172.2"/>
    <n v="161"/>
    <n v="175.6"/>
    <n v="122.7"/>
    <n v="218"/>
    <n v="173.4"/>
    <n v="194.2"/>
    <n v="179.1"/>
    <n v="177.45384615384617"/>
    <n v="201"/>
    <n v="187.3"/>
    <n v="179.7"/>
    <n v="186.2"/>
    <n v="185.2"/>
    <n v="184.60000000000002"/>
    <n v="182.8"/>
    <s v="175.6"/>
    <n v="175.2"/>
    <n v="175.2"/>
    <n v="185.7"/>
    <n v="171.2"/>
    <n v="178.45"/>
    <n v="164.8"/>
    <n v="177.1"/>
    <n v="175.7"/>
    <n v="17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n v="2021"/>
    <s v="January"/>
    <x v="0"/>
    <s v="20131Rural"/>
    <n v="143.4"/>
    <n v="187.5"/>
    <n v="173.4"/>
    <n v="154"/>
    <n v="154.80000000000001"/>
    <n v="147"/>
    <n v="187.8"/>
    <n v="159.5"/>
    <n v="113.8"/>
    <n v="164.5"/>
    <n v="156.1"/>
    <n v="164.3"/>
    <n v="159.6"/>
    <n v="105.5153846153846"/>
    <n v="184.6"/>
    <n v="157.5"/>
    <n v="152.4"/>
    <n v="156.80000000000001"/>
    <n v="156.19999999999999"/>
    <n v="105.85000000000001"/>
    <n v="150.9"/>
    <s v="NA"/>
    <n v="153.9"/>
    <n v="104.8"/>
    <n v="162.5"/>
    <n v="155.1"/>
    <n v="103.7"/>
    <n v="147.5"/>
    <n v="163.5"/>
    <n v="155.9"/>
    <n v="158.5"/>
  </r>
  <r>
    <x v="1"/>
    <n v="2021"/>
    <s v="January"/>
    <x v="0"/>
    <s v="20131Urban"/>
    <n v="148"/>
    <n v="194.8"/>
    <n v="178.4"/>
    <n v="154.4"/>
    <n v="144.1"/>
    <n v="152.6"/>
    <n v="206.8"/>
    <n v="162.1"/>
    <n v="116.3"/>
    <n v="163"/>
    <n v="145.9"/>
    <n v="167.2"/>
    <n v="163.4"/>
    <n v="105.87692307692308"/>
    <n v="191.8"/>
    <n v="152.5"/>
    <n v="137.30000000000001"/>
    <n v="150.19999999999999"/>
    <n v="157.69999999999999"/>
    <n v="105.25"/>
    <n v="142.9"/>
    <s v="157.7"/>
    <n v="145.69999999999999"/>
    <n v="104.8"/>
    <n v="154.1"/>
    <n v="145.4"/>
    <n v="103.5"/>
    <n v="136.9"/>
    <n v="156.1"/>
    <n v="147.6"/>
    <n v="156"/>
  </r>
  <r>
    <x v="2"/>
    <n v="2021"/>
    <s v="January"/>
    <x v="0"/>
    <s v="20131Rural+Urban"/>
    <n v="144.9"/>
    <n v="190.1"/>
    <n v="175.3"/>
    <n v="154.1"/>
    <n v="150.9"/>
    <n v="149.6"/>
    <n v="194.2"/>
    <n v="160.4"/>
    <n v="114.6"/>
    <n v="164"/>
    <n v="151.80000000000001"/>
    <n v="165.6"/>
    <n v="161"/>
    <n v="105.63846153846156"/>
    <n v="186.5"/>
    <n v="155.5"/>
    <n v="146.1"/>
    <n v="154.19999999999999"/>
    <n v="156.80000000000001"/>
    <n v="105.625"/>
    <n v="147.9"/>
    <s v="157.7"/>
    <n v="150"/>
    <n v="104.8"/>
    <n v="159.30000000000001"/>
    <n v="149.6"/>
    <n v="103.55"/>
    <n v="141.9"/>
    <n v="159.19999999999999"/>
    <n v="151.9"/>
    <n v="157.30000000000001"/>
  </r>
  <r>
    <x v="0"/>
    <n v="2021"/>
    <s v="February"/>
    <x v="1"/>
    <s v="20132Rural"/>
    <n v="142.80000000000001"/>
    <n v="184"/>
    <n v="168"/>
    <n v="154.4"/>
    <n v="163"/>
    <n v="147.80000000000001"/>
    <n v="149.69999999999999"/>
    <n v="158.30000000000001"/>
    <n v="111.8"/>
    <n v="165"/>
    <n v="160"/>
    <n v="165.8"/>
    <n v="154.69999999999999"/>
    <n v="106.18461538461537"/>
    <n v="186.5"/>
    <n v="159.1"/>
    <n v="153.9"/>
    <n v="158.4"/>
    <n v="155.19999999999999"/>
    <n v="106.25"/>
    <n v="154.4"/>
    <s v="NA"/>
    <n v="154.80000000000001"/>
    <n v="105.2"/>
    <n v="164.3"/>
    <n v="157"/>
    <n v="104.2"/>
    <n v="150.19999999999999"/>
    <n v="163.6"/>
    <n v="157.19999999999999"/>
    <n v="156.69999999999999"/>
  </r>
  <r>
    <x v="1"/>
    <n v="2021"/>
    <s v="February"/>
    <x v="1"/>
    <s v="20132Urban"/>
    <n v="147.6"/>
    <n v="191.2"/>
    <n v="169.9"/>
    <n v="155.1"/>
    <n v="151.4"/>
    <n v="154"/>
    <n v="180.2"/>
    <n v="159.80000000000001"/>
    <n v="114.9"/>
    <n v="162.5"/>
    <n v="149.19999999999999"/>
    <n v="169.4"/>
    <n v="160.80000000000001"/>
    <n v="106.96923076923078"/>
    <n v="193.3"/>
    <n v="154.19999999999999"/>
    <n v="138.19999999999999"/>
    <n v="151.80000000000001"/>
    <n v="156.69999999999999"/>
    <n v="105.7"/>
    <n v="149.1"/>
    <s v="159.8"/>
    <n v="146.5"/>
    <n v="105.2"/>
    <n v="156.30000000000001"/>
    <n v="147.30000000000001"/>
    <n v="104"/>
    <n v="140.5"/>
    <n v="156.6"/>
    <n v="149.30000000000001"/>
    <n v="156.5"/>
  </r>
  <r>
    <x v="2"/>
    <n v="2021"/>
    <s v="February"/>
    <x v="1"/>
    <s v="20132Rural+Urban"/>
    <n v="144.30000000000001"/>
    <n v="186.5"/>
    <n v="168.7"/>
    <n v="154.69999999999999"/>
    <n v="158.69999999999999"/>
    <n v="150.69999999999999"/>
    <n v="160"/>
    <n v="158.80000000000001"/>
    <n v="112.8"/>
    <n v="164.2"/>
    <n v="155.5"/>
    <n v="167.5"/>
    <n v="156.9"/>
    <n v="106.47692307692309"/>
    <n v="188.3"/>
    <n v="157.19999999999999"/>
    <n v="147.4"/>
    <n v="155.80000000000001"/>
    <n v="155.80000000000001"/>
    <n v="106.05"/>
    <n v="152.4"/>
    <s v="159.8"/>
    <n v="150.9"/>
    <n v="105.2"/>
    <n v="161.30000000000001"/>
    <n v="151.5"/>
    <n v="104.05"/>
    <n v="145.1"/>
    <n v="159.5"/>
    <n v="153.4"/>
    <n v="156.6"/>
  </r>
  <r>
    <x v="0"/>
    <n v="2021"/>
    <s v="March"/>
    <x v="2"/>
    <s v="20133Rural"/>
    <n v="142.5"/>
    <n v="189.4"/>
    <n v="163.19999999999999"/>
    <n v="154.5"/>
    <n v="168.2"/>
    <n v="150.5"/>
    <n v="141"/>
    <n v="159.19999999999999"/>
    <n v="111.7"/>
    <n v="164"/>
    <n v="160.6"/>
    <n v="166.4"/>
    <n v="154.5"/>
    <n v="106.32307692307693"/>
    <n v="186.1"/>
    <n v="159.6"/>
    <n v="154.4"/>
    <n v="158.9"/>
    <n v="153.1"/>
    <n v="106.55"/>
    <n v="156"/>
    <s v="NA"/>
    <n v="154.80000000000001"/>
    <n v="105.6"/>
    <n v="164.6"/>
    <n v="157.80000000000001"/>
    <n v="104.35"/>
    <n v="151.30000000000001"/>
    <n v="163.80000000000001"/>
    <n v="157.30000000000001"/>
    <n v="156.69999999999999"/>
  </r>
  <r>
    <x v="1"/>
    <n v="2021"/>
    <s v="March"/>
    <x v="2"/>
    <s v="20133Urban"/>
    <n v="147.5"/>
    <n v="197.5"/>
    <n v="164.7"/>
    <n v="155.6"/>
    <n v="156.4"/>
    <n v="157.30000000000001"/>
    <n v="166.1"/>
    <n v="161.1"/>
    <n v="114.3"/>
    <n v="162.6"/>
    <n v="150.69999999999999"/>
    <n v="170.3"/>
    <n v="160.4"/>
    <n v="106.67692307692307"/>
    <n v="193.5"/>
    <n v="155.1"/>
    <n v="138.69999999999999"/>
    <n v="152.6"/>
    <n v="154.9"/>
    <n v="106.1"/>
    <n v="154.80000000000001"/>
    <s v="159.9"/>
    <n v="147.19999999999999"/>
    <n v="105.7"/>
    <n v="156.9"/>
    <n v="148.6"/>
    <n v="104.35"/>
    <n v="141.69999999999999"/>
    <n v="157.6"/>
    <n v="150"/>
    <n v="156.9"/>
  </r>
  <r>
    <x v="2"/>
    <n v="2021"/>
    <s v="March"/>
    <x v="2"/>
    <s v="20133Rural+Urban"/>
    <n v="144.1"/>
    <n v="192.2"/>
    <n v="163.80000000000001"/>
    <n v="154.9"/>
    <n v="163.9"/>
    <n v="153.69999999999999"/>
    <n v="149.5"/>
    <n v="159.80000000000001"/>
    <n v="112.6"/>
    <n v="163.5"/>
    <n v="156.5"/>
    <n v="168.2"/>
    <n v="156.69999999999999"/>
    <n v="106.46153846153848"/>
    <n v="188.1"/>
    <n v="157.80000000000001"/>
    <n v="147.9"/>
    <n v="156.4"/>
    <n v="153.80000000000001"/>
    <n v="106.375"/>
    <n v="155.5"/>
    <s v="159.9"/>
    <n v="151.19999999999999"/>
    <n v="105.6"/>
    <n v="161.69999999999999"/>
    <n v="152.6"/>
    <n v="104.30000000000001"/>
    <n v="146.19999999999999"/>
    <n v="160.19999999999999"/>
    <n v="153.80000000000001"/>
    <n v="156.80000000000001"/>
  </r>
  <r>
    <x v="0"/>
    <n v="2021"/>
    <s v="April"/>
    <x v="3"/>
    <s v="20134Rural"/>
    <n v="142.69999999999999"/>
    <n v="195.5"/>
    <n v="163.4"/>
    <n v="155"/>
    <n v="175.2"/>
    <n v="160.6"/>
    <n v="135.1"/>
    <n v="161.1"/>
    <n v="112.2"/>
    <n v="164.4"/>
    <n v="161.9"/>
    <n v="166.8"/>
    <n v="155.6"/>
    <n v="106.6"/>
    <n v="186.8"/>
    <n v="160.69999999999999"/>
    <n v="155.1"/>
    <n v="159.9"/>
    <n v="154.6"/>
    <n v="106.55"/>
    <n v="156"/>
    <s v="NA"/>
    <n v="155.5"/>
    <n v="106.1"/>
    <n v="165.3"/>
    <n v="158.6"/>
    <n v="104.8"/>
    <n v="151.69999999999999"/>
    <n v="164.1"/>
    <n v="158"/>
    <n v="157.6"/>
  </r>
  <r>
    <x v="1"/>
    <n v="2021"/>
    <s v="April"/>
    <x v="3"/>
    <s v="20134Urban"/>
    <n v="147.6"/>
    <n v="202.5"/>
    <n v="166.4"/>
    <n v="156"/>
    <n v="161.4"/>
    <n v="168.8"/>
    <n v="161.6"/>
    <n v="162.80000000000001"/>
    <n v="114.8"/>
    <n v="162.80000000000001"/>
    <n v="151.5"/>
    <n v="171.4"/>
    <n v="162"/>
    <n v="107.5153846153846"/>
    <n v="194.4"/>
    <n v="155.9"/>
    <n v="139.30000000000001"/>
    <n v="153.4"/>
    <n v="156.6"/>
    <n v="106.3"/>
    <n v="154.9"/>
    <s v="161.4"/>
    <n v="147.6"/>
    <n v="106.5"/>
    <n v="157.5"/>
    <n v="149.1"/>
    <n v="104.85"/>
    <n v="142.1"/>
    <n v="157.6"/>
    <n v="150.5"/>
    <n v="158"/>
  </r>
  <r>
    <x v="2"/>
    <n v="2021"/>
    <s v="April"/>
    <x v="3"/>
    <s v="20134Rural+Urban"/>
    <n v="144.30000000000001"/>
    <n v="198"/>
    <n v="164.6"/>
    <n v="155.4"/>
    <n v="170.1"/>
    <n v="164.4"/>
    <n v="144.1"/>
    <n v="161.69999999999999"/>
    <n v="113.1"/>
    <n v="163.9"/>
    <n v="157.6"/>
    <n v="168.9"/>
    <n v="158"/>
    <n v="106.93846153846154"/>
    <n v="188.8"/>
    <n v="158.80000000000001"/>
    <n v="148.5"/>
    <n v="157.30000000000001"/>
    <n v="155.4"/>
    <n v="106.44999999999999"/>
    <n v="155.6"/>
    <s v="161.4"/>
    <n v="151.80000000000001"/>
    <n v="106.3"/>
    <n v="162.30000000000001"/>
    <n v="153.19999999999999"/>
    <n v="104.75"/>
    <n v="146.6"/>
    <n v="160.30000000000001"/>
    <n v="154.4"/>
    <n v="157.80000000000001"/>
  </r>
  <r>
    <x v="0"/>
    <n v="2021"/>
    <s v="May"/>
    <x v="4"/>
    <s v="20135Rural"/>
    <n v="145.1"/>
    <n v="198.5"/>
    <n v="168.6"/>
    <n v="155.80000000000001"/>
    <n v="184.4"/>
    <n v="162.30000000000001"/>
    <n v="138.4"/>
    <n v="165.1"/>
    <n v="114.3"/>
    <n v="169.7"/>
    <n v="164.6"/>
    <n v="169.8"/>
    <n v="158.69999999999999"/>
    <n v="107.23076923076923"/>
    <n v="189.6"/>
    <n v="165.3"/>
    <n v="160.6"/>
    <n v="164.5"/>
    <n v="159.30000000000001"/>
    <n v="106.85"/>
    <n v="161.69999999999999"/>
    <s v="NA"/>
    <n v="158.80000000000001"/>
    <n v="106.8"/>
    <n v="169.1"/>
    <n v="160"/>
    <n v="105.35"/>
    <n v="153.19999999999999"/>
    <n v="167.6"/>
    <n v="161.1"/>
    <n v="161.1"/>
  </r>
  <r>
    <x v="1"/>
    <n v="2021"/>
    <s v="May"/>
    <x v="4"/>
    <s v="20135Urban"/>
    <n v="148.80000000000001"/>
    <n v="204.3"/>
    <n v="173"/>
    <n v="156.5"/>
    <n v="168.8"/>
    <n v="172.5"/>
    <n v="166.5"/>
    <n v="165.9"/>
    <n v="115.9"/>
    <n v="165.2"/>
    <n v="152"/>
    <n v="171.1"/>
    <n v="164.2"/>
    <n v="109.0153846153846"/>
    <n v="198.2"/>
    <n v="156.5"/>
    <n v="140.19999999999999"/>
    <n v="154.1"/>
    <n v="157.5"/>
    <n v="106.52500000000001"/>
    <n v="155.5"/>
    <s v="161.6"/>
    <n v="150.1"/>
    <n v="107.1"/>
    <n v="160.4"/>
    <n v="152.6"/>
    <n v="105.4"/>
    <n v="145"/>
    <n v="156.6"/>
    <n v="152.30000000000001"/>
    <n v="159.5"/>
  </r>
  <r>
    <x v="2"/>
    <n v="2021"/>
    <s v="May"/>
    <x v="4"/>
    <s v="20135Rural+Urban"/>
    <n v="146.30000000000001"/>
    <n v="200.5"/>
    <n v="170.3"/>
    <n v="156.1"/>
    <n v="178.7"/>
    <n v="167.1"/>
    <n v="147.9"/>
    <n v="165.4"/>
    <n v="114.8"/>
    <n v="168.2"/>
    <n v="159.30000000000001"/>
    <n v="170.4"/>
    <n v="160.69999999999999"/>
    <n v="107.86153846153844"/>
    <n v="191.9"/>
    <n v="161.80000000000001"/>
    <n v="152.1"/>
    <n v="160.4"/>
    <n v="158.6"/>
    <n v="106.72500000000001"/>
    <n v="159.4"/>
    <s v="161.6"/>
    <n v="154.69999999999999"/>
    <n v="106.9"/>
    <n v="165.8"/>
    <n v="155.80000000000001"/>
    <n v="105.35"/>
    <n v="148.9"/>
    <n v="161.19999999999999"/>
    <n v="156.80000000000001"/>
    <n v="160.4"/>
  </r>
  <r>
    <x v="0"/>
    <n v="2021"/>
    <s v="June"/>
    <x v="5"/>
    <s v="20136Rural"/>
    <n v="145.6"/>
    <n v="200.1"/>
    <n v="179.3"/>
    <n v="156.1"/>
    <n v="190.4"/>
    <n v="158.6"/>
    <n v="144.69999999999999"/>
    <n v="165.5"/>
    <n v="114.6"/>
    <n v="170"/>
    <n v="165.5"/>
    <n v="171.7"/>
    <n v="160.5"/>
    <n v="109.23076923076923"/>
    <n v="189.1"/>
    <n v="165.3"/>
    <n v="159.9"/>
    <n v="164.6"/>
    <n v="159.4"/>
    <n v="107.625"/>
    <n v="162.1"/>
    <s v="NA"/>
    <n v="159.19999999999999"/>
    <n v="107.5"/>
    <n v="169.7"/>
    <n v="160.4"/>
    <n v="105.94999999999999"/>
    <n v="154.19999999999999"/>
    <n v="166.8"/>
    <n v="161.5"/>
    <n v="162.1"/>
  </r>
  <r>
    <x v="1"/>
    <n v="2021"/>
    <s v="June"/>
    <x v="5"/>
    <s v="20136Urban"/>
    <n v="149.19999999999999"/>
    <n v="205.5"/>
    <n v="182.8"/>
    <n v="156.5"/>
    <n v="172.2"/>
    <n v="171.5"/>
    <n v="176.2"/>
    <n v="166.9"/>
    <n v="116.1"/>
    <n v="165.5"/>
    <n v="152.30000000000001"/>
    <n v="173.3"/>
    <n v="166.2"/>
    <n v="112.66153846153847"/>
    <n v="195.6"/>
    <n v="157.30000000000001"/>
    <n v="140.5"/>
    <n v="154.80000000000001"/>
    <n v="158"/>
    <n v="107.15"/>
    <n v="156.1"/>
    <s v="160.5"/>
    <n v="149.80000000000001"/>
    <n v="107.7"/>
    <n v="160.80000000000001"/>
    <n v="150.69999999999999"/>
    <n v="105.85"/>
    <n v="147.5"/>
    <n v="158.1"/>
    <n v="153.4"/>
    <n v="160.4"/>
  </r>
  <r>
    <x v="2"/>
    <n v="2021"/>
    <s v="June"/>
    <x v="5"/>
    <s v="20136Rural+Urban"/>
    <n v="146.69999999999999"/>
    <n v="202"/>
    <n v="180.7"/>
    <n v="156.19999999999999"/>
    <n v="183.7"/>
    <n v="164.6"/>
    <n v="155.4"/>
    <n v="166"/>
    <n v="115.1"/>
    <n v="168.5"/>
    <n v="160"/>
    <n v="172.4"/>
    <n v="162.6"/>
    <n v="110.46153846153847"/>
    <n v="190.8"/>
    <n v="162.19999999999999"/>
    <n v="151.80000000000001"/>
    <n v="160.69999999999999"/>
    <n v="158.80000000000001"/>
    <n v="107.425"/>
    <n v="159.80000000000001"/>
    <s v="160.5"/>
    <n v="154.80000000000001"/>
    <n v="107.6"/>
    <n v="166.3"/>
    <n v="154.9"/>
    <n v="105.9"/>
    <n v="150.69999999999999"/>
    <n v="161.69999999999999"/>
    <n v="157.6"/>
    <n v="161.30000000000001"/>
  </r>
  <r>
    <x v="0"/>
    <n v="2021"/>
    <s v="July"/>
    <x v="6"/>
    <s v="20137Rural"/>
    <n v="145.1"/>
    <n v="204.5"/>
    <n v="180.4"/>
    <n v="157.1"/>
    <n v="188.7"/>
    <n v="157.69999999999999"/>
    <n v="152.80000000000001"/>
    <n v="163.6"/>
    <n v="113.9"/>
    <n v="169.7"/>
    <n v="166.2"/>
    <n v="171"/>
    <n v="161.69999999999999"/>
    <n v="111.22307692307689"/>
    <n v="189.7"/>
    <n v="166"/>
    <n v="161.1"/>
    <n v="165.3"/>
    <n v="160.4"/>
    <n v="108.2"/>
    <n v="162.5"/>
    <s v="NA"/>
    <n v="160.30000000000001"/>
    <n v="108.3"/>
    <n v="170.4"/>
    <n v="160.69999999999999"/>
    <n v="106.65"/>
    <n v="157.1"/>
    <n v="167.2"/>
    <n v="162.80000000000001"/>
    <n v="163.19999999999999"/>
  </r>
  <r>
    <x v="1"/>
    <n v="2021"/>
    <s v="July"/>
    <x v="6"/>
    <s v="20137Urban"/>
    <n v="149.1"/>
    <n v="210.9"/>
    <n v="185"/>
    <n v="158.19999999999999"/>
    <n v="170.6"/>
    <n v="170.9"/>
    <n v="186.4"/>
    <n v="164.7"/>
    <n v="115.7"/>
    <n v="165.5"/>
    <n v="153.4"/>
    <n v="173.5"/>
    <n v="167.9"/>
    <n v="114.56923076923077"/>
    <n v="195.5"/>
    <n v="157.9"/>
    <n v="141.9"/>
    <n v="155.5"/>
    <n v="159.6"/>
    <n v="107.575"/>
    <n v="157.69999999999999"/>
    <s v="161.5"/>
    <n v="150.69999999999999"/>
    <n v="108.1"/>
    <n v="161.5"/>
    <n v="151.19999999999999"/>
    <n v="106.5"/>
    <n v="149.5"/>
    <n v="160.30000000000001"/>
    <n v="155"/>
    <n v="161.80000000000001"/>
  </r>
  <r>
    <x v="2"/>
    <n v="2021"/>
    <s v="July"/>
    <x v="6"/>
    <s v="20137Rural+Urban"/>
    <n v="146.4"/>
    <n v="206.8"/>
    <n v="182.2"/>
    <n v="157.5"/>
    <n v="182.1"/>
    <n v="163.9"/>
    <n v="164.2"/>
    <n v="164"/>
    <n v="114.5"/>
    <n v="168.3"/>
    <n v="160.9"/>
    <n v="172.2"/>
    <n v="164"/>
    <n v="112.41538461538461"/>
    <n v="191.2"/>
    <n v="162.80000000000001"/>
    <n v="153.1"/>
    <n v="161.4"/>
    <n v="160.1"/>
    <n v="107.95"/>
    <n v="160.69999999999999"/>
    <s v="161.5"/>
    <n v="155.80000000000001"/>
    <n v="108.2"/>
    <n v="167"/>
    <n v="155.30000000000001"/>
    <n v="106.55"/>
    <n v="153.1"/>
    <n v="163.19999999999999"/>
    <n v="159"/>
    <n v="162.5"/>
  </r>
  <r>
    <x v="0"/>
    <n v="2021"/>
    <s v="August"/>
    <x v="7"/>
    <s v="20138Rural"/>
    <n v="144.9"/>
    <n v="202.3"/>
    <n v="176.5"/>
    <n v="157.5"/>
    <n v="190.9"/>
    <n v="155.69999999999999"/>
    <n v="153.9"/>
    <n v="162.80000000000001"/>
    <n v="115.2"/>
    <n v="169.8"/>
    <n v="167.6"/>
    <n v="171.9"/>
    <n v="161.80000000000001"/>
    <n v="112.5"/>
    <n v="190.2"/>
    <n v="167"/>
    <n v="162.6"/>
    <n v="166.3"/>
    <n v="160.30000000000001"/>
    <n v="109.4"/>
    <n v="163.1"/>
    <s v="NA"/>
    <n v="160.9"/>
    <n v="108.7"/>
    <n v="171.1"/>
    <n v="161.1"/>
    <n v="107.15"/>
    <n v="157.69999999999999"/>
    <n v="167.5"/>
    <n v="163.30000000000001"/>
    <n v="163.6"/>
  </r>
  <r>
    <x v="1"/>
    <n v="2021"/>
    <s v="August"/>
    <x v="7"/>
    <s v="20138Urban"/>
    <n v="149.30000000000001"/>
    <n v="207.4"/>
    <n v="174.1"/>
    <n v="159.19999999999999"/>
    <n v="175"/>
    <n v="161.30000000000001"/>
    <n v="183.3"/>
    <n v="164.5"/>
    <n v="120.4"/>
    <n v="166.2"/>
    <n v="154.80000000000001"/>
    <n v="175.1"/>
    <n v="167.3"/>
    <n v="115.85384615384616"/>
    <n v="196.5"/>
    <n v="159.80000000000001"/>
    <n v="143.6"/>
    <n v="157.30000000000001"/>
    <n v="159.6"/>
    <n v="108.77499999999999"/>
    <n v="160.69999999999999"/>
    <s v="162.1"/>
    <n v="153.19999999999999"/>
    <n v="108.7"/>
    <n v="162.80000000000001"/>
    <n v="153.69999999999999"/>
    <n v="107.05"/>
    <n v="150.4"/>
    <n v="160.4"/>
    <n v="156"/>
    <n v="162.30000000000001"/>
  </r>
  <r>
    <x v="2"/>
    <n v="2021"/>
    <s v="August"/>
    <x v="7"/>
    <s v="20138Rural+Urban"/>
    <n v="146.6"/>
    <n v="204"/>
    <n v="172.8"/>
    <n v="158.4"/>
    <n v="188"/>
    <n v="156.80000000000001"/>
    <n v="162.19999999999999"/>
    <n v="164.1"/>
    <n v="119.7"/>
    <n v="168.8"/>
    <n v="162.69999999999999"/>
    <n v="173.9"/>
    <n v="164"/>
    <n v="113.64615384615385"/>
    <n v="192.1"/>
    <n v="164.5"/>
    <n v="155.30000000000001"/>
    <n v="163.19999999999999"/>
    <n v="160"/>
    <n v="109.125"/>
    <n v="162.6"/>
    <s v="162.1"/>
    <n v="157.5"/>
    <n v="108.7"/>
    <n v="168.4"/>
    <n v="157.6"/>
    <n v="107.05"/>
    <n v="154"/>
    <n v="163.80000000000001"/>
    <n v="160"/>
    <n v="163.19999999999999"/>
  </r>
  <r>
    <x v="0"/>
    <n v="2021"/>
    <s v="September"/>
    <x v="8"/>
    <s v="20139Rural"/>
    <n v="145.4"/>
    <n v="202.1"/>
    <n v="172"/>
    <n v="158"/>
    <n v="195.5"/>
    <n v="152.69999999999999"/>
    <n v="151.4"/>
    <n v="163.9"/>
    <n v="119.3"/>
    <n v="170.1"/>
    <n v="168.3"/>
    <n v="172.8"/>
    <n v="162.1"/>
    <n v="114.50000000000001"/>
    <n v="190.5"/>
    <n v="167.7"/>
    <n v="163.6"/>
    <n v="167.1"/>
    <n v="160.19999999999999"/>
    <n v="110.825"/>
    <n v="163.69999999999999"/>
    <s v="NA"/>
    <n v="161.30000000000001"/>
    <n v="109.6"/>
    <n v="171.9"/>
    <n v="162.69999999999999"/>
    <n v="108"/>
    <n v="157.80000000000001"/>
    <n v="168.5"/>
    <n v="163.80000000000001"/>
    <n v="164"/>
  </r>
  <r>
    <x v="1"/>
    <n v="2021"/>
    <s v="September"/>
    <x v="8"/>
    <s v="20139Urban"/>
    <n v="149.30000000000001"/>
    <n v="207.4"/>
    <n v="174.1"/>
    <n v="159.1"/>
    <n v="175"/>
    <n v="161.19999999999999"/>
    <n v="183.5"/>
    <n v="164.5"/>
    <n v="120.4"/>
    <n v="166.2"/>
    <n v="154.80000000000001"/>
    <n v="175.1"/>
    <n v="167.3"/>
    <n v="115.41538461538462"/>
    <n v="196.5"/>
    <n v="159.80000000000001"/>
    <n v="143.6"/>
    <n v="157.4"/>
    <n v="159.6"/>
    <n v="109.6"/>
    <n v="160.80000000000001"/>
    <s v="162.1"/>
    <n v="153.30000000000001"/>
    <n v="109.6"/>
    <n v="162.80000000000001"/>
    <n v="153.9"/>
    <n v="107.65"/>
    <n v="150.5"/>
    <n v="160.30000000000001"/>
    <n v="156"/>
    <n v="162.30000000000001"/>
  </r>
  <r>
    <x v="2"/>
    <n v="2021"/>
    <s v="September"/>
    <x v="8"/>
    <s v="20139Rural+Urban"/>
    <n v="146.6"/>
    <n v="204"/>
    <n v="172.8"/>
    <n v="158.4"/>
    <n v="188"/>
    <n v="156.69999999999999"/>
    <n v="162.30000000000001"/>
    <n v="164.1"/>
    <n v="119.7"/>
    <n v="168.8"/>
    <n v="162.69999999999999"/>
    <n v="173.9"/>
    <n v="164"/>
    <n v="114.74615384615383"/>
    <n v="192.1"/>
    <n v="164.6"/>
    <n v="155.30000000000001"/>
    <n v="163.30000000000001"/>
    <n v="160"/>
    <n v="110.325"/>
    <n v="162.6"/>
    <s v="162.1"/>
    <n v="157.5"/>
    <n v="109.6"/>
    <n v="168.4"/>
    <n v="157.69999999999999"/>
    <n v="107.8"/>
    <n v="154"/>
    <n v="163.69999999999999"/>
    <n v="160"/>
    <n v="163.19999999999999"/>
  </r>
  <r>
    <x v="0"/>
    <n v="2021"/>
    <s v="October"/>
    <x v="9"/>
    <s v="201310Rural"/>
    <n v="146.1"/>
    <n v="202.5"/>
    <n v="170.1"/>
    <n v="158.4"/>
    <n v="198.8"/>
    <n v="152.6"/>
    <n v="170.4"/>
    <n v="165.2"/>
    <n v="121.6"/>
    <n v="170.6"/>
    <n v="168.8"/>
    <n v="173.6"/>
    <n v="165.5"/>
    <n v="116"/>
    <n v="191.2"/>
    <n v="168.9"/>
    <n v="164.8"/>
    <n v="168.3"/>
    <n v="161.1"/>
    <n v="111.69999999999999"/>
    <n v="165.5"/>
    <s v="NA"/>
    <n v="162"/>
    <n v="110.4"/>
    <n v="172.5"/>
    <n v="163.19999999999999"/>
    <n v="108.6"/>
    <n v="159.5"/>
    <n v="169"/>
    <n v="164.7"/>
    <n v="166.3"/>
  </r>
  <r>
    <x v="1"/>
    <n v="2021"/>
    <s v="October"/>
    <x v="9"/>
    <s v="201310Urban"/>
    <n v="150.1"/>
    <n v="208.4"/>
    <n v="173"/>
    <n v="159.19999999999999"/>
    <n v="176.6"/>
    <n v="159.30000000000001"/>
    <n v="214.4"/>
    <n v="165.3"/>
    <n v="122.5"/>
    <n v="166.8"/>
    <n v="155.4"/>
    <n v="175.9"/>
    <n v="171.5"/>
    <n v="116.7076923076923"/>
    <n v="197"/>
    <n v="160.80000000000001"/>
    <n v="144.4"/>
    <n v="158.30000000000001"/>
    <n v="160.30000000000001"/>
    <n v="110.375"/>
    <n v="162.19999999999999"/>
    <s v="163.6"/>
    <n v="154.30000000000001"/>
    <n v="110.2"/>
    <n v="163.5"/>
    <n v="155.1"/>
    <n v="108.1"/>
    <n v="152.19999999999999"/>
    <n v="160.30000000000001"/>
    <n v="157"/>
    <n v="164.6"/>
  </r>
  <r>
    <x v="2"/>
    <n v="2021"/>
    <s v="October"/>
    <x v="9"/>
    <s v="201310Rural+Urban"/>
    <n v="147.4"/>
    <n v="204.6"/>
    <n v="171.2"/>
    <n v="158.69999999999999"/>
    <n v="190.6"/>
    <n v="155.69999999999999"/>
    <n v="185.3"/>
    <n v="165.2"/>
    <n v="121.9"/>
    <n v="169.3"/>
    <n v="163.19999999999999"/>
    <n v="174.7"/>
    <n v="167.7"/>
    <n v="116.16923076923079"/>
    <n v="192.7"/>
    <n v="165.7"/>
    <n v="156.30000000000001"/>
    <n v="164.3"/>
    <n v="160.80000000000001"/>
    <n v="111.15"/>
    <n v="164.2"/>
    <s v="163.6"/>
    <n v="158.4"/>
    <n v="110.3"/>
    <n v="169.1"/>
    <n v="158.6"/>
    <n v="108.35"/>
    <n v="155.69999999999999"/>
    <n v="163.9"/>
    <n v="161"/>
    <n v="165.5"/>
  </r>
  <r>
    <x v="0"/>
    <n v="2021"/>
    <s v="November"/>
    <x v="10"/>
    <s v="201311Rural"/>
    <n v="146.9"/>
    <n v="199.8"/>
    <n v="171.5"/>
    <n v="159.1"/>
    <n v="198.4"/>
    <n v="153.19999999999999"/>
    <n v="183.9"/>
    <n v="165.4"/>
    <n v="122.1"/>
    <n v="170.8"/>
    <n v="169.1"/>
    <n v="174.3"/>
    <n v="167.5"/>
    <n v="118.21538461538461"/>
    <n v="191.4"/>
    <n v="170.4"/>
    <n v="166"/>
    <n v="169.8"/>
    <n v="162.4"/>
    <n v="112.575"/>
    <n v="165.3"/>
    <s v="NA"/>
    <n v="162.9"/>
    <n v="111.3"/>
    <n v="173.4"/>
    <n v="163.80000000000001"/>
    <n v="109.2"/>
    <n v="158.9"/>
    <n v="169.3"/>
    <n v="165.2"/>
    <n v="167.6"/>
  </r>
  <r>
    <x v="1"/>
    <n v="2021"/>
    <s v="November"/>
    <x v="10"/>
    <s v="201311Urban"/>
    <n v="151"/>
    <n v="204.9"/>
    <n v="175.4"/>
    <n v="159.6"/>
    <n v="175.8"/>
    <n v="160.30000000000001"/>
    <n v="229.1"/>
    <n v="165.1"/>
    <n v="123.1"/>
    <n v="167.2"/>
    <n v="156.1"/>
    <n v="176.8"/>
    <n v="173.5"/>
    <n v="118.8153846153846"/>
    <n v="197"/>
    <n v="162.30000000000001"/>
    <n v="145.30000000000001"/>
    <n v="159.69999999999999"/>
    <n v="161.80000000000001"/>
    <n v="111.17500000000001"/>
    <n v="161.6"/>
    <s v="164.2"/>
    <n v="155.19999999999999"/>
    <n v="110.9"/>
    <n v="164.2"/>
    <n v="156.69999999999999"/>
    <n v="108.55"/>
    <n v="151.19999999999999"/>
    <n v="160.80000000000001"/>
    <n v="157.30000000000001"/>
    <n v="165.6"/>
  </r>
  <r>
    <x v="2"/>
    <n v="2021"/>
    <s v="November"/>
    <x v="10"/>
    <s v="201311Rural+Urban"/>
    <n v="148.19999999999999"/>
    <n v="201.6"/>
    <n v="173"/>
    <n v="159.30000000000001"/>
    <n v="190.1"/>
    <n v="156.5"/>
    <n v="199.2"/>
    <n v="165.3"/>
    <n v="122.4"/>
    <n v="169.6"/>
    <n v="163.69999999999999"/>
    <n v="175.5"/>
    <n v="169.7"/>
    <n v="118.36923076923077"/>
    <n v="192.9"/>
    <n v="167.2"/>
    <n v="157.4"/>
    <n v="165.8"/>
    <n v="162.19999999999999"/>
    <n v="112"/>
    <n v="163.9"/>
    <s v="164.2"/>
    <n v="159.30000000000001"/>
    <n v="111.1"/>
    <n v="169.9"/>
    <n v="159.80000000000001"/>
    <n v="108.94999999999999"/>
    <n v="154.80000000000001"/>
    <n v="164.3"/>
    <n v="161.4"/>
    <n v="166.7"/>
  </r>
  <r>
    <x v="0"/>
    <n v="2021"/>
    <s v="December"/>
    <x v="11"/>
    <s v="201312Rural"/>
    <n v="147.4"/>
    <n v="197"/>
    <n v="176.5"/>
    <n v="159.80000000000001"/>
    <n v="195.8"/>
    <n v="152"/>
    <n v="172.3"/>
    <n v="164.5"/>
    <n v="120.6"/>
    <n v="171.7"/>
    <n v="169.7"/>
    <n v="175.1"/>
    <n v="165.8"/>
    <n v="116.07692307692308"/>
    <n v="190.8"/>
    <n v="171.8"/>
    <n v="167.3"/>
    <n v="171.2"/>
    <n v="162.80000000000001"/>
    <n v="113.35"/>
    <n v="165.6"/>
    <s v="NA"/>
    <n v="163.9"/>
    <n v="112.1"/>
    <n v="174"/>
    <n v="164.5"/>
    <n v="109.65"/>
    <n v="160.1"/>
    <n v="169.7"/>
    <n v="166"/>
    <n v="167"/>
  </r>
  <r>
    <x v="1"/>
    <n v="2021"/>
    <s v="December"/>
    <x v="11"/>
    <s v="201312Urban"/>
    <n v="151.6"/>
    <n v="202.2"/>
    <n v="180"/>
    <n v="160"/>
    <n v="173.5"/>
    <n v="158.30000000000001"/>
    <n v="219.5"/>
    <n v="164.2"/>
    <n v="121.9"/>
    <n v="168.2"/>
    <n v="156.5"/>
    <n v="178.2"/>
    <n v="172.2"/>
    <n v="115.72307692307693"/>
    <n v="196.8"/>
    <n v="163.30000000000001"/>
    <n v="146.69999999999999"/>
    <n v="160.69999999999999"/>
    <n v="162.4"/>
    <n v="111.625"/>
    <n v="161.69999999999999"/>
    <s v="163.4"/>
    <n v="156"/>
    <n v="111.3"/>
    <n v="165.1"/>
    <n v="157.6"/>
    <n v="108.95"/>
    <n v="151.80000000000001"/>
    <n v="160.6"/>
    <n v="157.80000000000001"/>
    <n v="165.2"/>
  </r>
  <r>
    <x v="2"/>
    <n v="2021"/>
    <s v="December"/>
    <x v="11"/>
    <s v="201312Rural+Urban"/>
    <n v="148.69999999999999"/>
    <n v="198.8"/>
    <n v="177.9"/>
    <n v="159.9"/>
    <n v="187.6"/>
    <n v="154.9"/>
    <n v="188.3"/>
    <n v="164.4"/>
    <n v="121"/>
    <n v="170.5"/>
    <n v="164.2"/>
    <n v="176.5"/>
    <n v="168.2"/>
    <n v="115.94615384615386"/>
    <n v="192.4"/>
    <n v="168.5"/>
    <n v="158.69999999999999"/>
    <n v="167"/>
    <n v="162.6"/>
    <n v="112.65"/>
    <n v="164.1"/>
    <s v="163.4"/>
    <n v="160.19999999999999"/>
    <n v="111.7"/>
    <n v="170.6"/>
    <n v="160.6"/>
    <n v="109.35"/>
    <n v="155.69999999999999"/>
    <n v="164.4"/>
    <n v="162"/>
    <n v="166.2"/>
  </r>
  <r>
    <x v="0"/>
    <n v="2022"/>
    <s v="January"/>
    <x v="0"/>
    <s v="20141Rural"/>
    <n v="148.30000000000001"/>
    <n v="196.9"/>
    <n v="178"/>
    <n v="160.5"/>
    <n v="192.6"/>
    <n v="151.19999999999999"/>
    <n v="159.19999999999999"/>
    <n v="164"/>
    <n v="119.3"/>
    <n v="173.3"/>
    <n v="169.8"/>
    <n v="175.8"/>
    <n v="164.1"/>
    <n v="114.35384615384616"/>
    <n v="190.7"/>
    <n v="173.2"/>
    <n v="169.3"/>
    <n v="172.7"/>
    <n v="163.19999999999999"/>
    <n v="113.875"/>
    <n v="165.8"/>
    <s v="NA"/>
    <n v="164.9"/>
    <n v="112.6"/>
    <n v="174.7"/>
    <n v="164.9"/>
    <n v="110.1"/>
    <n v="160.80000000000001"/>
    <n v="169.9"/>
    <n v="166.6"/>
    <n v="166.4"/>
  </r>
  <r>
    <x v="1"/>
    <n v="2022"/>
    <s v="January"/>
    <x v="0"/>
    <s v="20141Urban"/>
    <n v="152.19999999999999"/>
    <n v="202.1"/>
    <n v="180.1"/>
    <n v="160.4"/>
    <n v="171"/>
    <n v="156.5"/>
    <n v="203.6"/>
    <n v="163.80000000000001"/>
    <n v="121.3"/>
    <n v="169.8"/>
    <n v="156.6"/>
    <n v="179"/>
    <n v="170.3"/>
    <n v="114.17692307692307"/>
    <n v="196.4"/>
    <n v="164.7"/>
    <n v="148.5"/>
    <n v="162.19999999999999"/>
    <n v="162.80000000000001"/>
    <n v="112.1"/>
    <n v="161.6"/>
    <s v="164.5"/>
    <n v="156.80000000000001"/>
    <n v="111.9"/>
    <n v="166.1"/>
    <n v="158.4"/>
    <n v="109.75"/>
    <n v="152.69999999999999"/>
    <n v="161"/>
    <n v="158.6"/>
    <n v="165"/>
  </r>
  <r>
    <x v="2"/>
    <n v="2022"/>
    <s v="January"/>
    <x v="0"/>
    <s v="20141Rural+Urban"/>
    <n v="149.5"/>
    <n v="198.7"/>
    <n v="178.8"/>
    <n v="160.5"/>
    <n v="184.7"/>
    <n v="153.69999999999999"/>
    <n v="174.3"/>
    <n v="163.9"/>
    <n v="120"/>
    <n v="172.1"/>
    <n v="164.3"/>
    <n v="177.3"/>
    <n v="166.4"/>
    <n v="114.29230769230767"/>
    <n v="192.2"/>
    <n v="169.9"/>
    <n v="160.69999999999999"/>
    <n v="168.5"/>
    <n v="163"/>
    <n v="113.14999999999999"/>
    <n v="164.2"/>
    <s v="164.5"/>
    <n v="161.1"/>
    <n v="112.3"/>
    <n v="171.4"/>
    <n v="161.19999999999999"/>
    <n v="110"/>
    <n v="156.5"/>
    <n v="164.7"/>
    <n v="162.69999999999999"/>
    <n v="165.7"/>
  </r>
  <r>
    <x v="0"/>
    <n v="2022"/>
    <s v="February"/>
    <x v="1"/>
    <s v="20142Rural"/>
    <n v="148.80000000000001"/>
    <n v="198.1"/>
    <n v="175.5"/>
    <n v="160.69999999999999"/>
    <n v="192.6"/>
    <n v="151.4"/>
    <n v="155.19999999999999"/>
    <n v="163.9"/>
    <n v="118.1"/>
    <n v="175.4"/>
    <n v="170.5"/>
    <n v="176.3"/>
    <n v="163.9"/>
    <n v="114.01538461538462"/>
    <n v="191.5"/>
    <n v="174.1"/>
    <n v="171"/>
    <n v="173.7"/>
    <n v="164.5"/>
    <n v="114.25"/>
    <n v="167.4"/>
    <s v="NA"/>
    <n v="165.7"/>
    <n v="112.9"/>
    <n v="175.3"/>
    <n v="165.5"/>
    <n v="110.4"/>
    <n v="161.19999999999999"/>
    <n v="170.3"/>
    <n v="167.3"/>
    <n v="166.7"/>
  </r>
  <r>
    <x v="1"/>
    <n v="2022"/>
    <s v="February"/>
    <x v="1"/>
    <s v="20142Urban"/>
    <n v="152.5"/>
    <n v="205.2"/>
    <n v="176.4"/>
    <n v="160.6"/>
    <n v="171.5"/>
    <n v="156.4"/>
    <n v="198"/>
    <n v="163.19999999999999"/>
    <n v="120.6"/>
    <n v="172.2"/>
    <n v="156.69999999999999"/>
    <n v="180"/>
    <n v="170.2"/>
    <n v="113.53846153846153"/>
    <n v="196.5"/>
    <n v="165.7"/>
    <n v="150.4"/>
    <n v="163.4"/>
    <n v="164.2"/>
    <n v="112.6"/>
    <n v="163"/>
    <s v="165.5"/>
    <n v="157.4"/>
    <n v="112.6"/>
    <n v="167.2"/>
    <n v="159.5"/>
    <n v="110.35"/>
    <n v="153.1"/>
    <n v="162"/>
    <n v="159.4"/>
    <n v="165.5"/>
  </r>
  <r>
    <x v="2"/>
    <n v="2022"/>
    <s v="February"/>
    <x v="1"/>
    <s v="20142Rural+Urban"/>
    <n v="150"/>
    <n v="200.6"/>
    <n v="175.8"/>
    <n v="160.69999999999999"/>
    <n v="184.9"/>
    <n v="153.69999999999999"/>
    <n v="169.7"/>
    <n v="163.69999999999999"/>
    <n v="118.9"/>
    <n v="174.3"/>
    <n v="164.7"/>
    <n v="178"/>
    <n v="166.2"/>
    <n v="113.85384615384615"/>
    <n v="192.8"/>
    <n v="170.8"/>
    <n v="162.4"/>
    <n v="169.6"/>
    <n v="164.4"/>
    <n v="113.575"/>
    <n v="165.7"/>
    <s v="165.5"/>
    <n v="161.80000000000001"/>
    <n v="112.8"/>
    <n v="172.2"/>
    <n v="162.1"/>
    <n v="110.4"/>
    <n v="156.9"/>
    <n v="165.4"/>
    <n v="163.5"/>
    <n v="166.1"/>
  </r>
  <r>
    <x v="0"/>
    <n v="2022"/>
    <s v="March"/>
    <x v="2"/>
    <s v="20143Rural"/>
    <n v="150.19999999999999"/>
    <n v="208"/>
    <n v="167.9"/>
    <n v="162"/>
    <n v="203.1"/>
    <n v="155.9"/>
    <n v="155.80000000000001"/>
    <n v="164.2"/>
    <n v="118.1"/>
    <n v="178.7"/>
    <n v="171.2"/>
    <n v="177.4"/>
    <n v="166.6"/>
    <n v="114.72307692307693"/>
    <n v="192.3"/>
    <n v="175.4"/>
    <n v="173.2"/>
    <n v="175.1"/>
    <n v="167.4"/>
    <n v="114.625"/>
    <n v="168.9"/>
    <s v="NA"/>
    <n v="166.5"/>
    <n v="113.4"/>
    <n v="176"/>
    <n v="166.6"/>
    <n v="110.80000000000001"/>
    <n v="162"/>
    <n v="170.6"/>
    <n v="168.3"/>
    <n v="168.7"/>
  </r>
  <r>
    <x v="1"/>
    <n v="2022"/>
    <s v="March"/>
    <x v="2"/>
    <s v="20143Urban"/>
    <n v="153.69999999999999"/>
    <n v="215.8"/>
    <n v="167.7"/>
    <n v="162.6"/>
    <n v="180"/>
    <n v="159.6"/>
    <n v="188.4"/>
    <n v="163.4"/>
    <n v="120.3"/>
    <n v="174.7"/>
    <n v="157.1"/>
    <n v="181.5"/>
    <n v="171.5"/>
    <n v="114.07692307692308"/>
    <n v="197.5"/>
    <n v="167.1"/>
    <n v="152.6"/>
    <n v="164.9"/>
    <n v="166.8"/>
    <n v="113.07499999999999"/>
    <n v="164.5"/>
    <s v="165.3"/>
    <n v="158.6"/>
    <n v="113"/>
    <n v="168.2"/>
    <n v="160.80000000000001"/>
    <n v="110.85"/>
    <n v="154.19999999999999"/>
    <n v="162.69999999999999"/>
    <n v="160.6"/>
    <n v="166.5"/>
  </r>
  <r>
    <x v="2"/>
    <n v="2022"/>
    <s v="March"/>
    <x v="2"/>
    <s v="20143Rural+Urban"/>
    <n v="151.30000000000001"/>
    <n v="210.7"/>
    <n v="167.8"/>
    <n v="162.19999999999999"/>
    <n v="194.6"/>
    <n v="157.6"/>
    <n v="166.9"/>
    <n v="163.9"/>
    <n v="118.8"/>
    <n v="177.4"/>
    <n v="165.3"/>
    <n v="179.3"/>
    <n v="168.4"/>
    <n v="114.48461538461537"/>
    <n v="193.7"/>
    <n v="172.1"/>
    <n v="164.6"/>
    <n v="171.1"/>
    <n v="167.2"/>
    <n v="113.97499999999999"/>
    <n v="167.2"/>
    <s v="165.3"/>
    <n v="162.80000000000001"/>
    <n v="113.2"/>
    <n v="173"/>
    <n v="163.30000000000001"/>
    <n v="110.9"/>
    <n v="157.9"/>
    <n v="166"/>
    <n v="164.6"/>
    <n v="167.7"/>
  </r>
  <r>
    <x v="0"/>
    <n v="2022"/>
    <s v="April"/>
    <x v="3"/>
    <s v="20144Rural"/>
    <n v="151.80000000000001"/>
    <n v="209.7"/>
    <n v="164.5"/>
    <n v="163.80000000000001"/>
    <n v="207.4"/>
    <n v="169.7"/>
    <n v="153.6"/>
    <n v="165.1"/>
    <n v="118.2"/>
    <n v="182.9"/>
    <n v="172.4"/>
    <n v="178.9"/>
    <n v="168.6"/>
    <n v="115.70000000000002"/>
    <n v="192.8"/>
    <n v="177.5"/>
    <n v="175.1"/>
    <n v="177.1"/>
    <n v="169"/>
    <n v="115.22499999999999"/>
    <n v="173.3"/>
    <s v="NA"/>
    <n v="167.7"/>
    <n v="113.7"/>
    <n v="177"/>
    <n v="167.2"/>
    <n v="111.15"/>
    <n v="166.2"/>
    <n v="170.9"/>
    <n v="170.2"/>
    <n v="170.8"/>
  </r>
  <r>
    <x v="1"/>
    <n v="2022"/>
    <s v="April"/>
    <x v="3"/>
    <s v="20144Urban"/>
    <n v="155.4"/>
    <n v="215.8"/>
    <n v="164.6"/>
    <n v="164.2"/>
    <n v="186"/>
    <n v="175.9"/>
    <n v="190.7"/>
    <n v="164"/>
    <n v="120.5"/>
    <n v="178"/>
    <n v="157.5"/>
    <n v="183.3"/>
    <n v="174.5"/>
    <n v="115.69230769230771"/>
    <n v="197.1"/>
    <n v="168.4"/>
    <n v="154.5"/>
    <n v="166.3"/>
    <n v="168.4"/>
    <n v="113.4"/>
    <n v="170.5"/>
    <s v="167"/>
    <n v="159.80000000000001"/>
    <n v="113.4"/>
    <n v="169"/>
    <n v="162.19999999999999"/>
    <n v="111.1"/>
    <n v="159.30000000000001"/>
    <n v="164"/>
    <n v="163.1"/>
    <n v="169.2"/>
  </r>
  <r>
    <x v="2"/>
    <n v="2022"/>
    <s v="April"/>
    <x v="3"/>
    <s v="20144Rural+Urban"/>
    <n v="152.9"/>
    <n v="211.8"/>
    <n v="164.5"/>
    <n v="163.9"/>
    <n v="199.5"/>
    <n v="172.6"/>
    <n v="166.2"/>
    <n v="164.7"/>
    <n v="119"/>
    <n v="181.3"/>
    <n v="166.2"/>
    <n v="180.9"/>
    <n v="170.8"/>
    <n v="115.69999999999999"/>
    <n v="193.9"/>
    <n v="173.9"/>
    <n v="166.5"/>
    <n v="172.8"/>
    <n v="168.8"/>
    <n v="114.5"/>
    <n v="172.2"/>
    <s v="167"/>
    <n v="164"/>
    <n v="113.6"/>
    <n v="174"/>
    <n v="164.4"/>
    <n v="111.2"/>
    <n v="162.6"/>
    <n v="166.9"/>
    <n v="166.8"/>
    <n v="170.1"/>
  </r>
  <r>
    <x v="0"/>
    <n v="2022"/>
    <s v="May"/>
    <x v="4"/>
    <s v="20145Rural"/>
    <n v="152.9"/>
    <n v="214.7"/>
    <n v="161.4"/>
    <n v="164.6"/>
    <n v="209.9"/>
    <n v="168"/>
    <n v="160.4"/>
    <n v="165"/>
    <n v="118.9"/>
    <n v="186.6"/>
    <n v="173.2"/>
    <n v="180.4"/>
    <n v="170.8"/>
    <n v="116.45384615384614"/>
    <n v="192.9"/>
    <n v="179.3"/>
    <n v="177.2"/>
    <n v="179"/>
    <n v="168.5"/>
    <n v="115.72499999999999"/>
    <n v="175.3"/>
    <s v="NA"/>
    <n v="168.9"/>
    <n v="114.1"/>
    <n v="177.7"/>
    <n v="167.6"/>
    <n v="111.5"/>
    <n v="167.1"/>
    <n v="171.8"/>
    <n v="170.9"/>
    <n v="172.5"/>
  </r>
  <r>
    <x v="1"/>
    <n v="2022"/>
    <s v="May"/>
    <x v="4"/>
    <s v="20145Urban"/>
    <n v="156.69999999999999"/>
    <n v="221.2"/>
    <n v="164.1"/>
    <n v="165.4"/>
    <n v="189.5"/>
    <n v="174.5"/>
    <n v="203.2"/>
    <n v="164.1"/>
    <n v="121.2"/>
    <n v="181.4"/>
    <n v="158.5"/>
    <n v="184.9"/>
    <n v="177.5"/>
    <n v="117.33076923076925"/>
    <n v="197.5"/>
    <n v="170"/>
    <n v="155.9"/>
    <n v="167.8"/>
    <n v="168.2"/>
    <n v="113.8"/>
    <n v="173.5"/>
    <s v="167.5"/>
    <n v="161.1"/>
    <n v="114.1"/>
    <n v="170.1"/>
    <n v="163.19999999999999"/>
    <n v="111.35"/>
    <n v="159.4"/>
    <n v="165.2"/>
    <n v="163.80000000000001"/>
    <n v="170.8"/>
  </r>
  <r>
    <x v="2"/>
    <n v="2022"/>
    <s v="May"/>
    <x v="4"/>
    <s v="20145Rural+Urban"/>
    <n v="154.1"/>
    <n v="217"/>
    <n v="162.4"/>
    <n v="164.9"/>
    <n v="202.4"/>
    <n v="171"/>
    <n v="174.9"/>
    <n v="164.7"/>
    <n v="119.7"/>
    <n v="184.9"/>
    <n v="167.1"/>
    <n v="182.5"/>
    <n v="173.3"/>
    <n v="116.80769230769235"/>
    <n v="194.1"/>
    <n v="175.6"/>
    <n v="168.4"/>
    <n v="174.6"/>
    <n v="168.4"/>
    <n v="114.97499999999999"/>
    <n v="174.6"/>
    <s v="167.5"/>
    <n v="165.2"/>
    <n v="114.1"/>
    <n v="174.8"/>
    <n v="165.1"/>
    <n v="111.5"/>
    <n v="163"/>
    <n v="167.9"/>
    <n v="167.5"/>
    <n v="171.7"/>
  </r>
  <r>
    <x v="0"/>
    <n v="2022"/>
    <s v="June"/>
    <x v="5"/>
    <s v="20146Rural"/>
    <n v="153.80000000000001"/>
    <n v="217.2"/>
    <n v="169.6"/>
    <n v="165.4"/>
    <n v="208.1"/>
    <n v="165.8"/>
    <n v="167.3"/>
    <n v="164.6"/>
    <n v="119.1"/>
    <n v="188.9"/>
    <n v="174.2"/>
    <n v="181.9"/>
    <n v="172.4"/>
    <n v="117.36153846153844"/>
    <n v="192.9"/>
    <n v="180.7"/>
    <n v="178.7"/>
    <n v="180.4"/>
    <n v="169.5"/>
    <n v="116.075"/>
    <n v="176.7"/>
    <s v="NA"/>
    <n v="170.3"/>
    <n v="114.9"/>
    <n v="178.2"/>
    <n v="168"/>
    <n v="112.1"/>
    <n v="165.5"/>
    <n v="172.6"/>
    <n v="171"/>
    <n v="173.6"/>
  </r>
  <r>
    <x v="1"/>
    <n v="2022"/>
    <s v="June"/>
    <x v="5"/>
    <s v="20146Urban"/>
    <n v="157.5"/>
    <n v="223.4"/>
    <n v="172.8"/>
    <n v="166.4"/>
    <n v="188.6"/>
    <n v="174.1"/>
    <n v="211.5"/>
    <n v="163.6"/>
    <n v="121.4"/>
    <n v="183.5"/>
    <n v="159.1"/>
    <n v="186.3"/>
    <n v="179.3"/>
    <n v="119"/>
    <n v="198.3"/>
    <n v="171.6"/>
    <n v="157.4"/>
    <n v="169.4"/>
    <n v="169.2"/>
    <n v="114"/>
    <n v="174.9"/>
    <s v="166.8"/>
    <n v="162.1"/>
    <n v="114.3"/>
    <n v="170.9"/>
    <n v="164.1"/>
    <n v="111.6"/>
    <n v="157.19999999999999"/>
    <n v="166.5"/>
    <n v="163.80000000000001"/>
    <n v="171.4"/>
  </r>
  <r>
    <x v="2"/>
    <n v="2022"/>
    <s v="June"/>
    <x v="5"/>
    <s v="20146Rural+Urban"/>
    <n v="155"/>
    <n v="219.4"/>
    <n v="170.8"/>
    <n v="165.8"/>
    <n v="200.9"/>
    <n v="169.7"/>
    <n v="182.3"/>
    <n v="164.3"/>
    <n v="119.9"/>
    <n v="187.1"/>
    <n v="167.9"/>
    <n v="183.9"/>
    <n v="174.9"/>
    <n v="117.9769230769231"/>
    <n v="194.3"/>
    <n v="177.1"/>
    <n v="169.9"/>
    <n v="176"/>
    <n v="169.4"/>
    <n v="115.25"/>
    <n v="176"/>
    <s v="166.8"/>
    <n v="166.4"/>
    <n v="114.6"/>
    <n v="175.4"/>
    <n v="165.8"/>
    <n v="111.94999999999999"/>
    <n v="161.1"/>
    <n v="169"/>
    <n v="167.5"/>
    <n v="172.6"/>
  </r>
  <r>
    <x v="0"/>
    <n v="2022"/>
    <s v="July"/>
    <x v="6"/>
    <s v="20147Rural"/>
    <n v="155.19999999999999"/>
    <n v="210.8"/>
    <n v="174.3"/>
    <n v="166.3"/>
    <n v="202.2"/>
    <n v="169.6"/>
    <n v="168.6"/>
    <n v="164.4"/>
    <n v="119.2"/>
    <n v="191.8"/>
    <n v="174.5"/>
    <n v="183.1"/>
    <n v="172.5"/>
    <n v="120.24615384615385"/>
    <n v="193.2"/>
    <n v="182"/>
    <n v="180.3"/>
    <n v="181.7"/>
    <n v="169.7"/>
    <n v="117.02500000000001"/>
    <n v="179.6"/>
    <s v="NA"/>
    <n v="171.3"/>
    <n v="115.4"/>
    <n v="178.8"/>
    <n v="168.6"/>
    <n v="112.6"/>
    <n v="166.3"/>
    <n v="174.7"/>
    <n v="171.8"/>
    <n v="174.3"/>
  </r>
  <r>
    <x v="1"/>
    <n v="2022"/>
    <s v="July"/>
    <x v="6"/>
    <s v="20147Urban"/>
    <n v="159.30000000000001"/>
    <n v="217.1"/>
    <n v="176.6"/>
    <n v="167.1"/>
    <n v="184.8"/>
    <n v="179.5"/>
    <n v="208.5"/>
    <n v="164"/>
    <n v="121.5"/>
    <n v="186.3"/>
    <n v="159.80000000000001"/>
    <n v="187.7"/>
    <n v="179.4"/>
    <n v="123.03846153846153"/>
    <n v="198.6"/>
    <n v="172.7"/>
    <n v="158.69999999999999"/>
    <n v="170.6"/>
    <n v="169.8"/>
    <n v="114.675"/>
    <n v="179.5"/>
    <s v="167.8"/>
    <n v="163.1"/>
    <n v="114.9"/>
    <n v="171.7"/>
    <n v="164.6"/>
    <n v="111.95"/>
    <n v="157.4"/>
    <n v="169.1"/>
    <n v="164.7"/>
    <n v="172.3"/>
  </r>
  <r>
    <x v="2"/>
    <n v="2022"/>
    <s v="July"/>
    <x v="6"/>
    <s v="20147Rural+Urban"/>
    <n v="156.5"/>
    <n v="213"/>
    <n v="175.2"/>
    <n v="166.6"/>
    <n v="195.8"/>
    <n v="174.2"/>
    <n v="182.1"/>
    <n v="164.3"/>
    <n v="120"/>
    <n v="190"/>
    <n v="168.4"/>
    <n v="185.2"/>
    <n v="175"/>
    <n v="121.25384615384615"/>
    <n v="194.6"/>
    <n v="178.3"/>
    <n v="171.3"/>
    <n v="177.3"/>
    <n v="169.7"/>
    <n v="116.05"/>
    <n v="179.6"/>
    <s v="167.8"/>
    <n v="167.4"/>
    <n v="115.2"/>
    <n v="176.1"/>
    <n v="166.3"/>
    <n v="112.4"/>
    <n v="161.6"/>
    <n v="171.4"/>
    <n v="168.4"/>
    <n v="173.4"/>
  </r>
  <r>
    <x v="0"/>
    <n v="2022"/>
    <s v="August"/>
    <x v="7"/>
    <s v="20148Rural"/>
    <n v="159.5"/>
    <n v="204.1"/>
    <n v="168.3"/>
    <n v="167.9"/>
    <n v="198.1"/>
    <n v="169.2"/>
    <n v="173.1"/>
    <n v="167.1"/>
    <n v="120.2"/>
    <n v="195.6"/>
    <n v="174.8"/>
    <n v="184"/>
    <n v="173.9"/>
    <n v="121.71538461538459"/>
    <n v="193.7"/>
    <n v="183.2"/>
    <n v="181.7"/>
    <n v="183"/>
    <n v="171.1"/>
    <n v="117.44999999999999"/>
    <n v="179.1"/>
    <s v="NA"/>
    <n v="172.3"/>
    <n v="115.9"/>
    <n v="179.4"/>
    <n v="169.3"/>
    <n v="113.1"/>
    <n v="166.6"/>
    <n v="175.7"/>
    <n v="172.6"/>
    <n v="175.3"/>
  </r>
  <r>
    <x v="1"/>
    <n v="2022"/>
    <s v="August"/>
    <x v="7"/>
    <s v="20148Urban"/>
    <n v="162.1"/>
    <n v="210.9"/>
    <n v="170.6"/>
    <n v="168.4"/>
    <n v="182.5"/>
    <n v="177.1"/>
    <n v="213.1"/>
    <n v="167.3"/>
    <n v="122.2"/>
    <n v="189.7"/>
    <n v="160.5"/>
    <n v="188.9"/>
    <n v="180.4"/>
    <n v="124.38461538461539"/>
    <n v="198.7"/>
    <n v="173.7"/>
    <n v="160"/>
    <n v="171.6"/>
    <n v="171.4"/>
    <n v="115.27500000000001"/>
    <n v="178.4"/>
    <s v="169"/>
    <n v="164.2"/>
    <n v="115.3"/>
    <n v="172.6"/>
    <n v="165.1"/>
    <n v="112.55000000000001"/>
    <n v="157.69999999999999"/>
    <n v="169.9"/>
    <n v="165.4"/>
    <n v="173.1"/>
  </r>
  <r>
    <x v="2"/>
    <n v="2022"/>
    <s v="August"/>
    <x v="7"/>
    <s v="20148Rural+Urban"/>
    <n v="160.30000000000001"/>
    <n v="206.5"/>
    <n v="169.2"/>
    <n v="168.1"/>
    <n v="192.4"/>
    <n v="172.9"/>
    <n v="186.7"/>
    <n v="167.2"/>
    <n v="120.9"/>
    <n v="193.6"/>
    <n v="168.8"/>
    <n v="186.3"/>
    <n v="176.3"/>
    <n v="122.65384615384613"/>
    <n v="195"/>
    <n v="179.5"/>
    <n v="172.7"/>
    <n v="178.5"/>
    <n v="171.2"/>
    <n v="116.57499999999999"/>
    <n v="178.8"/>
    <s v="169"/>
    <n v="168.5"/>
    <n v="115.6"/>
    <n v="176.8"/>
    <n v="166.9"/>
    <n v="112.94999999999999"/>
    <n v="161.9"/>
    <n v="172.3"/>
    <n v="169.1"/>
    <n v="174.3"/>
  </r>
  <r>
    <x v="0"/>
    <n v="2022"/>
    <s v="September"/>
    <x v="8"/>
    <s v="20149Rural"/>
    <n v="162.9"/>
    <n v="206.7"/>
    <n v="169"/>
    <n v="169.5"/>
    <n v="194.1"/>
    <n v="164.1"/>
    <n v="176.9"/>
    <n v="169"/>
    <n v="120.8"/>
    <n v="199.1"/>
    <n v="175.4"/>
    <n v="184.8"/>
    <n v="175.5"/>
    <n v="121.78461538461539"/>
    <n v="194.5"/>
    <n v="184.7"/>
    <n v="183.3"/>
    <n v="184.5"/>
    <n v="170.8"/>
    <n v="117.82499999999999"/>
    <n v="179.7"/>
    <s v="NA"/>
    <n v="173.6"/>
    <n v="116.7"/>
    <n v="180.2"/>
    <n v="170"/>
    <n v="113.55"/>
    <n v="166.9"/>
    <n v="176.2"/>
    <n v="173.1"/>
    <n v="176.4"/>
  </r>
  <r>
    <x v="1"/>
    <n v="2022"/>
    <s v="September"/>
    <x v="8"/>
    <s v="20149Urban"/>
    <n v="164.9"/>
    <n v="213.7"/>
    <n v="170.9"/>
    <n v="170.1"/>
    <n v="179.3"/>
    <n v="167.5"/>
    <n v="220.8"/>
    <n v="169.2"/>
    <n v="123.1"/>
    <n v="193.6"/>
    <n v="161.1"/>
    <n v="190.4"/>
    <n v="181.8"/>
    <n v="122.59230769230771"/>
    <n v="199.7"/>
    <n v="175"/>
    <n v="161.69999999999999"/>
    <n v="173"/>
    <n v="171.1"/>
    <n v="115.52500000000001"/>
    <n v="179.2"/>
    <s v="169.5"/>
    <n v="165"/>
    <n v="115.5"/>
    <n v="173.8"/>
    <n v="165.8"/>
    <n v="112.85"/>
    <n v="158.19999999999999"/>
    <n v="170.9"/>
    <n v="166.1"/>
    <n v="174.1"/>
  </r>
  <r>
    <x v="2"/>
    <n v="2022"/>
    <s v="September"/>
    <x v="8"/>
    <s v="20149Rural+Urban"/>
    <n v="163.5"/>
    <n v="209.2"/>
    <n v="169.7"/>
    <n v="169.7"/>
    <n v="188.7"/>
    <n v="165.7"/>
    <n v="191.8"/>
    <n v="169.1"/>
    <n v="121.6"/>
    <n v="197.3"/>
    <n v="169.4"/>
    <n v="187.4"/>
    <n v="177.8"/>
    <n v="122.00769230769228"/>
    <n v="195.9"/>
    <n v="180.9"/>
    <n v="174.3"/>
    <n v="179.9"/>
    <n v="170.9"/>
    <n v="116.875"/>
    <n v="179.5"/>
    <s v="169.5"/>
    <n v="169.5"/>
    <n v="116.1"/>
    <n v="177.8"/>
    <n v="167.6"/>
    <n v="113.4"/>
    <n v="162.30000000000001"/>
    <n v="173.1"/>
    <n v="169.7"/>
    <n v="175.3"/>
  </r>
  <r>
    <x v="0"/>
    <n v="2022"/>
    <s v="October"/>
    <x v="9"/>
    <s v="201410Rural"/>
    <n v="164.7"/>
    <n v="208.8"/>
    <n v="170.3"/>
    <n v="170.9"/>
    <n v="191.6"/>
    <n v="162.19999999999999"/>
    <n v="184.8"/>
    <n v="169.7"/>
    <n v="121.1"/>
    <n v="201.6"/>
    <n v="175.8"/>
    <n v="185.6"/>
    <n v="177.4"/>
    <n v="121.63076923076922"/>
    <n v="194.9"/>
    <n v="186.1"/>
    <n v="184.4"/>
    <n v="185.9"/>
    <n v="172"/>
    <n v="118.65"/>
    <n v="180.8"/>
    <s v="NA"/>
    <n v="174.4"/>
    <n v="117.5"/>
    <n v="181.2"/>
    <n v="170.6"/>
    <n v="114.15"/>
    <n v="167.4"/>
    <n v="176.5"/>
    <n v="173.9"/>
    <n v="177.9"/>
  </r>
  <r>
    <x v="1"/>
    <n v="2022"/>
    <s v="October"/>
    <x v="9"/>
    <s v="201410Urban"/>
    <n v="166.4"/>
    <n v="214.9"/>
    <n v="171.9"/>
    <n v="171"/>
    <n v="177.7"/>
    <n v="165.7"/>
    <n v="228.6"/>
    <n v="169.9"/>
    <n v="123.4"/>
    <n v="196.4"/>
    <n v="161.6"/>
    <n v="191.5"/>
    <n v="183.3"/>
    <n v="122.11538461538461"/>
    <n v="200.1"/>
    <n v="175.5"/>
    <n v="162.6"/>
    <n v="173.6"/>
    <n v="172.3"/>
    <n v="115.875"/>
    <n v="180"/>
    <s v="171.2"/>
    <n v="166"/>
    <n v="115.8"/>
    <n v="174.7"/>
    <n v="166.3"/>
    <n v="113.1"/>
    <n v="158.80000000000001"/>
    <n v="171.2"/>
    <n v="166.8"/>
    <n v="175.3"/>
  </r>
  <r>
    <x v="2"/>
    <n v="2022"/>
    <s v="October"/>
    <x v="9"/>
    <s v="201410Rural+Urban"/>
    <n v="165.2"/>
    <n v="210.9"/>
    <n v="170.9"/>
    <n v="170.9"/>
    <n v="186.5"/>
    <n v="163.80000000000001"/>
    <n v="199.7"/>
    <n v="169.8"/>
    <n v="121.9"/>
    <n v="199.9"/>
    <n v="169.9"/>
    <n v="188.3"/>
    <n v="179.6"/>
    <n v="121.74615384615385"/>
    <n v="196.3"/>
    <n v="181.9"/>
    <n v="175.3"/>
    <n v="181"/>
    <n v="172.1"/>
    <n v="117.55000000000001"/>
    <n v="180.5"/>
    <s v="171.2"/>
    <n v="170.4"/>
    <n v="116.7"/>
    <n v="178.7"/>
    <n v="168.2"/>
    <n v="113.8"/>
    <n v="162.9"/>
    <n v="173.4"/>
    <n v="170.5"/>
    <n v="176.7"/>
  </r>
  <r>
    <x v="0"/>
    <n v="2022"/>
    <s v="November"/>
    <x v="10"/>
    <s v="201411Rural"/>
    <n v="166.9"/>
    <n v="207.2"/>
    <n v="180.2"/>
    <n v="172.3"/>
    <n v="194"/>
    <n v="159.1"/>
    <n v="171.6"/>
    <n v="170.2"/>
    <n v="121.5"/>
    <n v="204.8"/>
    <n v="176.4"/>
    <n v="186.9"/>
    <n v="176.6"/>
    <n v="121.69230769230769"/>
    <n v="195.5"/>
    <n v="187.2"/>
    <n v="185.2"/>
    <n v="186.9"/>
    <n v="173.4"/>
    <n v="118.87500000000001"/>
    <n v="181.9"/>
    <s v="NA"/>
    <n v="175.5"/>
    <n v="118.1"/>
    <n v="182.3"/>
    <n v="170.8"/>
    <n v="114.6"/>
    <n v="167.5"/>
    <n v="176.9"/>
    <n v="174.6"/>
    <n v="177.8"/>
  </r>
  <r>
    <x v="1"/>
    <n v="2022"/>
    <s v="November"/>
    <x v="10"/>
    <s v="201411Urban"/>
    <n v="168.4"/>
    <n v="213.4"/>
    <n v="183.2"/>
    <n v="172.3"/>
    <n v="180"/>
    <n v="162.6"/>
    <n v="205.5"/>
    <n v="171"/>
    <n v="123.4"/>
    <n v="198.8"/>
    <n v="162.1"/>
    <n v="192.4"/>
    <n v="181.3"/>
    <n v="122.13846153846154"/>
    <n v="200.6"/>
    <n v="176.7"/>
    <n v="163.5"/>
    <n v="174.7"/>
    <n v="173.8"/>
    <n v="116.19999999999999"/>
    <n v="180.3"/>
    <s v="171.8"/>
    <n v="166.9"/>
    <n v="116.4"/>
    <n v="175.8"/>
    <n v="166.7"/>
    <n v="113.5"/>
    <n v="158.9"/>
    <n v="171.5"/>
    <n v="167.4"/>
    <n v="174.1"/>
  </r>
  <r>
    <x v="2"/>
    <n v="2022"/>
    <s v="November"/>
    <x v="10"/>
    <s v="201411Rural+Urban"/>
    <n v="167.4"/>
    <n v="209.4"/>
    <n v="181.4"/>
    <n v="172.3"/>
    <n v="188.9"/>
    <n v="160.69999999999999"/>
    <n v="183.1"/>
    <n v="170.5"/>
    <n v="122.1"/>
    <n v="202.8"/>
    <n v="170.4"/>
    <n v="189.5"/>
    <n v="178.3"/>
    <n v="121.78461538461539"/>
    <n v="196.9"/>
    <n v="183.1"/>
    <n v="176.2"/>
    <n v="182.1"/>
    <n v="173.6"/>
    <n v="117.80000000000001"/>
    <n v="181.3"/>
    <s v="171.8"/>
    <n v="171.4"/>
    <n v="117.3"/>
    <n v="179.8"/>
    <n v="168.5"/>
    <n v="114.25"/>
    <n v="163"/>
    <n v="173.7"/>
    <n v="171.1"/>
    <n v="176.5"/>
  </r>
  <r>
    <x v="0"/>
    <n v="2022"/>
    <s v="December"/>
    <x v="11"/>
    <s v="201412Rural"/>
    <n v="168.8"/>
    <n v="206.9"/>
    <n v="189.1"/>
    <n v="173.4"/>
    <n v="193.9"/>
    <n v="156.69999999999999"/>
    <n v="150.19999999999999"/>
    <n v="170.5"/>
    <n v="121.2"/>
    <n v="207.5"/>
    <n v="176.8"/>
    <n v="187.7"/>
    <n v="174.4"/>
    <n v="120.73846153846154"/>
    <n v="195.9"/>
    <n v="188.1"/>
    <n v="185.9"/>
    <n v="187.8"/>
    <n v="175.7"/>
    <n v="119.27500000000001"/>
    <n v="182.8"/>
    <s v="NA"/>
    <n v="176.4"/>
    <n v="118.2"/>
    <n v="183.5"/>
    <n v="171.2"/>
    <n v="114.75"/>
    <n v="167.8"/>
    <n v="177.3"/>
    <n v="175.5"/>
    <n v="177.1"/>
  </r>
  <r>
    <x v="1"/>
    <n v="2022"/>
    <s v="December"/>
    <x v="11"/>
    <s v="201412Urban"/>
    <n v="170.2"/>
    <n v="212.9"/>
    <n v="191.9"/>
    <n v="173.9"/>
    <n v="179.1"/>
    <n v="159.5"/>
    <n v="178.7"/>
    <n v="171.3"/>
    <n v="123.1"/>
    <n v="200.5"/>
    <n v="162.80000000000001"/>
    <n v="193.3"/>
    <n v="178.6"/>
    <n v="121.32307692307691"/>
    <n v="201.1"/>
    <n v="177.7"/>
    <n v="164.5"/>
    <n v="175.7"/>
    <n v="176"/>
    <n v="116.72499999999999"/>
    <n v="180.6"/>
    <s v="170.7"/>
    <n v="167.3"/>
    <n v="116.8"/>
    <n v="177.2"/>
    <n v="167.1"/>
    <n v="113.75"/>
    <n v="159.4"/>
    <n v="171.8"/>
    <n v="168.2"/>
    <n v="174.1"/>
  </r>
  <r>
    <x v="2"/>
    <n v="2022"/>
    <s v="December"/>
    <x v="11"/>
    <s v="201412Rural+Urban"/>
    <n v="169.2"/>
    <n v="209"/>
    <n v="190.2"/>
    <n v="173.6"/>
    <n v="188.5"/>
    <n v="158"/>
    <n v="159.9"/>
    <n v="170.8"/>
    <n v="121.8"/>
    <n v="205.2"/>
    <n v="171"/>
    <n v="190.3"/>
    <n v="175.9"/>
    <n v="120.89999999999999"/>
    <n v="197.3"/>
    <n v="184"/>
    <n v="177"/>
    <n v="183"/>
    <n v="175.8"/>
    <n v="118.25"/>
    <n v="182"/>
    <s v="170.7"/>
    <n v="172.1"/>
    <n v="117.5"/>
    <n v="181.1"/>
    <n v="168.9"/>
    <n v="114.5"/>
    <n v="163.4"/>
    <n v="174.1"/>
    <n v="172"/>
    <n v="175.7"/>
  </r>
  <r>
    <x v="0"/>
    <n v="2023"/>
    <s v="January"/>
    <x v="0"/>
    <s v="20151Rural"/>
    <n v="174"/>
    <n v="208.3"/>
    <n v="192.9"/>
    <n v="174.3"/>
    <n v="192.6"/>
    <n v="156.30000000000001"/>
    <n v="142.9"/>
    <n v="170.7"/>
    <n v="120.3"/>
    <n v="210.5"/>
    <n v="176.9"/>
    <n v="188.5"/>
    <n v="175"/>
    <n v="120.62307692307692"/>
    <n v="196.9"/>
    <n v="189"/>
    <n v="186.3"/>
    <n v="188.6"/>
    <n v="178.4"/>
    <n v="120.05"/>
    <n v="183.2"/>
    <s v="NA"/>
    <n v="177.2"/>
    <n v="118.9"/>
    <n v="184.7"/>
    <n v="171.8"/>
    <n v="115.3"/>
    <n v="168.2"/>
    <n v="177.8"/>
    <n v="176.5"/>
    <n v="177.8"/>
  </r>
  <r>
    <x v="1"/>
    <n v="2023"/>
    <s v="January"/>
    <x v="0"/>
    <s v="20151Urban"/>
    <n v="173.3"/>
    <n v="215.2"/>
    <n v="197"/>
    <n v="175.2"/>
    <n v="178"/>
    <n v="160.5"/>
    <n v="175.3"/>
    <n v="171.2"/>
    <n v="122.7"/>
    <n v="204.3"/>
    <n v="163.69999999999999"/>
    <n v="194.3"/>
    <n v="179.5"/>
    <n v="121.14615384615384"/>
    <n v="201.6"/>
    <n v="178.7"/>
    <n v="165.3"/>
    <n v="176.6"/>
    <n v="178.8"/>
    <n v="117.17500000000001"/>
    <n v="180.1"/>
    <s v="172.1"/>
    <n v="168"/>
    <n v="117.2"/>
    <n v="178.5"/>
    <n v="167.8"/>
    <n v="114.15"/>
    <n v="159.5"/>
    <n v="171.8"/>
    <n v="168.9"/>
    <n v="174.9"/>
  </r>
  <r>
    <x v="2"/>
    <n v="2023"/>
    <s v="January"/>
    <x v="0"/>
    <s v="20151Rural+Urban"/>
    <n v="173.8"/>
    <n v="210.7"/>
    <n v="194.5"/>
    <n v="174.6"/>
    <n v="187.2"/>
    <n v="158.30000000000001"/>
    <n v="153.9"/>
    <n v="170.9"/>
    <n v="121.1"/>
    <n v="208.4"/>
    <n v="171.4"/>
    <n v="191.2"/>
    <n v="176.7"/>
    <n v="120.71538461538461"/>
    <n v="198.2"/>
    <n v="184.9"/>
    <n v="177.6"/>
    <n v="183.8"/>
    <n v="178.6"/>
    <n v="118.89999999999999"/>
    <n v="182"/>
    <s v="172.1"/>
    <n v="172.9"/>
    <n v="118.1"/>
    <n v="182.3"/>
    <n v="169.5"/>
    <n v="114.9"/>
    <n v="163.6"/>
    <n v="174.3"/>
    <n v="172.8"/>
    <n v="176.5"/>
  </r>
  <r>
    <x v="0"/>
    <n v="2023"/>
    <s v="February"/>
    <x v="1"/>
    <s v="20152Rural"/>
    <n v="174.2"/>
    <n v="205.2"/>
    <n v="173.9"/>
    <n v="177"/>
    <n v="183.4"/>
    <n v="167.2"/>
    <n v="140.9"/>
    <n v="170.4"/>
    <n v="119.1"/>
    <n v="212.1"/>
    <n v="177.6"/>
    <n v="189.9"/>
    <n v="174.8"/>
    <n v="120.81538461538459"/>
    <n v="198.3"/>
    <n v="190"/>
    <n v="187"/>
    <n v="189.6"/>
    <n v="180.7"/>
    <n v="120.97500000000001"/>
    <n v="181.6"/>
    <s v="NA"/>
    <n v="178.6"/>
    <n v="119.6"/>
    <n v="186.6"/>
    <n v="172.8"/>
    <n v="116.25"/>
    <n v="169"/>
    <n v="178.5"/>
    <n v="177.9"/>
    <n v="178"/>
  </r>
  <r>
    <x v="1"/>
    <n v="2023"/>
    <s v="February"/>
    <x v="1"/>
    <s v="20152Urban"/>
    <n v="174.7"/>
    <n v="212.2"/>
    <n v="177.2"/>
    <n v="177.9"/>
    <n v="172.2"/>
    <n v="172.1"/>
    <n v="175.8"/>
    <n v="172.2"/>
    <n v="121.9"/>
    <n v="204.8"/>
    <n v="164.9"/>
    <n v="196.6"/>
    <n v="180.7"/>
    <n v="120.85384615384616"/>
    <n v="202.7"/>
    <n v="180.3"/>
    <n v="167"/>
    <n v="178.2"/>
    <n v="181.4"/>
    <n v="117.52499999999999"/>
    <n v="182.8"/>
    <s v="173.5"/>
    <n v="169.2"/>
    <n v="117.7"/>
    <n v="180.8"/>
    <n v="168.4"/>
    <n v="114.5"/>
    <n v="159.80000000000001"/>
    <n v="172.5"/>
    <n v="170"/>
    <n v="176.3"/>
  </r>
  <r>
    <x v="2"/>
    <n v="2023"/>
    <s v="February"/>
    <x v="1"/>
    <s v="20152Rural+Urban"/>
    <n v="174.4"/>
    <n v="207.7"/>
    <n v="175.2"/>
    <n v="177.3"/>
    <n v="179.3"/>
    <n v="169.5"/>
    <n v="152.69999999999999"/>
    <n v="171"/>
    <n v="120"/>
    <n v="209.7"/>
    <n v="172.3"/>
    <n v="193"/>
    <n v="177"/>
    <n v="120.72307692307689"/>
    <n v="199.5"/>
    <n v="186.2"/>
    <n v="178.7"/>
    <n v="185.1"/>
    <n v="181"/>
    <n v="119.6"/>
    <n v="182.1"/>
    <s v="173.5"/>
    <n v="174.2"/>
    <n v="118.7"/>
    <n v="184.4"/>
    <n v="170.3"/>
    <n v="115.6"/>
    <n v="164.2"/>
    <n v="175"/>
    <n v="174.1"/>
    <n v="177.2"/>
  </r>
  <r>
    <x v="0"/>
    <n v="2023"/>
    <s v="March"/>
    <x v="2"/>
    <s v="20153Rural"/>
    <n v="174.3"/>
    <n v="205.2"/>
    <n v="173.9"/>
    <n v="177"/>
    <n v="183.3"/>
    <n v="167.2"/>
    <n v="140.9"/>
    <n v="170.5"/>
    <n v="119.1"/>
    <n v="212.1"/>
    <n v="177.6"/>
    <n v="189.9"/>
    <n v="174.8"/>
    <n v="120.88461538461539"/>
    <n v="198.4"/>
    <n v="190"/>
    <n v="187"/>
    <n v="189.6"/>
    <n v="180.7"/>
    <n v="121.3"/>
    <n v="181.4"/>
    <s v="NA"/>
    <n v="178.6"/>
    <n v="120.2"/>
    <n v="186.6"/>
    <n v="172.8"/>
    <n v="116.85"/>
    <n v="169"/>
    <n v="178.5"/>
    <n v="177.9"/>
    <n v="178"/>
  </r>
  <r>
    <x v="1"/>
    <n v="2023"/>
    <s v="March"/>
    <x v="2"/>
    <s v="20153Urban"/>
    <n v="174.7"/>
    <n v="212.2"/>
    <n v="177.2"/>
    <n v="177.9"/>
    <n v="172.2"/>
    <n v="172.1"/>
    <n v="175.9"/>
    <n v="172.2"/>
    <n v="121.9"/>
    <n v="204.8"/>
    <n v="164.9"/>
    <n v="196.6"/>
    <n v="180.8"/>
    <n v="120.61538461538463"/>
    <n v="202.7"/>
    <n v="180.2"/>
    <n v="167"/>
    <n v="178.2"/>
    <n v="181.5"/>
    <n v="117.7"/>
    <n v="182.6"/>
    <s v="173.5"/>
    <n v="169.2"/>
    <n v="118"/>
    <n v="180.8"/>
    <n v="168.4"/>
    <n v="114.85"/>
    <n v="159.80000000000001"/>
    <n v="172.5"/>
    <n v="170"/>
    <n v="176.3"/>
  </r>
  <r>
    <x v="2"/>
    <n v="2023"/>
    <s v="March"/>
    <x v="2"/>
    <s v="20153Rural+Urban"/>
    <n v="174.4"/>
    <n v="207.7"/>
    <n v="175.2"/>
    <n v="177.3"/>
    <n v="179.2"/>
    <n v="169.5"/>
    <n v="152.80000000000001"/>
    <n v="171.1"/>
    <n v="120"/>
    <n v="209.7"/>
    <n v="172.3"/>
    <n v="193"/>
    <n v="177"/>
    <n v="120.69999999999999"/>
    <n v="199.5"/>
    <n v="186.1"/>
    <n v="178.7"/>
    <n v="185.1"/>
    <n v="181"/>
    <n v="119.85"/>
    <n v="181.9"/>
    <s v="173.5"/>
    <n v="174.2"/>
    <n v="119.2"/>
    <n v="184.4"/>
    <n v="170.3"/>
    <n v="116.05000000000001"/>
    <n v="164.2"/>
    <n v="175"/>
    <n v="174.1"/>
    <n v="177.2"/>
  </r>
  <r>
    <x v="0"/>
    <n v="2023"/>
    <s v="April"/>
    <x v="3"/>
    <s v="20154Rural"/>
    <n v="173.3"/>
    <n v="206.9"/>
    <n v="167.9"/>
    <n v="178.2"/>
    <n v="178.5"/>
    <n v="173.7"/>
    <n v="142.80000000000001"/>
    <n v="172.8"/>
    <n v="120.4"/>
    <n v="215.5"/>
    <n v="178.2"/>
    <n v="190.5"/>
    <n v="175.5"/>
    <n v="121.32307692307693"/>
    <n v="199.5"/>
    <n v="190.7"/>
    <n v="187.3"/>
    <n v="190.2"/>
    <n v="183.8"/>
    <n v="121.82499999999999"/>
    <n v="181.5"/>
    <s v="NA"/>
    <n v="179.1"/>
    <n v="120.9"/>
    <n v="187.2"/>
    <n v="173.2"/>
    <n v="117.4"/>
    <n v="169.4"/>
    <n v="179.4"/>
    <n v="178.9"/>
    <n v="178.8"/>
  </r>
  <r>
    <x v="1"/>
    <n v="2023"/>
    <s v="April"/>
    <x v="3"/>
    <s v="20154Urban"/>
    <n v="174.8"/>
    <n v="213.7"/>
    <n v="172.4"/>
    <n v="178.8"/>
    <n v="168.7"/>
    <n v="179.2"/>
    <n v="179.9"/>
    <n v="174.7"/>
    <n v="123.1"/>
    <n v="207.8"/>
    <n v="165.5"/>
    <n v="197"/>
    <n v="182.1"/>
    <n v="121.23846153846154"/>
    <n v="203.5"/>
    <n v="181"/>
    <n v="167.7"/>
    <n v="178.9"/>
    <n v="184.4"/>
    <n v="118.10000000000001"/>
    <n v="182.1"/>
    <s v="175.2"/>
    <n v="169.6"/>
    <n v="118.4"/>
    <n v="181.5"/>
    <n v="168.8"/>
    <n v="115.1"/>
    <n v="160.1"/>
    <n v="174.2"/>
    <n v="170.9"/>
    <n v="177.4"/>
  </r>
  <r>
    <x v="2"/>
    <n v="2023"/>
    <s v="April"/>
    <x v="3"/>
    <s v="20154Rural+Urban"/>
    <n v="173.8"/>
    <n v="209.3"/>
    <n v="169.6"/>
    <n v="178.4"/>
    <n v="174.9"/>
    <n v="176.3"/>
    <n v="155.4"/>
    <n v="173.4"/>
    <n v="121.3"/>
    <n v="212.9"/>
    <n v="172.9"/>
    <n v="193.5"/>
    <n v="177.9"/>
    <n v="121.20769230769231"/>
    <n v="200.6"/>
    <n v="186.9"/>
    <n v="179.2"/>
    <n v="185.7"/>
    <n v="184"/>
    <n v="120.325"/>
    <n v="181.7"/>
    <s v="175.2"/>
    <n v="174.6"/>
    <n v="119.7"/>
    <n v="185"/>
    <n v="170.7"/>
    <n v="116.5"/>
    <n v="164.5"/>
    <n v="176.4"/>
    <n v="175"/>
    <n v="178.1"/>
  </r>
  <r>
    <x v="0"/>
    <n v="2023"/>
    <s v="May"/>
    <x v="4"/>
    <s v="20155Rural"/>
    <n v="173.2"/>
    <n v="211.5"/>
    <n v="171"/>
    <n v="179.6"/>
    <n v="173.3"/>
    <n v="169"/>
    <n v="148.69999999999999"/>
    <n v="174.9"/>
    <n v="121.9"/>
    <n v="221"/>
    <n v="178.7"/>
    <n v="191.1"/>
    <n v="176.8"/>
    <n v="122.13076923076923"/>
    <n v="199.9"/>
    <n v="191.2"/>
    <n v="187.9"/>
    <n v="190.8"/>
    <n v="184.9"/>
    <n v="122.625"/>
    <n v="182.5"/>
    <s v="NA"/>
    <n v="179.8"/>
    <n v="121.5"/>
    <n v="187.8"/>
    <n v="173.8"/>
    <n v="118.05000000000001"/>
    <n v="169.7"/>
    <n v="180.3"/>
    <n v="179.5"/>
    <n v="179.8"/>
  </r>
  <r>
    <x v="1"/>
    <n v="2023"/>
    <s v="May"/>
    <x v="4"/>
    <s v="20155Urban"/>
    <n v="174.7"/>
    <n v="219.4"/>
    <n v="176.7"/>
    <n v="179.4"/>
    <n v="164.4"/>
    <n v="175.8"/>
    <n v="185"/>
    <n v="176.9"/>
    <n v="124.2"/>
    <n v="211.9"/>
    <n v="165.9"/>
    <n v="197.7"/>
    <n v="183.1"/>
    <n v="122.9923076923077"/>
    <n v="204.2"/>
    <n v="181.3"/>
    <n v="168.1"/>
    <n v="179.3"/>
    <n v="185.6"/>
    <n v="118.44999999999999"/>
    <n v="183.4"/>
    <s v="175.6"/>
    <n v="170.1"/>
    <n v="118.7"/>
    <n v="182.2"/>
    <n v="169.2"/>
    <n v="115.45"/>
    <n v="160.4"/>
    <n v="174.8"/>
    <n v="171.6"/>
    <n v="178.2"/>
  </r>
  <r>
    <x v="2"/>
    <n v="2023"/>
    <s v="May"/>
    <x v="4"/>
    <s v="20155Rural+Urban"/>
    <n v="173.7"/>
    <n v="214.3"/>
    <n v="173.2"/>
    <n v="179.5"/>
    <n v="170"/>
    <n v="172.2"/>
    <n v="161"/>
    <n v="175.6"/>
    <n v="122.7"/>
    <n v="218"/>
    <n v="173.4"/>
    <n v="194.2"/>
    <n v="179.1"/>
    <n v="122.33846153846154"/>
    <n v="201"/>
    <n v="187.3"/>
    <n v="179.7"/>
    <n v="186.2"/>
    <n v="185.2"/>
    <n v="120.925"/>
    <n v="182.8"/>
    <s v="175.6"/>
    <n v="175.2"/>
    <n v="120.2"/>
    <n v="185.7"/>
    <n v="171.2"/>
    <n v="117"/>
    <n v="164.8"/>
    <n v="177.1"/>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F7EB93-E11D-4E17-B339-3036BCEF4CB6}"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M396:O409" firstHeaderRow="0" firstDataRow="1" firstDataCol="1" rowPageCount="1" colPageCount="1"/>
  <pivotFields count="36">
    <pivotField axis="axisPage" showAll="0">
      <items count="4">
        <item x="0"/>
        <item x="2"/>
        <item x="1"/>
        <item t="default"/>
      </items>
    </pivotField>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Average of General index" fld="35" subtotal="average" baseField="3" baseItem="0"/>
    <dataField name="Average of Oils and fats" fld="9" subtotal="average" baseField="3" baseItem="0"/>
  </dataFields>
  <conditionalFormats count="2">
    <conditionalFormat priority="1">
      <pivotAreas count="1">
        <pivotArea type="data" collapsedLevelsAreSubtotals="1" fieldPosition="0">
          <references count="2">
            <reference field="4294967294" count="1" selected="0">
              <x v="1"/>
            </reference>
            <reference field="3" count="12">
              <x v="0"/>
              <x v="1"/>
              <x v="2"/>
              <x v="3"/>
              <x v="4"/>
              <x v="5"/>
              <x v="6"/>
              <x v="7"/>
              <x v="8"/>
              <x v="9"/>
              <x v="10"/>
              <x v="11"/>
            </reference>
          </references>
        </pivotArea>
      </pivotAreas>
    </conditionalFormat>
    <conditionalFormat priority="2">
      <pivotAreas count="1">
        <pivotArea type="data" collapsedLevelsAreSubtotals="1" fieldPosition="0">
          <references count="2">
            <reference field="4294967294" count="1" selected="0">
              <x v="0"/>
            </reference>
            <reference field="3" count="12">
              <x v="0"/>
              <x v="1"/>
              <x v="2"/>
              <x v="3"/>
              <x v="4"/>
              <x v="5"/>
              <x v="6"/>
              <x v="7"/>
              <x v="8"/>
              <x v="9"/>
              <x v="10"/>
              <x v="11"/>
            </reference>
          </references>
        </pivotArea>
      </pivotAreas>
    </conditionalFormat>
  </conditionalFormats>
  <chartFormats count="4">
    <chartFormat chart="1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6749A2-47D9-4C75-A731-2EE3C218994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C398:E411" firstHeaderRow="0" firstDataRow="1" firstDataCol="1" rowPageCount="1" colPageCount="1"/>
  <pivotFields count="36">
    <pivotField axis="axisPage" showAll="0">
      <items count="4">
        <item x="0"/>
        <item x="2"/>
        <item x="1"/>
        <item t="default"/>
      </items>
    </pivotField>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Average of General index" fld="35" subtotal="average" baseField="3" baseItem="0"/>
    <dataField name="Average of Fuel and light" fld="25" subtotal="average" baseField="3" baseItem="0"/>
  </dataFields>
  <conditionalFormats count="2">
    <conditionalFormat priority="3">
      <pivotAreas count="1">
        <pivotArea type="data" collapsedLevelsAreSubtotals="1" fieldPosition="0">
          <references count="2">
            <reference field="4294967294" count="1" selected="0">
              <x v="1"/>
            </reference>
            <reference field="3" count="12">
              <x v="0"/>
              <x v="1"/>
              <x v="2"/>
              <x v="3"/>
              <x v="4"/>
              <x v="5"/>
              <x v="6"/>
              <x v="7"/>
              <x v="8"/>
              <x v="9"/>
              <x v="10"/>
              <x v="11"/>
            </reference>
          </references>
        </pivotArea>
      </pivotAreas>
    </conditionalFormat>
    <conditionalFormat priority="4">
      <pivotAreas count="1">
        <pivotArea type="data" collapsedLevelsAreSubtotals="1" fieldPosition="0">
          <references count="2">
            <reference field="4294967294" count="1" selected="0">
              <x v="0"/>
            </reference>
            <reference field="3" count="12">
              <x v="0"/>
              <x v="1"/>
              <x v="2"/>
              <x v="3"/>
              <x v="4"/>
              <x v="5"/>
              <x v="6"/>
              <x v="7"/>
              <x v="8"/>
              <x v="9"/>
              <x v="10"/>
              <x v="11"/>
            </reference>
          </references>
        </pivotArea>
      </pivotAreas>
    </conditionalFormat>
  </conditionalFormat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67892-53D1-4C03-ABCF-A239322B966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O16" firstHeaderRow="0" firstDataRow="1" firstDataCol="1" rowPageCount="1" colPageCount="1"/>
  <pivotFields count="36">
    <pivotField axis="axisPage" showAll="0">
      <items count="4">
        <item x="0"/>
        <item x="2"/>
        <item x="1"/>
        <item t="default"/>
      </items>
    </pivotField>
    <pivotField showAll="0"/>
    <pivotField showAll="0"/>
    <pivotField axis="axisRow" showAll="0">
      <items count="13">
        <item x="0"/>
        <item x="1"/>
        <item x="2"/>
        <item x="3"/>
        <item x="4"/>
        <item x="5"/>
        <item x="6"/>
        <item x="7"/>
        <item x="8"/>
        <item x="9"/>
        <item x="10"/>
        <item x="11"/>
        <item t="default"/>
      </items>
    </pivotField>
    <pivotField numFmtId="166" showAll="0"/>
    <pivotField dataField="1" showAll="0">
      <items count="256">
        <item x="0"/>
        <item x="2"/>
        <item x="3"/>
        <item x="6"/>
        <item x="5"/>
        <item x="1"/>
        <item x="11"/>
        <item x="8"/>
        <item x="10"/>
        <item x="13"/>
        <item x="4"/>
        <item x="16"/>
        <item x="15"/>
        <item x="7"/>
        <item x="19"/>
        <item x="9"/>
        <item x="18"/>
        <item x="12"/>
        <item x="21"/>
        <item x="24"/>
        <item x="23"/>
        <item x="14"/>
        <item x="26"/>
        <item x="27"/>
        <item x="17"/>
        <item x="29"/>
        <item x="20"/>
        <item x="30"/>
        <item x="22"/>
        <item x="25"/>
        <item x="32"/>
        <item x="35"/>
        <item x="34"/>
        <item x="28"/>
        <item x="38"/>
        <item x="37"/>
        <item x="43"/>
        <item x="31"/>
        <item x="40"/>
        <item x="42"/>
        <item x="45"/>
        <item x="33"/>
        <item x="47"/>
        <item x="48"/>
        <item x="51"/>
        <item x="36"/>
        <item x="39"/>
        <item x="53"/>
        <item x="50"/>
        <item x="41"/>
        <item x="56"/>
        <item x="44"/>
        <item x="55"/>
        <item x="46"/>
        <item x="58"/>
        <item x="60"/>
        <item x="62"/>
        <item x="65"/>
        <item x="66"/>
        <item x="64"/>
        <item x="49"/>
        <item x="68"/>
        <item x="61"/>
        <item x="67"/>
        <item x="54"/>
        <item x="63"/>
        <item x="59"/>
        <item x="57"/>
        <item x="69"/>
        <item x="52"/>
        <item x="83"/>
        <item x="72"/>
        <item x="70"/>
        <item x="74"/>
        <item x="71"/>
        <item x="76"/>
        <item x="87"/>
        <item x="73"/>
        <item x="75"/>
        <item x="79"/>
        <item x="81"/>
        <item x="84"/>
        <item x="77"/>
        <item x="78"/>
        <item x="80"/>
        <item x="82"/>
        <item x="85"/>
        <item x="88"/>
        <item x="93"/>
        <item x="90"/>
        <item x="86"/>
        <item x="96"/>
        <item x="89"/>
        <item x="94"/>
        <item x="91"/>
        <item x="99"/>
        <item x="97"/>
        <item x="92"/>
        <item x="95"/>
        <item x="100"/>
        <item x="102"/>
        <item x="98"/>
        <item x="105"/>
        <item x="103"/>
        <item x="101"/>
        <item x="109"/>
        <item x="106"/>
        <item x="112"/>
        <item x="111"/>
        <item x="104"/>
        <item x="110"/>
        <item x="107"/>
        <item x="113"/>
        <item x="108"/>
        <item x="120"/>
        <item x="114"/>
        <item x="116"/>
        <item x="125"/>
        <item x="128"/>
        <item x="118"/>
        <item x="115"/>
        <item x="131"/>
        <item x="117"/>
        <item x="121"/>
        <item x="138"/>
        <item x="123"/>
        <item x="126"/>
        <item x="119"/>
        <item x="129"/>
        <item x="132"/>
        <item x="122"/>
        <item x="124"/>
        <item x="141"/>
        <item x="127"/>
        <item x="130"/>
        <item x="136"/>
        <item x="144"/>
        <item x="133"/>
        <item x="134"/>
        <item x="139"/>
        <item x="135"/>
        <item x="150"/>
        <item x="147"/>
        <item x="142"/>
        <item x="137"/>
        <item x="148"/>
        <item x="145"/>
        <item x="153"/>
        <item x="140"/>
        <item x="146"/>
        <item x="143"/>
        <item x="149"/>
        <item x="156"/>
        <item x="151"/>
        <item x="152"/>
        <item x="158"/>
        <item x="159"/>
        <item x="154"/>
        <item x="161"/>
        <item x="155"/>
        <item x="163"/>
        <item x="157"/>
        <item x="164"/>
        <item x="198"/>
        <item x="160"/>
        <item x="166"/>
        <item x="162"/>
        <item x="169"/>
        <item x="168"/>
        <item x="172"/>
        <item x="196"/>
        <item x="171"/>
        <item x="165"/>
        <item x="174"/>
        <item x="193"/>
        <item x="167"/>
        <item x="190"/>
        <item x="208"/>
        <item x="170"/>
        <item x="201"/>
        <item x="205"/>
        <item x="173"/>
        <item x="207"/>
        <item x="203"/>
        <item x="195"/>
        <item x="187"/>
        <item x="175"/>
        <item x="210"/>
        <item x="192"/>
        <item x="184"/>
        <item x="178"/>
        <item x="199"/>
        <item x="181"/>
        <item x="212"/>
        <item x="189"/>
        <item x="177"/>
        <item x="200"/>
        <item x="186"/>
        <item x="197"/>
        <item x="204"/>
        <item x="180"/>
        <item x="202"/>
        <item x="206"/>
        <item x="214"/>
        <item x="183"/>
        <item x="194"/>
        <item x="216"/>
        <item x="209"/>
        <item x="217"/>
        <item x="191"/>
        <item x="211"/>
        <item x="219"/>
        <item x="188"/>
        <item x="185"/>
        <item x="176"/>
        <item x="213"/>
        <item x="179"/>
        <item x="215"/>
        <item x="182"/>
        <item x="221"/>
        <item x="218"/>
        <item x="224"/>
        <item x="223"/>
        <item x="226"/>
        <item x="227"/>
        <item x="220"/>
        <item x="229"/>
        <item x="222"/>
        <item x="225"/>
        <item x="228"/>
        <item x="230"/>
        <item x="232"/>
        <item x="231"/>
        <item x="233"/>
        <item x="235"/>
        <item x="236"/>
        <item x="234"/>
        <item x="238"/>
        <item x="237"/>
        <item x="239"/>
        <item x="241"/>
        <item x="240"/>
        <item x="242"/>
        <item x="244"/>
        <item x="243"/>
        <item x="253"/>
        <item x="246"/>
        <item x="254"/>
        <item x="247"/>
        <item x="245"/>
        <item x="248"/>
        <item x="251"/>
        <item x="250"/>
        <item x="249"/>
        <item x="252"/>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3">
    <i>
      <x/>
    </i>
    <i>
      <x v="1"/>
    </i>
    <i>
      <x v="2"/>
    </i>
    <i>
      <x v="3"/>
    </i>
    <i>
      <x v="4"/>
    </i>
    <i>
      <x v="5"/>
    </i>
    <i>
      <x v="6"/>
    </i>
    <i>
      <x v="7"/>
    </i>
    <i>
      <x v="8"/>
    </i>
    <i>
      <x v="9"/>
    </i>
    <i>
      <x v="10"/>
    </i>
    <i>
      <x v="11"/>
    </i>
    <i t="grand">
      <x/>
    </i>
  </rowItems>
  <colFields count="1">
    <field x="-2"/>
  </colFields>
  <colItems count="14">
    <i>
      <x/>
    </i>
    <i i="1">
      <x v="1"/>
    </i>
    <i i="2">
      <x v="2"/>
    </i>
    <i i="3">
      <x v="3"/>
    </i>
    <i i="4">
      <x v="4"/>
    </i>
    <i i="5">
      <x v="5"/>
    </i>
    <i i="6">
      <x v="6"/>
    </i>
    <i i="7">
      <x v="7"/>
    </i>
    <i i="8">
      <x v="8"/>
    </i>
    <i i="9">
      <x v="9"/>
    </i>
    <i i="10">
      <x v="10"/>
    </i>
    <i i="11">
      <x v="11"/>
    </i>
    <i i="12">
      <x v="12"/>
    </i>
    <i i="13">
      <x v="13"/>
    </i>
  </colItems>
  <pageFields count="1">
    <pageField fld="0" item="0" hier="-1"/>
  </pageFields>
  <dataFields count="14">
    <dataField name="Average of Cereals and products" fld="5" subtotal="average" baseField="3" baseItem="0"/>
    <dataField name="Average of Meat and fish" fld="6" subtotal="average" baseField="3" baseItem="0"/>
    <dataField name="Average of Egg" fld="7" subtotal="average" baseField="3" baseItem="0"/>
    <dataField name="Average of Milk and products" fld="8" subtotal="average" baseField="3" baseItem="0"/>
    <dataField name="Average of Oils and fats" fld="9" subtotal="average" baseField="3" baseItem="0"/>
    <dataField name="Average of Fruits" fld="10" subtotal="average" baseField="3" baseItem="0"/>
    <dataField name="Average of Vegetables" fld="11" subtotal="average" baseField="3" baseItem="0"/>
    <dataField name="Average of Pulses and products" fld="12" subtotal="average" baseField="3" baseItem="0"/>
    <dataField name="Average of Sugar and Confectionery" fld="13" subtotal="average" baseField="3" baseItem="0"/>
    <dataField name="Average of Spices" fld="14" subtotal="average" baseField="3" baseItem="0"/>
    <dataField name="Average of Non-alcoholic beverages" fld="15" subtotal="average" baseField="3" baseItem="0"/>
    <dataField name="Average of Prepared meals, snacks, sweets etc." fld="16" subtotal="average" baseField="3" baseItem="0"/>
    <dataField name="Average of Food and beverages" fld="17" subtotal="average" baseField="3" baseItem="0"/>
    <dataField name="Average of Food" fld="18" subtotal="average" baseField="3" baseItem="4"/>
  </dataFields>
  <formats count="3">
    <format dxfId="14">
      <pivotArea collapsedLevelsAreSubtotals="1" fieldPosition="0">
        <references count="2">
          <reference field="4294967294" count="8" selected="0">
            <x v="0"/>
            <x v="1"/>
            <x v="2"/>
            <x v="3"/>
            <x v="4"/>
            <x v="5"/>
            <x v="6"/>
            <x v="7"/>
          </reference>
          <reference field="3" count="0"/>
        </references>
      </pivotArea>
    </format>
    <format dxfId="13">
      <pivotArea collapsedLevelsAreSubtotals="1" fieldPosition="0">
        <references count="2">
          <reference field="4294967294" count="5" selected="0">
            <x v="8"/>
            <x v="9"/>
            <x v="10"/>
            <x v="11"/>
            <x v="12"/>
          </reference>
          <reference field="3" count="0"/>
        </references>
      </pivotArea>
    </format>
    <format dxfId="12">
      <pivotArea collapsedLevelsAreSubtotals="1" fieldPosition="0">
        <references count="2">
          <reference field="4294967294" count="1" selected="0">
            <x v="13"/>
          </reference>
          <reference field="3" count="0"/>
        </references>
      </pivotArea>
    </format>
  </formats>
  <conditionalFormats count="14">
    <conditionalFormat priority="1">
      <pivotAreas count="1">
        <pivotArea type="data" collapsedLevelsAreSubtotals="1" fieldPosition="0">
          <references count="2">
            <reference field="4294967294" count="1" selected="0">
              <x v="13"/>
            </reference>
            <reference field="3" count="12">
              <x v="0"/>
              <x v="1"/>
              <x v="2"/>
              <x v="3"/>
              <x v="4"/>
              <x v="5"/>
              <x v="6"/>
              <x v="7"/>
              <x v="8"/>
              <x v="9"/>
              <x v="10"/>
              <x v="11"/>
            </reference>
          </references>
        </pivotArea>
      </pivotAreas>
    </conditionalFormat>
    <conditionalFormat priority="2">
      <pivotAreas count="1">
        <pivotArea type="data" collapsedLevelsAreSubtotals="1" fieldPosition="0">
          <references count="2">
            <reference field="4294967294" count="1" selected="0">
              <x v="12"/>
            </reference>
            <reference field="3" count="12">
              <x v="0"/>
              <x v="1"/>
              <x v="2"/>
              <x v="3"/>
              <x v="4"/>
              <x v="5"/>
              <x v="6"/>
              <x v="7"/>
              <x v="8"/>
              <x v="9"/>
              <x v="10"/>
              <x v="11"/>
            </reference>
          </references>
        </pivotArea>
      </pivotAreas>
    </conditionalFormat>
    <conditionalFormat priority="3">
      <pivotAreas count="1">
        <pivotArea type="data" collapsedLevelsAreSubtotals="1" fieldPosition="0">
          <references count="2">
            <reference field="4294967294" count="1" selected="0">
              <x v="11"/>
            </reference>
            <reference field="3" count="12">
              <x v="0"/>
              <x v="1"/>
              <x v="2"/>
              <x v="3"/>
              <x v="4"/>
              <x v="5"/>
              <x v="6"/>
              <x v="7"/>
              <x v="8"/>
              <x v="9"/>
              <x v="10"/>
              <x v="11"/>
            </reference>
          </references>
        </pivotArea>
      </pivotAreas>
    </conditionalFormat>
    <conditionalFormat priority="4">
      <pivotAreas count="1">
        <pivotArea type="data" collapsedLevelsAreSubtotals="1" fieldPosition="0">
          <references count="2">
            <reference field="4294967294" count="1" selected="0">
              <x v="10"/>
            </reference>
            <reference field="3" count="12">
              <x v="0"/>
              <x v="1"/>
              <x v="2"/>
              <x v="3"/>
              <x v="4"/>
              <x v="5"/>
              <x v="6"/>
              <x v="7"/>
              <x v="8"/>
              <x v="9"/>
              <x v="10"/>
              <x v="11"/>
            </reference>
          </references>
        </pivotArea>
      </pivotAreas>
    </conditionalFormat>
    <conditionalFormat priority="5">
      <pivotAreas count="1">
        <pivotArea type="data" collapsedLevelsAreSubtotals="1" fieldPosition="0">
          <references count="2">
            <reference field="4294967294" count="1" selected="0">
              <x v="9"/>
            </reference>
            <reference field="3" count="12">
              <x v="0"/>
              <x v="1"/>
              <x v="2"/>
              <x v="3"/>
              <x v="4"/>
              <x v="5"/>
              <x v="6"/>
              <x v="7"/>
              <x v="8"/>
              <x v="9"/>
              <x v="10"/>
              <x v="11"/>
            </reference>
          </references>
        </pivotArea>
      </pivotAreas>
    </conditionalFormat>
    <conditionalFormat priority="6">
      <pivotAreas count="1">
        <pivotArea type="data" collapsedLevelsAreSubtotals="1" fieldPosition="0">
          <references count="2">
            <reference field="4294967294" count="1" selected="0">
              <x v="8"/>
            </reference>
            <reference field="3" count="12">
              <x v="0"/>
              <x v="1"/>
              <x v="2"/>
              <x v="3"/>
              <x v="4"/>
              <x v="5"/>
              <x v="6"/>
              <x v="7"/>
              <x v="8"/>
              <x v="9"/>
              <x v="10"/>
              <x v="11"/>
            </reference>
          </references>
        </pivotArea>
      </pivotAreas>
    </conditionalFormat>
    <conditionalFormat priority="7">
      <pivotAreas count="1">
        <pivotArea type="data" collapsedLevelsAreSubtotals="1" fieldPosition="0">
          <references count="2">
            <reference field="4294967294" count="1" selected="0">
              <x v="7"/>
            </reference>
            <reference field="3" count="12">
              <x v="0"/>
              <x v="1"/>
              <x v="2"/>
              <x v="3"/>
              <x v="4"/>
              <x v="5"/>
              <x v="6"/>
              <x v="7"/>
              <x v="8"/>
              <x v="9"/>
              <x v="10"/>
              <x v="11"/>
            </reference>
          </references>
        </pivotArea>
      </pivotAreas>
    </conditionalFormat>
    <conditionalFormat priority="8">
      <pivotAreas count="1">
        <pivotArea type="data" collapsedLevelsAreSubtotals="1" fieldPosition="0">
          <references count="2">
            <reference field="4294967294" count="1" selected="0">
              <x v="6"/>
            </reference>
            <reference field="3" count="12">
              <x v="0"/>
              <x v="1"/>
              <x v="2"/>
              <x v="3"/>
              <x v="4"/>
              <x v="5"/>
              <x v="6"/>
              <x v="7"/>
              <x v="8"/>
              <x v="9"/>
              <x v="10"/>
              <x v="11"/>
            </reference>
          </references>
        </pivotArea>
      </pivotAreas>
    </conditionalFormat>
    <conditionalFormat priority="9">
      <pivotAreas count="1">
        <pivotArea type="data" collapsedLevelsAreSubtotals="1" fieldPosition="0">
          <references count="2">
            <reference field="4294967294" count="1" selected="0">
              <x v="5"/>
            </reference>
            <reference field="3" count="12">
              <x v="0"/>
              <x v="1"/>
              <x v="2"/>
              <x v="3"/>
              <x v="4"/>
              <x v="5"/>
              <x v="6"/>
              <x v="7"/>
              <x v="8"/>
              <x v="9"/>
              <x v="10"/>
              <x v="11"/>
            </reference>
          </references>
        </pivotArea>
      </pivotAreas>
    </conditionalFormat>
    <conditionalFormat priority="10">
      <pivotAreas count="1">
        <pivotArea type="data" collapsedLevelsAreSubtotals="1" fieldPosition="0">
          <references count="2">
            <reference field="4294967294" count="1" selected="0">
              <x v="4"/>
            </reference>
            <reference field="3" count="12">
              <x v="0"/>
              <x v="1"/>
              <x v="2"/>
              <x v="3"/>
              <x v="4"/>
              <x v="5"/>
              <x v="6"/>
              <x v="7"/>
              <x v="8"/>
              <x v="9"/>
              <x v="10"/>
              <x v="11"/>
            </reference>
          </references>
        </pivotArea>
      </pivotAreas>
    </conditionalFormat>
    <conditionalFormat priority="11">
      <pivotAreas count="1">
        <pivotArea type="data" collapsedLevelsAreSubtotals="1" fieldPosition="0">
          <references count="2">
            <reference field="4294967294" count="1" selected="0">
              <x v="3"/>
            </reference>
            <reference field="3" count="12">
              <x v="0"/>
              <x v="1"/>
              <x v="2"/>
              <x v="3"/>
              <x v="4"/>
              <x v="5"/>
              <x v="6"/>
              <x v="7"/>
              <x v="8"/>
              <x v="9"/>
              <x v="10"/>
              <x v="11"/>
            </reference>
          </references>
        </pivotArea>
      </pivotAreas>
    </conditionalFormat>
    <conditionalFormat priority="12">
      <pivotAreas count="1">
        <pivotArea type="data" collapsedLevelsAreSubtotals="1" fieldPosition="0">
          <references count="2">
            <reference field="4294967294" count="1" selected="0">
              <x v="2"/>
            </reference>
            <reference field="3" count="12">
              <x v="0"/>
              <x v="1"/>
              <x v="2"/>
              <x v="3"/>
              <x v="4"/>
              <x v="5"/>
              <x v="6"/>
              <x v="7"/>
              <x v="8"/>
              <x v="9"/>
              <x v="10"/>
              <x v="11"/>
            </reference>
          </references>
        </pivotArea>
      </pivotAreas>
    </conditionalFormat>
    <conditionalFormat priority="13">
      <pivotAreas count="1">
        <pivotArea type="data" collapsedLevelsAreSubtotals="1" fieldPosition="0">
          <references count="2">
            <reference field="4294967294" count="1" selected="0">
              <x v="1"/>
            </reference>
            <reference field="3" count="12">
              <x v="0"/>
              <x v="1"/>
              <x v="2"/>
              <x v="3"/>
              <x v="4"/>
              <x v="5"/>
              <x v="6"/>
              <x v="7"/>
              <x v="8"/>
              <x v="9"/>
              <x v="10"/>
              <x v="11"/>
            </reference>
          </references>
        </pivotArea>
      </pivotAreas>
    </conditionalFormat>
    <conditionalFormat priority="14">
      <pivotAreas count="1">
        <pivotArea type="data" collapsedLevelsAreSubtotals="1" fieldPosition="0">
          <references count="2">
            <reference field="4294967294" count="1" selected="0">
              <x v="0"/>
            </reference>
            <reference field="3"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816054-F6FC-4ED8-92DB-9939E9A2CE5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D4:F17" firstHeaderRow="0" firstDataRow="1" firstDataCol="1" rowPageCount="1" colPageCount="1"/>
  <pivotFields count="36">
    <pivotField axis="axisPage" showAll="0">
      <items count="4">
        <item x="0"/>
        <item x="2"/>
        <item x="1"/>
        <item t="default"/>
      </items>
    </pivotField>
    <pivotField showAll="0"/>
    <pivotField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Average of General index" fld="35" subtotal="average" baseField="3" baseItem="0"/>
    <dataField name="Average of Oils and fats" fld="9" subtotal="average" baseField="3" baseItem="0"/>
  </dataFields>
  <chartFormats count="2">
    <chartFormat chart="11"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27AAE1B-8EDC-4D19-B8A6-751B26233D97}" autoFormatId="16" applyNumberFormats="0" applyBorderFormats="0" applyFontFormats="0" applyPatternFormats="0" applyAlignmentFormats="0" applyWidthHeightFormats="0">
  <queryTableRefresh nextId="43">
    <queryTableFields count="36">
      <queryTableField id="1" name="Sector" tableColumnId="31"/>
      <queryTableField id="2" name="Year" tableColumnId="2"/>
      <queryTableField id="3" name="Month" tableColumnId="3"/>
      <queryTableField id="31" dataBound="0" tableColumnId="32"/>
      <queryTableField id="42" dataBound="0" tableColumnId="21"/>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35" dataBound="0" tableColumnId="1"/>
      <queryTableField id="17" name="Pan, tobacco and intoxicants" tableColumnId="17"/>
      <queryTableField id="18" name="Clothing" tableColumnId="18"/>
      <queryTableField id="19" name="Footwear" tableColumnId="19"/>
      <queryTableField id="20" name="Clothing and footwear" tableColumnId="20"/>
      <queryTableField id="36" dataBound="0" tableColumnId="35"/>
      <queryTableField id="37" dataBound="0" tableColumnId="36"/>
      <queryTableField id="22" name="Fuel and light" tableColumnId="22"/>
      <queryTableField id="39" dataBound="0" tableColumnId="38"/>
      <queryTableField id="23" name="Household goods and services" tableColumnId="23"/>
      <queryTableField id="41" dataBound="0" tableColumnId="40"/>
      <queryTableField id="24" name="Health" tableColumnId="24"/>
      <queryTableField id="38" dataBound="0" tableColumnId="37"/>
      <queryTableField id="40" dataBound="0" tableColumnId="39"/>
      <queryTableField id="25" name="Transport and communication" tableColumnId="25"/>
      <queryTableField id="27" name="Education" tableColumnId="27"/>
      <queryTableField id="29" name="Miscellaneous" tableColumnId="29"/>
      <queryTableField id="30" name="General index" tableColumnId="30"/>
    </queryTableFields>
    <queryTableDeletedFields count="3">
      <deletedField name="Recreation and amusement"/>
      <deletedField name="Housing"/>
      <deletedField name="Personal care and effect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25D2152-3E73-4FB5-9CBB-1D711E16DE4F}" autoFormatId="16" applyNumberFormats="0" applyBorderFormats="0" applyFontFormats="0" applyPatternFormats="0" applyAlignmentFormats="0" applyWidthHeightFormats="0">
  <queryTableRefresh nextId="31">
    <queryTableFields count="30">
      <queryTableField id="1" name="Sector" tableColumnId="3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5A160D64-FC31-42CE-9EEF-5F6B7CB607BA}" sourceName="Sector">
  <pivotTables>
    <pivotTable tabId="23" name="PivotTable2"/>
    <pivotTable tabId="24" name="PivotTable1"/>
    <pivotTable tabId="24" name="PivotTable4"/>
  </pivotTables>
  <data>
    <tabular pivotCacheId="18883186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66A33726-C84B-48AC-ADD9-FFC11AF949D3}" cache="Slicer_Sector" caption="Sector" rowHeight="241300"/>
  <slicer name="Sector 2" xr10:uid="{E20D9D86-B183-4E7B-ACFC-09BE611C565B}" cache="Slicer_Sector" caption="Sec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465C6E80-7FA9-4B81-A2F3-3ABD5CFBF0DA}" cache="Slicer_Sector" caption="S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083F8C-49F8-4915-8BEB-99A1C3D508F8}" name="All_India_Index_Upto_April23__14" displayName="All_India_Index_Upto_April23__14" ref="A1:AJ373" tableType="queryTable" totalsRowShown="0">
  <autoFilter ref="A1:AJ373" xr:uid="{C4083F8C-49F8-4915-8BEB-99A1C3D508F8}"/>
  <tableColumns count="36">
    <tableColumn id="31" xr3:uid="{DF2001AD-E111-4969-B3C6-0BD248452F46}" uniqueName="31" name="Sector" queryTableFieldId="1" dataDxfId="11"/>
    <tableColumn id="2" xr3:uid="{DA425C95-F881-4664-BC66-DDA1152D6CC1}" uniqueName="2" name="Year" queryTableFieldId="2"/>
    <tableColumn id="3" xr3:uid="{088147C4-22E0-45D9-B7CA-DAFB350B9B6A}" uniqueName="3" name="Month" queryTableFieldId="3" dataDxfId="10"/>
    <tableColumn id="32" xr3:uid="{1B4BF318-A8F3-40F2-9D85-A7EDEF814AE1}" uniqueName="32" name="month #" queryTableFieldId="31" dataDxfId="9">
      <calculatedColumnFormula>VLOOKUP(All_India_Index_Upto_April23__14[[#This Row],[Month]],'Data cleaning'!$B$1:$C$13,2,FALSE)</calculatedColumnFormula>
    </tableColumn>
    <tableColumn id="21" xr3:uid="{01A388D9-DCBB-43B6-A797-DCBD5F0C118D}" uniqueName="21" name="YearMonth#Sector" queryTableFieldId="42" dataDxfId="8">
      <calculatedColumnFormula>All_India_Index_Upto_April23__14[[#This Row],[Year]]&amp;All_India_Index_Upto_April23__14[[#This Row],[month '#]]&amp;All_India_Index_Upto_April23__14[[#This Row],[Sector]]</calculatedColumnFormula>
    </tableColumn>
    <tableColumn id="4" xr3:uid="{77D0F785-CEEB-495C-8387-B01FDEF0F967}" uniqueName="4" name="Cereals and products" queryTableFieldId="4"/>
    <tableColumn id="5" xr3:uid="{4F3DA40B-2131-439C-9BBD-FC968FE17CE0}" uniqueName="5" name="Meat and fish" queryTableFieldId="5"/>
    <tableColumn id="6" xr3:uid="{48182FFE-1605-491B-A859-B46AEE405710}" uniqueName="6" name="Egg" queryTableFieldId="6"/>
    <tableColumn id="7" xr3:uid="{22FE3243-5758-47C3-8973-7962BA9C1516}" uniqueName="7" name="Milk and products" queryTableFieldId="7"/>
    <tableColumn id="8" xr3:uid="{FE673C10-20DE-4CF3-BF40-A43860408C29}" uniqueName="8" name="Oils and fats" queryTableFieldId="8"/>
    <tableColumn id="9" xr3:uid="{05697E1E-9508-4B9B-B32F-31E301308BD1}" uniqueName="9" name="Fruits" queryTableFieldId="9"/>
    <tableColumn id="10" xr3:uid="{ECD571E9-ECD8-425E-A987-7CAAC04B097E}" uniqueName="10" name="Vegetables" queryTableFieldId="10"/>
    <tableColumn id="11" xr3:uid="{B56A1650-68EF-45D5-8379-868F23560CFA}" uniqueName="11" name="Pulses and products" queryTableFieldId="11"/>
    <tableColumn id="12" xr3:uid="{10DEDE4A-B3B0-460A-9BD6-5DB67497EB95}" uniqueName="12" name="Sugar and Confectionery" queryTableFieldId="12"/>
    <tableColumn id="13" xr3:uid="{D43C10B2-49B9-4C12-BEF5-F472D2E91AB1}" uniqueName="13" name="Spices" queryTableFieldId="13"/>
    <tableColumn id="14" xr3:uid="{49ED10EF-8A74-4268-9578-78AE362A5C9A}" uniqueName="14" name="Non-alcoholic beverages" queryTableFieldId="14"/>
    <tableColumn id="15" xr3:uid="{3637BB71-E1DC-4C06-895B-0F9B050CB0F3}" uniqueName="15" name="Prepared meals, snacks, sweets etc." queryTableFieldId="15"/>
    <tableColumn id="16" xr3:uid="{247B0ABF-1E2A-4857-A78C-79BF2E753EFE}" uniqueName="16" name="Food and beverages" queryTableFieldId="16"/>
    <tableColumn id="1" xr3:uid="{62938FB7-F452-44A1-99E8-4BD7FD1CEB5F}" uniqueName="1" name="Food" queryTableFieldId="35" dataDxfId="7">
      <calculatedColumnFormula>AVERAGE(All_India_Index_Upto_April23__14[[#This Row],[Cereals and products]:[Food and beverages]])</calculatedColumnFormula>
    </tableColumn>
    <tableColumn id="17" xr3:uid="{C0AB9B19-FCA5-4A04-8909-F3DC8CE07F14}" uniqueName="17" name="Pan, tobacco and intoxicants" queryTableFieldId="17"/>
    <tableColumn id="18" xr3:uid="{6A7C4C8D-5E02-4D3C-B8DF-49BA4F0867A2}" uniqueName="18" name="Clothing" queryTableFieldId="18"/>
    <tableColumn id="19" xr3:uid="{2152CAEC-0178-48FB-9F91-E23CBA70AF37}" uniqueName="19" name="Footwear" queryTableFieldId="19"/>
    <tableColumn id="20" xr3:uid="{79F0FA74-D5B5-49B1-88F8-855C6021D6CC}" uniqueName="20" name="Clothing and footwear" queryTableFieldId="20"/>
    <tableColumn id="35" xr3:uid="{DEA4D174-0418-4965-A663-7E943C93E893}" uniqueName="35" name="Personal care and effects" queryTableFieldId="36"/>
    <tableColumn id="36" xr3:uid="{0F5C1CBA-8B67-4A1D-B949-2BBC9B70C240}" uniqueName="36" name="clothing and personal items" queryTableFieldId="37" dataDxfId="6">
      <calculatedColumnFormula>AVERAGE(All_India_Index_Upto_April23__14[[#This Row],[Clothing]:[Personal care and effects]])</calculatedColumnFormula>
    </tableColumn>
    <tableColumn id="22" xr3:uid="{5B8DEFBA-6953-4FB8-BE57-4FA25A0A7C8A}" uniqueName="22" name="Fuel and light" queryTableFieldId="22"/>
    <tableColumn id="38" xr3:uid="{A95E7B11-11D1-4676-9CE3-9C0A6C024226}" uniqueName="38" name="Housing" queryTableFieldId="39" dataDxfId="5"/>
    <tableColumn id="23" xr3:uid="{25C441CC-ED67-4ADC-BB99-BBD509027892}" uniqueName="23" name="Household goods and services" queryTableFieldId="23"/>
    <tableColumn id="40" xr3:uid="{71AF932B-0E65-4224-A4ED-286C673EFBCE}" uniqueName="40" name="housing and household" queryTableFieldId="41" dataDxfId="4">
      <calculatedColumnFormula>AVERAGE(All_India_Index_Upto_April23__14[[#This Row],[Housing]:[Household goods and services]])</calculatedColumnFormula>
    </tableColumn>
    <tableColumn id="24" xr3:uid="{3DC0F477-DFCC-459D-8B39-8B8E3E27FDDD}" uniqueName="24" name="Health" queryTableFieldId="24"/>
    <tableColumn id="37" xr3:uid="{20503220-E3B0-4E48-927E-0029BD03677D}" uniqueName="37" name="Recreation and amusement" queryTableFieldId="38"/>
    <tableColumn id="39" xr3:uid="{44956FE0-1C48-420F-8668-FA5B2F0729FC}" uniqueName="39" name="health and recreation" queryTableFieldId="40" dataDxfId="3">
      <calculatedColumnFormula>AVERAGE(All_India_Index_Upto_April23__14[[#This Row],[Health]:[Recreation and amusement]])</calculatedColumnFormula>
    </tableColumn>
    <tableColumn id="25" xr3:uid="{365ED1EC-8AB6-4C3D-B76A-634427814009}" uniqueName="25" name="Transport and communication" queryTableFieldId="25"/>
    <tableColumn id="27" xr3:uid="{E83CFA63-B920-4B45-9D6B-F76B9DD24937}" uniqueName="27" name="Education" queryTableFieldId="27"/>
    <tableColumn id="29" xr3:uid="{AE19A864-D434-481D-8163-481560C4BDB1}" uniqueName="29" name="Miscellaneous" queryTableFieldId="29"/>
    <tableColumn id="30" xr3:uid="{0CE63830-49F1-4630-B2CD-9B09463E171E}" uniqueName="30" name="General index" queryTableField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E3619D-370B-4596-B019-42B5C0D929A1}" name="All_India_Index_Upto_April23__1" displayName="All_India_Index_Upto_April23__1" ref="A1:AD373" tableType="queryTable" totalsRowShown="0">
  <autoFilter ref="A1:AD373" xr:uid="{82E3619D-370B-4596-B019-42B5C0D929A1}"/>
  <tableColumns count="30">
    <tableColumn id="31" xr3:uid="{0BC56421-61D8-415A-8E87-A8703E6AA5B9}" uniqueName="31" name="Sector" queryTableFieldId="1" dataDxfId="2"/>
    <tableColumn id="2" xr3:uid="{E9649BE9-CB12-473E-BD99-6131E2DC3CFD}" uniqueName="2" name="Year" queryTableFieldId="2"/>
    <tableColumn id="3" xr3:uid="{E8BC5C7D-746C-462A-859A-F1CA49F0FC46}" uniqueName="3" name="Month" queryTableFieldId="3" dataDxfId="1"/>
    <tableColumn id="4" xr3:uid="{33FFE0BC-1663-4039-B60D-C1EDE2C8C714}" uniqueName="4" name="Cereals and products" queryTableFieldId="4"/>
    <tableColumn id="5" xr3:uid="{80B6E89C-BF06-49CE-9734-25FD8B85C1FB}" uniqueName="5" name="Meat and fish" queryTableFieldId="5"/>
    <tableColumn id="6" xr3:uid="{1D8F88F3-D651-4B2C-975E-0ACDC6BAF885}" uniqueName="6" name="Egg" queryTableFieldId="6"/>
    <tableColumn id="7" xr3:uid="{34050ED7-DE68-4AFF-B421-4D23CB557CE8}" uniqueName="7" name="Milk and products" queryTableFieldId="7"/>
    <tableColumn id="8" xr3:uid="{CF7B1A4D-5C9D-4CAF-B856-F091556CEB36}" uniqueName="8" name="Oils and fats" queryTableFieldId="8"/>
    <tableColumn id="9" xr3:uid="{7AC8B1A6-A203-4C28-B758-C54B9952FB22}" uniqueName="9" name="Fruits" queryTableFieldId="9"/>
    <tableColumn id="10" xr3:uid="{AAA73920-CF20-4ED0-8FB3-929BE418D7C1}" uniqueName="10" name="Vegetables" queryTableFieldId="10"/>
    <tableColumn id="11" xr3:uid="{272E740B-2AEA-4419-96A1-58DD0A69BC27}" uniqueName="11" name="Pulses and products" queryTableFieldId="11"/>
    <tableColumn id="12" xr3:uid="{4A1E975D-0104-4D66-8697-394A5B46A7D3}" uniqueName="12" name="Sugar and Confectionery" queryTableFieldId="12"/>
    <tableColumn id="13" xr3:uid="{AFC8A6B2-8A48-46AE-BB71-60A6D006F702}" uniqueName="13" name="Spices" queryTableFieldId="13"/>
    <tableColumn id="14" xr3:uid="{9F28A922-559C-45B0-BEA6-B688D6BCA1CA}" uniqueName="14" name="Non-alcoholic beverages" queryTableFieldId="14"/>
    <tableColumn id="15" xr3:uid="{099D93AB-5F35-48B0-8093-B283033092EA}" uniqueName="15" name="Prepared meals, snacks, sweets etc." queryTableFieldId="15"/>
    <tableColumn id="16" xr3:uid="{44C0250F-F57A-459B-8C39-C99B5582DB2B}" uniqueName="16" name="Food and beverages" queryTableFieldId="16"/>
    <tableColumn id="17" xr3:uid="{94496DAA-C45C-4705-85AF-0871F2171BCD}" uniqueName="17" name="Pan, tobacco and intoxicants" queryTableFieldId="17"/>
    <tableColumn id="18" xr3:uid="{ADE15197-3578-4D2A-AB8C-39690ED8BA20}" uniqueName="18" name="Clothing" queryTableFieldId="18"/>
    <tableColumn id="19" xr3:uid="{46F560FD-12ED-4FFB-9FA0-1953AFE5817D}" uniqueName="19" name="Footwear" queryTableFieldId="19"/>
    <tableColumn id="20" xr3:uid="{AA020A1A-786E-43A3-A408-A56ADF30858B}" uniqueName="20" name="Clothing and footwear" queryTableFieldId="20"/>
    <tableColumn id="21" xr3:uid="{C6115A3B-76A1-4B91-B128-F0A094E974C4}" uniqueName="21" name="Housing" queryTableFieldId="21" dataDxfId="0"/>
    <tableColumn id="22" xr3:uid="{BA7E18DE-E5C7-4116-95B3-37A6AD59F432}" uniqueName="22" name="Fuel and light" queryTableFieldId="22"/>
    <tableColumn id="23" xr3:uid="{EE272580-976C-42FA-9F3A-045644C8D494}" uniqueName="23" name="Household goods and services" queryTableFieldId="23"/>
    <tableColumn id="24" xr3:uid="{E63B0F69-34E7-42BD-9280-55702681341D}" uniqueName="24" name="Health" queryTableFieldId="24"/>
    <tableColumn id="25" xr3:uid="{186C0110-DACF-4808-8F65-E04DBEF0AC0B}" uniqueName="25" name="Transport and communication" queryTableFieldId="25"/>
    <tableColumn id="26" xr3:uid="{631907EA-9B30-412A-A024-120E81B29E45}" uniqueName="26" name="Recreation and amusement" queryTableFieldId="26"/>
    <tableColumn id="27" xr3:uid="{043FA6BD-5675-4ACD-B3E3-9D3A1D0E3650}" uniqueName="27" name="Education" queryTableFieldId="27"/>
    <tableColumn id="28" xr3:uid="{438D2B36-E3E3-4891-A5F2-07A111A93113}" uniqueName="28" name="Personal care and effects" queryTableFieldId="28"/>
    <tableColumn id="29" xr3:uid="{D6698438-063D-4B3C-8B84-8667720C84F2}" uniqueName="29" name="Miscellaneous" queryTableFieldId="29"/>
    <tableColumn id="30" xr3:uid="{483D694C-0781-4C4C-9295-9D1CE6B4699A}" uniqueName="30" name="General index"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05E5B-95D0-44BC-A5F6-55257553C08A}">
  <dimension ref="A1"/>
  <sheetViews>
    <sheetView topLeftCell="A10" zoomScale="82" zoomScaleNormal="82" workbookViewId="0">
      <selection activeCell="P46" sqref="P46"/>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5ACB-0356-4EA9-914E-036F31486725}">
  <dimension ref="A1:O16"/>
  <sheetViews>
    <sheetView zoomScale="69" zoomScaleNormal="69" workbookViewId="0">
      <selection activeCell="B4" sqref="B4"/>
    </sheetView>
  </sheetViews>
  <sheetFormatPr defaultRowHeight="15" x14ac:dyDescent="0.25"/>
  <cols>
    <col min="1" max="1" width="18.140625" bestFit="1" customWidth="1"/>
    <col min="2" max="2" width="40.28515625" bestFit="1" customWidth="1"/>
    <col min="3" max="3" width="30.7109375" bestFit="1" customWidth="1"/>
    <col min="4" max="4" width="19.42578125" bestFit="1" customWidth="1"/>
    <col min="5" max="5" width="35.7109375" bestFit="1" customWidth="1"/>
    <col min="6" max="6" width="29.7109375" bestFit="1" customWidth="1"/>
    <col min="7" max="7" width="21.42578125" bestFit="1" customWidth="1"/>
    <col min="8" max="8" width="28.5703125" bestFit="1" customWidth="1"/>
    <col min="9" max="9" width="39.28515625" bestFit="1" customWidth="1"/>
    <col min="10" max="10" width="44.7109375" bestFit="1" customWidth="1"/>
    <col min="11" max="11" width="23.140625" bestFit="1" customWidth="1"/>
    <col min="12" max="12" width="45" bestFit="1" customWidth="1"/>
    <col min="13" max="13" width="58.5703125" bestFit="1" customWidth="1"/>
    <col min="14" max="14" width="39.28515625" bestFit="1" customWidth="1"/>
    <col min="15" max="15" width="20.85546875" bestFit="1" customWidth="1"/>
    <col min="16" max="22" width="6" bestFit="1" customWidth="1"/>
    <col min="23" max="23" width="4" bestFit="1" customWidth="1"/>
    <col min="24" max="63" width="6" bestFit="1" customWidth="1"/>
    <col min="64" max="64" width="4" bestFit="1" customWidth="1"/>
    <col min="65" max="72" width="6" bestFit="1" customWidth="1"/>
    <col min="73" max="73" width="4" bestFit="1" customWidth="1"/>
    <col min="74" max="102" width="6" bestFit="1" customWidth="1"/>
    <col min="103" max="103" width="4" bestFit="1" customWidth="1"/>
    <col min="104" max="109" width="6" bestFit="1" customWidth="1"/>
    <col min="110" max="110" width="4" bestFit="1" customWidth="1"/>
    <col min="111" max="116" width="6" bestFit="1" customWidth="1"/>
    <col min="117" max="117" width="4" bestFit="1" customWidth="1"/>
    <col min="118" max="122" width="6" bestFit="1" customWidth="1"/>
    <col min="123" max="123" width="4" bestFit="1" customWidth="1"/>
    <col min="124" max="129" width="6" bestFit="1" customWidth="1"/>
    <col min="130" max="130" width="4" bestFit="1" customWidth="1"/>
    <col min="131" max="137" width="6" bestFit="1" customWidth="1"/>
    <col min="138" max="138" width="4" bestFit="1" customWidth="1"/>
    <col min="139" max="157" width="6" bestFit="1" customWidth="1"/>
    <col min="158" max="158" width="4" bestFit="1" customWidth="1"/>
    <col min="159" max="177" width="6" bestFit="1" customWidth="1"/>
    <col min="178" max="178" width="4" bestFit="1" customWidth="1"/>
    <col min="179" max="192" width="6" bestFit="1" customWidth="1"/>
    <col min="193" max="193" width="4" bestFit="1" customWidth="1"/>
    <col min="194" max="199" width="6" bestFit="1" customWidth="1"/>
    <col min="200" max="200" width="4" bestFit="1" customWidth="1"/>
    <col min="201" max="201" width="6" bestFit="1" customWidth="1"/>
    <col min="202" max="202" width="7" bestFit="1" customWidth="1"/>
    <col min="203" max="207" width="6" bestFit="1" customWidth="1"/>
    <col min="208" max="208" width="4" bestFit="1" customWidth="1"/>
    <col min="209" max="211" width="6" bestFit="1" customWidth="1"/>
    <col min="212" max="212" width="4" bestFit="1" customWidth="1"/>
    <col min="213" max="217" width="6" bestFit="1" customWidth="1"/>
    <col min="218" max="218" width="7" bestFit="1" customWidth="1"/>
    <col min="219" max="224" width="6" bestFit="1" customWidth="1"/>
    <col min="225" max="225" width="4" bestFit="1" customWidth="1"/>
    <col min="226" max="250" width="6" bestFit="1" customWidth="1"/>
    <col min="251" max="251" width="4" bestFit="1" customWidth="1"/>
    <col min="252" max="256" width="6" bestFit="1" customWidth="1"/>
    <col min="257" max="257" width="11.28515625" bestFit="1" customWidth="1"/>
  </cols>
  <sheetData>
    <row r="1" spans="1:15" x14ac:dyDescent="0.25">
      <c r="A1" s="65" t="s">
        <v>0</v>
      </c>
      <c r="B1" t="s">
        <v>30</v>
      </c>
    </row>
    <row r="3" spans="1:15" x14ac:dyDescent="0.25">
      <c r="A3" s="65" t="s">
        <v>259</v>
      </c>
      <c r="B3" t="s">
        <v>261</v>
      </c>
      <c r="C3" t="s">
        <v>262</v>
      </c>
      <c r="D3" t="s">
        <v>263</v>
      </c>
      <c r="E3" t="s">
        <v>264</v>
      </c>
      <c r="F3" t="s">
        <v>265</v>
      </c>
      <c r="G3" t="s">
        <v>266</v>
      </c>
      <c r="H3" t="s">
        <v>267</v>
      </c>
      <c r="I3" t="s">
        <v>268</v>
      </c>
      <c r="J3" t="s">
        <v>269</v>
      </c>
      <c r="K3" t="s">
        <v>270</v>
      </c>
      <c r="L3" t="s">
        <v>271</v>
      </c>
      <c r="M3" t="s">
        <v>272</v>
      </c>
      <c r="N3" t="s">
        <v>273</v>
      </c>
      <c r="O3" t="s">
        <v>274</v>
      </c>
    </row>
    <row r="4" spans="1:15" x14ac:dyDescent="0.25">
      <c r="A4" s="75">
        <v>1</v>
      </c>
      <c r="B4" s="16">
        <v>135.63636363636363</v>
      </c>
      <c r="C4" s="16">
        <v>152.21818181818182</v>
      </c>
      <c r="D4" s="16">
        <v>144.44545454545457</v>
      </c>
      <c r="E4" s="16">
        <v>139.53636363636363</v>
      </c>
      <c r="F4" s="16">
        <v>135.10000000000002</v>
      </c>
      <c r="G4" s="16">
        <v>136.13636363636363</v>
      </c>
      <c r="H4" s="16">
        <v>143.92727272727271</v>
      </c>
      <c r="I4" s="16">
        <v>140.61818181818182</v>
      </c>
      <c r="J4" s="16">
        <v>110.6090909090909</v>
      </c>
      <c r="K4" s="16">
        <v>142.8909090909091</v>
      </c>
      <c r="L4" s="16">
        <v>136.28181818181818</v>
      </c>
      <c r="M4" s="16">
        <v>147.66363636363636</v>
      </c>
      <c r="N4" s="16">
        <v>139.90000000000003</v>
      </c>
      <c r="O4" s="16">
        <v>138.84335664335666</v>
      </c>
    </row>
    <row r="5" spans="1:15" x14ac:dyDescent="0.25">
      <c r="A5" s="75">
        <v>2</v>
      </c>
      <c r="B5" s="16">
        <v>135.96363636363637</v>
      </c>
      <c r="C5" s="16">
        <v>152.20909090909092</v>
      </c>
      <c r="D5" s="16">
        <v>141.68181818181819</v>
      </c>
      <c r="E5" s="16">
        <v>140.1</v>
      </c>
      <c r="F5" s="16">
        <v>135.22727272727272</v>
      </c>
      <c r="G5" s="16">
        <v>137.40000000000003</v>
      </c>
      <c r="H5" s="16">
        <v>134.41818181818184</v>
      </c>
      <c r="I5" s="16">
        <v>140.02727272727273</v>
      </c>
      <c r="J5" s="16">
        <v>110</v>
      </c>
      <c r="K5" s="16">
        <v>143.5272727272727</v>
      </c>
      <c r="L5" s="16">
        <v>137.00909090909093</v>
      </c>
      <c r="M5" s="16">
        <v>148.3818181818182</v>
      </c>
      <c r="N5" s="16">
        <v>138.85454545454544</v>
      </c>
      <c r="O5" s="16">
        <v>138.06153846153845</v>
      </c>
    </row>
    <row r="6" spans="1:15" x14ac:dyDescent="0.25">
      <c r="A6" s="75">
        <v>3</v>
      </c>
      <c r="B6" s="16">
        <v>136.32727272727271</v>
      </c>
      <c r="C6" s="16">
        <v>153.82727272727271</v>
      </c>
      <c r="D6" s="16">
        <v>139.51818181818183</v>
      </c>
      <c r="E6" s="16">
        <v>140.46363636363637</v>
      </c>
      <c r="F6" s="16">
        <v>136.58181818181814</v>
      </c>
      <c r="G6" s="16">
        <v>139.27272727272728</v>
      </c>
      <c r="H6" s="16">
        <v>132.17272727272729</v>
      </c>
      <c r="I6" s="16">
        <v>139.29999999999998</v>
      </c>
      <c r="J6" s="16">
        <v>109.93636363636365</v>
      </c>
      <c r="K6" s="16">
        <v>143.98181818181817</v>
      </c>
      <c r="L6" s="16">
        <v>137.30000000000001</v>
      </c>
      <c r="M6" s="16">
        <v>149.04545454545453</v>
      </c>
      <c r="N6" s="16">
        <v>139.06363636363636</v>
      </c>
      <c r="O6" s="16">
        <v>138.21468531468534</v>
      </c>
    </row>
    <row r="7" spans="1:15" x14ac:dyDescent="0.25">
      <c r="A7" s="75">
        <v>4</v>
      </c>
      <c r="B7" s="16">
        <v>136.64000000000001</v>
      </c>
      <c r="C7" s="16">
        <v>155.92333333333335</v>
      </c>
      <c r="D7" s="16">
        <v>137.13000000000002</v>
      </c>
      <c r="E7" s="16">
        <v>141.41</v>
      </c>
      <c r="F7" s="16">
        <v>138.85</v>
      </c>
      <c r="G7" s="16">
        <v>145.56</v>
      </c>
      <c r="H7" s="16">
        <v>133.62999999999997</v>
      </c>
      <c r="I7" s="16">
        <v>142.30000000000001</v>
      </c>
      <c r="J7" s="16">
        <v>111.28</v>
      </c>
      <c r="K7" s="16">
        <v>145.84</v>
      </c>
      <c r="L7" s="16">
        <v>137.84</v>
      </c>
      <c r="M7" s="16">
        <v>148.97</v>
      </c>
      <c r="N7" s="16">
        <v>140.16000000000003</v>
      </c>
      <c r="O7" s="16">
        <v>139.65641025641025</v>
      </c>
    </row>
    <row r="8" spans="1:15" x14ac:dyDescent="0.25">
      <c r="A8" s="75">
        <v>5</v>
      </c>
      <c r="B8" s="16">
        <v>137.19090909090909</v>
      </c>
      <c r="C8" s="16">
        <v>158.84242424242424</v>
      </c>
      <c r="D8" s="16">
        <v>137.31363636363636</v>
      </c>
      <c r="E8" s="16">
        <v>142.15909090909093</v>
      </c>
      <c r="F8" s="16">
        <v>138.15909090909091</v>
      </c>
      <c r="G8" s="16">
        <v>144.77727272727273</v>
      </c>
      <c r="H8" s="16">
        <v>136.34545454545454</v>
      </c>
      <c r="I8" s="16">
        <v>141.56818181818181</v>
      </c>
      <c r="J8" s="16">
        <v>111.23636363636363</v>
      </c>
      <c r="K8" s="16">
        <v>146.88636363636365</v>
      </c>
      <c r="L8" s="16">
        <v>138.65909090909091</v>
      </c>
      <c r="M8" s="16">
        <v>150.56363636363636</v>
      </c>
      <c r="N8" s="16">
        <v>141.26363636363635</v>
      </c>
      <c r="O8" s="16">
        <v>140.38193473193471</v>
      </c>
    </row>
    <row r="9" spans="1:15" x14ac:dyDescent="0.25">
      <c r="A9" s="75">
        <v>6</v>
      </c>
      <c r="B9" s="16">
        <v>134.22</v>
      </c>
      <c r="C9" s="16">
        <v>156.56</v>
      </c>
      <c r="D9" s="16">
        <v>137.20999999999998</v>
      </c>
      <c r="E9" s="16">
        <v>138.96999999999997</v>
      </c>
      <c r="F9" s="16">
        <v>135.47999999999996</v>
      </c>
      <c r="G9" s="16">
        <v>141.15</v>
      </c>
      <c r="H9" s="16">
        <v>140.88</v>
      </c>
      <c r="I9" s="16">
        <v>139.54000000000002</v>
      </c>
      <c r="J9" s="16">
        <v>110.16</v>
      </c>
      <c r="K9" s="16">
        <v>140.4</v>
      </c>
      <c r="L9" s="16">
        <v>135.36000000000001</v>
      </c>
      <c r="M9" s="16">
        <v>147.43</v>
      </c>
      <c r="N9" s="16">
        <v>139.38000000000002</v>
      </c>
      <c r="O9" s="16">
        <v>138.21076923076922</v>
      </c>
    </row>
    <row r="10" spans="1:15" x14ac:dyDescent="0.25">
      <c r="A10" s="75">
        <v>7</v>
      </c>
      <c r="B10" s="16">
        <v>134.77000000000001</v>
      </c>
      <c r="C10" s="16">
        <v>157.15</v>
      </c>
      <c r="D10" s="16">
        <v>139.13999999999999</v>
      </c>
      <c r="E10" s="16">
        <v>139.60999999999999</v>
      </c>
      <c r="F10" s="16">
        <v>134.81</v>
      </c>
      <c r="G10" s="16">
        <v>142.53</v>
      </c>
      <c r="H10" s="16">
        <v>150.44</v>
      </c>
      <c r="I10" s="16">
        <v>139.93</v>
      </c>
      <c r="J10" s="16">
        <v>110.48999999999998</v>
      </c>
      <c r="K10" s="16">
        <v>141.25000000000003</v>
      </c>
      <c r="L10" s="16">
        <v>135.85</v>
      </c>
      <c r="M10" s="16">
        <v>147.97</v>
      </c>
      <c r="N10" s="16">
        <v>141.15</v>
      </c>
      <c r="O10" s="16">
        <v>139.62230769230766</v>
      </c>
    </row>
    <row r="11" spans="1:15" x14ac:dyDescent="0.25">
      <c r="A11" s="75">
        <v>8</v>
      </c>
      <c r="B11" s="16">
        <v>135.60999999999999</v>
      </c>
      <c r="C11" s="16">
        <v>155.57</v>
      </c>
      <c r="D11" s="16">
        <v>137.98999999999998</v>
      </c>
      <c r="E11" s="16">
        <v>140.22</v>
      </c>
      <c r="F11" s="16">
        <v>134.99</v>
      </c>
      <c r="G11" s="16">
        <v>143.45999999999998</v>
      </c>
      <c r="H11" s="16">
        <v>158.39000000000001</v>
      </c>
      <c r="I11" s="16">
        <v>140.71</v>
      </c>
      <c r="J11" s="16">
        <v>111.18999999999998</v>
      </c>
      <c r="K11" s="16">
        <v>142.17000000000002</v>
      </c>
      <c r="L11" s="16">
        <v>136.48999999999998</v>
      </c>
      <c r="M11" s="16">
        <v>148.57</v>
      </c>
      <c r="N11" s="16">
        <v>142.63</v>
      </c>
      <c r="O11" s="16">
        <v>140.61461538461538</v>
      </c>
    </row>
    <row r="12" spans="1:15" x14ac:dyDescent="0.25">
      <c r="A12" s="75">
        <v>9</v>
      </c>
      <c r="B12" s="16">
        <v>136.35</v>
      </c>
      <c r="C12" s="16">
        <v>155.11999999999998</v>
      </c>
      <c r="D12" s="16">
        <v>137.66</v>
      </c>
      <c r="E12" s="16">
        <v>140.89000000000001</v>
      </c>
      <c r="F12" s="16">
        <v>135.31</v>
      </c>
      <c r="G12" s="16">
        <v>141.77000000000001</v>
      </c>
      <c r="H12" s="16">
        <v>159.56</v>
      </c>
      <c r="I12" s="16">
        <v>141.25</v>
      </c>
      <c r="J12" s="16">
        <v>111.78999999999999</v>
      </c>
      <c r="K12" s="16">
        <v>143.08000000000001</v>
      </c>
      <c r="L12" s="16">
        <v>137</v>
      </c>
      <c r="M12" s="16">
        <v>149.24</v>
      </c>
      <c r="N12" s="16">
        <v>143.13999999999999</v>
      </c>
      <c r="O12" s="16">
        <v>140.93538461538461</v>
      </c>
    </row>
    <row r="13" spans="1:15" x14ac:dyDescent="0.25">
      <c r="A13" s="75">
        <v>10</v>
      </c>
      <c r="B13" s="16">
        <v>136.88</v>
      </c>
      <c r="C13" s="16">
        <v>155.46</v>
      </c>
      <c r="D13" s="16">
        <v>138.82</v>
      </c>
      <c r="E13" s="16">
        <v>141.31</v>
      </c>
      <c r="F13" s="16">
        <v>135.83000000000001</v>
      </c>
      <c r="G13" s="16">
        <v>141.26000000000002</v>
      </c>
      <c r="H13" s="16">
        <v>166.64</v>
      </c>
      <c r="I13" s="16">
        <v>142.43</v>
      </c>
      <c r="J13" s="16">
        <v>112.03000000000002</v>
      </c>
      <c r="K13" s="16">
        <v>144.00999999999996</v>
      </c>
      <c r="L13" s="16">
        <v>137.54000000000002</v>
      </c>
      <c r="M13" s="16">
        <v>149.76</v>
      </c>
      <c r="N13" s="16">
        <v>144.55000000000001</v>
      </c>
      <c r="O13" s="16">
        <v>142.04000000000002</v>
      </c>
    </row>
    <row r="14" spans="1:15" x14ac:dyDescent="0.25">
      <c r="A14" s="75">
        <v>11</v>
      </c>
      <c r="B14" s="16">
        <v>137.25</v>
      </c>
      <c r="C14" s="16">
        <v>155.81</v>
      </c>
      <c r="D14" s="16">
        <v>143.26999999999998</v>
      </c>
      <c r="E14" s="16">
        <v>141.82</v>
      </c>
      <c r="F14" s="16">
        <v>136.64999999999998</v>
      </c>
      <c r="G14" s="16">
        <v>141.06</v>
      </c>
      <c r="H14" s="16">
        <v>171.17</v>
      </c>
      <c r="I14" s="16">
        <v>144.06</v>
      </c>
      <c r="J14" s="16">
        <v>112.12</v>
      </c>
      <c r="K14" s="16">
        <v>145.13999999999999</v>
      </c>
      <c r="L14" s="16">
        <v>138.4</v>
      </c>
      <c r="M14" s="16">
        <v>150.69</v>
      </c>
      <c r="N14" s="16">
        <v>145.72</v>
      </c>
      <c r="O14" s="16">
        <v>143.32</v>
      </c>
    </row>
    <row r="15" spans="1:15" x14ac:dyDescent="0.25">
      <c r="A15" s="75">
        <v>12</v>
      </c>
      <c r="B15" s="16">
        <v>137.68</v>
      </c>
      <c r="C15" s="16">
        <v>156.01999999999998</v>
      </c>
      <c r="D15" s="16">
        <v>146.77999999999997</v>
      </c>
      <c r="E15" s="16">
        <v>142.43</v>
      </c>
      <c r="F15" s="16">
        <v>137.41</v>
      </c>
      <c r="G15" s="16">
        <v>139.76</v>
      </c>
      <c r="H15" s="16">
        <v>161.38</v>
      </c>
      <c r="I15" s="16">
        <v>144.38</v>
      </c>
      <c r="J15" s="16">
        <v>111.57000000000001</v>
      </c>
      <c r="K15" s="16">
        <v>146</v>
      </c>
      <c r="L15" s="16">
        <v>138.98999999999995</v>
      </c>
      <c r="M15" s="16">
        <v>151.23999999999998</v>
      </c>
      <c r="N15" s="16">
        <v>144.71</v>
      </c>
      <c r="O15" s="16">
        <v>142.94999999999999</v>
      </c>
    </row>
    <row r="16" spans="1:15" x14ac:dyDescent="0.25">
      <c r="A16" s="75" t="s">
        <v>260</v>
      </c>
      <c r="B16" s="1">
        <v>136.21209677419353</v>
      </c>
      <c r="C16" s="1">
        <v>155.35645161290324</v>
      </c>
      <c r="D16" s="1">
        <v>140.10120967741935</v>
      </c>
      <c r="E16" s="1">
        <v>140.73750000000004</v>
      </c>
      <c r="F16" s="1">
        <v>136.20201612903222</v>
      </c>
      <c r="G16" s="1">
        <v>141.12056451612906</v>
      </c>
      <c r="H16" s="1">
        <v>148.6806451612903</v>
      </c>
      <c r="I16" s="1">
        <v>141.3116935483871</v>
      </c>
      <c r="J16" s="1">
        <v>111.01532258064516</v>
      </c>
      <c r="K16" s="1">
        <v>143.78266129032255</v>
      </c>
      <c r="L16" s="1">
        <v>137.22943548387084</v>
      </c>
      <c r="M16" s="1">
        <v>149.12016129032256</v>
      </c>
      <c r="N16" s="1">
        <v>141.6475806451613</v>
      </c>
      <c r="O16" s="1">
        <v>140.19364143920598</v>
      </c>
    </row>
  </sheetData>
  <conditionalFormatting pivot="1" sqref="B4:B15">
    <cfRule type="colorScale" priority="14">
      <colorScale>
        <cfvo type="min"/>
        <cfvo type="percentile" val="50"/>
        <cfvo type="max"/>
        <color rgb="FF63BE7B"/>
        <color rgb="FFFFEB84"/>
        <color rgb="FFF8696B"/>
      </colorScale>
    </cfRule>
  </conditionalFormatting>
  <conditionalFormatting pivot="1" sqref="C4:C15">
    <cfRule type="colorScale" priority="13">
      <colorScale>
        <cfvo type="min"/>
        <cfvo type="percentile" val="50"/>
        <cfvo type="max"/>
        <color rgb="FF63BE7B"/>
        <color rgb="FFFFEB84"/>
        <color rgb="FFF8696B"/>
      </colorScale>
    </cfRule>
  </conditionalFormatting>
  <conditionalFormatting pivot="1" sqref="D4:D15">
    <cfRule type="colorScale" priority="12">
      <colorScale>
        <cfvo type="min"/>
        <cfvo type="percentile" val="50"/>
        <cfvo type="max"/>
        <color rgb="FF63BE7B"/>
        <color rgb="FFFFEB84"/>
        <color rgb="FFF8696B"/>
      </colorScale>
    </cfRule>
  </conditionalFormatting>
  <conditionalFormatting pivot="1" sqref="E4:E15">
    <cfRule type="colorScale" priority="11">
      <colorScale>
        <cfvo type="min"/>
        <cfvo type="percentile" val="50"/>
        <cfvo type="max"/>
        <color rgb="FF63BE7B"/>
        <color rgb="FFFFEB84"/>
        <color rgb="FFF8696B"/>
      </colorScale>
    </cfRule>
  </conditionalFormatting>
  <conditionalFormatting pivot="1" sqref="F4:F15">
    <cfRule type="colorScale" priority="10">
      <colorScale>
        <cfvo type="min"/>
        <cfvo type="percentile" val="50"/>
        <cfvo type="max"/>
        <color rgb="FF63BE7B"/>
        <color rgb="FFFFEB84"/>
        <color rgb="FFF8696B"/>
      </colorScale>
    </cfRule>
  </conditionalFormatting>
  <conditionalFormatting pivot="1" sqref="G4:G15">
    <cfRule type="colorScale" priority="9">
      <colorScale>
        <cfvo type="min"/>
        <cfvo type="percentile" val="50"/>
        <cfvo type="max"/>
        <color rgb="FF63BE7B"/>
        <color rgb="FFFFEB84"/>
        <color rgb="FFF8696B"/>
      </colorScale>
    </cfRule>
  </conditionalFormatting>
  <conditionalFormatting pivot="1" sqref="H4:H15">
    <cfRule type="colorScale" priority="8">
      <colorScale>
        <cfvo type="min"/>
        <cfvo type="percentile" val="50"/>
        <cfvo type="max"/>
        <color rgb="FF63BE7B"/>
        <color rgb="FFFFEB84"/>
        <color rgb="FFF8696B"/>
      </colorScale>
    </cfRule>
  </conditionalFormatting>
  <conditionalFormatting pivot="1" sqref="I4:I15">
    <cfRule type="colorScale" priority="7">
      <colorScale>
        <cfvo type="min"/>
        <cfvo type="percentile" val="50"/>
        <cfvo type="max"/>
        <color rgb="FF63BE7B"/>
        <color rgb="FFFFEB84"/>
        <color rgb="FFF8696B"/>
      </colorScale>
    </cfRule>
  </conditionalFormatting>
  <conditionalFormatting pivot="1" sqref="J4:J15">
    <cfRule type="colorScale" priority="6">
      <colorScale>
        <cfvo type="min"/>
        <cfvo type="percentile" val="50"/>
        <cfvo type="max"/>
        <color rgb="FF63BE7B"/>
        <color rgb="FFFFEB84"/>
        <color rgb="FFF8696B"/>
      </colorScale>
    </cfRule>
  </conditionalFormatting>
  <conditionalFormatting pivot="1" sqref="K4:K15">
    <cfRule type="colorScale" priority="5">
      <colorScale>
        <cfvo type="min"/>
        <cfvo type="percentile" val="50"/>
        <cfvo type="max"/>
        <color rgb="FF63BE7B"/>
        <color rgb="FFFFEB84"/>
        <color rgb="FFF8696B"/>
      </colorScale>
    </cfRule>
  </conditionalFormatting>
  <conditionalFormatting pivot="1" sqref="L4:L15">
    <cfRule type="colorScale" priority="4">
      <colorScale>
        <cfvo type="min"/>
        <cfvo type="percentile" val="50"/>
        <cfvo type="max"/>
        <color rgb="FF63BE7B"/>
        <color rgb="FFFFEB84"/>
        <color rgb="FFF8696B"/>
      </colorScale>
    </cfRule>
  </conditionalFormatting>
  <conditionalFormatting pivot="1" sqref="M4:M15">
    <cfRule type="colorScale" priority="3">
      <colorScale>
        <cfvo type="min"/>
        <cfvo type="percentile" val="50"/>
        <cfvo type="max"/>
        <color rgb="FF63BE7B"/>
        <color rgb="FFFFEB84"/>
        <color rgb="FFF8696B"/>
      </colorScale>
    </cfRule>
  </conditionalFormatting>
  <conditionalFormatting pivot="1" sqref="N4:N15">
    <cfRule type="colorScale" priority="2">
      <colorScale>
        <cfvo type="min"/>
        <cfvo type="percentile" val="50"/>
        <cfvo type="max"/>
        <color rgb="FF63BE7B"/>
        <color rgb="FFFFEB84"/>
        <color rgb="FFF8696B"/>
      </colorScale>
    </cfRule>
  </conditionalFormatting>
  <conditionalFormatting pivot="1" sqref="O4:O15">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BE2ED-9629-4BA6-B56D-81C92D67F095}">
  <dimension ref="B2:N143"/>
  <sheetViews>
    <sheetView topLeftCell="A122" workbookViewId="0">
      <selection activeCell="E143" sqref="E143:L143"/>
    </sheetView>
  </sheetViews>
  <sheetFormatPr defaultRowHeight="15" x14ac:dyDescent="0.25"/>
  <cols>
    <col min="4" max="4" width="13.5703125" bestFit="1" customWidth="1"/>
    <col min="5" max="5" width="13.5703125" customWidth="1"/>
    <col min="6" max="6" width="23.140625" customWidth="1"/>
    <col min="7" max="7" width="26" bestFit="1" customWidth="1"/>
    <col min="8" max="8" width="14.85546875" customWidth="1"/>
    <col min="9" max="9" width="22" bestFit="1" customWidth="1"/>
    <col min="10" max="10" width="26" bestFit="1" customWidth="1"/>
    <col min="11" max="11" width="18" customWidth="1"/>
    <col min="12" max="12" width="22" bestFit="1" customWidth="1"/>
    <col min="13" max="13" width="20.28515625" bestFit="1" customWidth="1"/>
    <col min="14" max="14" width="27.85546875" bestFit="1" customWidth="1"/>
    <col min="15" max="15" width="9.7109375" bestFit="1" customWidth="1"/>
  </cols>
  <sheetData>
    <row r="2" spans="3:13" x14ac:dyDescent="0.25">
      <c r="D2" s="116" t="s">
        <v>313</v>
      </c>
      <c r="E2" s="116"/>
      <c r="F2" s="116"/>
      <c r="G2" s="116"/>
      <c r="H2" s="116"/>
      <c r="I2" s="116"/>
      <c r="J2" s="116"/>
      <c r="K2" s="116"/>
      <c r="L2" s="116"/>
      <c r="M2" s="116"/>
    </row>
    <row r="4" spans="3:13" x14ac:dyDescent="0.25">
      <c r="D4" s="116" t="s">
        <v>310</v>
      </c>
      <c r="E4" s="116"/>
      <c r="F4" s="116"/>
      <c r="G4" s="116"/>
      <c r="H4" s="116"/>
      <c r="I4" s="116"/>
      <c r="J4" s="116"/>
      <c r="K4" s="116"/>
      <c r="L4" s="116"/>
      <c r="M4" s="116"/>
    </row>
    <row r="5" spans="3:13" x14ac:dyDescent="0.25">
      <c r="D5" s="116"/>
      <c r="E5" s="116"/>
      <c r="F5" s="116"/>
      <c r="G5" s="116"/>
      <c r="H5" s="116"/>
      <c r="I5" s="116"/>
      <c r="J5" s="116"/>
      <c r="K5" s="116"/>
      <c r="L5" s="116"/>
      <c r="M5" s="116"/>
    </row>
    <row r="7" spans="3:13" x14ac:dyDescent="0.25">
      <c r="C7" s="89" t="s">
        <v>1</v>
      </c>
      <c r="D7" s="89" t="s">
        <v>281</v>
      </c>
      <c r="E7" s="90" t="s">
        <v>200</v>
      </c>
      <c r="F7" s="90" t="s">
        <v>191</v>
      </c>
      <c r="G7" s="90" t="s">
        <v>21</v>
      </c>
      <c r="H7" s="90" t="s">
        <v>202</v>
      </c>
      <c r="I7" s="90" t="s">
        <v>195</v>
      </c>
      <c r="J7" s="90" t="s">
        <v>24</v>
      </c>
      <c r="K7" s="90" t="s">
        <v>26</v>
      </c>
    </row>
    <row r="8" spans="3:13" x14ac:dyDescent="0.25">
      <c r="C8" s="38">
        <v>2020</v>
      </c>
      <c r="D8" s="38">
        <v>1</v>
      </c>
      <c r="E8" s="47">
        <f>AVERAGE(INDEX('data for q4'!$A$1:$P$19,MATCH('question 4'!$C8&amp;'question 4'!$D8&amp;"Rural",'data for q4'!$E$1:$E$19,0),MATCH('question 4'!E$7,'data for q4'!$A$1:$P$1,0)),INDEX('data for q4'!$A$1:$P$19,MATCH('question 4'!$C8&amp;'question 4'!$D8&amp;"Rural+Urban",'data for q4'!$E$1:$E$19,0),MATCH('question 4'!E$7,'data for q4'!$A$1:$P$1,0)),INDEX('data for q4'!$A$1:$P$19,MATCH('question 4'!$C8&amp;'question 4'!$D8&amp;"Urban",'data for q4'!$E$1:$E$19,0),MATCH('question 4'!E$7,'data for q4'!$A$1:$P$1,0)))</f>
        <v>149.34358974358972</v>
      </c>
      <c r="F8" s="47">
        <f>AVERAGE(INDEX('data for q4'!$A$1:$P$19,MATCH('question 4'!$C8&amp;'question 4'!$D8&amp;"Rural",'data for q4'!$E$1:$E$19,0),MATCH('question 4'!F$7,'data for q4'!$A$1:$P$1,0)),INDEX('data for q4'!$A$1:$P$19,MATCH('question 4'!$C8&amp;'question 4'!$D8&amp;"Rural+Urban",'data for q4'!$E$1:$E$19,0),MATCH('question 4'!F$7,'data for q4'!$A$1:$P$1,0)),INDEX('data for q4'!$A$1:$P$19,MATCH('question 4'!$C8&amp;'question 4'!$D8&amp;"Urban",'data for q4'!$E$1:$E$19,0),MATCH('question 4'!F$7,'data for q4'!$A$1:$P$1,0)))</f>
        <v>145.45833333333334</v>
      </c>
      <c r="G8" s="47">
        <f>AVERAGE(INDEX('data for q4'!$A$1:$P$19,MATCH('question 4'!$C8&amp;'question 4'!$D8&amp;"Rural",'data for q4'!$E$1:$E$19,0),MATCH('question 4'!G$7,'data for q4'!$A$1:$P$1,0)),INDEX('data for q4'!$A$1:$P$19,MATCH('question 4'!$C8&amp;'question 4'!$D8&amp;"Rural+Urban",'data for q4'!$E$1:$E$19,0),MATCH('question 4'!G$7,'data for q4'!$A$1:$P$1,0)),INDEX('data for q4'!$A$1:$P$19,MATCH('question 4'!$C8&amp;'question 4'!$D8&amp;"Urban",'data for q4'!$E$1:$E$19,0),MATCH('question 4'!G$7,'data for q4'!$A$1:$P$1,0)))</f>
        <v>143.36666666666667</v>
      </c>
      <c r="H8" s="47">
        <f>AVERAGE(INDEX('data for q4'!$A$1:$P$19,MATCH('question 4'!$C8&amp;'question 4'!$D8&amp;"Rural",'data for q4'!$E$1:$E$19,0),MATCH('question 4'!H$7,'data for q4'!$A$1:$P$1,0)),INDEX('data for q4'!$A$1:$P$19,MATCH('question 4'!$C8&amp;'question 4'!$D8&amp;"Rural+Urban",'data for q4'!$E$1:$E$19,0),MATCH('question 4'!H$7,'data for q4'!$A$1:$P$1,0)),INDEX('data for q4'!$A$1:$P$19,MATCH('question 4'!$C8&amp;'question 4'!$D8&amp;"Urban",'data for q4'!$E$1:$E$19,0),MATCH('question 4'!H$7,'data for q4'!$A$1:$P$1,0)))</f>
        <v>146</v>
      </c>
      <c r="I8" s="47">
        <f>AVERAGE(INDEX('data for q4'!$A$1:$P$19,MATCH('question 4'!$C8&amp;'question 4'!$D8&amp;"Rural",'data for q4'!$E$1:$E$19,0),MATCH('question 4'!I$7,'data for q4'!$A$1:$P$1,0)),INDEX('data for q4'!$A$1:$P$19,MATCH('question 4'!$C8&amp;'question 4'!$D8&amp;"Rural+Urban",'data for q4'!$E$1:$E$19,0),MATCH('question 4'!I$7,'data for q4'!$A$1:$P$1,0)),INDEX('data for q4'!$A$1:$P$19,MATCH('question 4'!$C8&amp;'question 4'!$D8&amp;"Urban",'data for q4'!$E$1:$E$19,0),MATCH('question 4'!I$7,'data for q4'!$A$1:$P$1,0)))</f>
        <v>146.79999999999998</v>
      </c>
      <c r="J8" s="47">
        <f>AVERAGE(INDEX('data for q4'!$A$1:$P$19,MATCH('question 4'!$C8&amp;'question 4'!$D8&amp;"Rural",'data for q4'!$E$1:$E$19,0),MATCH('question 4'!J$7,'data for q4'!$A$1:$P$1,0)),INDEX('data for q4'!$A$1:$P$19,MATCH('question 4'!$C8&amp;'question 4'!$D8&amp;"Rural+Urban",'data for q4'!$E$1:$E$19,0),MATCH('question 4'!J$7,'data for q4'!$A$1:$P$1,0)),INDEX('data for q4'!$A$1:$P$19,MATCH('question 4'!$C8&amp;'question 4'!$D8&amp;"Urban",'data for q4'!$E$1:$E$19,0),MATCH('question 4'!J$7,'data for q4'!$A$1:$P$1,0)))</f>
        <v>131.10000000000002</v>
      </c>
      <c r="K8" s="47">
        <f>AVERAGE(INDEX('data for q4'!$A$1:$P$19,MATCH('question 4'!$C8&amp;'question 4'!$D8&amp;"Rural",'data for q4'!$E$1:$E$19,0),MATCH('question 4'!K$7,'data for q4'!$A$1:$P$1,0)),INDEX('data for q4'!$A$1:$P$19,MATCH('question 4'!$C8&amp;'question 4'!$D8&amp;"Rural+Urban",'data for q4'!$E$1:$E$19,0),MATCH('question 4'!K$7,'data for q4'!$A$1:$P$1,0)),INDEX('data for q4'!$A$1:$P$19,MATCH('question 4'!$C8&amp;'question 4'!$D8&amp;"Urban",'data for q4'!$E$1:$E$19,0),MATCH('question 4'!K$7,'data for q4'!$A$1:$P$1,0)))</f>
        <v>156.63333333333333</v>
      </c>
    </row>
    <row r="9" spans="3:13" x14ac:dyDescent="0.25">
      <c r="C9" s="38">
        <v>2020</v>
      </c>
      <c r="D9" s="38">
        <v>3</v>
      </c>
      <c r="E9" s="47">
        <f>AVERAGE(INDEX('data for q4'!$A$1:$P$19,MATCH('question 4'!$C9&amp;'question 4'!$D9&amp;"Rural",'data for q4'!$E$1:$E$19,0),MATCH('question 4'!E$7,'data for q4'!$A$1:$P$1,0)),INDEX('data for q4'!$A$1:$P$19,MATCH('question 4'!$C9&amp;'question 4'!$D9&amp;"Rural+Urban",'data for q4'!$E$1:$E$19,0),MATCH('question 4'!E$7,'data for q4'!$A$1:$P$1,0)),INDEX('data for q4'!$A$1:$P$19,MATCH('question 4'!$C9&amp;'question 4'!$D9&amp;"Urban",'data for q4'!$E$1:$E$19,0),MATCH('question 4'!E$7,'data for q4'!$A$1:$P$1,0)))</f>
        <v>145.85897435897436</v>
      </c>
      <c r="F9" s="47">
        <f>AVERAGE(INDEX('data for q4'!$A$1:$P$19,MATCH('question 4'!$C9&amp;'question 4'!$D9&amp;"Rural",'data for q4'!$E$1:$E$19,0),MATCH('question 4'!F$7,'data for q4'!$A$1:$P$1,0)),INDEX('data for q4'!$A$1:$P$19,MATCH('question 4'!$C9&amp;'question 4'!$D9&amp;"Rural+Urban",'data for q4'!$E$1:$E$19,0),MATCH('question 4'!F$7,'data for q4'!$A$1:$P$1,0)),INDEX('data for q4'!$A$1:$P$19,MATCH('question 4'!$C9&amp;'question 4'!$D9&amp;"Urban",'data for q4'!$E$1:$E$19,0),MATCH('question 4'!F$7,'data for q4'!$A$1:$P$1,0)))</f>
        <v>146.59166666666667</v>
      </c>
      <c r="G9" s="47">
        <f>AVERAGE(INDEX('data for q4'!$A$1:$P$19,MATCH('question 4'!$C9&amp;'question 4'!$D9&amp;"Rural",'data for q4'!$E$1:$E$19,0),MATCH('question 4'!G$7,'data for q4'!$A$1:$P$1,0)),INDEX('data for q4'!$A$1:$P$19,MATCH('question 4'!$C9&amp;'question 4'!$D9&amp;"Rural+Urban",'data for q4'!$E$1:$E$19,0),MATCH('question 4'!G$7,'data for q4'!$A$1:$P$1,0)),INDEX('data for q4'!$A$1:$P$19,MATCH('question 4'!$C9&amp;'question 4'!$D9&amp;"Urban",'data for q4'!$E$1:$E$19,0),MATCH('question 4'!G$7,'data for q4'!$A$1:$P$1,0)))</f>
        <v>147.9</v>
      </c>
      <c r="H9" s="47">
        <f>AVERAGE(INDEX('data for q4'!$A$1:$P$19,MATCH('question 4'!$C9&amp;'question 4'!$D9&amp;"Rural",'data for q4'!$E$1:$E$19,0),MATCH('question 4'!H$7,'data for q4'!$A$1:$P$1,0)),INDEX('data for q4'!$A$1:$P$19,MATCH('question 4'!$C9&amp;'question 4'!$D9&amp;"Rural+Urban",'data for q4'!$E$1:$E$19,0),MATCH('question 4'!H$7,'data for q4'!$A$1:$P$1,0)),INDEX('data for q4'!$A$1:$P$19,MATCH('question 4'!$C9&amp;'question 4'!$D9&amp;"Urban",'data for q4'!$E$1:$E$19,0),MATCH('question 4'!H$7,'data for q4'!$A$1:$P$1,0)))</f>
        <v>146.23333333333332</v>
      </c>
      <c r="I9" s="47">
        <f>AVERAGE(INDEX('data for q4'!$A$1:$P$19,MATCH('question 4'!$C9&amp;'question 4'!$D9&amp;"Rural",'data for q4'!$E$1:$E$19,0),MATCH('question 4'!I$7,'data for q4'!$A$1:$P$1,0)),INDEX('data for q4'!$A$1:$P$19,MATCH('question 4'!$C9&amp;'question 4'!$D9&amp;"Rural+Urban",'data for q4'!$E$1:$E$19,0),MATCH('question 4'!I$7,'data for q4'!$A$1:$P$1,0)),INDEX('data for q4'!$A$1:$P$19,MATCH('question 4'!$C9&amp;'question 4'!$D9&amp;"Urban",'data for q4'!$E$1:$E$19,0),MATCH('question 4'!I$7,'data for q4'!$A$1:$P$1,0)))</f>
        <v>147.79999999999998</v>
      </c>
      <c r="J9" s="47">
        <f>AVERAGE(INDEX('data for q4'!$A$1:$P$19,MATCH('question 4'!$C9&amp;'question 4'!$D9&amp;"Rural",'data for q4'!$E$1:$E$19,0),MATCH('question 4'!J$7,'data for q4'!$A$1:$P$1,0)),INDEX('data for q4'!$A$1:$P$19,MATCH('question 4'!$C9&amp;'question 4'!$D9&amp;"Rural+Urban",'data for q4'!$E$1:$E$19,0),MATCH('question 4'!J$7,'data for q4'!$A$1:$P$1,0)),INDEX('data for q4'!$A$1:$P$19,MATCH('question 4'!$C9&amp;'question 4'!$D9&amp;"Urban",'data for q4'!$E$1:$E$19,0),MATCH('question 4'!J$7,'data for q4'!$A$1:$P$1,0)))</f>
        <v>130.10000000000002</v>
      </c>
      <c r="K9" s="47">
        <f>AVERAGE(INDEX('data for q4'!$A$1:$P$19,MATCH('question 4'!$C9&amp;'question 4'!$D9&amp;"Rural",'data for q4'!$E$1:$E$19,0),MATCH('question 4'!K$7,'data for q4'!$A$1:$P$1,0)),INDEX('data for q4'!$A$1:$P$19,MATCH('question 4'!$C9&amp;'question 4'!$D9&amp;"Rural+Urban",'data for q4'!$E$1:$E$19,0),MATCH('question 4'!K$7,'data for q4'!$A$1:$P$1,0)),INDEX('data for q4'!$A$1:$P$19,MATCH('question 4'!$C9&amp;'question 4'!$D9&amp;"Urban",'data for q4'!$E$1:$E$19,0),MATCH('question 4'!K$7,'data for q4'!$A$1:$P$1,0)))</f>
        <v>156.6</v>
      </c>
    </row>
    <row r="10" spans="3:13" x14ac:dyDescent="0.25">
      <c r="C10" s="38">
        <v>2020</v>
      </c>
      <c r="D10" s="38">
        <v>6</v>
      </c>
      <c r="E10" s="47">
        <f>AVERAGE(INDEX('data for q4'!$A$1:$P$19,MATCH('question 4'!$C10&amp;'question 4'!$D10&amp;"Rural",'data for q4'!$E$1:$E$19,0),MATCH('question 4'!E$7,'data for q4'!$A$1:$P$1,0)),INDEX('data for q4'!$A$1:$P$19,MATCH('question 4'!$C10&amp;'question 4'!$D10&amp;"Rural+Urban",'data for q4'!$E$1:$E$19,0),MATCH('question 4'!E$7,'data for q4'!$A$1:$P$1,0)),INDEX('data for q4'!$A$1:$P$19,MATCH('question 4'!$C10&amp;'question 4'!$D10&amp;"Urban",'data for q4'!$E$1:$E$19,0),MATCH('question 4'!E$7,'data for q4'!$A$1:$P$1,0)))</f>
        <v>151.6102564102564</v>
      </c>
      <c r="F10" s="47">
        <f>AVERAGE(INDEX('data for q4'!$A$1:$P$19,MATCH('question 4'!$C10&amp;'question 4'!$D10&amp;"Rural",'data for q4'!$E$1:$E$19,0),MATCH('question 4'!F$7,'data for q4'!$A$1:$P$1,0)),INDEX('data for q4'!$A$1:$P$19,MATCH('question 4'!$C10&amp;'question 4'!$D10&amp;"Rural+Urban",'data for q4'!$E$1:$E$19,0),MATCH('question 4'!F$7,'data for q4'!$A$1:$P$1,0)),INDEX('data for q4'!$A$1:$P$19,MATCH('question 4'!$C10&amp;'question 4'!$D10&amp;"Urban",'data for q4'!$E$1:$E$19,0),MATCH('question 4'!F$7,'data for q4'!$A$1:$P$1,0)))</f>
        <v>149.58333333333334</v>
      </c>
      <c r="G10" s="47">
        <f>AVERAGE(INDEX('data for q4'!$A$1:$P$19,MATCH('question 4'!$C10&amp;'question 4'!$D10&amp;"Rural",'data for q4'!$E$1:$E$19,0),MATCH('question 4'!G$7,'data for q4'!$A$1:$P$1,0)),INDEX('data for q4'!$A$1:$P$19,MATCH('question 4'!$C10&amp;'question 4'!$D10&amp;"Rural+Urban",'data for q4'!$E$1:$E$19,0),MATCH('question 4'!G$7,'data for q4'!$A$1:$P$1,0)),INDEX('data for q4'!$A$1:$P$19,MATCH('question 4'!$C10&amp;'question 4'!$D10&amp;"Urban",'data for q4'!$E$1:$E$19,0),MATCH('question 4'!G$7,'data for q4'!$A$1:$P$1,0)))</f>
        <v>141.29999999999998</v>
      </c>
      <c r="H10" s="47">
        <f>AVERAGE(INDEX('data for q4'!$A$1:$P$19,MATCH('question 4'!$C10&amp;'question 4'!$D10&amp;"Rural",'data for q4'!$E$1:$E$19,0),MATCH('question 4'!H$7,'data for q4'!$A$1:$P$1,0)),INDEX('data for q4'!$A$1:$P$19,MATCH('question 4'!$C10&amp;'question 4'!$D10&amp;"Rural+Urban",'data for q4'!$E$1:$E$19,0),MATCH('question 4'!H$7,'data for q4'!$A$1:$P$1,0)),INDEX('data for q4'!$A$1:$P$19,MATCH('question 4'!$C10&amp;'question 4'!$D10&amp;"Urban",'data for q4'!$E$1:$E$19,0),MATCH('question 4'!H$7,'data for q4'!$A$1:$P$1,0)))</f>
        <v>146.16666666666666</v>
      </c>
      <c r="I10" s="47">
        <f>AVERAGE(INDEX('data for q4'!$A$1:$P$19,MATCH('question 4'!$C10&amp;'question 4'!$D10&amp;"Rural",'data for q4'!$E$1:$E$19,0),MATCH('question 4'!I$7,'data for q4'!$A$1:$P$1,0)),INDEX('data for q4'!$A$1:$P$19,MATCH('question 4'!$C10&amp;'question 4'!$D10&amp;"Rural+Urban",'data for q4'!$E$1:$E$19,0),MATCH('question 4'!I$7,'data for q4'!$A$1:$P$1,0)),INDEX('data for q4'!$A$1:$P$19,MATCH('question 4'!$C10&amp;'question 4'!$D10&amp;"Urban",'data for q4'!$E$1:$E$19,0),MATCH('question 4'!I$7,'data for q4'!$A$1:$P$1,0)))</f>
        <v>151.11666666666667</v>
      </c>
      <c r="J10" s="47">
        <f>AVERAGE(INDEX('data for q4'!$A$1:$P$19,MATCH('question 4'!$C10&amp;'question 4'!$D10&amp;"Rural",'data for q4'!$E$1:$E$19,0),MATCH('question 4'!J$7,'data for q4'!$A$1:$P$1,0)),INDEX('data for q4'!$A$1:$P$19,MATCH('question 4'!$C10&amp;'question 4'!$D10&amp;"Rural+Urban",'data for q4'!$E$1:$E$19,0),MATCH('question 4'!J$7,'data for q4'!$A$1:$P$1,0)),INDEX('data for q4'!$A$1:$P$19,MATCH('question 4'!$C10&amp;'question 4'!$D10&amp;"Urban",'data for q4'!$E$1:$E$19,0),MATCH('question 4'!J$7,'data for q4'!$A$1:$P$1,0)))</f>
        <v>135.23333333333332</v>
      </c>
      <c r="K10" s="47">
        <f>AVERAGE(INDEX('data for q4'!$A$1:$P$19,MATCH('question 4'!$C10&amp;'question 4'!$D10&amp;"Rural",'data for q4'!$E$1:$E$19,0),MATCH('question 4'!K$7,'data for q4'!$A$1:$P$1,0)),INDEX('data for q4'!$A$1:$P$19,MATCH('question 4'!$C10&amp;'question 4'!$D10&amp;"Rural+Urban",'data for q4'!$E$1:$E$19,0),MATCH('question 4'!K$7,'data for q4'!$A$1:$P$1,0)),INDEX('data for q4'!$A$1:$P$19,MATCH('question 4'!$C10&amp;'question 4'!$D10&amp;"Urban",'data for q4'!$E$1:$E$19,0),MATCH('question 4'!K$7,'data for q4'!$A$1:$P$1,0)))</f>
        <v>156.9</v>
      </c>
    </row>
    <row r="12" spans="3:13" x14ac:dyDescent="0.25">
      <c r="F12" s="116" t="s">
        <v>311</v>
      </c>
      <c r="G12" s="116"/>
      <c r="H12" s="116"/>
      <c r="I12" s="116"/>
      <c r="J12" s="116"/>
    </row>
    <row r="13" spans="3:13" x14ac:dyDescent="0.25">
      <c r="F13" s="116"/>
      <c r="G13" s="116"/>
      <c r="H13" s="116"/>
      <c r="I13" s="116"/>
      <c r="J13" s="116"/>
    </row>
    <row r="14" spans="3:13" ht="13.5" customHeight="1" x14ac:dyDescent="0.25"/>
    <row r="15" spans="3:13" ht="45" customHeight="1" x14ac:dyDescent="0.25">
      <c r="C15" s="89" t="s">
        <v>228</v>
      </c>
      <c r="D15" s="89" t="s">
        <v>280</v>
      </c>
      <c r="E15" s="91" t="s">
        <v>301</v>
      </c>
      <c r="F15" s="91" t="s">
        <v>302</v>
      </c>
      <c r="G15" s="91" t="s">
        <v>303</v>
      </c>
      <c r="H15" s="91" t="s">
        <v>304</v>
      </c>
      <c r="I15" s="91" t="s">
        <v>305</v>
      </c>
      <c r="J15" s="91" t="s">
        <v>306</v>
      </c>
      <c r="K15" s="91" t="s">
        <v>307</v>
      </c>
    </row>
    <row r="16" spans="3:13" x14ac:dyDescent="0.25">
      <c r="C16" s="70">
        <v>2020</v>
      </c>
      <c r="D16" s="71" t="s">
        <v>308</v>
      </c>
      <c r="E16" s="72">
        <f>(E9-E8)/E8</f>
        <v>-2.333287548932058E-2</v>
      </c>
      <c r="F16" s="72">
        <f t="shared" ref="F16:K16" si="0">(F9-F8)/F8</f>
        <v>7.7914637639644275E-3</v>
      </c>
      <c r="G16" s="72">
        <f t="shared" si="0"/>
        <v>3.1620553359683778E-2</v>
      </c>
      <c r="H16" s="72">
        <f t="shared" si="0"/>
        <v>1.5981735159816444E-3</v>
      </c>
      <c r="I16" s="72">
        <f t="shared" si="0"/>
        <v>6.8119891008174395E-3</v>
      </c>
      <c r="J16" s="72">
        <f t="shared" si="0"/>
        <v>-7.6277650648360019E-3</v>
      </c>
      <c r="K16" s="72">
        <f t="shared" si="0"/>
        <v>-2.1281123643327159E-4</v>
      </c>
    </row>
    <row r="17" spans="3:11" x14ac:dyDescent="0.25">
      <c r="C17" s="73">
        <v>2020</v>
      </c>
      <c r="D17" s="73" t="s">
        <v>309</v>
      </c>
      <c r="E17" s="74">
        <f>(E10-E9)/E9</f>
        <v>3.9430429814537975E-2</v>
      </c>
      <c r="F17" s="74">
        <f t="shared" ref="F17:K17" si="1">(F10-F9)/F9</f>
        <v>2.0408163265306173E-2</v>
      </c>
      <c r="G17" s="74">
        <f t="shared" si="1"/>
        <v>-4.4624746450304412E-2</v>
      </c>
      <c r="H17" s="74">
        <f t="shared" si="1"/>
        <v>-4.5589240939135773E-4</v>
      </c>
      <c r="I17" s="74">
        <f t="shared" si="1"/>
        <v>2.2440234551195478E-2</v>
      </c>
      <c r="J17" s="74">
        <f t="shared" si="1"/>
        <v>3.9456828080963076E-2</v>
      </c>
      <c r="K17" s="74">
        <f t="shared" si="1"/>
        <v>1.9157088122606092E-3</v>
      </c>
    </row>
    <row r="37" spans="3:14" ht="16.5" customHeight="1" x14ac:dyDescent="0.25">
      <c r="C37" s="121" t="s">
        <v>312</v>
      </c>
      <c r="D37" s="121"/>
      <c r="E37" s="121"/>
      <c r="F37" s="121"/>
      <c r="G37" s="121"/>
      <c r="H37" s="121"/>
      <c r="I37" s="121"/>
      <c r="J37" s="121"/>
      <c r="K37" s="121"/>
      <c r="L37" s="121"/>
      <c r="M37" s="121"/>
      <c r="N37" s="121"/>
    </row>
    <row r="38" spans="3:14" ht="15" customHeight="1" x14ac:dyDescent="0.25">
      <c r="C38" s="121"/>
      <c r="D38" s="121"/>
      <c r="E38" s="121"/>
      <c r="F38" s="121"/>
      <c r="G38" s="121"/>
      <c r="H38" s="121"/>
      <c r="I38" s="121"/>
      <c r="J38" s="121"/>
      <c r="K38" s="121"/>
      <c r="L38" s="121"/>
      <c r="M38" s="121"/>
      <c r="N38" s="121"/>
    </row>
    <row r="39" spans="3:14" ht="15" customHeight="1" x14ac:dyDescent="0.25">
      <c r="C39" s="121"/>
      <c r="D39" s="121"/>
      <c r="E39" s="121"/>
      <c r="F39" s="121"/>
      <c r="G39" s="121"/>
      <c r="H39" s="121"/>
      <c r="I39" s="121"/>
      <c r="J39" s="121"/>
      <c r="K39" s="121"/>
      <c r="L39" s="121"/>
      <c r="M39" s="121"/>
      <c r="N39" s="121"/>
    </row>
    <row r="40" spans="3:14" ht="15" customHeight="1" x14ac:dyDescent="0.25">
      <c r="C40" s="121"/>
      <c r="D40" s="121"/>
      <c r="E40" s="121"/>
      <c r="F40" s="121"/>
      <c r="G40" s="121"/>
      <c r="H40" s="121"/>
      <c r="I40" s="121"/>
      <c r="J40" s="121"/>
      <c r="K40" s="121"/>
      <c r="L40" s="121"/>
      <c r="M40" s="121"/>
      <c r="N40" s="121"/>
    </row>
    <row r="41" spans="3:14" ht="15" customHeight="1" x14ac:dyDescent="0.25">
      <c r="C41" s="121"/>
      <c r="D41" s="121"/>
      <c r="E41" s="121"/>
      <c r="F41" s="121"/>
      <c r="G41" s="121"/>
      <c r="H41" s="121"/>
      <c r="I41" s="121"/>
      <c r="J41" s="121"/>
      <c r="K41" s="121"/>
      <c r="L41" s="121"/>
      <c r="M41" s="121"/>
      <c r="N41" s="121"/>
    </row>
    <row r="42" spans="3:14" ht="15" customHeight="1" x14ac:dyDescent="0.25">
      <c r="C42" s="121"/>
      <c r="D42" s="121"/>
      <c r="E42" s="121"/>
      <c r="F42" s="121"/>
      <c r="G42" s="121"/>
      <c r="H42" s="121"/>
      <c r="I42" s="121"/>
      <c r="J42" s="121"/>
      <c r="K42" s="121"/>
      <c r="L42" s="121"/>
      <c r="M42" s="121"/>
      <c r="N42" s="121"/>
    </row>
    <row r="45" spans="3:14" ht="18.75" x14ac:dyDescent="0.3">
      <c r="C45" s="118" t="s">
        <v>314</v>
      </c>
      <c r="D45" s="118"/>
    </row>
    <row r="48" spans="3:14" x14ac:dyDescent="0.25">
      <c r="D48" s="89" t="s">
        <v>1</v>
      </c>
      <c r="E48" s="89" t="s">
        <v>281</v>
      </c>
      <c r="F48" s="90" t="s">
        <v>200</v>
      </c>
      <c r="G48" s="90" t="s">
        <v>191</v>
      </c>
      <c r="H48" s="90" t="s">
        <v>21</v>
      </c>
      <c r="I48" s="90" t="s">
        <v>202</v>
      </c>
      <c r="J48" s="90" t="s">
        <v>195</v>
      </c>
      <c r="K48" s="90" t="s">
        <v>24</v>
      </c>
      <c r="L48" s="90" t="s">
        <v>26</v>
      </c>
    </row>
    <row r="49" spans="4:12" x14ac:dyDescent="0.25">
      <c r="D49" s="38">
        <v>2020</v>
      </c>
      <c r="E49" s="38">
        <v>1</v>
      </c>
      <c r="F49" s="47">
        <f>INDEX('data for q4'!$A$1:$P$19,MATCH('question 4'!$D49&amp;'question 4'!$E49&amp;"Rural",'data for q4'!$E$1:$E$19,0),MATCH('question 4'!F$48,'data for q4'!$A$1:$P$1,0))</f>
        <v>149.12307692307692</v>
      </c>
      <c r="G49" s="47">
        <f>INDEX('data for q4'!$A$1:$P$19,MATCH('question 4'!$D49&amp;'question 4'!$E49&amp;"Rural",'data for q4'!$E$1:$E$19,0),MATCH('question 4'!G$48,'data for q4'!$A$1:$P$1,0))</f>
        <v>148.70000000000002</v>
      </c>
      <c r="H49" s="47">
        <f>INDEX('data for q4'!$A$1:$P$19,MATCH('question 4'!$D49&amp;'question 4'!$E49&amp;"Rural",'data for q4'!$E$1:$E$19,0),MATCH('question 4'!H$48,'data for q4'!$A$1:$P$1,0))</f>
        <v>150.4</v>
      </c>
      <c r="I49" s="47">
        <f>INDEX('data for q4'!$A$1:$P$19,MATCH('question 4'!$D49&amp;'question 4'!$E49&amp;"Rural",'data for q4'!$E$1:$E$19,0),MATCH('question 4'!I$48,'data for q4'!$A$1:$P$1,0))</f>
        <v>151.69999999999999</v>
      </c>
      <c r="J49" s="47">
        <f>INDEX('data for q4'!$A$1:$P$19,MATCH('question 4'!$D49&amp;'question 4'!$E49&amp;"Rural",'data for q4'!$E$1:$E$19,0),MATCH('question 4'!J$48,'data for q4'!$A$1:$P$1,0))</f>
        <v>152.89999999999998</v>
      </c>
      <c r="K49" s="47">
        <f>INDEX('data for q4'!$A$1:$P$19,MATCH('question 4'!$D49&amp;'question 4'!$E49&amp;"Rural",'data for q4'!$E$1:$E$19,0),MATCH('question 4'!K$48,'data for q4'!$A$1:$P$1,0))</f>
        <v>136.30000000000001</v>
      </c>
      <c r="L49" s="47">
        <f>INDEX('data for q4'!$A$1:$P$19,MATCH('question 4'!$D49&amp;'question 4'!$E49&amp;"Rural",'data for q4'!$E$1:$E$19,0),MATCH('question 4'!L$48,'data for q4'!$A$1:$P$1,0))</f>
        <v>161.69999999999999</v>
      </c>
    </row>
    <row r="50" spans="4:12" x14ac:dyDescent="0.25">
      <c r="D50" s="38">
        <v>2020</v>
      </c>
      <c r="E50" s="38">
        <v>3</v>
      </c>
      <c r="F50" s="47">
        <f>INDEX('data for q4'!$A$1:$P$19,MATCH('question 4'!$D50&amp;'question 4'!$E50&amp;"Rural",'data for q4'!$E$1:$E$19,0),MATCH('question 4'!F$48,'data for q4'!$A$1:$P$1,0))</f>
        <v>145.73846153846151</v>
      </c>
      <c r="G50" s="47">
        <f>INDEX('data for q4'!$A$1:$P$19,MATCH('question 4'!$D50&amp;'question 4'!$E50&amp;"Rural",'data for q4'!$E$1:$E$19,0),MATCH('question 4'!G$48,'data for q4'!$A$1:$P$1,0))</f>
        <v>149.65</v>
      </c>
      <c r="H50" s="47">
        <f>INDEX('data for q4'!$A$1:$P$19,MATCH('question 4'!$D50&amp;'question 4'!$E50&amp;"Rural",'data for q4'!$E$1:$E$19,0),MATCH('question 4'!H$48,'data for q4'!$A$1:$P$1,0))</f>
        <v>153.4</v>
      </c>
      <c r="I50" s="47">
        <f>INDEX('data for q4'!$A$1:$P$19,MATCH('question 4'!$D50&amp;'question 4'!$E50&amp;"Rural",'data for q4'!$E$1:$E$19,0),MATCH('question 4'!I$48,'data for q4'!$A$1:$P$1,0))</f>
        <v>151.5</v>
      </c>
      <c r="J50" s="47">
        <f>INDEX('data for q4'!$A$1:$P$19,MATCH('question 4'!$D50&amp;'question 4'!$E50&amp;"Rural",'data for q4'!$E$1:$E$19,0),MATCH('question 4'!J$48,'data for q4'!$A$1:$P$1,0))</f>
        <v>153.94999999999999</v>
      </c>
      <c r="K50" s="47">
        <f>INDEX('data for q4'!$A$1:$P$19,MATCH('question 4'!$D50&amp;'question 4'!$E50&amp;"Rural",'data for q4'!$E$1:$E$19,0),MATCH('question 4'!K$48,'data for q4'!$A$1:$P$1,0))</f>
        <v>135.80000000000001</v>
      </c>
      <c r="L50" s="47">
        <f>INDEX('data for q4'!$A$1:$P$19,MATCH('question 4'!$D50&amp;'question 4'!$E50&amp;"Rural",'data for q4'!$E$1:$E$19,0),MATCH('question 4'!L$48,'data for q4'!$A$1:$P$1,0))</f>
        <v>161.19999999999999</v>
      </c>
    </row>
    <row r="51" spans="4:12" x14ac:dyDescent="0.25">
      <c r="D51" s="38">
        <v>2020</v>
      </c>
      <c r="E51" s="38">
        <v>6</v>
      </c>
      <c r="F51" s="47">
        <f>INDEX('data for q4'!$A$1:$P$19,MATCH('question 4'!$D51&amp;'question 4'!$E51&amp;"Rural",'data for q4'!$E$1:$E$19,0),MATCH('question 4'!F$48,'data for q4'!$A$1:$P$1,0))</f>
        <v>150.07692307692307</v>
      </c>
      <c r="G51" s="47">
        <f>INDEX('data for q4'!$A$1:$P$19,MATCH('question 4'!$D51&amp;'question 4'!$E51&amp;"Rural",'data for q4'!$E$1:$E$19,0),MATCH('question 4'!G$48,'data for q4'!$A$1:$P$1,0))</f>
        <v>152.5</v>
      </c>
      <c r="H51" s="47">
        <f>INDEX('data for q4'!$A$1:$P$19,MATCH('question 4'!$D51&amp;'question 4'!$E51&amp;"Rural",'data for q4'!$E$1:$E$19,0),MATCH('question 4'!H$48,'data for q4'!$A$1:$P$1,0))</f>
        <v>144.9</v>
      </c>
      <c r="I51" s="47">
        <f>INDEX('data for q4'!$A$1:$P$19,MATCH('question 4'!$D51&amp;'question 4'!$E51&amp;"Rural",'data for q4'!$E$1:$E$19,0),MATCH('question 4'!I$48,'data for q4'!$A$1:$P$1,0))</f>
        <v>151.69999999999999</v>
      </c>
      <c r="J51" s="47">
        <f>INDEX('data for q4'!$A$1:$P$19,MATCH('question 4'!$D51&amp;'question 4'!$E51&amp;"Rural",'data for q4'!$E$1:$E$19,0),MATCH('question 4'!J$48,'data for q4'!$A$1:$P$1,0))</f>
        <v>155.69999999999999</v>
      </c>
      <c r="K51" s="47">
        <f>INDEX('data for q4'!$A$1:$P$19,MATCH('question 4'!$D51&amp;'question 4'!$E51&amp;"Rural",'data for q4'!$E$1:$E$19,0),MATCH('question 4'!K$48,'data for q4'!$A$1:$P$1,0))</f>
        <v>141.4</v>
      </c>
      <c r="L51" s="47">
        <f>INDEX('data for q4'!$A$1:$P$19,MATCH('question 4'!$D51&amp;'question 4'!$E51&amp;"Rural",'data for q4'!$E$1:$E$19,0),MATCH('question 4'!L$48,'data for q4'!$A$1:$P$1,0))</f>
        <v>161.80000000000001</v>
      </c>
    </row>
    <row r="54" spans="4:12" ht="60" x14ac:dyDescent="0.25">
      <c r="D54" s="89" t="s">
        <v>228</v>
      </c>
      <c r="E54" s="89" t="s">
        <v>280</v>
      </c>
      <c r="F54" s="91" t="s">
        <v>301</v>
      </c>
      <c r="G54" s="91" t="s">
        <v>302</v>
      </c>
      <c r="H54" s="91" t="s">
        <v>303</v>
      </c>
      <c r="I54" s="91" t="s">
        <v>304</v>
      </c>
      <c r="J54" s="91" t="s">
        <v>305</v>
      </c>
      <c r="K54" s="91" t="s">
        <v>306</v>
      </c>
      <c r="L54" s="91" t="s">
        <v>307</v>
      </c>
    </row>
    <row r="55" spans="4:12" x14ac:dyDescent="0.25">
      <c r="D55" s="70">
        <v>2020</v>
      </c>
      <c r="E55" s="71" t="s">
        <v>308</v>
      </c>
      <c r="F55" s="72">
        <f>(F50-F49)/F49</f>
        <v>-2.2696791499020118E-2</v>
      </c>
      <c r="G55" s="72">
        <f t="shared" ref="G55:L56" si="2">(G50-G49)/G49</f>
        <v>6.3887020847342877E-3</v>
      </c>
      <c r="H55" s="72">
        <f t="shared" si="2"/>
        <v>1.9946808510638295E-2</v>
      </c>
      <c r="I55" s="72">
        <f t="shared" si="2"/>
        <v>-1.3183915622939264E-3</v>
      </c>
      <c r="J55" s="72">
        <f t="shared" si="2"/>
        <v>6.867233485938597E-3</v>
      </c>
      <c r="K55" s="72">
        <f t="shared" si="2"/>
        <v>-3.6683785766691121E-3</v>
      </c>
      <c r="L55" s="72">
        <f t="shared" si="2"/>
        <v>-3.0921459492888066E-3</v>
      </c>
    </row>
    <row r="56" spans="4:12" x14ac:dyDescent="0.25">
      <c r="D56" s="73">
        <v>2020</v>
      </c>
      <c r="E56" s="73" t="s">
        <v>309</v>
      </c>
      <c r="F56" s="74">
        <f>(F51-F50)/F50</f>
        <v>2.9768816636757244E-2</v>
      </c>
      <c r="G56" s="74">
        <f t="shared" si="2"/>
        <v>1.9044437019712625E-2</v>
      </c>
      <c r="H56" s="74">
        <f t="shared" si="2"/>
        <v>-5.5410691003911342E-2</v>
      </c>
      <c r="I56" s="74">
        <f t="shared" si="2"/>
        <v>1.3201320132012451E-3</v>
      </c>
      <c r="J56" s="74">
        <f t="shared" si="2"/>
        <v>1.136732705423839E-2</v>
      </c>
      <c r="K56" s="74">
        <f t="shared" si="2"/>
        <v>4.1237113402061813E-2</v>
      </c>
      <c r="L56" s="74">
        <f t="shared" si="2"/>
        <v>3.7220843672457989E-3</v>
      </c>
    </row>
    <row r="73" spans="2:12" ht="45.75" customHeight="1" x14ac:dyDescent="0.25">
      <c r="D73" s="120" t="s">
        <v>317</v>
      </c>
      <c r="E73" s="116"/>
      <c r="F73" s="116"/>
      <c r="G73" s="116"/>
      <c r="H73" s="116"/>
      <c r="I73" s="116"/>
      <c r="J73" s="116"/>
      <c r="K73" s="116"/>
    </row>
    <row r="76" spans="2:12" ht="18.75" x14ac:dyDescent="0.3">
      <c r="B76" s="118" t="s">
        <v>315</v>
      </c>
      <c r="C76" s="118"/>
      <c r="D76" s="118"/>
    </row>
    <row r="80" spans="2:12" x14ac:dyDescent="0.25">
      <c r="D80" s="89" t="s">
        <v>1</v>
      </c>
      <c r="E80" s="89" t="s">
        <v>281</v>
      </c>
      <c r="F80" s="90" t="s">
        <v>200</v>
      </c>
      <c r="G80" s="90" t="s">
        <v>191</v>
      </c>
      <c r="H80" s="90" t="s">
        <v>21</v>
      </c>
      <c r="I80" s="90" t="s">
        <v>202</v>
      </c>
      <c r="J80" s="90" t="s">
        <v>195</v>
      </c>
      <c r="K80" s="90" t="s">
        <v>24</v>
      </c>
      <c r="L80" s="90" t="s">
        <v>26</v>
      </c>
    </row>
    <row r="81" spans="4:12" x14ac:dyDescent="0.25">
      <c r="D81" s="38">
        <v>2020</v>
      </c>
      <c r="E81" s="38">
        <v>1</v>
      </c>
      <c r="F81" s="47">
        <f>INDEX('data for q4'!$A$1:$P$19,MATCH('question 4'!$D81&amp;'question 4'!$E81&amp;"Rural+Urban",'data for q4'!$E$1:$E$19,0),MATCH('question 4'!F$80,'data for q4'!$A$1:$P$1,0))</f>
        <v>149.26153846153846</v>
      </c>
      <c r="G81" s="47">
        <f>INDEX('data for q4'!$A$1:$P$19,MATCH('question 4'!$D81&amp;'question 4'!$E81&amp;"Rural+Urban",'data for q4'!$E$1:$E$19,0),MATCH('question 4'!G$80,'data for q4'!$A$1:$P$1,0))</f>
        <v>145.875</v>
      </c>
      <c r="H81" s="47">
        <f>INDEX('data for q4'!$A$1:$P$19,MATCH('question 4'!$D81&amp;'question 4'!$E81&amp;"Rural+Urban",'data for q4'!$E$1:$E$19,0),MATCH('question 4'!H$80,'data for q4'!$A$1:$P$1,0))</f>
        <v>144.6</v>
      </c>
      <c r="I81" s="47">
        <f>INDEX('data for q4'!$A$1:$P$19,MATCH('question 4'!$D81&amp;'question 4'!$E81&amp;"Rural+Urban",'data for q4'!$E$1:$E$19,0),MATCH('question 4'!I$80,'data for q4'!$A$1:$P$1,0))</f>
        <v>146.19999999999999</v>
      </c>
      <c r="J81" s="47">
        <f>INDEX('data for q4'!$A$1:$P$19,MATCH('question 4'!$D81&amp;'question 4'!$E81&amp;"Rural+Urban",'data for q4'!$E$1:$E$19,0),MATCH('question 4'!J$80,'data for q4'!$A$1:$P$1,0))</f>
        <v>147</v>
      </c>
      <c r="K81" s="47">
        <f>INDEX('data for q4'!$A$1:$P$19,MATCH('question 4'!$D81&amp;'question 4'!$E81&amp;"Rural+Urban",'data for q4'!$E$1:$E$19,0),MATCH('question 4'!K$80,'data for q4'!$A$1:$P$1,0))</f>
        <v>130.9</v>
      </c>
      <c r="L81" s="47">
        <f>INDEX('data for q4'!$A$1:$P$19,MATCH('question 4'!$D81&amp;'question 4'!$E81&amp;"Rural+Urban",'data for q4'!$E$1:$E$19,0),MATCH('question 4'!L$80,'data for q4'!$A$1:$P$1,0))</f>
        <v>156.1</v>
      </c>
    </row>
    <row r="82" spans="4:12" x14ac:dyDescent="0.25">
      <c r="D82" s="38">
        <v>2020</v>
      </c>
      <c r="E82" s="38">
        <v>3</v>
      </c>
      <c r="F82" s="47">
        <f>INDEX('data for q4'!$A$1:$P$19,MATCH('question 4'!$D82&amp;'question 4'!$E82&amp;"Rural+Urban",'data for q4'!$E$1:$E$19,0),MATCH('question 4'!F$80,'data for q4'!$A$1:$P$1,0))</f>
        <v>145.80000000000001</v>
      </c>
      <c r="G82" s="47">
        <f>INDEX('data for q4'!$A$1:$P$19,MATCH('question 4'!$D82&amp;'question 4'!$E82&amp;"Rural+Urban",'data for q4'!$E$1:$E$19,0),MATCH('question 4'!G$80,'data for q4'!$A$1:$P$1,0))</f>
        <v>147.02500000000001</v>
      </c>
      <c r="H82" s="47">
        <f>INDEX('data for q4'!$A$1:$P$19,MATCH('question 4'!$D82&amp;'question 4'!$E82&amp;"Rural+Urban",'data for q4'!$E$1:$E$19,0),MATCH('question 4'!H$80,'data for q4'!$A$1:$P$1,0))</f>
        <v>148.9</v>
      </c>
      <c r="I82" s="47">
        <f>INDEX('data for q4'!$A$1:$P$19,MATCH('question 4'!$D82&amp;'question 4'!$E82&amp;"Rural+Urban",'data for q4'!$E$1:$E$19,0),MATCH('question 4'!I$80,'data for q4'!$A$1:$P$1,0))</f>
        <v>146.4</v>
      </c>
      <c r="J82" s="47">
        <f>INDEX('data for q4'!$A$1:$P$19,MATCH('question 4'!$D82&amp;'question 4'!$E82&amp;"Rural+Urban",'data for q4'!$E$1:$E$19,0),MATCH('question 4'!J$80,'data for q4'!$A$1:$P$1,0))</f>
        <v>148</v>
      </c>
      <c r="K82" s="47">
        <f>INDEX('data for q4'!$A$1:$P$19,MATCH('question 4'!$D82&amp;'question 4'!$E82&amp;"Rural+Urban",'data for q4'!$E$1:$E$19,0),MATCH('question 4'!K$80,'data for q4'!$A$1:$P$1,0))</f>
        <v>129.9</v>
      </c>
      <c r="L82" s="47">
        <f>INDEX('data for q4'!$A$1:$P$19,MATCH('question 4'!$D82&amp;'question 4'!$E82&amp;"Rural+Urban",'data for q4'!$E$1:$E$19,0),MATCH('question 4'!L$80,'data for q4'!$A$1:$P$1,0))</f>
        <v>156.1</v>
      </c>
    </row>
    <row r="83" spans="4:12" x14ac:dyDescent="0.25">
      <c r="D83" s="38">
        <v>2020</v>
      </c>
      <c r="E83" s="38">
        <v>6</v>
      </c>
      <c r="F83" s="47">
        <f>INDEX('data for q4'!$A$1:$P$19,MATCH('question 4'!$D83&amp;'question 4'!$E83&amp;"Rural+Urban",'data for q4'!$E$1:$E$19,0),MATCH('question 4'!F$80,'data for q4'!$A$1:$P$1,0))</f>
        <v>151.2923076923077</v>
      </c>
      <c r="G83" s="47">
        <f>INDEX('data for q4'!$A$1:$P$19,MATCH('question 4'!$D83&amp;'question 4'!$E83&amp;"Rural+Urban",'data for q4'!$E$1:$E$19,0),MATCH('question 4'!G$80,'data for q4'!$A$1:$P$1,0))</f>
        <v>149.97499999999999</v>
      </c>
      <c r="H83" s="47">
        <f>INDEX('data for q4'!$A$1:$P$19,MATCH('question 4'!$D83&amp;'question 4'!$E83&amp;"Rural+Urban",'data for q4'!$E$1:$E$19,0),MATCH('question 4'!H$80,'data for q4'!$A$1:$P$1,0))</f>
        <v>141.9</v>
      </c>
      <c r="I83" s="47">
        <f>INDEX('data for q4'!$A$1:$P$19,MATCH('question 4'!$D83&amp;'question 4'!$E83&amp;"Rural+Urban",'data for q4'!$E$1:$E$19,0),MATCH('question 4'!I$80,'data for q4'!$A$1:$P$1,0))</f>
        <v>146.4</v>
      </c>
      <c r="J83" s="47">
        <f>INDEX('data for q4'!$A$1:$P$19,MATCH('question 4'!$D83&amp;'question 4'!$E83&amp;"Rural+Urban",'data for q4'!$E$1:$E$19,0),MATCH('question 4'!J$80,'data for q4'!$A$1:$P$1,0))</f>
        <v>151.35000000000002</v>
      </c>
      <c r="K83" s="47">
        <f>INDEX('data for q4'!$A$1:$P$19,MATCH('question 4'!$D83&amp;'question 4'!$E83&amp;"Rural+Urban",'data for q4'!$E$1:$E$19,0),MATCH('question 4'!K$80,'data for q4'!$A$1:$P$1,0))</f>
        <v>135</v>
      </c>
      <c r="L83" s="47">
        <f>INDEX('data for q4'!$A$1:$P$19,MATCH('question 4'!$D83&amp;'question 4'!$E83&amp;"Rural+Urban",'data for q4'!$E$1:$E$19,0),MATCH('question 4'!L$80,'data for q4'!$A$1:$P$1,0))</f>
        <v>156.4</v>
      </c>
    </row>
    <row r="88" spans="4:12" ht="60" x14ac:dyDescent="0.25">
      <c r="D88" s="89" t="s">
        <v>228</v>
      </c>
      <c r="E88" s="89" t="s">
        <v>280</v>
      </c>
      <c r="F88" s="91" t="s">
        <v>301</v>
      </c>
      <c r="G88" s="91" t="s">
        <v>302</v>
      </c>
      <c r="H88" s="91" t="s">
        <v>303</v>
      </c>
      <c r="I88" s="91" t="s">
        <v>304</v>
      </c>
      <c r="J88" s="91" t="s">
        <v>305</v>
      </c>
      <c r="K88" s="91" t="s">
        <v>306</v>
      </c>
      <c r="L88" s="91" t="s">
        <v>307</v>
      </c>
    </row>
    <row r="89" spans="4:12" x14ac:dyDescent="0.25">
      <c r="D89" s="70">
        <v>2020</v>
      </c>
      <c r="E89" s="71" t="s">
        <v>308</v>
      </c>
      <c r="F89" s="72">
        <f>(F82-F81)/F81</f>
        <v>-2.3191094619665988E-2</v>
      </c>
      <c r="G89" s="72">
        <f t="shared" ref="G89:L90" si="3">(G82-G81)/G81</f>
        <v>7.883461868037742E-3</v>
      </c>
      <c r="H89" s="72">
        <f t="shared" si="3"/>
        <v>2.9737206085753882E-2</v>
      </c>
      <c r="I89" s="72">
        <f t="shared" si="3"/>
        <v>1.3679890560876679E-3</v>
      </c>
      <c r="J89" s="72">
        <f t="shared" si="3"/>
        <v>6.8027210884353739E-3</v>
      </c>
      <c r="K89" s="72">
        <f t="shared" si="3"/>
        <v>-7.6394194041252859E-3</v>
      </c>
      <c r="L89" s="72">
        <f t="shared" si="3"/>
        <v>0</v>
      </c>
    </row>
    <row r="90" spans="4:12" x14ac:dyDescent="0.25">
      <c r="D90" s="73">
        <v>2020</v>
      </c>
      <c r="E90" s="73" t="s">
        <v>309</v>
      </c>
      <c r="F90" s="74">
        <f>(F83-F82)/F82</f>
        <v>3.7670148781259877E-2</v>
      </c>
      <c r="G90" s="74">
        <f t="shared" si="3"/>
        <v>2.0064614861418049E-2</v>
      </c>
      <c r="H90" s="74">
        <f t="shared" si="3"/>
        <v>-4.7011417058428477E-2</v>
      </c>
      <c r="I90" s="74">
        <f t="shared" si="3"/>
        <v>0</v>
      </c>
      <c r="J90" s="74">
        <f t="shared" si="3"/>
        <v>2.2635135135135289E-2</v>
      </c>
      <c r="K90" s="74">
        <f t="shared" si="3"/>
        <v>3.9260969976905265E-2</v>
      </c>
      <c r="L90" s="74">
        <f t="shared" si="3"/>
        <v>1.9218449711723984E-3</v>
      </c>
    </row>
    <row r="109" spans="2:13" ht="48.75" customHeight="1" x14ac:dyDescent="0.25">
      <c r="E109" s="120" t="s">
        <v>318</v>
      </c>
      <c r="F109" s="120"/>
      <c r="G109" s="120"/>
      <c r="H109" s="120"/>
      <c r="I109" s="120"/>
      <c r="J109" s="120"/>
      <c r="K109" s="120"/>
      <c r="L109" s="120"/>
    </row>
    <row r="110" spans="2:13" x14ac:dyDescent="0.25">
      <c r="F110" s="68"/>
      <c r="G110" s="67"/>
      <c r="H110" s="67"/>
      <c r="I110" s="67"/>
      <c r="J110" s="67"/>
      <c r="K110" s="67"/>
      <c r="L110" s="67"/>
      <c r="M110" s="67"/>
    </row>
    <row r="111" spans="2:13" ht="18.75" x14ac:dyDescent="0.3">
      <c r="B111" s="118" t="s">
        <v>316</v>
      </c>
      <c r="C111" s="118"/>
      <c r="D111" s="118"/>
    </row>
    <row r="114" spans="4:14" x14ac:dyDescent="0.25">
      <c r="D114" s="89" t="s">
        <v>1</v>
      </c>
      <c r="E114" s="89" t="s">
        <v>281</v>
      </c>
      <c r="F114" s="90" t="s">
        <v>200</v>
      </c>
      <c r="G114" s="90" t="s">
        <v>191</v>
      </c>
      <c r="H114" s="90" t="s">
        <v>21</v>
      </c>
      <c r="I114" s="90" t="s">
        <v>202</v>
      </c>
      <c r="J114" s="90" t="s">
        <v>195</v>
      </c>
      <c r="K114" s="90" t="s">
        <v>24</v>
      </c>
      <c r="L114" s="90" t="s">
        <v>26</v>
      </c>
    </row>
    <row r="115" spans="4:14" x14ac:dyDescent="0.25">
      <c r="D115" s="38">
        <v>2020</v>
      </c>
      <c r="E115" s="38">
        <v>1</v>
      </c>
      <c r="F115" s="47">
        <f>INDEX('data for q4'!$A$1:$P$19,MATCH('question 4'!$D115&amp;'question 4'!$E115&amp;"Urban",'data for q4'!$E$1:$E$19,0),MATCH('question 4'!F$114,'data for q4'!$A$1:$P$1,0))</f>
        <v>149.64615384615382</v>
      </c>
      <c r="G115" s="47">
        <f>INDEX('data for q4'!$A$1:$P$19,MATCH('question 4'!$D115&amp;'question 4'!$E115&amp;"Urban",'data for q4'!$E$1:$E$19,0),MATCH('question 4'!G$114,'data for q4'!$A$1:$P$1,0))</f>
        <v>141.80000000000001</v>
      </c>
      <c r="H115" s="47">
        <f>INDEX('data for q4'!$A$1:$P$19,MATCH('question 4'!$D115&amp;'question 4'!$E115&amp;"Urban",'data for q4'!$E$1:$E$19,0),MATCH('question 4'!H$114,'data for q4'!$A$1:$P$1,0))</f>
        <v>135.1</v>
      </c>
      <c r="I115" s="47">
        <f>INDEX('data for q4'!$A$1:$P$19,MATCH('question 4'!$D115&amp;'question 4'!$E115&amp;"Urban",'data for q4'!$E$1:$E$19,0),MATCH('question 4'!I$114,'data for q4'!$A$1:$P$1,0))</f>
        <v>140.1</v>
      </c>
      <c r="J115" s="47">
        <f>INDEX('data for q4'!$A$1:$P$19,MATCH('question 4'!$D115&amp;'question 4'!$E115&amp;"Urban",'data for q4'!$E$1:$E$19,0),MATCH('question 4'!J$114,'data for q4'!$A$1:$P$1,0))</f>
        <v>140.5</v>
      </c>
      <c r="K115" s="47">
        <f>INDEX('data for q4'!$A$1:$P$19,MATCH('question 4'!$D115&amp;'question 4'!$E115&amp;"Urban",'data for q4'!$E$1:$E$19,0),MATCH('question 4'!K$114,'data for q4'!$A$1:$P$1,0))</f>
        <v>126.1</v>
      </c>
      <c r="L115" s="47">
        <f>INDEX('data for q4'!$A$1:$P$19,MATCH('question 4'!$D115&amp;'question 4'!$E115&amp;"Urban",'data for q4'!$E$1:$E$19,0),MATCH('question 4'!L$114,'data for q4'!$A$1:$P$1,0))</f>
        <v>152.1</v>
      </c>
    </row>
    <row r="116" spans="4:14" x14ac:dyDescent="0.25">
      <c r="D116" s="38">
        <v>2020</v>
      </c>
      <c r="E116" s="38">
        <v>3</v>
      </c>
      <c r="F116" s="47">
        <f>INDEX('data for q4'!$A$1:$P$19,MATCH('question 4'!$D116&amp;'question 4'!$E116&amp;"Urban",'data for q4'!$E$1:$E$19,0),MATCH('question 4'!F$114,'data for q4'!$A$1:$P$1,0))</f>
        <v>146.03846153846155</v>
      </c>
      <c r="G116" s="47">
        <f>INDEX('data for q4'!$A$1:$P$19,MATCH('question 4'!$D116&amp;'question 4'!$E116&amp;"Urban",'data for q4'!$E$1:$E$19,0),MATCH('question 4'!G$114,'data for q4'!$A$1:$P$1,0))</f>
        <v>143.10000000000002</v>
      </c>
      <c r="H116" s="47">
        <f>INDEX('data for q4'!$A$1:$P$19,MATCH('question 4'!$D116&amp;'question 4'!$E116&amp;"Urban",'data for q4'!$E$1:$E$19,0),MATCH('question 4'!H$114,'data for q4'!$A$1:$P$1,0))</f>
        <v>141.4</v>
      </c>
      <c r="I116" s="47">
        <f>INDEX('data for q4'!$A$1:$P$19,MATCH('question 4'!$D116&amp;'question 4'!$E116&amp;"Urban",'data for q4'!$E$1:$E$19,0),MATCH('question 4'!I$114,'data for q4'!$A$1:$P$1,0))</f>
        <v>140.80000000000001</v>
      </c>
      <c r="J116" s="47">
        <f>INDEX('data for q4'!$A$1:$P$19,MATCH('question 4'!$D116&amp;'question 4'!$E116&amp;"Urban",'data for q4'!$E$1:$E$19,0),MATCH('question 4'!J$114,'data for q4'!$A$1:$P$1,0))</f>
        <v>141.44999999999999</v>
      </c>
      <c r="K116" s="47">
        <f>INDEX('data for q4'!$A$1:$P$19,MATCH('question 4'!$D116&amp;'question 4'!$E116&amp;"Urban",'data for q4'!$E$1:$E$19,0),MATCH('question 4'!K$114,'data for q4'!$A$1:$P$1,0))</f>
        <v>124.6</v>
      </c>
      <c r="L116" s="47">
        <f>INDEX('data for q4'!$A$1:$P$19,MATCH('question 4'!$D116&amp;'question 4'!$E116&amp;"Urban",'data for q4'!$E$1:$E$19,0),MATCH('question 4'!L$114,'data for q4'!$A$1:$P$1,0))</f>
        <v>152.5</v>
      </c>
    </row>
    <row r="117" spans="4:14" x14ac:dyDescent="0.25">
      <c r="D117" s="38">
        <v>2020</v>
      </c>
      <c r="E117" s="38">
        <v>6</v>
      </c>
      <c r="F117" s="47">
        <f>INDEX('data for q4'!$A$1:$P$19,MATCH('question 4'!$D117&amp;'question 4'!$E117&amp;"Urban",'data for q4'!$E$1:$E$19,0),MATCH('question 4'!F$114,'data for q4'!$A$1:$P$1,0))</f>
        <v>153.46153846153845</v>
      </c>
      <c r="G117" s="47">
        <f>INDEX('data for q4'!$A$1:$P$19,MATCH('question 4'!$D117&amp;'question 4'!$E117&amp;"Urban",'data for q4'!$E$1:$E$19,0),MATCH('question 4'!G$114,'data for q4'!$A$1:$P$1,0))</f>
        <v>146.27499999999998</v>
      </c>
      <c r="H117" s="47">
        <f>INDEX('data for q4'!$A$1:$P$19,MATCH('question 4'!$D117&amp;'question 4'!$E117&amp;"Urban",'data for q4'!$E$1:$E$19,0),MATCH('question 4'!H$114,'data for q4'!$A$1:$P$1,0))</f>
        <v>137.1</v>
      </c>
      <c r="I117" s="47">
        <f>INDEX('data for q4'!$A$1:$P$19,MATCH('question 4'!$D117&amp;'question 4'!$E117&amp;"Urban",'data for q4'!$E$1:$E$19,0),MATCH('question 4'!I$114,'data for q4'!$A$1:$P$1,0))</f>
        <v>140.4</v>
      </c>
      <c r="J117" s="47">
        <f>INDEX('data for q4'!$A$1:$P$19,MATCH('question 4'!$D117&amp;'question 4'!$E117&amp;"Urban",'data for q4'!$E$1:$E$19,0),MATCH('question 4'!J$114,'data for q4'!$A$1:$P$1,0))</f>
        <v>146.30000000000001</v>
      </c>
      <c r="K117" s="47">
        <f>INDEX('data for q4'!$A$1:$P$19,MATCH('question 4'!$D117&amp;'question 4'!$E117&amp;"Urban",'data for q4'!$E$1:$E$19,0),MATCH('question 4'!K$114,'data for q4'!$A$1:$P$1,0))</f>
        <v>129.30000000000001</v>
      </c>
      <c r="L117" s="47">
        <f>INDEX('data for q4'!$A$1:$P$19,MATCH('question 4'!$D117&amp;'question 4'!$E117&amp;"Urban",'data for q4'!$E$1:$E$19,0),MATCH('question 4'!L$114,'data for q4'!$A$1:$P$1,0))</f>
        <v>152.5</v>
      </c>
    </row>
    <row r="121" spans="4:14" ht="60" x14ac:dyDescent="0.25">
      <c r="D121" s="89" t="s">
        <v>228</v>
      </c>
      <c r="E121" s="89" t="s">
        <v>280</v>
      </c>
      <c r="F121" s="91" t="s">
        <v>301</v>
      </c>
      <c r="G121" s="91" t="s">
        <v>302</v>
      </c>
      <c r="H121" s="91" t="s">
        <v>303</v>
      </c>
      <c r="I121" s="91" t="s">
        <v>304</v>
      </c>
      <c r="J121" s="91" t="s">
        <v>305</v>
      </c>
      <c r="K121" s="91" t="s">
        <v>306</v>
      </c>
      <c r="L121" s="91" t="s">
        <v>307</v>
      </c>
    </row>
    <row r="122" spans="4:14" x14ac:dyDescent="0.25">
      <c r="D122" s="70">
        <v>2020</v>
      </c>
      <c r="E122" s="71" t="s">
        <v>308</v>
      </c>
      <c r="F122" s="72">
        <f>(F116-F115)/F115</f>
        <v>-2.4108152565024975E-2</v>
      </c>
      <c r="G122" s="72">
        <f t="shared" ref="G122:L123" si="4">(G116-G115)/G115</f>
        <v>9.1678420310296986E-3</v>
      </c>
      <c r="H122" s="72">
        <f t="shared" si="4"/>
        <v>4.6632124352331696E-2</v>
      </c>
      <c r="I122" s="72">
        <f t="shared" si="4"/>
        <v>4.9964311206282443E-3</v>
      </c>
      <c r="J122" s="72">
        <f t="shared" si="4"/>
        <v>6.7615658362988511E-3</v>
      </c>
      <c r="K122" s="72">
        <f t="shared" si="4"/>
        <v>-1.189532117367169E-2</v>
      </c>
      <c r="L122" s="72">
        <f t="shared" si="4"/>
        <v>2.629848783694975E-3</v>
      </c>
    </row>
    <row r="123" spans="4:14" x14ac:dyDescent="0.25">
      <c r="D123" s="73">
        <v>2020</v>
      </c>
      <c r="E123" s="73" t="s">
        <v>309</v>
      </c>
      <c r="F123" s="74">
        <f>(F117-F116)/F116</f>
        <v>5.0829602317619051E-2</v>
      </c>
      <c r="G123" s="74">
        <f t="shared" si="4"/>
        <v>2.2187281621243563E-2</v>
      </c>
      <c r="H123" s="74">
        <f t="shared" si="4"/>
        <v>-3.0410183875530489E-2</v>
      </c>
      <c r="I123" s="74">
        <f t="shared" si="4"/>
        <v>-2.8409090909091309E-3</v>
      </c>
      <c r="J123" s="74">
        <f t="shared" si="4"/>
        <v>3.4287734181689809E-2</v>
      </c>
      <c r="K123" s="74">
        <f t="shared" si="4"/>
        <v>3.7720706260032238E-2</v>
      </c>
      <c r="L123" s="74">
        <f t="shared" si="4"/>
        <v>0</v>
      </c>
    </row>
    <row r="128" spans="4:14" x14ac:dyDescent="0.25">
      <c r="M128" s="97"/>
      <c r="N128" t="s">
        <v>342</v>
      </c>
    </row>
    <row r="131" spans="5:14" x14ac:dyDescent="0.25">
      <c r="M131" s="98"/>
      <c r="N131" t="s">
        <v>343</v>
      </c>
    </row>
    <row r="143" spans="5:14" ht="48" customHeight="1" x14ac:dyDescent="0.25">
      <c r="E143" s="120" t="s">
        <v>318</v>
      </c>
      <c r="F143" s="120"/>
      <c r="G143" s="120"/>
      <c r="H143" s="120"/>
      <c r="I143" s="120"/>
      <c r="J143" s="120"/>
      <c r="K143" s="120"/>
      <c r="L143" s="120"/>
    </row>
  </sheetData>
  <mergeCells count="10">
    <mergeCell ref="E143:L143"/>
    <mergeCell ref="D2:M2"/>
    <mergeCell ref="C45:D45"/>
    <mergeCell ref="B76:D76"/>
    <mergeCell ref="B111:D111"/>
    <mergeCell ref="D73:K73"/>
    <mergeCell ref="E109:L109"/>
    <mergeCell ref="D4:M5"/>
    <mergeCell ref="F12:J13"/>
    <mergeCell ref="C37:N4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769A7-2A62-47A2-9526-36B0E5DADC1B}">
  <dimension ref="A1:P19"/>
  <sheetViews>
    <sheetView workbookViewId="0">
      <selection activeCell="M33" sqref="M33"/>
    </sheetView>
  </sheetViews>
  <sheetFormatPr defaultRowHeight="15" x14ac:dyDescent="0.25"/>
  <cols>
    <col min="5" max="5" width="12.85546875" customWidth="1"/>
  </cols>
  <sheetData>
    <row r="1" spans="1:16" x14ac:dyDescent="0.25">
      <c r="A1" s="20" t="s">
        <v>0</v>
      </c>
      <c r="B1" s="23" t="s">
        <v>1</v>
      </c>
      <c r="C1" s="23" t="s">
        <v>2</v>
      </c>
      <c r="D1" s="23" t="s">
        <v>172</v>
      </c>
      <c r="E1" s="23" t="s">
        <v>282</v>
      </c>
      <c r="F1" s="49" t="s">
        <v>200</v>
      </c>
      <c r="G1" s="49" t="s">
        <v>191</v>
      </c>
      <c r="H1" s="49" t="s">
        <v>21</v>
      </c>
      <c r="I1" s="50" t="s">
        <v>20</v>
      </c>
      <c r="J1" s="23" t="s">
        <v>22</v>
      </c>
      <c r="K1" s="51" t="s">
        <v>202</v>
      </c>
      <c r="L1" s="23" t="s">
        <v>23</v>
      </c>
      <c r="M1" s="23" t="s">
        <v>25</v>
      </c>
      <c r="N1" s="49" t="s">
        <v>195</v>
      </c>
      <c r="O1" s="49" t="s">
        <v>24</v>
      </c>
      <c r="P1" s="49" t="s">
        <v>26</v>
      </c>
    </row>
    <row r="2" spans="1:16" x14ac:dyDescent="0.25">
      <c r="A2" t="s">
        <v>30</v>
      </c>
      <c r="B2">
        <v>2020</v>
      </c>
      <c r="C2" t="s">
        <v>31</v>
      </c>
      <c r="D2">
        <v>1</v>
      </c>
      <c r="E2" t="s">
        <v>283</v>
      </c>
      <c r="F2">
        <v>149.12307692307692</v>
      </c>
      <c r="G2">
        <v>148.70000000000002</v>
      </c>
      <c r="H2">
        <v>150.4</v>
      </c>
      <c r="I2" s="16" t="s">
        <v>32</v>
      </c>
      <c r="J2">
        <v>151.69999999999999</v>
      </c>
      <c r="K2">
        <v>151.69999999999999</v>
      </c>
      <c r="L2">
        <v>155.69999999999999</v>
      </c>
      <c r="M2">
        <v>150.1</v>
      </c>
      <c r="N2">
        <v>152.89999999999998</v>
      </c>
      <c r="O2">
        <v>136.30000000000001</v>
      </c>
      <c r="P2">
        <v>161.69999999999999</v>
      </c>
    </row>
    <row r="3" spans="1:16" x14ac:dyDescent="0.25">
      <c r="A3" t="s">
        <v>33</v>
      </c>
      <c r="B3">
        <v>2020</v>
      </c>
      <c r="C3" t="s">
        <v>31</v>
      </c>
      <c r="D3">
        <v>1</v>
      </c>
      <c r="E3" t="s">
        <v>284</v>
      </c>
      <c r="F3">
        <v>149.64615384615382</v>
      </c>
      <c r="G3">
        <v>141.80000000000001</v>
      </c>
      <c r="H3">
        <v>135.1</v>
      </c>
      <c r="I3" s="16" t="s">
        <v>127</v>
      </c>
      <c r="J3">
        <v>140.1</v>
      </c>
      <c r="K3">
        <v>140.1</v>
      </c>
      <c r="L3">
        <v>143.80000000000001</v>
      </c>
      <c r="M3">
        <v>137.19999999999999</v>
      </c>
      <c r="N3">
        <v>140.5</v>
      </c>
      <c r="O3">
        <v>126.1</v>
      </c>
      <c r="P3">
        <v>152.1</v>
      </c>
    </row>
    <row r="4" spans="1:16" x14ac:dyDescent="0.25">
      <c r="A4" t="s">
        <v>35</v>
      </c>
      <c r="B4">
        <v>2020</v>
      </c>
      <c r="C4" t="s">
        <v>31</v>
      </c>
      <c r="D4">
        <v>1</v>
      </c>
      <c r="E4" t="s">
        <v>285</v>
      </c>
      <c r="F4">
        <v>149.26153846153846</v>
      </c>
      <c r="G4">
        <v>145.875</v>
      </c>
      <c r="H4">
        <v>144.6</v>
      </c>
      <c r="I4" s="16" t="s">
        <v>127</v>
      </c>
      <c r="J4">
        <v>146.19999999999999</v>
      </c>
      <c r="K4">
        <v>146.19999999999999</v>
      </c>
      <c r="L4">
        <v>151.19999999999999</v>
      </c>
      <c r="M4">
        <v>142.80000000000001</v>
      </c>
      <c r="N4">
        <v>147</v>
      </c>
      <c r="O4">
        <v>130.9</v>
      </c>
      <c r="P4">
        <v>156.1</v>
      </c>
    </row>
    <row r="5" spans="1:16" x14ac:dyDescent="0.25">
      <c r="A5" t="s">
        <v>30</v>
      </c>
      <c r="B5">
        <v>2020</v>
      </c>
      <c r="C5" t="s">
        <v>36</v>
      </c>
      <c r="D5">
        <v>2</v>
      </c>
      <c r="E5" t="s">
        <v>286</v>
      </c>
      <c r="F5">
        <v>146.90769230769229</v>
      </c>
      <c r="G5">
        <v>149.05000000000001</v>
      </c>
      <c r="H5">
        <v>152.30000000000001</v>
      </c>
      <c r="I5" s="16" t="s">
        <v>32</v>
      </c>
      <c r="J5">
        <v>151.80000000000001</v>
      </c>
      <c r="K5">
        <v>151.80000000000001</v>
      </c>
      <c r="L5">
        <v>156.19999999999999</v>
      </c>
      <c r="M5">
        <v>150.4</v>
      </c>
      <c r="N5">
        <v>153.30000000000001</v>
      </c>
      <c r="O5">
        <v>136</v>
      </c>
      <c r="P5">
        <v>161.9</v>
      </c>
    </row>
    <row r="6" spans="1:16" x14ac:dyDescent="0.25">
      <c r="A6" t="s">
        <v>33</v>
      </c>
      <c r="B6">
        <v>2020</v>
      </c>
      <c r="C6" t="s">
        <v>36</v>
      </c>
      <c r="D6">
        <v>2</v>
      </c>
      <c r="E6" t="s">
        <v>287</v>
      </c>
      <c r="F6">
        <v>147.43076923076922</v>
      </c>
      <c r="G6">
        <v>142.375</v>
      </c>
      <c r="H6">
        <v>138.9</v>
      </c>
      <c r="I6" s="16" t="s">
        <v>128</v>
      </c>
      <c r="J6">
        <v>140.4</v>
      </c>
      <c r="K6">
        <v>140.4</v>
      </c>
      <c r="L6">
        <v>144.4</v>
      </c>
      <c r="M6">
        <v>137.69999999999999</v>
      </c>
      <c r="N6">
        <v>141.05000000000001</v>
      </c>
      <c r="O6">
        <v>125.2</v>
      </c>
      <c r="P6">
        <v>152.19999999999999</v>
      </c>
    </row>
    <row r="7" spans="1:16" x14ac:dyDescent="0.25">
      <c r="A7" t="s">
        <v>35</v>
      </c>
      <c r="B7">
        <v>2020</v>
      </c>
      <c r="C7" t="s">
        <v>36</v>
      </c>
      <c r="D7">
        <v>2</v>
      </c>
      <c r="E7" t="s">
        <v>288</v>
      </c>
      <c r="F7">
        <v>147.04615384615383</v>
      </c>
      <c r="G7">
        <v>146.35</v>
      </c>
      <c r="H7">
        <v>147.19999999999999</v>
      </c>
      <c r="I7" s="16" t="s">
        <v>128</v>
      </c>
      <c r="J7">
        <v>146.4</v>
      </c>
      <c r="K7">
        <v>146.4</v>
      </c>
      <c r="L7">
        <v>151.69999999999999</v>
      </c>
      <c r="M7">
        <v>143.19999999999999</v>
      </c>
      <c r="N7">
        <v>147.44999999999999</v>
      </c>
      <c r="O7">
        <v>130.30000000000001</v>
      </c>
      <c r="P7">
        <v>156.19999999999999</v>
      </c>
    </row>
    <row r="8" spans="1:16" x14ac:dyDescent="0.25">
      <c r="A8" t="s">
        <v>30</v>
      </c>
      <c r="B8">
        <v>2020</v>
      </c>
      <c r="C8" t="s">
        <v>38</v>
      </c>
      <c r="D8">
        <v>3</v>
      </c>
      <c r="E8" t="s">
        <v>289</v>
      </c>
      <c r="F8">
        <v>145.73846153846151</v>
      </c>
      <c r="G8">
        <v>149.65</v>
      </c>
      <c r="H8">
        <v>153.4</v>
      </c>
      <c r="I8" s="16" t="s">
        <v>32</v>
      </c>
      <c r="J8">
        <v>151.5</v>
      </c>
      <c r="K8">
        <v>151.5</v>
      </c>
      <c r="L8">
        <v>156.69999999999999</v>
      </c>
      <c r="M8">
        <v>151.19999999999999</v>
      </c>
      <c r="N8">
        <v>153.94999999999999</v>
      </c>
      <c r="O8">
        <v>135.80000000000001</v>
      </c>
      <c r="P8">
        <v>161.19999999999999</v>
      </c>
    </row>
    <row r="9" spans="1:16" x14ac:dyDescent="0.25">
      <c r="A9" t="s">
        <v>33</v>
      </c>
      <c r="B9">
        <v>2020</v>
      </c>
      <c r="C9" t="s">
        <v>38</v>
      </c>
      <c r="D9">
        <v>3</v>
      </c>
      <c r="E9" t="s">
        <v>290</v>
      </c>
      <c r="F9">
        <v>146.03846153846155</v>
      </c>
      <c r="G9">
        <v>143.10000000000002</v>
      </c>
      <c r="H9">
        <v>141.4</v>
      </c>
      <c r="I9" s="16" t="s">
        <v>129</v>
      </c>
      <c r="J9">
        <v>140.80000000000001</v>
      </c>
      <c r="K9">
        <v>140.80000000000001</v>
      </c>
      <c r="L9">
        <v>145</v>
      </c>
      <c r="M9">
        <v>137.9</v>
      </c>
      <c r="N9">
        <v>141.44999999999999</v>
      </c>
      <c r="O9">
        <v>124.6</v>
      </c>
      <c r="P9">
        <v>152.5</v>
      </c>
    </row>
    <row r="10" spans="1:16" x14ac:dyDescent="0.25">
      <c r="A10" t="s">
        <v>35</v>
      </c>
      <c r="B10">
        <v>2020</v>
      </c>
      <c r="C10" t="s">
        <v>38</v>
      </c>
      <c r="D10">
        <v>3</v>
      </c>
      <c r="E10" t="s">
        <v>291</v>
      </c>
      <c r="F10">
        <v>145.80000000000001</v>
      </c>
      <c r="G10">
        <v>147.02500000000001</v>
      </c>
      <c r="H10">
        <v>148.9</v>
      </c>
      <c r="I10" s="16" t="s">
        <v>129</v>
      </c>
      <c r="J10">
        <v>146.4</v>
      </c>
      <c r="K10">
        <v>146.4</v>
      </c>
      <c r="L10">
        <v>152.30000000000001</v>
      </c>
      <c r="M10">
        <v>143.69999999999999</v>
      </c>
      <c r="N10">
        <v>148</v>
      </c>
      <c r="O10">
        <v>129.9</v>
      </c>
      <c r="P10">
        <v>156.1</v>
      </c>
    </row>
    <row r="11" spans="1:16" x14ac:dyDescent="0.25">
      <c r="A11" t="s">
        <v>30</v>
      </c>
      <c r="B11">
        <v>2020</v>
      </c>
      <c r="C11" t="s">
        <v>39</v>
      </c>
      <c r="D11">
        <v>4</v>
      </c>
      <c r="E11" t="s">
        <v>292</v>
      </c>
      <c r="F11">
        <v>150.00256410256409</v>
      </c>
      <c r="G11" s="16">
        <v>150.6</v>
      </c>
      <c r="H11">
        <v>148.4</v>
      </c>
      <c r="I11" s="16" t="s">
        <v>32</v>
      </c>
      <c r="J11" s="16">
        <v>151.56666666666666</v>
      </c>
      <c r="K11">
        <v>151.56666666666666</v>
      </c>
      <c r="L11" s="16">
        <v>154.30000000000001</v>
      </c>
      <c r="M11" s="16">
        <v>151.86666666666665</v>
      </c>
      <c r="N11" s="16">
        <v>153.08333333333331</v>
      </c>
      <c r="O11" s="16">
        <v>137.66666666666669</v>
      </c>
      <c r="P11" s="16">
        <v>161.4</v>
      </c>
    </row>
    <row r="12" spans="1:16" x14ac:dyDescent="0.25">
      <c r="A12" t="s">
        <v>33</v>
      </c>
      <c r="B12">
        <v>2020</v>
      </c>
      <c r="C12" t="s">
        <v>39</v>
      </c>
      <c r="D12">
        <v>4</v>
      </c>
      <c r="E12" t="s">
        <v>293</v>
      </c>
      <c r="F12">
        <v>151.84615384615384</v>
      </c>
      <c r="G12" s="16">
        <v>144.15833333333333</v>
      </c>
      <c r="H12">
        <v>137.1</v>
      </c>
      <c r="I12" s="16" t="s">
        <v>130</v>
      </c>
      <c r="J12" s="16">
        <v>140.66666666666669</v>
      </c>
      <c r="K12">
        <v>140.66666666666669</v>
      </c>
      <c r="L12">
        <v>144.80000000000001</v>
      </c>
      <c r="M12" s="16">
        <v>140.1</v>
      </c>
      <c r="N12" s="16">
        <v>142.44999999999999</v>
      </c>
      <c r="O12" s="16">
        <v>126.16666666666667</v>
      </c>
      <c r="P12" s="16">
        <v>152.5</v>
      </c>
    </row>
    <row r="13" spans="1:16" x14ac:dyDescent="0.25">
      <c r="A13" t="s">
        <v>35</v>
      </c>
      <c r="B13">
        <v>2020</v>
      </c>
      <c r="C13" t="s">
        <v>39</v>
      </c>
      <c r="D13">
        <v>4</v>
      </c>
      <c r="E13" t="s">
        <v>294</v>
      </c>
      <c r="F13">
        <v>150.66153846153844</v>
      </c>
      <c r="G13" s="16">
        <v>148.00833333333333</v>
      </c>
      <c r="H13">
        <v>144.1</v>
      </c>
      <c r="I13" s="16" t="s">
        <v>130</v>
      </c>
      <c r="J13">
        <v>146.4</v>
      </c>
      <c r="K13">
        <v>146.4</v>
      </c>
      <c r="L13">
        <v>150.69999999999999</v>
      </c>
      <c r="M13" s="16">
        <v>145.23333333333332</v>
      </c>
      <c r="N13" s="16">
        <v>147.96666666666664</v>
      </c>
      <c r="O13">
        <v>131.6</v>
      </c>
      <c r="P13" s="16">
        <v>156.19999999999999</v>
      </c>
    </row>
    <row r="14" spans="1:16" x14ac:dyDescent="0.25">
      <c r="A14" t="s">
        <v>30</v>
      </c>
      <c r="B14">
        <v>2020</v>
      </c>
      <c r="C14" t="s">
        <v>41</v>
      </c>
      <c r="D14">
        <v>5</v>
      </c>
      <c r="E14" t="s">
        <v>295</v>
      </c>
      <c r="F14">
        <v>150.03974358974361</v>
      </c>
      <c r="G14" s="16">
        <v>151.55000000000001</v>
      </c>
      <c r="H14">
        <v>146.65</v>
      </c>
      <c r="I14" s="16" t="s">
        <v>32</v>
      </c>
      <c r="J14" s="16">
        <v>151.63333333333333</v>
      </c>
      <c r="K14">
        <v>151.63333333333333</v>
      </c>
      <c r="L14" s="16">
        <v>156.25</v>
      </c>
      <c r="M14" s="16">
        <v>152.5333333333333</v>
      </c>
      <c r="N14" s="16">
        <v>154.39166666666665</v>
      </c>
      <c r="O14" s="16">
        <v>139.53333333333336</v>
      </c>
      <c r="P14" s="16">
        <v>161.60000000000002</v>
      </c>
    </row>
    <row r="15" spans="1:16" x14ac:dyDescent="0.25">
      <c r="A15" t="s">
        <v>33</v>
      </c>
      <c r="B15">
        <v>2020</v>
      </c>
      <c r="C15" t="s">
        <v>41</v>
      </c>
      <c r="D15">
        <v>5</v>
      </c>
      <c r="E15" t="s">
        <v>296</v>
      </c>
      <c r="F15">
        <v>152.65384615384616</v>
      </c>
      <c r="G15" s="16">
        <v>145.21666666666667</v>
      </c>
      <c r="H15">
        <v>137.1</v>
      </c>
      <c r="I15" s="16">
        <v>155.14999999999998</v>
      </c>
      <c r="J15" s="16">
        <v>140.53333333333336</v>
      </c>
      <c r="K15">
        <v>147.84166666666667</v>
      </c>
      <c r="L15">
        <v>146.44999999999999</v>
      </c>
      <c r="M15" s="16">
        <v>142.29999999999998</v>
      </c>
      <c r="N15" s="16">
        <v>144.375</v>
      </c>
      <c r="O15" s="16">
        <v>127.73333333333335</v>
      </c>
      <c r="P15" s="16">
        <v>152.5</v>
      </c>
    </row>
    <row r="16" spans="1:16" x14ac:dyDescent="0.25">
      <c r="A16" t="s">
        <v>35</v>
      </c>
      <c r="B16">
        <v>2020</v>
      </c>
      <c r="C16" t="s">
        <v>41</v>
      </c>
      <c r="D16">
        <v>5</v>
      </c>
      <c r="E16" t="s">
        <v>297</v>
      </c>
      <c r="F16">
        <v>150.97692307692307</v>
      </c>
      <c r="G16" s="16">
        <v>148.99166666666667</v>
      </c>
      <c r="H16">
        <v>143</v>
      </c>
      <c r="I16" s="16">
        <v>155.14999999999998</v>
      </c>
      <c r="J16">
        <v>146.4</v>
      </c>
      <c r="K16">
        <v>150.77499999999998</v>
      </c>
      <c r="L16">
        <v>152.55000000000001</v>
      </c>
      <c r="M16" s="16">
        <v>146.76666666666665</v>
      </c>
      <c r="N16" s="16">
        <v>149.65833333333333</v>
      </c>
      <c r="O16">
        <v>133.29999999999998</v>
      </c>
      <c r="P16" s="16">
        <v>156.29999999999998</v>
      </c>
    </row>
    <row r="17" spans="1:16" x14ac:dyDescent="0.25">
      <c r="A17" t="s">
        <v>30</v>
      </c>
      <c r="B17">
        <v>2020</v>
      </c>
      <c r="C17" t="s">
        <v>42</v>
      </c>
      <c r="D17">
        <v>6</v>
      </c>
      <c r="E17" t="s">
        <v>298</v>
      </c>
      <c r="F17">
        <v>150.07692307692307</v>
      </c>
      <c r="G17">
        <v>152.5</v>
      </c>
      <c r="H17">
        <v>144.9</v>
      </c>
      <c r="I17" s="16" t="s">
        <v>32</v>
      </c>
      <c r="J17">
        <v>151.69999999999999</v>
      </c>
      <c r="K17">
        <v>151.69999999999999</v>
      </c>
      <c r="L17">
        <v>158.19999999999999</v>
      </c>
      <c r="M17">
        <v>153.19999999999999</v>
      </c>
      <c r="N17">
        <v>155.69999999999999</v>
      </c>
      <c r="O17">
        <v>141.4</v>
      </c>
      <c r="P17">
        <v>161.80000000000001</v>
      </c>
    </row>
    <row r="18" spans="1:16" x14ac:dyDescent="0.25">
      <c r="A18" t="s">
        <v>33</v>
      </c>
      <c r="B18">
        <v>2020</v>
      </c>
      <c r="C18" t="s">
        <v>42</v>
      </c>
      <c r="D18">
        <v>6</v>
      </c>
      <c r="E18" t="s">
        <v>299</v>
      </c>
      <c r="F18">
        <v>153.46153846153845</v>
      </c>
      <c r="G18">
        <v>146.27499999999998</v>
      </c>
      <c r="H18">
        <v>137.1</v>
      </c>
      <c r="I18" s="16" t="s">
        <v>131</v>
      </c>
      <c r="J18">
        <v>140.4</v>
      </c>
      <c r="K18">
        <v>140.4</v>
      </c>
      <c r="L18">
        <v>148.1</v>
      </c>
      <c r="M18">
        <v>144.5</v>
      </c>
      <c r="N18">
        <v>146.30000000000001</v>
      </c>
      <c r="O18">
        <v>129.30000000000001</v>
      </c>
      <c r="P18">
        <v>152.5</v>
      </c>
    </row>
    <row r="19" spans="1:16" x14ac:dyDescent="0.25">
      <c r="A19" t="s">
        <v>35</v>
      </c>
      <c r="B19">
        <v>2020</v>
      </c>
      <c r="C19" t="s">
        <v>42</v>
      </c>
      <c r="D19">
        <v>6</v>
      </c>
      <c r="E19" t="s">
        <v>300</v>
      </c>
      <c r="F19">
        <v>151.2923076923077</v>
      </c>
      <c r="G19">
        <v>149.97499999999999</v>
      </c>
      <c r="H19">
        <v>141.9</v>
      </c>
      <c r="I19" t="s">
        <v>131</v>
      </c>
      <c r="J19">
        <v>146.4</v>
      </c>
      <c r="K19">
        <v>146.4</v>
      </c>
      <c r="L19">
        <v>154.4</v>
      </c>
      <c r="M19">
        <v>148.30000000000001</v>
      </c>
      <c r="N19">
        <v>151.35000000000002</v>
      </c>
      <c r="O19">
        <v>135</v>
      </c>
      <c r="P19">
        <v>156.4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4AD66-2B31-4979-B302-DD0E8A30189F}">
  <dimension ref="A2:S173"/>
  <sheetViews>
    <sheetView topLeftCell="F1" workbookViewId="0">
      <selection activeCell="W152" sqref="W152"/>
    </sheetView>
  </sheetViews>
  <sheetFormatPr defaultRowHeight="15" x14ac:dyDescent="0.25"/>
  <cols>
    <col min="1" max="1" width="22.7109375" bestFit="1" customWidth="1"/>
    <col min="2" max="2" width="2.140625" customWidth="1"/>
    <col min="3" max="3" width="14.140625" bestFit="1" customWidth="1"/>
    <col min="4" max="4" width="23.42578125" bestFit="1" customWidth="1"/>
    <col min="5" max="5" width="33.5703125" customWidth="1"/>
    <col min="6" max="6" width="14.28515625" customWidth="1"/>
    <col min="7" max="7" width="17.42578125" customWidth="1"/>
    <col min="9" max="10" width="9.140625" style="84"/>
    <col min="14" max="14" width="13.85546875" bestFit="1" customWidth="1"/>
    <col min="15" max="15" width="14.140625" bestFit="1" customWidth="1"/>
    <col min="16" max="16" width="22.28515625" bestFit="1" customWidth="1"/>
    <col min="17" max="17" width="23.85546875" bestFit="1" customWidth="1"/>
    <col min="18" max="18" width="16.140625" customWidth="1"/>
    <col min="19" max="19" width="16.7109375" bestFit="1" customWidth="1"/>
  </cols>
  <sheetData>
    <row r="2" spans="1:17" ht="44.25" customHeight="1" x14ac:dyDescent="0.35">
      <c r="A2" s="79"/>
      <c r="C2" s="132" t="s">
        <v>321</v>
      </c>
      <c r="D2" s="133"/>
      <c r="E2" s="133"/>
      <c r="O2" s="120" t="s">
        <v>322</v>
      </c>
      <c r="P2" s="116"/>
      <c r="Q2" s="116"/>
    </row>
    <row r="7" spans="1:17" x14ac:dyDescent="0.25">
      <c r="C7" s="70" t="s">
        <v>331</v>
      </c>
      <c r="D7" s="70" t="s">
        <v>319</v>
      </c>
      <c r="E7" s="93" t="s">
        <v>320</v>
      </c>
      <c r="O7" s="70" t="s">
        <v>331</v>
      </c>
      <c r="P7" s="70" t="s">
        <v>265</v>
      </c>
      <c r="Q7" s="93" t="s">
        <v>320</v>
      </c>
    </row>
    <row r="8" spans="1:17" x14ac:dyDescent="0.25">
      <c r="C8" s="38">
        <v>1</v>
      </c>
      <c r="D8" s="47">
        <v>164.28888888888889</v>
      </c>
      <c r="E8" s="47">
        <v>166.45555555555558</v>
      </c>
      <c r="O8" s="38">
        <v>1</v>
      </c>
      <c r="P8" s="47">
        <v>172.87777777777777</v>
      </c>
      <c r="Q8" s="47">
        <v>166.45555555555558</v>
      </c>
    </row>
    <row r="9" spans="1:17" x14ac:dyDescent="0.25">
      <c r="C9" s="38">
        <v>2</v>
      </c>
      <c r="D9" s="47">
        <v>166.49999999999997</v>
      </c>
      <c r="E9" s="47">
        <v>166.62222222222221</v>
      </c>
      <c r="O9" s="38">
        <v>2</v>
      </c>
      <c r="P9" s="47">
        <v>173</v>
      </c>
      <c r="Q9" s="47">
        <v>166.62222222222221</v>
      </c>
    </row>
    <row r="10" spans="1:17" x14ac:dyDescent="0.25">
      <c r="C10" s="38">
        <v>3</v>
      </c>
      <c r="D10" s="47">
        <v>168.0888888888889</v>
      </c>
      <c r="E10" s="47">
        <v>167.2</v>
      </c>
      <c r="O10" s="38">
        <v>3</v>
      </c>
      <c r="P10" s="47">
        <v>177.87777777777779</v>
      </c>
      <c r="Q10" s="47">
        <v>167.2</v>
      </c>
    </row>
    <row r="11" spans="1:17" x14ac:dyDescent="0.25">
      <c r="C11" s="38">
        <v>4</v>
      </c>
      <c r="D11" s="47">
        <v>169.75555555555556</v>
      </c>
      <c r="E11" s="47">
        <v>168.64444444444447</v>
      </c>
      <c r="O11" s="38">
        <v>4</v>
      </c>
      <c r="P11" s="47">
        <v>180.1888888888889</v>
      </c>
      <c r="Q11" s="47">
        <v>168.64444444444447</v>
      </c>
    </row>
    <row r="12" spans="1:17" x14ac:dyDescent="0.25">
      <c r="C12" s="38">
        <v>5</v>
      </c>
      <c r="D12" s="47">
        <v>172.07777777777778</v>
      </c>
      <c r="E12" s="47">
        <v>170.34444444444443</v>
      </c>
      <c r="O12" s="38">
        <v>5</v>
      </c>
      <c r="P12" s="47">
        <v>182.37777777777779</v>
      </c>
      <c r="Q12" s="47">
        <v>170.34444444444443</v>
      </c>
    </row>
    <row r="13" spans="1:17" x14ac:dyDescent="0.25">
      <c r="C13" s="38">
        <v>6</v>
      </c>
      <c r="D13" s="47">
        <v>167.6</v>
      </c>
      <c r="E13" s="47">
        <v>166.9</v>
      </c>
      <c r="O13" s="38">
        <v>6</v>
      </c>
      <c r="P13" s="47">
        <v>190.65</v>
      </c>
      <c r="Q13" s="47">
        <v>166.9</v>
      </c>
    </row>
    <row r="14" spans="1:17" x14ac:dyDescent="0.25">
      <c r="C14" s="38">
        <v>7</v>
      </c>
      <c r="D14" s="47">
        <v>169.93333333333334</v>
      </c>
      <c r="E14" s="47">
        <v>167.91666666666666</v>
      </c>
      <c r="O14" s="38">
        <v>7</v>
      </c>
      <c r="P14" s="47">
        <v>187.36666666666665</v>
      </c>
      <c r="Q14" s="47">
        <v>167.91666666666666</v>
      </c>
    </row>
    <row r="15" spans="1:17" x14ac:dyDescent="0.25">
      <c r="C15" s="38">
        <v>8</v>
      </c>
      <c r="D15" s="47">
        <v>170.45000000000002</v>
      </c>
      <c r="E15" s="47">
        <v>168.63333333333333</v>
      </c>
      <c r="O15" s="38">
        <v>8</v>
      </c>
      <c r="P15" s="47">
        <v>187.81666666666669</v>
      </c>
      <c r="Q15" s="47">
        <v>168.63333333333333</v>
      </c>
    </row>
    <row r="16" spans="1:17" x14ac:dyDescent="0.25">
      <c r="C16" s="38">
        <v>9</v>
      </c>
      <c r="D16" s="47">
        <v>170.91666666666666</v>
      </c>
      <c r="E16" s="47">
        <v>169.21666666666667</v>
      </c>
      <c r="O16" s="38">
        <v>9</v>
      </c>
      <c r="P16" s="47">
        <v>186.76666666666668</v>
      </c>
      <c r="Q16" s="47">
        <v>169.21666666666667</v>
      </c>
    </row>
    <row r="17" spans="1:19" x14ac:dyDescent="0.25">
      <c r="C17" s="38">
        <v>10</v>
      </c>
      <c r="D17" s="47">
        <v>172.20000000000002</v>
      </c>
      <c r="E17" s="47">
        <v>171.04999999999998</v>
      </c>
      <c r="O17" s="38">
        <v>10</v>
      </c>
      <c r="P17" s="47">
        <v>186.96666666666667</v>
      </c>
      <c r="Q17" s="47">
        <v>171.04999999999998</v>
      </c>
    </row>
    <row r="18" spans="1:19" x14ac:dyDescent="0.25">
      <c r="C18" s="38">
        <v>11</v>
      </c>
      <c r="D18" s="47">
        <v>172.38333333333333</v>
      </c>
      <c r="E18" s="47">
        <v>171.38333333333335</v>
      </c>
      <c r="O18" s="38">
        <v>11</v>
      </c>
      <c r="P18" s="47">
        <v>187.86666666666667</v>
      </c>
      <c r="Q18" s="47">
        <v>171.38333333333335</v>
      </c>
    </row>
    <row r="19" spans="1:19" x14ac:dyDescent="0.25">
      <c r="C19" s="38">
        <v>12</v>
      </c>
      <c r="D19" s="47">
        <v>172.80000000000004</v>
      </c>
      <c r="E19" s="47">
        <v>170.88333333333333</v>
      </c>
      <c r="O19" s="38">
        <v>12</v>
      </c>
      <c r="P19" s="47">
        <v>186.4</v>
      </c>
      <c r="Q19" s="47">
        <v>170.88333333333333</v>
      </c>
    </row>
    <row r="20" spans="1:19" x14ac:dyDescent="0.25">
      <c r="C20" s="38" t="s">
        <v>275</v>
      </c>
      <c r="D20" s="47">
        <v>169.4724137931035</v>
      </c>
      <c r="E20" s="76">
        <v>168.61264367816094</v>
      </c>
      <c r="O20" s="38" t="s">
        <v>275</v>
      </c>
      <c r="P20" s="47">
        <v>182.29770114942528</v>
      </c>
      <c r="Q20" s="76">
        <v>168.61264367816094</v>
      </c>
    </row>
    <row r="21" spans="1:19" x14ac:dyDescent="0.25">
      <c r="C21" s="81" t="s">
        <v>323</v>
      </c>
      <c r="D21" s="82">
        <f>CORREL(D8:D19,E8:E19)</f>
        <v>0.93233432477712153</v>
      </c>
      <c r="E21" s="82"/>
      <c r="F21" s="82"/>
      <c r="G21" s="82"/>
      <c r="H21" s="82"/>
      <c r="I21" s="85"/>
      <c r="J21" s="85"/>
      <c r="K21" s="82"/>
      <c r="L21" s="82"/>
      <c r="M21" s="82"/>
      <c r="N21" s="82"/>
      <c r="O21" s="81" t="s">
        <v>323</v>
      </c>
      <c r="P21" s="82">
        <f>CORREL(P8:P19,Q8:Q19)</f>
        <v>0.53546334379178728</v>
      </c>
      <c r="Q21" s="83"/>
    </row>
    <row r="22" spans="1:19" x14ac:dyDescent="0.25">
      <c r="C22" s="81"/>
      <c r="D22" s="82"/>
      <c r="E22" s="83"/>
      <c r="O22" s="81"/>
      <c r="P22" s="82"/>
      <c r="Q22" s="83"/>
    </row>
    <row r="23" spans="1:19" x14ac:dyDescent="0.25">
      <c r="C23" s="81"/>
      <c r="D23" s="82"/>
      <c r="E23" s="83"/>
      <c r="O23" s="81"/>
      <c r="P23" s="82"/>
      <c r="Q23" s="83"/>
    </row>
    <row r="24" spans="1:19" ht="35.25" customHeight="1" x14ac:dyDescent="0.35">
      <c r="A24" s="79"/>
      <c r="C24" s="94"/>
      <c r="D24" s="80" t="s">
        <v>335</v>
      </c>
      <c r="F24" s="95"/>
      <c r="G24" s="96" t="s">
        <v>336</v>
      </c>
      <c r="O24" s="94"/>
      <c r="P24" s="80" t="s">
        <v>337</v>
      </c>
      <c r="R24" s="95"/>
      <c r="S24" s="96" t="s">
        <v>336</v>
      </c>
    </row>
    <row r="40" spans="3:18" x14ac:dyDescent="0.25">
      <c r="C40" s="70" t="s">
        <v>323</v>
      </c>
      <c r="D40" s="70">
        <v>0.93233432477712153</v>
      </c>
      <c r="O40" s="70" t="s">
        <v>323</v>
      </c>
      <c r="P40" s="70">
        <v>0.53546334379178728</v>
      </c>
    </row>
    <row r="41" spans="3:18" x14ac:dyDescent="0.25">
      <c r="C41" s="81"/>
      <c r="D41" s="81"/>
    </row>
    <row r="42" spans="3:18" x14ac:dyDescent="0.25">
      <c r="C42" s="81"/>
      <c r="D42" s="81"/>
    </row>
    <row r="43" spans="3:18" ht="15" customHeight="1" x14ac:dyDescent="0.25">
      <c r="C43" s="120" t="s">
        <v>328</v>
      </c>
      <c r="D43" s="116"/>
      <c r="E43" s="116"/>
      <c r="N43" s="120" t="s">
        <v>324</v>
      </c>
      <c r="O43" s="120"/>
      <c r="P43" s="120"/>
      <c r="Q43" s="120"/>
      <c r="R43" s="120"/>
    </row>
    <row r="44" spans="3:18" x14ac:dyDescent="0.25">
      <c r="C44" s="116"/>
      <c r="D44" s="116"/>
      <c r="E44" s="116"/>
      <c r="N44" s="120"/>
      <c r="O44" s="120"/>
      <c r="P44" s="120"/>
      <c r="Q44" s="120"/>
      <c r="R44" s="120"/>
    </row>
    <row r="45" spans="3:18" x14ac:dyDescent="0.25">
      <c r="C45" s="116"/>
      <c r="D45" s="116"/>
      <c r="E45" s="116"/>
      <c r="N45" s="120"/>
      <c r="O45" s="120"/>
      <c r="P45" s="120"/>
      <c r="Q45" s="120"/>
      <c r="R45" s="120"/>
    </row>
    <row r="49" spans="1:17" ht="24.75" customHeight="1" x14ac:dyDescent="0.35">
      <c r="A49" s="78" t="s">
        <v>326</v>
      </c>
    </row>
    <row r="51" spans="1:17" x14ac:dyDescent="0.25">
      <c r="O51" s="70" t="s">
        <v>331</v>
      </c>
      <c r="P51" s="70" t="s">
        <v>265</v>
      </c>
      <c r="Q51" s="70" t="s">
        <v>320</v>
      </c>
    </row>
    <row r="52" spans="1:17" x14ac:dyDescent="0.25">
      <c r="C52" s="70" t="s">
        <v>331</v>
      </c>
      <c r="D52" s="70" t="s">
        <v>319</v>
      </c>
      <c r="E52" s="70" t="s">
        <v>320</v>
      </c>
      <c r="O52" s="38">
        <v>1</v>
      </c>
      <c r="P52" s="47">
        <v>180</v>
      </c>
      <c r="Q52" s="47">
        <v>167.566666666667</v>
      </c>
    </row>
    <row r="53" spans="1:17" x14ac:dyDescent="0.25">
      <c r="C53" s="38">
        <v>1</v>
      </c>
      <c r="D53" s="38">
        <v>166.63333333333335</v>
      </c>
      <c r="E53" s="38">
        <v>167.56666666666669</v>
      </c>
      <c r="O53" s="38">
        <v>2</v>
      </c>
      <c r="P53" s="47">
        <v>179.66666666666666</v>
      </c>
      <c r="Q53" s="47">
        <v>167.13333333333333</v>
      </c>
    </row>
    <row r="54" spans="1:17" x14ac:dyDescent="0.25">
      <c r="C54" s="38">
        <v>2</v>
      </c>
      <c r="D54" s="38">
        <v>167.79999999999998</v>
      </c>
      <c r="E54" s="38">
        <v>167.13333333333333</v>
      </c>
      <c r="O54" s="38">
        <v>3</v>
      </c>
      <c r="P54" s="47">
        <v>184.86666666666667</v>
      </c>
      <c r="Q54" s="47">
        <v>167.79999999999998</v>
      </c>
    </row>
    <row r="55" spans="1:17" x14ac:dyDescent="0.25">
      <c r="C55" s="38">
        <v>3</v>
      </c>
      <c r="D55" s="38">
        <v>168.76666666666665</v>
      </c>
      <c r="E55" s="38">
        <v>167.79999999999998</v>
      </c>
      <c r="O55" s="38">
        <v>4</v>
      </c>
      <c r="P55" s="47">
        <v>187.03333333333333</v>
      </c>
      <c r="Q55" s="47">
        <v>169.06666666666666</v>
      </c>
    </row>
    <row r="56" spans="1:17" x14ac:dyDescent="0.25">
      <c r="C56" s="38">
        <v>4</v>
      </c>
      <c r="D56" s="38">
        <v>170.26666666666668</v>
      </c>
      <c r="E56" s="38">
        <v>169.06666666666666</v>
      </c>
      <c r="O56" s="38">
        <v>5</v>
      </c>
      <c r="P56" s="47">
        <v>189.20000000000002</v>
      </c>
      <c r="Q56" s="47">
        <v>171.13333333333333</v>
      </c>
    </row>
    <row r="57" spans="1:17" x14ac:dyDescent="0.25">
      <c r="C57" s="38">
        <v>5</v>
      </c>
      <c r="D57" s="38">
        <v>173.16666666666666</v>
      </c>
      <c r="E57" s="38">
        <v>171.13333333333333</v>
      </c>
      <c r="O57" s="38">
        <v>6</v>
      </c>
      <c r="P57" s="47">
        <v>199.25</v>
      </c>
      <c r="Q57" s="47">
        <v>167.85</v>
      </c>
    </row>
    <row r="58" spans="1:17" x14ac:dyDescent="0.25">
      <c r="C58" s="38">
        <v>6</v>
      </c>
      <c r="D58" s="38">
        <v>169.39999999999998</v>
      </c>
      <c r="E58" s="38">
        <v>167.85</v>
      </c>
      <c r="O58" s="38">
        <v>7</v>
      </c>
      <c r="P58" s="47">
        <v>195.45</v>
      </c>
      <c r="Q58" s="47">
        <v>168.75</v>
      </c>
    </row>
    <row r="59" spans="1:17" x14ac:dyDescent="0.25">
      <c r="C59" s="38">
        <v>7</v>
      </c>
      <c r="D59" s="38">
        <v>171.05</v>
      </c>
      <c r="E59" s="38">
        <v>168.75</v>
      </c>
      <c r="O59" s="38">
        <v>8</v>
      </c>
      <c r="P59" s="47">
        <v>194.5</v>
      </c>
      <c r="Q59" s="47">
        <v>169.45</v>
      </c>
    </row>
    <row r="60" spans="1:17" x14ac:dyDescent="0.25">
      <c r="C60" s="38">
        <v>8</v>
      </c>
      <c r="D60" s="38">
        <v>171.1</v>
      </c>
      <c r="E60" s="38">
        <v>169.45</v>
      </c>
      <c r="O60" s="38">
        <v>9</v>
      </c>
      <c r="P60" s="47">
        <v>194.8</v>
      </c>
      <c r="Q60" s="47">
        <v>170.2</v>
      </c>
    </row>
    <row r="61" spans="1:17" x14ac:dyDescent="0.25">
      <c r="C61" s="38">
        <v>9</v>
      </c>
      <c r="D61" s="38">
        <v>171.7</v>
      </c>
      <c r="E61" s="38">
        <v>170.2</v>
      </c>
      <c r="O61" s="38">
        <v>10</v>
      </c>
      <c r="P61" s="47">
        <v>195.2</v>
      </c>
      <c r="Q61" s="47">
        <v>172.10000000000002</v>
      </c>
    </row>
    <row r="62" spans="1:17" x14ac:dyDescent="0.25">
      <c r="C62" s="38">
        <v>10</v>
      </c>
      <c r="D62" s="38">
        <v>173.15</v>
      </c>
      <c r="E62" s="38">
        <v>172.10000000000002</v>
      </c>
      <c r="O62" s="38">
        <v>11</v>
      </c>
      <c r="P62" s="47">
        <v>196.2</v>
      </c>
      <c r="Q62" s="47">
        <v>172.7</v>
      </c>
    </row>
    <row r="63" spans="1:17" x14ac:dyDescent="0.25">
      <c r="C63" s="38">
        <v>11</v>
      </c>
      <c r="D63" s="38">
        <v>173.60000000000002</v>
      </c>
      <c r="E63" s="38">
        <v>172.7</v>
      </c>
      <c r="O63" s="38">
        <v>12</v>
      </c>
      <c r="P63" s="47">
        <v>194.85000000000002</v>
      </c>
      <c r="Q63" s="47">
        <v>172.05</v>
      </c>
    </row>
    <row r="64" spans="1:17" x14ac:dyDescent="0.25">
      <c r="C64" s="38">
        <v>12</v>
      </c>
      <c r="D64" s="38">
        <v>174.2</v>
      </c>
      <c r="E64" s="38">
        <v>172.05</v>
      </c>
      <c r="O64" s="70" t="s">
        <v>325</v>
      </c>
      <c r="P64" s="38">
        <v>189.75172413793103</v>
      </c>
      <c r="Q64" s="38">
        <v>169.45862068965522</v>
      </c>
    </row>
    <row r="65" spans="3:16" x14ac:dyDescent="0.25">
      <c r="C65" s="70" t="s">
        <v>325</v>
      </c>
      <c r="D65" s="38">
        <v>170.63103448275859</v>
      </c>
      <c r="E65" s="38">
        <v>169.45862068965522</v>
      </c>
      <c r="O65" t="s">
        <v>323</v>
      </c>
      <c r="P65">
        <f>CORREL(P52:P63,Q52:Q63)</f>
        <v>0.56528927529462469</v>
      </c>
    </row>
    <row r="66" spans="3:16" x14ac:dyDescent="0.25">
      <c r="C66" t="s">
        <v>330</v>
      </c>
      <c r="D66">
        <f>CORREL(D53:D64,E53:E64)</f>
        <v>0.94334201929662065</v>
      </c>
    </row>
    <row r="83" spans="1:18" ht="45" x14ac:dyDescent="0.25">
      <c r="C83" s="94"/>
      <c r="D83" s="80" t="s">
        <v>335</v>
      </c>
      <c r="F83" s="95"/>
      <c r="G83" s="96" t="s">
        <v>336</v>
      </c>
      <c r="N83" s="94"/>
      <c r="O83" s="80" t="s">
        <v>337</v>
      </c>
      <c r="Q83" s="95"/>
      <c r="R83" s="96" t="s">
        <v>336</v>
      </c>
    </row>
    <row r="85" spans="1:18" ht="18.75" x14ac:dyDescent="0.3">
      <c r="A85" s="77" t="s">
        <v>327</v>
      </c>
    </row>
    <row r="89" spans="1:18" x14ac:dyDescent="0.25">
      <c r="C89" s="70" t="s">
        <v>331</v>
      </c>
      <c r="D89" s="70" t="s">
        <v>319</v>
      </c>
      <c r="E89" s="70" t="s">
        <v>320</v>
      </c>
    </row>
    <row r="90" spans="1:18" x14ac:dyDescent="0.25">
      <c r="C90" s="38">
        <v>1</v>
      </c>
      <c r="D90" s="47">
        <v>164.7</v>
      </c>
      <c r="E90" s="47">
        <v>166.5</v>
      </c>
      <c r="O90" s="70" t="s">
        <v>331</v>
      </c>
      <c r="P90" s="70" t="s">
        <v>265</v>
      </c>
      <c r="Q90" s="70" t="s">
        <v>320</v>
      </c>
    </row>
    <row r="91" spans="1:18" x14ac:dyDescent="0.25">
      <c r="C91" s="38">
        <v>2</v>
      </c>
      <c r="D91" s="47">
        <v>166.73333333333332</v>
      </c>
      <c r="E91" s="47">
        <v>166.63333333333333</v>
      </c>
      <c r="O91" s="38">
        <v>1</v>
      </c>
      <c r="P91" s="47">
        <v>174.26666666666665</v>
      </c>
      <c r="Q91" s="47">
        <v>166.5</v>
      </c>
    </row>
    <row r="92" spans="1:18" x14ac:dyDescent="0.25">
      <c r="C92" s="38">
        <v>3</v>
      </c>
      <c r="D92" s="47">
        <v>168.2</v>
      </c>
      <c r="E92" s="47">
        <v>167.23333333333332</v>
      </c>
      <c r="O92" s="38">
        <v>2</v>
      </c>
      <c r="P92" s="47">
        <v>174.29999999999998</v>
      </c>
      <c r="Q92" s="47">
        <v>166.63333333333333</v>
      </c>
    </row>
    <row r="93" spans="1:18" x14ac:dyDescent="0.25">
      <c r="C93" s="38">
        <v>4</v>
      </c>
      <c r="D93" s="47">
        <v>169.83333333333331</v>
      </c>
      <c r="E93" s="47">
        <v>168.66666666666666</v>
      </c>
      <c r="O93" s="38">
        <v>3</v>
      </c>
      <c r="P93" s="47">
        <v>179.23333333333335</v>
      </c>
      <c r="Q93" s="47">
        <v>167.23333333333332</v>
      </c>
    </row>
    <row r="94" spans="1:18" x14ac:dyDescent="0.25">
      <c r="C94" s="38">
        <v>5</v>
      </c>
      <c r="D94" s="47">
        <v>172.26666666666668</v>
      </c>
      <c r="E94" s="47">
        <v>170.4</v>
      </c>
      <c r="O94" s="38">
        <v>4</v>
      </c>
      <c r="P94" s="47">
        <v>181.5</v>
      </c>
      <c r="Q94" s="47">
        <v>168.66666666666666</v>
      </c>
    </row>
    <row r="95" spans="1:18" x14ac:dyDescent="0.25">
      <c r="C95" s="38">
        <v>6</v>
      </c>
      <c r="D95" s="47">
        <v>167.9</v>
      </c>
      <c r="E95" s="47">
        <v>166.95</v>
      </c>
      <c r="O95" s="38">
        <v>5</v>
      </c>
      <c r="P95" s="47">
        <v>183.70000000000002</v>
      </c>
      <c r="Q95" s="47">
        <v>170.4</v>
      </c>
    </row>
    <row r="96" spans="1:18" x14ac:dyDescent="0.25">
      <c r="C96" s="38">
        <v>7</v>
      </c>
      <c r="D96" s="47">
        <v>170.14999999999998</v>
      </c>
      <c r="E96" s="47">
        <v>167.95</v>
      </c>
      <c r="O96" s="38">
        <v>6</v>
      </c>
      <c r="P96" s="47">
        <v>192.3</v>
      </c>
      <c r="Q96" s="47">
        <v>166.95</v>
      </c>
    </row>
    <row r="97" spans="3:17" x14ac:dyDescent="0.25">
      <c r="C97" s="38">
        <v>8</v>
      </c>
      <c r="D97" s="47">
        <v>170.7</v>
      </c>
      <c r="E97" s="47">
        <v>168.75</v>
      </c>
      <c r="O97" s="38">
        <v>7</v>
      </c>
      <c r="P97" s="47">
        <v>188.95</v>
      </c>
      <c r="Q97" s="47">
        <v>167.95</v>
      </c>
    </row>
    <row r="98" spans="3:17" x14ac:dyDescent="0.25">
      <c r="C98" s="38">
        <v>9</v>
      </c>
      <c r="D98" s="47">
        <v>171.05</v>
      </c>
      <c r="E98" s="47">
        <v>169.25</v>
      </c>
      <c r="O98" s="38">
        <v>8</v>
      </c>
      <c r="P98" s="47">
        <v>190.2</v>
      </c>
      <c r="Q98" s="47">
        <v>168.75</v>
      </c>
    </row>
    <row r="99" spans="3:17" x14ac:dyDescent="0.25">
      <c r="C99" s="38">
        <v>10</v>
      </c>
      <c r="D99" s="47">
        <v>172.35</v>
      </c>
      <c r="E99" s="47">
        <v>171.1</v>
      </c>
      <c r="O99" s="38">
        <v>9</v>
      </c>
      <c r="P99" s="47">
        <v>188.35</v>
      </c>
      <c r="Q99" s="47">
        <v>169.25</v>
      </c>
    </row>
    <row r="100" spans="3:17" x14ac:dyDescent="0.25">
      <c r="C100" s="38">
        <v>11</v>
      </c>
      <c r="D100" s="47">
        <v>172.60000000000002</v>
      </c>
      <c r="E100" s="47">
        <v>171.6</v>
      </c>
      <c r="O100" s="38">
        <v>10</v>
      </c>
      <c r="P100" s="47">
        <v>188.55</v>
      </c>
      <c r="Q100" s="47">
        <v>171.1</v>
      </c>
    </row>
    <row r="101" spans="3:17" x14ac:dyDescent="0.25">
      <c r="C101" s="38">
        <v>12</v>
      </c>
      <c r="D101" s="47">
        <v>173.05</v>
      </c>
      <c r="E101" s="47">
        <v>170.95</v>
      </c>
      <c r="O101" s="38">
        <v>11</v>
      </c>
      <c r="P101" s="47">
        <v>189.5</v>
      </c>
      <c r="Q101" s="47">
        <v>171.6</v>
      </c>
    </row>
    <row r="102" spans="3:17" x14ac:dyDescent="0.25">
      <c r="C102" s="38" t="s">
        <v>325</v>
      </c>
      <c r="D102" s="38">
        <v>169.68275862068967</v>
      </c>
      <c r="E102" s="38">
        <v>168.66896551724133</v>
      </c>
      <c r="O102" s="38">
        <v>12</v>
      </c>
      <c r="P102" s="47">
        <v>188.05</v>
      </c>
      <c r="Q102" s="47">
        <v>170.95</v>
      </c>
    </row>
    <row r="103" spans="3:17" x14ac:dyDescent="0.25">
      <c r="C103" t="s">
        <v>323</v>
      </c>
      <c r="D103">
        <f>CORREL(D90:D101,E90:E101)</f>
        <v>0.93392250918458841</v>
      </c>
      <c r="O103" s="38" t="s">
        <v>325</v>
      </c>
      <c r="P103" s="38">
        <v>183.82068965517246</v>
      </c>
      <c r="Q103" s="38">
        <v>168.66896551724133</v>
      </c>
    </row>
    <row r="104" spans="3:17" x14ac:dyDescent="0.25">
      <c r="O104" t="s">
        <v>323</v>
      </c>
      <c r="P104">
        <f>CORREL(P91:P102,Q91:Q102)</f>
        <v>0.5331031855237468</v>
      </c>
    </row>
    <row r="121" spans="1:18" ht="47.25" x14ac:dyDescent="0.4">
      <c r="A121" s="86" t="s">
        <v>329</v>
      </c>
      <c r="C121" s="94"/>
      <c r="D121" s="80" t="s">
        <v>335</v>
      </c>
      <c r="F121" s="95"/>
      <c r="G121" s="96" t="s">
        <v>336</v>
      </c>
      <c r="H121" s="96"/>
      <c r="N121" s="94"/>
      <c r="O121" s="80" t="s">
        <v>337</v>
      </c>
      <c r="Q121" s="95"/>
      <c r="R121" s="96" t="s">
        <v>336</v>
      </c>
    </row>
    <row r="125" spans="1:18" x14ac:dyDescent="0.25">
      <c r="C125" s="70" t="s">
        <v>331</v>
      </c>
      <c r="D125" s="70" t="s">
        <v>319</v>
      </c>
      <c r="E125" s="70" t="s">
        <v>320</v>
      </c>
      <c r="N125" s="70" t="s">
        <v>331</v>
      </c>
      <c r="O125" s="70" t="s">
        <v>265</v>
      </c>
      <c r="P125" s="70" t="s">
        <v>320</v>
      </c>
    </row>
    <row r="126" spans="1:18" x14ac:dyDescent="0.25">
      <c r="C126" s="38">
        <v>1</v>
      </c>
      <c r="D126" s="47">
        <v>161.53333333333333</v>
      </c>
      <c r="E126" s="47">
        <v>165.29999999999998</v>
      </c>
      <c r="N126" s="38">
        <v>1</v>
      </c>
      <c r="O126" s="47">
        <v>164.36666666666667</v>
      </c>
      <c r="P126" s="47">
        <v>165.3</v>
      </c>
    </row>
    <row r="127" spans="1:18" x14ac:dyDescent="0.25">
      <c r="C127" s="38">
        <v>2</v>
      </c>
      <c r="D127" s="47">
        <v>164.96666666666667</v>
      </c>
      <c r="E127" s="47">
        <v>166.1</v>
      </c>
      <c r="N127" s="38">
        <v>2</v>
      </c>
      <c r="O127" s="47">
        <v>165.03333333333333</v>
      </c>
      <c r="P127" s="47">
        <v>166.1</v>
      </c>
    </row>
    <row r="128" spans="1:18" x14ac:dyDescent="0.25">
      <c r="C128" s="38">
        <v>3</v>
      </c>
      <c r="D128" s="47">
        <v>167.29999999999998</v>
      </c>
      <c r="E128" s="47">
        <v>166.56666666666669</v>
      </c>
      <c r="N128" s="38">
        <v>3</v>
      </c>
      <c r="O128" s="47">
        <v>169.53333333333333</v>
      </c>
      <c r="P128" s="47">
        <v>166.56666666666669</v>
      </c>
    </row>
    <row r="129" spans="3:16" x14ac:dyDescent="0.25">
      <c r="C129" s="38">
        <v>4</v>
      </c>
      <c r="D129" s="47">
        <v>169.16666666666666</v>
      </c>
      <c r="E129" s="47">
        <v>168.2</v>
      </c>
      <c r="N129" s="38">
        <v>4</v>
      </c>
      <c r="O129" s="47">
        <v>172.03333333333333</v>
      </c>
      <c r="P129" s="47">
        <v>168.2</v>
      </c>
    </row>
    <row r="130" spans="3:16" x14ac:dyDescent="0.25">
      <c r="C130" s="38">
        <v>5</v>
      </c>
      <c r="D130" s="47">
        <v>170.79999999999998</v>
      </c>
      <c r="E130" s="47">
        <v>169.5</v>
      </c>
      <c r="N130" s="38">
        <v>5</v>
      </c>
      <c r="O130" s="47">
        <v>174.23333333333335</v>
      </c>
      <c r="P130" s="47">
        <v>169.5</v>
      </c>
    </row>
    <row r="131" spans="3:16" x14ac:dyDescent="0.25">
      <c r="C131" s="38">
        <v>6</v>
      </c>
      <c r="D131" s="47">
        <v>165.5</v>
      </c>
      <c r="E131" s="47">
        <v>165.9</v>
      </c>
      <c r="N131" s="38">
        <v>6</v>
      </c>
      <c r="O131" s="47">
        <v>180.39999999999998</v>
      </c>
      <c r="P131" s="47">
        <v>165.9</v>
      </c>
    </row>
    <row r="132" spans="3:16" x14ac:dyDescent="0.25">
      <c r="C132" s="38">
        <v>7</v>
      </c>
      <c r="D132" s="47">
        <v>168.6</v>
      </c>
      <c r="E132" s="47">
        <v>167.05</v>
      </c>
      <c r="N132" s="38">
        <v>7</v>
      </c>
      <c r="O132" s="47">
        <v>177.7</v>
      </c>
      <c r="P132" s="47">
        <v>167.05</v>
      </c>
    </row>
    <row r="133" spans="3:16" x14ac:dyDescent="0.25">
      <c r="C133" s="38">
        <v>8</v>
      </c>
      <c r="D133" s="47">
        <v>169.55</v>
      </c>
      <c r="E133" s="47">
        <v>167.7</v>
      </c>
      <c r="N133" s="38">
        <v>8</v>
      </c>
      <c r="O133" s="47">
        <v>178.75</v>
      </c>
      <c r="P133" s="47">
        <v>167.7</v>
      </c>
    </row>
    <row r="134" spans="3:16" x14ac:dyDescent="0.25">
      <c r="C134" s="38">
        <v>9</v>
      </c>
      <c r="D134" s="47">
        <v>170</v>
      </c>
      <c r="E134" s="47">
        <v>168.2</v>
      </c>
      <c r="N134" s="38">
        <v>9</v>
      </c>
      <c r="O134" s="47">
        <v>177.15</v>
      </c>
      <c r="P134" s="47">
        <v>168.2</v>
      </c>
    </row>
    <row r="135" spans="3:16" x14ac:dyDescent="0.25">
      <c r="C135" s="38">
        <v>10</v>
      </c>
      <c r="D135" s="47">
        <v>171.1</v>
      </c>
      <c r="E135" s="47">
        <v>169.95</v>
      </c>
      <c r="N135" s="38">
        <v>10</v>
      </c>
      <c r="O135" s="47">
        <v>177.14999999999998</v>
      </c>
      <c r="P135" s="47">
        <v>169.95</v>
      </c>
    </row>
    <row r="136" spans="3:16" x14ac:dyDescent="0.25">
      <c r="C136" s="38">
        <v>11</v>
      </c>
      <c r="D136" s="47">
        <v>170.95</v>
      </c>
      <c r="E136" s="47">
        <v>169.85</v>
      </c>
      <c r="N136" s="38">
        <v>11</v>
      </c>
      <c r="O136" s="47">
        <v>177.9</v>
      </c>
      <c r="P136" s="47">
        <v>169.85</v>
      </c>
    </row>
    <row r="137" spans="3:16" x14ac:dyDescent="0.25">
      <c r="C137" s="38">
        <v>12</v>
      </c>
      <c r="D137" s="47">
        <v>171.14999999999998</v>
      </c>
      <c r="E137" s="47">
        <v>169.64999999999998</v>
      </c>
      <c r="N137" s="38">
        <v>12</v>
      </c>
      <c r="O137" s="47">
        <v>176.3</v>
      </c>
      <c r="P137" s="47">
        <v>169.64999999999998</v>
      </c>
    </row>
    <row r="138" spans="3:16" x14ac:dyDescent="0.25">
      <c r="C138" s="70" t="s">
        <v>325</v>
      </c>
      <c r="D138" s="38">
        <v>168.10344827586206</v>
      </c>
      <c r="E138" s="38">
        <v>167.71034482758628</v>
      </c>
      <c r="N138" s="38" t="s">
        <v>325</v>
      </c>
      <c r="O138" s="38">
        <v>173.32068965517246</v>
      </c>
      <c r="P138" s="38">
        <v>167.71034482758628</v>
      </c>
    </row>
    <row r="139" spans="3:16" x14ac:dyDescent="0.25">
      <c r="C139" t="s">
        <v>323</v>
      </c>
      <c r="D139">
        <f>CORREL(D126:D137,E126:E137)</f>
        <v>0.92141609861299123</v>
      </c>
      <c r="N139" t="s">
        <v>323</v>
      </c>
      <c r="O139">
        <f>CORREL(O126:O137,P126:P137)</f>
        <v>0.50482682668936241</v>
      </c>
    </row>
    <row r="157" spans="3:16" ht="30" x14ac:dyDescent="0.25">
      <c r="C157" s="94"/>
      <c r="D157" s="80" t="s">
        <v>335</v>
      </c>
      <c r="F157" s="95"/>
      <c r="G157" s="96" t="s">
        <v>336</v>
      </c>
    </row>
    <row r="158" spans="3:16" ht="60" x14ac:dyDescent="0.25">
      <c r="L158" s="94"/>
      <c r="M158" s="80" t="s">
        <v>337</v>
      </c>
      <c r="O158" s="95"/>
      <c r="P158" s="96" t="s">
        <v>336</v>
      </c>
    </row>
    <row r="160" spans="3:16" ht="15" customHeight="1" x14ac:dyDescent="0.25">
      <c r="L160" s="128" t="s">
        <v>333</v>
      </c>
      <c r="M160" s="128"/>
      <c r="N160" s="128"/>
      <c r="O160" s="128"/>
      <c r="P160" s="128"/>
    </row>
    <row r="161" spans="3:16" x14ac:dyDescent="0.25">
      <c r="C161" s="128" t="s">
        <v>332</v>
      </c>
      <c r="D161" s="123"/>
      <c r="E161" s="123"/>
      <c r="F161" s="123"/>
      <c r="L161" s="128"/>
      <c r="M161" s="128"/>
      <c r="N161" s="128"/>
      <c r="O161" s="128"/>
      <c r="P161" s="128"/>
    </row>
    <row r="162" spans="3:16" x14ac:dyDescent="0.25">
      <c r="C162" s="123"/>
      <c r="D162" s="123"/>
      <c r="E162" s="123"/>
      <c r="F162" s="123"/>
      <c r="L162" s="128"/>
      <c r="M162" s="128"/>
      <c r="N162" s="128"/>
      <c r="O162" s="128"/>
      <c r="P162" s="128"/>
    </row>
    <row r="163" spans="3:16" x14ac:dyDescent="0.25">
      <c r="C163" s="123"/>
      <c r="D163" s="123"/>
      <c r="E163" s="123"/>
      <c r="F163" s="123"/>
      <c r="L163" s="128"/>
      <c r="M163" s="128"/>
      <c r="N163" s="128"/>
      <c r="O163" s="128"/>
      <c r="P163" s="128"/>
    </row>
    <row r="164" spans="3:16" x14ac:dyDescent="0.25">
      <c r="C164" s="123"/>
      <c r="D164" s="123"/>
      <c r="E164" s="123"/>
      <c r="F164" s="123"/>
      <c r="L164" s="128"/>
      <c r="M164" s="128"/>
      <c r="N164" s="128"/>
      <c r="O164" s="128"/>
      <c r="P164" s="128"/>
    </row>
    <row r="165" spans="3:16" x14ac:dyDescent="0.25">
      <c r="C165" s="123"/>
      <c r="D165" s="123"/>
      <c r="E165" s="123"/>
      <c r="F165" s="123"/>
    </row>
    <row r="173" spans="3:16" x14ac:dyDescent="0.25">
      <c r="O173" s="92"/>
    </row>
  </sheetData>
  <mergeCells count="6">
    <mergeCell ref="C161:F165"/>
    <mergeCell ref="L160:P164"/>
    <mergeCell ref="C2:E2"/>
    <mergeCell ref="O2:Q2"/>
    <mergeCell ref="C43:E45"/>
    <mergeCell ref="N43:R45"/>
  </mergeCells>
  <conditionalFormatting sqref="D8:D19">
    <cfRule type="colorScale" priority="16">
      <colorScale>
        <cfvo type="min"/>
        <cfvo type="percentile" val="50"/>
        <cfvo type="max"/>
        <color rgb="FF63BE7B"/>
        <color rgb="FFFFEB84"/>
        <color rgb="FFF8696B"/>
      </colorScale>
    </cfRule>
  </conditionalFormatting>
  <conditionalFormatting sqref="P8:P19">
    <cfRule type="colorScale" priority="15">
      <colorScale>
        <cfvo type="min"/>
        <cfvo type="percentile" val="50"/>
        <cfvo type="max"/>
        <color rgb="FF63BE7B"/>
        <color rgb="FFFFEB84"/>
        <color rgb="FFF8696B"/>
      </colorScale>
    </cfRule>
  </conditionalFormatting>
  <conditionalFormatting sqref="E8:E19">
    <cfRule type="colorScale" priority="14">
      <colorScale>
        <cfvo type="min"/>
        <cfvo type="percentile" val="50"/>
        <cfvo type="max"/>
        <color rgb="FF63BE7B"/>
        <color rgb="FFFFEB84"/>
        <color rgb="FFF8696B"/>
      </colorScale>
    </cfRule>
  </conditionalFormatting>
  <conditionalFormatting sqref="Q8:Q19">
    <cfRule type="colorScale" priority="13">
      <colorScale>
        <cfvo type="min"/>
        <cfvo type="percentile" val="50"/>
        <cfvo type="max"/>
        <color rgb="FF63BE7B"/>
        <color rgb="FFFFEB84"/>
        <color rgb="FFF8696B"/>
      </colorScale>
    </cfRule>
  </conditionalFormatting>
  <conditionalFormatting sqref="D53:D64">
    <cfRule type="colorScale" priority="12">
      <colorScale>
        <cfvo type="min"/>
        <cfvo type="percentile" val="50"/>
        <cfvo type="max"/>
        <color rgb="FF63BE7B"/>
        <color rgb="FFFFEB84"/>
        <color rgb="FFF8696B"/>
      </colorScale>
    </cfRule>
  </conditionalFormatting>
  <conditionalFormatting sqref="E53:E64">
    <cfRule type="colorScale" priority="11">
      <colorScale>
        <cfvo type="min"/>
        <cfvo type="percentile" val="50"/>
        <cfvo type="max"/>
        <color rgb="FF63BE7B"/>
        <color rgb="FFFFEB84"/>
        <color rgb="FFF8696B"/>
      </colorScale>
    </cfRule>
  </conditionalFormatting>
  <conditionalFormatting sqref="D90:D101">
    <cfRule type="colorScale" priority="10">
      <colorScale>
        <cfvo type="min"/>
        <cfvo type="percentile" val="50"/>
        <cfvo type="max"/>
        <color rgb="FF63BE7B"/>
        <color rgb="FFFFEB84"/>
        <color rgb="FFF8696B"/>
      </colorScale>
    </cfRule>
  </conditionalFormatting>
  <conditionalFormatting sqref="E90:E101">
    <cfRule type="colorScale" priority="9">
      <colorScale>
        <cfvo type="min"/>
        <cfvo type="percentile" val="50"/>
        <cfvo type="max"/>
        <color rgb="FF63BE7B"/>
        <color rgb="FFFFEB84"/>
        <color rgb="FFF8696B"/>
      </colorScale>
    </cfRule>
  </conditionalFormatting>
  <conditionalFormatting sqref="D126:D137">
    <cfRule type="colorScale" priority="8">
      <colorScale>
        <cfvo type="min"/>
        <cfvo type="percentile" val="50"/>
        <cfvo type="max"/>
        <color rgb="FF63BE7B"/>
        <color rgb="FFFFEB84"/>
        <color rgb="FFF8696B"/>
      </colorScale>
    </cfRule>
  </conditionalFormatting>
  <conditionalFormatting sqref="E126:E137">
    <cfRule type="colorScale" priority="7">
      <colorScale>
        <cfvo type="min"/>
        <cfvo type="percentile" val="50"/>
        <cfvo type="max"/>
        <color rgb="FF63BE7B"/>
        <color rgb="FFFFEB84"/>
        <color rgb="FFF8696B"/>
      </colorScale>
    </cfRule>
  </conditionalFormatting>
  <conditionalFormatting sqref="P52:P63">
    <cfRule type="colorScale" priority="6">
      <colorScale>
        <cfvo type="min"/>
        <cfvo type="percentile" val="50"/>
        <cfvo type="max"/>
        <color rgb="FF63BE7B"/>
        <color rgb="FFFFEB84"/>
        <color rgb="FFF8696B"/>
      </colorScale>
    </cfRule>
  </conditionalFormatting>
  <conditionalFormatting sqref="Q52:Q63">
    <cfRule type="colorScale" priority="5">
      <colorScale>
        <cfvo type="min"/>
        <cfvo type="percentile" val="50"/>
        <cfvo type="max"/>
        <color rgb="FF63BE7B"/>
        <color rgb="FFFFEB84"/>
        <color rgb="FFF8696B"/>
      </colorScale>
    </cfRule>
  </conditionalFormatting>
  <conditionalFormatting sqref="P91:P102">
    <cfRule type="colorScale" priority="4">
      <colorScale>
        <cfvo type="min"/>
        <cfvo type="percentile" val="50"/>
        <cfvo type="max"/>
        <color rgb="FF63BE7B"/>
        <color rgb="FFFFEB84"/>
        <color rgb="FFF8696B"/>
      </colorScale>
    </cfRule>
  </conditionalFormatting>
  <conditionalFormatting sqref="Q91:Q102">
    <cfRule type="colorScale" priority="3">
      <colorScale>
        <cfvo type="min"/>
        <cfvo type="percentile" val="50"/>
        <cfvo type="max"/>
        <color rgb="FF63BE7B"/>
        <color rgb="FFFFEB84"/>
        <color rgb="FFF8696B"/>
      </colorScale>
    </cfRule>
  </conditionalFormatting>
  <conditionalFormatting sqref="O126:O137">
    <cfRule type="colorScale" priority="2">
      <colorScale>
        <cfvo type="min"/>
        <cfvo type="percentile" val="50"/>
        <cfvo type="max"/>
        <color rgb="FF63BE7B"/>
        <color rgb="FFFFEB84"/>
        <color rgb="FFF8696B"/>
      </colorScale>
    </cfRule>
  </conditionalFormatting>
  <conditionalFormatting sqref="P126:P137">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99862-2723-4AAD-BC0C-76A7A04F1C34}">
  <dimension ref="D2:F17"/>
  <sheetViews>
    <sheetView workbookViewId="0">
      <selection activeCell="D2" sqref="D2:F17"/>
    </sheetView>
  </sheetViews>
  <sheetFormatPr defaultRowHeight="15" x14ac:dyDescent="0.25"/>
  <cols>
    <col min="4" max="4" width="13.140625" bestFit="1" customWidth="1"/>
    <col min="5" max="5" width="24" bestFit="1" customWidth="1"/>
    <col min="6" max="6" width="22.28515625" bestFit="1" customWidth="1"/>
    <col min="7" max="7" width="23.42578125" bestFit="1" customWidth="1"/>
  </cols>
  <sheetData>
    <row r="2" spans="4:6" x14ac:dyDescent="0.25">
      <c r="D2" s="65" t="s">
        <v>0</v>
      </c>
      <c r="E2" t="s">
        <v>341</v>
      </c>
    </row>
    <row r="4" spans="4:6" x14ac:dyDescent="0.25">
      <c r="D4" s="65" t="s">
        <v>259</v>
      </c>
      <c r="E4" t="s">
        <v>320</v>
      </c>
      <c r="F4" t="s">
        <v>265</v>
      </c>
    </row>
    <row r="5" spans="4:6" x14ac:dyDescent="0.25">
      <c r="D5" s="105">
        <v>1</v>
      </c>
      <c r="E5" s="1">
        <v>166.45555555555558</v>
      </c>
      <c r="F5" s="1">
        <v>172.87777777777777</v>
      </c>
    </row>
    <row r="6" spans="4:6" x14ac:dyDescent="0.25">
      <c r="D6" s="105">
        <v>2</v>
      </c>
      <c r="E6" s="1">
        <v>166.62222222222221</v>
      </c>
      <c r="F6" s="1">
        <v>173</v>
      </c>
    </row>
    <row r="7" spans="4:6" x14ac:dyDescent="0.25">
      <c r="D7" s="105">
        <v>3</v>
      </c>
      <c r="E7" s="1">
        <v>167.2</v>
      </c>
      <c r="F7" s="1">
        <v>177.87777777777779</v>
      </c>
    </row>
    <row r="8" spans="4:6" x14ac:dyDescent="0.25">
      <c r="D8" s="105">
        <v>4</v>
      </c>
      <c r="E8" s="1">
        <v>168.64444444444447</v>
      </c>
      <c r="F8" s="1">
        <v>180.1888888888889</v>
      </c>
    </row>
    <row r="9" spans="4:6" x14ac:dyDescent="0.25">
      <c r="D9" s="105">
        <v>5</v>
      </c>
      <c r="E9" s="1">
        <v>170.34444444444443</v>
      </c>
      <c r="F9" s="1">
        <v>182.37777777777779</v>
      </c>
    </row>
    <row r="10" spans="4:6" x14ac:dyDescent="0.25">
      <c r="D10" s="105">
        <v>6</v>
      </c>
      <c r="E10" s="1">
        <v>166.9</v>
      </c>
      <c r="F10" s="1">
        <v>190.65</v>
      </c>
    </row>
    <row r="11" spans="4:6" x14ac:dyDescent="0.25">
      <c r="D11" s="105">
        <v>7</v>
      </c>
      <c r="E11" s="1">
        <v>167.91666666666666</v>
      </c>
      <c r="F11" s="1">
        <v>187.36666666666665</v>
      </c>
    </row>
    <row r="12" spans="4:6" x14ac:dyDescent="0.25">
      <c r="D12" s="105">
        <v>8</v>
      </c>
      <c r="E12" s="1">
        <v>168.63333333333333</v>
      </c>
      <c r="F12" s="1">
        <v>187.81666666666669</v>
      </c>
    </row>
    <row r="13" spans="4:6" x14ac:dyDescent="0.25">
      <c r="D13" s="105">
        <v>9</v>
      </c>
      <c r="E13" s="1">
        <v>169.21666666666667</v>
      </c>
      <c r="F13" s="1">
        <v>186.76666666666668</v>
      </c>
    </row>
    <row r="14" spans="4:6" x14ac:dyDescent="0.25">
      <c r="D14" s="105">
        <v>10</v>
      </c>
      <c r="E14" s="1">
        <v>171.04999999999998</v>
      </c>
      <c r="F14" s="1">
        <v>186.96666666666667</v>
      </c>
    </row>
    <row r="15" spans="4:6" x14ac:dyDescent="0.25">
      <c r="D15" s="105">
        <v>11</v>
      </c>
      <c r="E15" s="1">
        <v>171.38333333333335</v>
      </c>
      <c r="F15" s="1">
        <v>187.86666666666667</v>
      </c>
    </row>
    <row r="16" spans="4:6" x14ac:dyDescent="0.25">
      <c r="D16" s="105">
        <v>12</v>
      </c>
      <c r="E16" s="1">
        <v>170.88333333333333</v>
      </c>
      <c r="F16" s="1">
        <v>186.4</v>
      </c>
    </row>
    <row r="17" spans="4:6" x14ac:dyDescent="0.25">
      <c r="D17" s="105" t="s">
        <v>260</v>
      </c>
      <c r="E17" s="1">
        <v>168.61264367816094</v>
      </c>
      <c r="F17" s="1">
        <v>182.29770114942528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9F64E-1A71-4202-BAEE-EB64CA1A1636}">
  <dimension ref="A1:AJ88"/>
  <sheetViews>
    <sheetView workbookViewId="0">
      <selection activeCell="N22" sqref="N22"/>
    </sheetView>
  </sheetViews>
  <sheetFormatPr defaultRowHeight="15" x14ac:dyDescent="0.25"/>
  <sheetData>
    <row r="1" spans="1:36" x14ac:dyDescent="0.25">
      <c r="A1" s="20" t="s">
        <v>0</v>
      </c>
      <c r="B1" s="23" t="s">
        <v>1</v>
      </c>
      <c r="C1" s="23" t="s">
        <v>2</v>
      </c>
      <c r="D1" s="23" t="s">
        <v>172</v>
      </c>
      <c r="E1" s="23" t="s">
        <v>282</v>
      </c>
      <c r="F1" s="23" t="s">
        <v>3</v>
      </c>
      <c r="G1" s="23" t="s">
        <v>4</v>
      </c>
      <c r="H1" s="23" t="s">
        <v>5</v>
      </c>
      <c r="I1" s="23" t="s">
        <v>6</v>
      </c>
      <c r="J1" s="23" t="s">
        <v>7</v>
      </c>
      <c r="K1" s="23" t="s">
        <v>8</v>
      </c>
      <c r="L1" s="23" t="s">
        <v>9</v>
      </c>
      <c r="M1" s="23" t="s">
        <v>10</v>
      </c>
      <c r="N1" s="23" t="s">
        <v>11</v>
      </c>
      <c r="O1" s="23" t="s">
        <v>12</v>
      </c>
      <c r="P1" s="23" t="s">
        <v>13</v>
      </c>
      <c r="Q1" s="23" t="s">
        <v>14</v>
      </c>
      <c r="R1" s="23" t="s">
        <v>15</v>
      </c>
      <c r="S1" s="49" t="s">
        <v>200</v>
      </c>
      <c r="T1" s="49" t="s">
        <v>16</v>
      </c>
      <c r="U1" s="23" t="s">
        <v>17</v>
      </c>
      <c r="V1" s="23" t="s">
        <v>18</v>
      </c>
      <c r="W1" s="23" t="s">
        <v>19</v>
      </c>
      <c r="X1" s="23" t="s">
        <v>27</v>
      </c>
      <c r="Y1" s="49" t="s">
        <v>191</v>
      </c>
      <c r="Z1" s="49" t="s">
        <v>21</v>
      </c>
      <c r="AA1" s="50" t="s">
        <v>20</v>
      </c>
      <c r="AB1" s="23" t="s">
        <v>22</v>
      </c>
      <c r="AC1" s="51" t="s">
        <v>202</v>
      </c>
      <c r="AD1" s="23" t="s">
        <v>23</v>
      </c>
      <c r="AE1" s="23" t="s">
        <v>25</v>
      </c>
      <c r="AF1" s="49" t="s">
        <v>195</v>
      </c>
      <c r="AG1" s="49" t="s">
        <v>24</v>
      </c>
      <c r="AH1" s="49" t="s">
        <v>26</v>
      </c>
      <c r="AI1" s="49" t="s">
        <v>28</v>
      </c>
      <c r="AJ1" s="44" t="s">
        <v>29</v>
      </c>
    </row>
    <row r="2" spans="1:36" x14ac:dyDescent="0.25">
      <c r="A2" s="22" t="s">
        <v>30</v>
      </c>
      <c r="B2" s="2">
        <v>2021</v>
      </c>
      <c r="C2" s="10" t="s">
        <v>31</v>
      </c>
      <c r="D2" s="10">
        <f>VLOOKUP(All_India_Index_Upto_April23__14[[#This Row],[Month]],'Data cleaning'!$B$1:$C$13,2,FALSE)</f>
        <v>1</v>
      </c>
      <c r="E2" s="10" t="str">
        <f>All_India_Index_Upto_April23__14[[#This Row],[Year]]&amp;All_India_Index_Upto_April23__14[[#This Row],[month '#]]&amp;All_India_Index_Upto_April23__14[[#This Row],[Sector]]</f>
        <v>20131Rural</v>
      </c>
      <c r="F2" s="2">
        <v>143.4</v>
      </c>
      <c r="G2" s="2">
        <v>187.5</v>
      </c>
      <c r="H2" s="2">
        <v>173.4</v>
      </c>
      <c r="I2" s="2">
        <v>154</v>
      </c>
      <c r="J2" s="2">
        <v>154.80000000000001</v>
      </c>
      <c r="K2" s="2">
        <v>147</v>
      </c>
      <c r="L2" s="2">
        <v>187.8</v>
      </c>
      <c r="M2" s="2">
        <v>159.5</v>
      </c>
      <c r="N2" s="2">
        <v>113.8</v>
      </c>
      <c r="O2" s="2">
        <v>164.5</v>
      </c>
      <c r="P2" s="2">
        <v>156.1</v>
      </c>
      <c r="Q2" s="2">
        <v>164.3</v>
      </c>
      <c r="R2" s="2">
        <v>159.6</v>
      </c>
      <c r="S2" s="2">
        <f>AVERAGE(All_India_Index_Upto_April23__14[[#This Row],[Cereals and products]:[Food and beverages]])</f>
        <v>105.5153846153846</v>
      </c>
      <c r="T2" s="2">
        <v>184.6</v>
      </c>
      <c r="U2" s="2">
        <v>157.5</v>
      </c>
      <c r="V2" s="2">
        <v>152.4</v>
      </c>
      <c r="W2" s="2">
        <v>156.80000000000001</v>
      </c>
      <c r="X2" s="2">
        <v>156.19999999999999</v>
      </c>
      <c r="Y2" s="2">
        <f>AVERAGE(All_India_Index_Upto_April23__14[[#This Row],[Clothing]:[Personal care and effects]])</f>
        <v>105.85000000000001</v>
      </c>
      <c r="Z2" s="2">
        <v>150.9</v>
      </c>
      <c r="AA2" s="25" t="s">
        <v>32</v>
      </c>
      <c r="AB2" s="2">
        <v>153.9</v>
      </c>
      <c r="AC2" s="10">
        <f>AVERAGE(All_India_Index_Upto_April23__14[[#This Row],[Housing]:[Household goods and services]])</f>
        <v>104.8</v>
      </c>
      <c r="AD2" s="2">
        <v>162.5</v>
      </c>
      <c r="AE2" s="2">
        <v>155.1</v>
      </c>
      <c r="AF2" s="2">
        <f>AVERAGE(All_India_Index_Upto_April23__14[[#This Row],[Health]:[Recreation and amusement]])</f>
        <v>103.7</v>
      </c>
      <c r="AG2" s="2">
        <v>147.5</v>
      </c>
      <c r="AH2" s="2">
        <v>163.5</v>
      </c>
      <c r="AI2" s="2">
        <v>155.9</v>
      </c>
      <c r="AJ2" s="42">
        <v>158.5</v>
      </c>
    </row>
    <row r="3" spans="1:36" x14ac:dyDescent="0.25">
      <c r="A3" s="21" t="s">
        <v>33</v>
      </c>
      <c r="B3" s="3">
        <v>2021</v>
      </c>
      <c r="C3" s="9" t="s">
        <v>31</v>
      </c>
      <c r="D3" s="9">
        <f>VLOOKUP(All_India_Index_Upto_April23__14[[#This Row],[Month]],'Data cleaning'!$B$1:$C$13,2,FALSE)</f>
        <v>1</v>
      </c>
      <c r="E3" s="9" t="str">
        <f>All_India_Index_Upto_April23__14[[#This Row],[Year]]&amp;All_India_Index_Upto_April23__14[[#This Row],[month '#]]&amp;All_India_Index_Upto_April23__14[[#This Row],[Sector]]</f>
        <v>20131Urban</v>
      </c>
      <c r="F3" s="3">
        <v>148</v>
      </c>
      <c r="G3" s="3">
        <v>194.8</v>
      </c>
      <c r="H3" s="3">
        <v>178.4</v>
      </c>
      <c r="I3" s="3">
        <v>154.4</v>
      </c>
      <c r="J3" s="3">
        <v>144.1</v>
      </c>
      <c r="K3" s="3">
        <v>152.6</v>
      </c>
      <c r="L3" s="3">
        <v>206.8</v>
      </c>
      <c r="M3" s="3">
        <v>162.1</v>
      </c>
      <c r="N3" s="3">
        <v>116.3</v>
      </c>
      <c r="O3" s="3">
        <v>163</v>
      </c>
      <c r="P3" s="3">
        <v>145.9</v>
      </c>
      <c r="Q3" s="3">
        <v>167.2</v>
      </c>
      <c r="R3" s="3">
        <v>163.4</v>
      </c>
      <c r="S3" s="3">
        <f>AVERAGE(All_India_Index_Upto_April23__14[[#This Row],[Cereals and products]:[Food and beverages]])</f>
        <v>105.87692307692308</v>
      </c>
      <c r="T3" s="3">
        <v>191.8</v>
      </c>
      <c r="U3" s="3">
        <v>152.5</v>
      </c>
      <c r="V3" s="3">
        <v>137.30000000000001</v>
      </c>
      <c r="W3" s="3">
        <v>150.19999999999999</v>
      </c>
      <c r="X3" s="3">
        <v>157.69999999999999</v>
      </c>
      <c r="Y3" s="3">
        <f>AVERAGE(All_India_Index_Upto_April23__14[[#This Row],[Clothing]:[Personal care and effects]])</f>
        <v>105.25</v>
      </c>
      <c r="Z3" s="3">
        <v>142.9</v>
      </c>
      <c r="AA3" s="24" t="s">
        <v>137</v>
      </c>
      <c r="AB3" s="3">
        <v>145.69999999999999</v>
      </c>
      <c r="AC3" s="9">
        <f>AVERAGE(All_India_Index_Upto_April23__14[[#This Row],[Housing]:[Household goods and services]])</f>
        <v>104.8</v>
      </c>
      <c r="AD3" s="3">
        <v>154.1</v>
      </c>
      <c r="AE3" s="3">
        <v>145.4</v>
      </c>
      <c r="AF3" s="3">
        <f>AVERAGE(All_India_Index_Upto_April23__14[[#This Row],[Health]:[Recreation and amusement]])</f>
        <v>103.5</v>
      </c>
      <c r="AG3" s="3">
        <v>136.9</v>
      </c>
      <c r="AH3" s="3">
        <v>156.1</v>
      </c>
      <c r="AI3" s="3">
        <v>147.6</v>
      </c>
      <c r="AJ3" s="43">
        <v>156</v>
      </c>
    </row>
    <row r="4" spans="1:36" x14ac:dyDescent="0.25">
      <c r="A4" s="22" t="s">
        <v>35</v>
      </c>
      <c r="B4" s="2">
        <v>2021</v>
      </c>
      <c r="C4" s="10" t="s">
        <v>31</v>
      </c>
      <c r="D4" s="10">
        <f>VLOOKUP(All_India_Index_Upto_April23__14[[#This Row],[Month]],'Data cleaning'!$B$1:$C$13,2,FALSE)</f>
        <v>1</v>
      </c>
      <c r="E4" s="10" t="str">
        <f>All_India_Index_Upto_April23__14[[#This Row],[Year]]&amp;All_India_Index_Upto_April23__14[[#This Row],[month '#]]&amp;All_India_Index_Upto_April23__14[[#This Row],[Sector]]</f>
        <v>20131Rural+Urban</v>
      </c>
      <c r="F4" s="2">
        <v>144.9</v>
      </c>
      <c r="G4" s="2">
        <v>190.1</v>
      </c>
      <c r="H4" s="2">
        <v>175.3</v>
      </c>
      <c r="I4" s="2">
        <v>154.1</v>
      </c>
      <c r="J4" s="2">
        <v>150.9</v>
      </c>
      <c r="K4" s="2">
        <v>149.6</v>
      </c>
      <c r="L4" s="2">
        <v>194.2</v>
      </c>
      <c r="M4" s="2">
        <v>160.4</v>
      </c>
      <c r="N4" s="2">
        <v>114.6</v>
      </c>
      <c r="O4" s="2">
        <v>164</v>
      </c>
      <c r="P4" s="2">
        <v>151.80000000000001</v>
      </c>
      <c r="Q4" s="2">
        <v>165.6</v>
      </c>
      <c r="R4" s="2">
        <v>161</v>
      </c>
      <c r="S4" s="2">
        <f>AVERAGE(All_India_Index_Upto_April23__14[[#This Row],[Cereals and products]:[Food and beverages]])</f>
        <v>105.63846153846156</v>
      </c>
      <c r="T4" s="2">
        <v>186.5</v>
      </c>
      <c r="U4" s="2">
        <v>155.5</v>
      </c>
      <c r="V4" s="2">
        <v>146.1</v>
      </c>
      <c r="W4" s="2">
        <v>154.19999999999999</v>
      </c>
      <c r="X4" s="2">
        <v>156.80000000000001</v>
      </c>
      <c r="Y4" s="2">
        <f>AVERAGE(All_India_Index_Upto_April23__14[[#This Row],[Clothing]:[Personal care and effects]])</f>
        <v>105.625</v>
      </c>
      <c r="Z4" s="2">
        <v>147.9</v>
      </c>
      <c r="AA4" s="25" t="s">
        <v>137</v>
      </c>
      <c r="AB4" s="2">
        <v>150</v>
      </c>
      <c r="AC4" s="10">
        <f>AVERAGE(All_India_Index_Upto_April23__14[[#This Row],[Housing]:[Household goods and services]])</f>
        <v>104.8</v>
      </c>
      <c r="AD4" s="2">
        <v>159.30000000000001</v>
      </c>
      <c r="AE4" s="2">
        <v>149.6</v>
      </c>
      <c r="AF4" s="2">
        <f>AVERAGE(All_India_Index_Upto_April23__14[[#This Row],[Health]:[Recreation and amusement]])</f>
        <v>103.55</v>
      </c>
      <c r="AG4" s="2">
        <v>141.9</v>
      </c>
      <c r="AH4" s="2">
        <v>159.19999999999999</v>
      </c>
      <c r="AI4" s="2">
        <v>151.9</v>
      </c>
      <c r="AJ4" s="42">
        <v>157.30000000000001</v>
      </c>
    </row>
    <row r="5" spans="1:36" x14ac:dyDescent="0.25">
      <c r="A5" s="21" t="s">
        <v>30</v>
      </c>
      <c r="B5" s="3">
        <v>2021</v>
      </c>
      <c r="C5" s="9" t="s">
        <v>36</v>
      </c>
      <c r="D5" s="9">
        <f>VLOOKUP(All_India_Index_Upto_April23__14[[#This Row],[Month]],'Data cleaning'!$B$1:$C$13,2,FALSE)</f>
        <v>2</v>
      </c>
      <c r="E5" s="9" t="str">
        <f>All_India_Index_Upto_April23__14[[#This Row],[Year]]&amp;All_India_Index_Upto_April23__14[[#This Row],[month '#]]&amp;All_India_Index_Upto_April23__14[[#This Row],[Sector]]</f>
        <v>20132Rural</v>
      </c>
      <c r="F5" s="3">
        <v>142.80000000000001</v>
      </c>
      <c r="G5" s="3">
        <v>184</v>
      </c>
      <c r="H5" s="3">
        <v>168</v>
      </c>
      <c r="I5" s="3">
        <v>154.4</v>
      </c>
      <c r="J5" s="3">
        <v>163</v>
      </c>
      <c r="K5" s="3">
        <v>147.80000000000001</v>
      </c>
      <c r="L5" s="3">
        <v>149.69999999999999</v>
      </c>
      <c r="M5" s="3">
        <v>158.30000000000001</v>
      </c>
      <c r="N5" s="3">
        <v>111.8</v>
      </c>
      <c r="O5" s="3">
        <v>165</v>
      </c>
      <c r="P5" s="3">
        <v>160</v>
      </c>
      <c r="Q5" s="3">
        <v>165.8</v>
      </c>
      <c r="R5" s="3">
        <v>154.69999999999999</v>
      </c>
      <c r="S5" s="3">
        <f>AVERAGE(All_India_Index_Upto_April23__14[[#This Row],[Cereals and products]:[Food and beverages]])</f>
        <v>106.18461538461537</v>
      </c>
      <c r="T5" s="3">
        <v>186.5</v>
      </c>
      <c r="U5" s="3">
        <v>159.1</v>
      </c>
      <c r="V5" s="3">
        <v>153.9</v>
      </c>
      <c r="W5" s="3">
        <v>158.4</v>
      </c>
      <c r="X5" s="3">
        <v>155.19999999999999</v>
      </c>
      <c r="Y5" s="3">
        <f>AVERAGE(All_India_Index_Upto_April23__14[[#This Row],[Clothing]:[Personal care and effects]])</f>
        <v>106.25</v>
      </c>
      <c r="Z5" s="3">
        <v>154.4</v>
      </c>
      <c r="AA5" s="24" t="s">
        <v>32</v>
      </c>
      <c r="AB5" s="3">
        <v>154.80000000000001</v>
      </c>
      <c r="AC5" s="9">
        <f>AVERAGE(All_India_Index_Upto_April23__14[[#This Row],[Housing]:[Household goods and services]])</f>
        <v>105.2</v>
      </c>
      <c r="AD5" s="3">
        <v>164.3</v>
      </c>
      <c r="AE5" s="3">
        <v>157</v>
      </c>
      <c r="AF5" s="3">
        <f>AVERAGE(All_India_Index_Upto_April23__14[[#This Row],[Health]:[Recreation and amusement]])</f>
        <v>104.2</v>
      </c>
      <c r="AG5" s="3">
        <v>150.19999999999999</v>
      </c>
      <c r="AH5" s="3">
        <v>163.6</v>
      </c>
      <c r="AI5" s="3">
        <v>157.19999999999999</v>
      </c>
      <c r="AJ5" s="43">
        <v>156.69999999999999</v>
      </c>
    </row>
    <row r="6" spans="1:36" x14ac:dyDescent="0.25">
      <c r="A6" s="22" t="s">
        <v>33</v>
      </c>
      <c r="B6" s="2">
        <v>2021</v>
      </c>
      <c r="C6" s="10" t="s">
        <v>36</v>
      </c>
      <c r="D6" s="10">
        <f>VLOOKUP(All_India_Index_Upto_April23__14[[#This Row],[Month]],'Data cleaning'!$B$1:$C$13,2,FALSE)</f>
        <v>2</v>
      </c>
      <c r="E6" s="10" t="str">
        <f>All_India_Index_Upto_April23__14[[#This Row],[Year]]&amp;All_India_Index_Upto_April23__14[[#This Row],[month '#]]&amp;All_India_Index_Upto_April23__14[[#This Row],[Sector]]</f>
        <v>20132Urban</v>
      </c>
      <c r="F6" s="2">
        <v>147.6</v>
      </c>
      <c r="G6" s="2">
        <v>191.2</v>
      </c>
      <c r="H6" s="2">
        <v>169.9</v>
      </c>
      <c r="I6" s="2">
        <v>155.1</v>
      </c>
      <c r="J6" s="2">
        <v>151.4</v>
      </c>
      <c r="K6" s="2">
        <v>154</v>
      </c>
      <c r="L6" s="2">
        <v>180.2</v>
      </c>
      <c r="M6" s="2">
        <v>159.80000000000001</v>
      </c>
      <c r="N6" s="2">
        <v>114.9</v>
      </c>
      <c r="O6" s="2">
        <v>162.5</v>
      </c>
      <c r="P6" s="2">
        <v>149.19999999999999</v>
      </c>
      <c r="Q6" s="2">
        <v>169.4</v>
      </c>
      <c r="R6" s="2">
        <v>160.80000000000001</v>
      </c>
      <c r="S6" s="2">
        <f>AVERAGE(All_India_Index_Upto_April23__14[[#This Row],[Cereals and products]:[Food and beverages]])</f>
        <v>106.96923076923078</v>
      </c>
      <c r="T6" s="2">
        <v>193.3</v>
      </c>
      <c r="U6" s="2">
        <v>154.19999999999999</v>
      </c>
      <c r="V6" s="2">
        <v>138.19999999999999</v>
      </c>
      <c r="W6" s="2">
        <v>151.80000000000001</v>
      </c>
      <c r="X6" s="2">
        <v>156.69999999999999</v>
      </c>
      <c r="Y6" s="2">
        <f>AVERAGE(All_India_Index_Upto_April23__14[[#This Row],[Clothing]:[Personal care and effects]])</f>
        <v>105.7</v>
      </c>
      <c r="Z6" s="2">
        <v>149.1</v>
      </c>
      <c r="AA6" s="25" t="s">
        <v>138</v>
      </c>
      <c r="AB6" s="2">
        <v>146.5</v>
      </c>
      <c r="AC6" s="10">
        <f>AVERAGE(All_India_Index_Upto_April23__14[[#This Row],[Housing]:[Household goods and services]])</f>
        <v>105.2</v>
      </c>
      <c r="AD6" s="2">
        <v>156.30000000000001</v>
      </c>
      <c r="AE6" s="2">
        <v>147.30000000000001</v>
      </c>
      <c r="AF6" s="2">
        <f>AVERAGE(All_India_Index_Upto_April23__14[[#This Row],[Health]:[Recreation and amusement]])</f>
        <v>104</v>
      </c>
      <c r="AG6" s="2">
        <v>140.5</v>
      </c>
      <c r="AH6" s="2">
        <v>156.6</v>
      </c>
      <c r="AI6" s="2">
        <v>149.30000000000001</v>
      </c>
      <c r="AJ6" s="42">
        <v>156.5</v>
      </c>
    </row>
    <row r="7" spans="1:36" x14ac:dyDescent="0.25">
      <c r="A7" s="21" t="s">
        <v>35</v>
      </c>
      <c r="B7" s="3">
        <v>2021</v>
      </c>
      <c r="C7" s="9" t="s">
        <v>36</v>
      </c>
      <c r="D7" s="9">
        <f>VLOOKUP(All_India_Index_Upto_April23__14[[#This Row],[Month]],'Data cleaning'!$B$1:$C$13,2,FALSE)</f>
        <v>2</v>
      </c>
      <c r="E7" s="9" t="str">
        <f>All_India_Index_Upto_April23__14[[#This Row],[Year]]&amp;All_India_Index_Upto_April23__14[[#This Row],[month '#]]&amp;All_India_Index_Upto_April23__14[[#This Row],[Sector]]</f>
        <v>20132Rural+Urban</v>
      </c>
      <c r="F7" s="3">
        <v>144.30000000000001</v>
      </c>
      <c r="G7" s="3">
        <v>186.5</v>
      </c>
      <c r="H7" s="3">
        <v>168.7</v>
      </c>
      <c r="I7" s="3">
        <v>154.69999999999999</v>
      </c>
      <c r="J7" s="3">
        <v>158.69999999999999</v>
      </c>
      <c r="K7" s="3">
        <v>150.69999999999999</v>
      </c>
      <c r="L7" s="3">
        <v>160</v>
      </c>
      <c r="M7" s="3">
        <v>158.80000000000001</v>
      </c>
      <c r="N7" s="3">
        <v>112.8</v>
      </c>
      <c r="O7" s="3">
        <v>164.2</v>
      </c>
      <c r="P7" s="3">
        <v>155.5</v>
      </c>
      <c r="Q7" s="3">
        <v>167.5</v>
      </c>
      <c r="R7" s="3">
        <v>156.9</v>
      </c>
      <c r="S7" s="3">
        <f>AVERAGE(All_India_Index_Upto_April23__14[[#This Row],[Cereals and products]:[Food and beverages]])</f>
        <v>106.47692307692309</v>
      </c>
      <c r="T7" s="3">
        <v>188.3</v>
      </c>
      <c r="U7" s="3">
        <v>157.19999999999999</v>
      </c>
      <c r="V7" s="3">
        <v>147.4</v>
      </c>
      <c r="W7" s="3">
        <v>155.80000000000001</v>
      </c>
      <c r="X7" s="3">
        <v>155.80000000000001</v>
      </c>
      <c r="Y7" s="3">
        <f>AVERAGE(All_India_Index_Upto_April23__14[[#This Row],[Clothing]:[Personal care and effects]])</f>
        <v>106.05</v>
      </c>
      <c r="Z7" s="3">
        <v>152.4</v>
      </c>
      <c r="AA7" s="24" t="s">
        <v>138</v>
      </c>
      <c r="AB7" s="3">
        <v>150.9</v>
      </c>
      <c r="AC7" s="9">
        <f>AVERAGE(All_India_Index_Upto_April23__14[[#This Row],[Housing]:[Household goods and services]])</f>
        <v>105.2</v>
      </c>
      <c r="AD7" s="3">
        <v>161.30000000000001</v>
      </c>
      <c r="AE7" s="3">
        <v>151.5</v>
      </c>
      <c r="AF7" s="3">
        <f>AVERAGE(All_India_Index_Upto_April23__14[[#This Row],[Health]:[Recreation and amusement]])</f>
        <v>104.05</v>
      </c>
      <c r="AG7" s="3">
        <v>145.1</v>
      </c>
      <c r="AH7" s="3">
        <v>159.5</v>
      </c>
      <c r="AI7" s="3">
        <v>153.4</v>
      </c>
      <c r="AJ7" s="43">
        <v>156.6</v>
      </c>
    </row>
    <row r="8" spans="1:36" x14ac:dyDescent="0.25">
      <c r="A8" s="22" t="s">
        <v>30</v>
      </c>
      <c r="B8" s="2">
        <v>2021</v>
      </c>
      <c r="C8" s="10" t="s">
        <v>38</v>
      </c>
      <c r="D8" s="10">
        <f>VLOOKUP(All_India_Index_Upto_April23__14[[#This Row],[Month]],'Data cleaning'!$B$1:$C$13,2,FALSE)</f>
        <v>3</v>
      </c>
      <c r="E8" s="10" t="str">
        <f>All_India_Index_Upto_April23__14[[#This Row],[Year]]&amp;All_India_Index_Upto_April23__14[[#This Row],[month '#]]&amp;All_India_Index_Upto_April23__14[[#This Row],[Sector]]</f>
        <v>20133Rural</v>
      </c>
      <c r="F8" s="2">
        <v>142.5</v>
      </c>
      <c r="G8" s="2">
        <v>189.4</v>
      </c>
      <c r="H8" s="2">
        <v>163.19999999999999</v>
      </c>
      <c r="I8" s="2">
        <v>154.5</v>
      </c>
      <c r="J8" s="2">
        <v>168.2</v>
      </c>
      <c r="K8" s="2">
        <v>150.5</v>
      </c>
      <c r="L8" s="2">
        <v>141</v>
      </c>
      <c r="M8" s="2">
        <v>159.19999999999999</v>
      </c>
      <c r="N8" s="2">
        <v>111.7</v>
      </c>
      <c r="O8" s="2">
        <v>164</v>
      </c>
      <c r="P8" s="2">
        <v>160.6</v>
      </c>
      <c r="Q8" s="2">
        <v>166.4</v>
      </c>
      <c r="R8" s="2">
        <v>154.5</v>
      </c>
      <c r="S8" s="2">
        <f>AVERAGE(All_India_Index_Upto_April23__14[[#This Row],[Cereals and products]:[Food and beverages]])</f>
        <v>106.32307692307693</v>
      </c>
      <c r="T8" s="2">
        <v>186.1</v>
      </c>
      <c r="U8" s="2">
        <v>159.6</v>
      </c>
      <c r="V8" s="2">
        <v>154.4</v>
      </c>
      <c r="W8" s="2">
        <v>158.9</v>
      </c>
      <c r="X8" s="2">
        <v>153.1</v>
      </c>
      <c r="Y8" s="2">
        <f>AVERAGE(All_India_Index_Upto_April23__14[[#This Row],[Clothing]:[Personal care and effects]])</f>
        <v>106.55</v>
      </c>
      <c r="Z8" s="2">
        <v>156</v>
      </c>
      <c r="AA8" s="25" t="s">
        <v>32</v>
      </c>
      <c r="AB8" s="2">
        <v>154.80000000000001</v>
      </c>
      <c r="AC8" s="10">
        <f>AVERAGE(All_India_Index_Upto_April23__14[[#This Row],[Housing]:[Household goods and services]])</f>
        <v>105.6</v>
      </c>
      <c r="AD8" s="2">
        <v>164.6</v>
      </c>
      <c r="AE8" s="2">
        <v>157.80000000000001</v>
      </c>
      <c r="AF8" s="2">
        <f>AVERAGE(All_India_Index_Upto_April23__14[[#This Row],[Health]:[Recreation and amusement]])</f>
        <v>104.35</v>
      </c>
      <c r="AG8" s="2">
        <v>151.30000000000001</v>
      </c>
      <c r="AH8" s="2">
        <v>163.80000000000001</v>
      </c>
      <c r="AI8" s="2">
        <v>157.30000000000001</v>
      </c>
      <c r="AJ8" s="42">
        <v>156.69999999999999</v>
      </c>
    </row>
    <row r="9" spans="1:36" x14ac:dyDescent="0.25">
      <c r="A9" s="21" t="s">
        <v>33</v>
      </c>
      <c r="B9" s="3">
        <v>2021</v>
      </c>
      <c r="C9" s="9" t="s">
        <v>38</v>
      </c>
      <c r="D9" s="9">
        <f>VLOOKUP(All_India_Index_Upto_April23__14[[#This Row],[Month]],'Data cleaning'!$B$1:$C$13,2,FALSE)</f>
        <v>3</v>
      </c>
      <c r="E9" s="9" t="str">
        <f>All_India_Index_Upto_April23__14[[#This Row],[Year]]&amp;All_India_Index_Upto_April23__14[[#This Row],[month '#]]&amp;All_India_Index_Upto_April23__14[[#This Row],[Sector]]</f>
        <v>20133Urban</v>
      </c>
      <c r="F9" s="3">
        <v>147.5</v>
      </c>
      <c r="G9" s="3">
        <v>197.5</v>
      </c>
      <c r="H9" s="3">
        <v>164.7</v>
      </c>
      <c r="I9" s="3">
        <v>155.6</v>
      </c>
      <c r="J9" s="3">
        <v>156.4</v>
      </c>
      <c r="K9" s="3">
        <v>157.30000000000001</v>
      </c>
      <c r="L9" s="3">
        <v>166.1</v>
      </c>
      <c r="M9" s="3">
        <v>161.1</v>
      </c>
      <c r="N9" s="3">
        <v>114.3</v>
      </c>
      <c r="O9" s="3">
        <v>162.6</v>
      </c>
      <c r="P9" s="3">
        <v>150.69999999999999</v>
      </c>
      <c r="Q9" s="3">
        <v>170.3</v>
      </c>
      <c r="R9" s="3">
        <v>160.4</v>
      </c>
      <c r="S9" s="3">
        <f>AVERAGE(All_India_Index_Upto_April23__14[[#This Row],[Cereals and products]:[Food and beverages]])</f>
        <v>106.67692307692307</v>
      </c>
      <c r="T9" s="3">
        <v>193.5</v>
      </c>
      <c r="U9" s="3">
        <v>155.1</v>
      </c>
      <c r="V9" s="3">
        <v>138.69999999999999</v>
      </c>
      <c r="W9" s="3">
        <v>152.6</v>
      </c>
      <c r="X9" s="3">
        <v>154.9</v>
      </c>
      <c r="Y9" s="3">
        <f>AVERAGE(All_India_Index_Upto_April23__14[[#This Row],[Clothing]:[Personal care and effects]])</f>
        <v>106.1</v>
      </c>
      <c r="Z9" s="3">
        <v>154.80000000000001</v>
      </c>
      <c r="AA9" s="24" t="s">
        <v>140</v>
      </c>
      <c r="AB9" s="3">
        <v>147.19999999999999</v>
      </c>
      <c r="AC9" s="9">
        <f>AVERAGE(All_India_Index_Upto_April23__14[[#This Row],[Housing]:[Household goods and services]])</f>
        <v>105.7</v>
      </c>
      <c r="AD9" s="3">
        <v>156.9</v>
      </c>
      <c r="AE9" s="3">
        <v>148.6</v>
      </c>
      <c r="AF9" s="3">
        <f>AVERAGE(All_India_Index_Upto_April23__14[[#This Row],[Health]:[Recreation and amusement]])</f>
        <v>104.35</v>
      </c>
      <c r="AG9" s="3">
        <v>141.69999999999999</v>
      </c>
      <c r="AH9" s="3">
        <v>157.6</v>
      </c>
      <c r="AI9" s="3">
        <v>150</v>
      </c>
      <c r="AJ9" s="43">
        <v>156.9</v>
      </c>
    </row>
    <row r="10" spans="1:36" x14ac:dyDescent="0.25">
      <c r="A10" s="22" t="s">
        <v>35</v>
      </c>
      <c r="B10" s="2">
        <v>2021</v>
      </c>
      <c r="C10" s="10" t="s">
        <v>38</v>
      </c>
      <c r="D10" s="10">
        <f>VLOOKUP(All_India_Index_Upto_April23__14[[#This Row],[Month]],'Data cleaning'!$B$1:$C$13,2,FALSE)</f>
        <v>3</v>
      </c>
      <c r="E10" s="10" t="str">
        <f>All_India_Index_Upto_April23__14[[#This Row],[Year]]&amp;All_India_Index_Upto_April23__14[[#This Row],[month '#]]&amp;All_India_Index_Upto_April23__14[[#This Row],[Sector]]</f>
        <v>20133Rural+Urban</v>
      </c>
      <c r="F10" s="2">
        <v>144.1</v>
      </c>
      <c r="G10" s="2">
        <v>192.2</v>
      </c>
      <c r="H10" s="2">
        <v>163.80000000000001</v>
      </c>
      <c r="I10" s="2">
        <v>154.9</v>
      </c>
      <c r="J10" s="2">
        <v>163.9</v>
      </c>
      <c r="K10" s="2">
        <v>153.69999999999999</v>
      </c>
      <c r="L10" s="2">
        <v>149.5</v>
      </c>
      <c r="M10" s="2">
        <v>159.80000000000001</v>
      </c>
      <c r="N10" s="2">
        <v>112.6</v>
      </c>
      <c r="O10" s="2">
        <v>163.5</v>
      </c>
      <c r="P10" s="2">
        <v>156.5</v>
      </c>
      <c r="Q10" s="2">
        <v>168.2</v>
      </c>
      <c r="R10" s="2">
        <v>156.69999999999999</v>
      </c>
      <c r="S10" s="2">
        <f>AVERAGE(All_India_Index_Upto_April23__14[[#This Row],[Cereals and products]:[Food and beverages]])</f>
        <v>106.46153846153848</v>
      </c>
      <c r="T10" s="2">
        <v>188.1</v>
      </c>
      <c r="U10" s="2">
        <v>157.80000000000001</v>
      </c>
      <c r="V10" s="2">
        <v>147.9</v>
      </c>
      <c r="W10" s="2">
        <v>156.4</v>
      </c>
      <c r="X10" s="2">
        <v>153.80000000000001</v>
      </c>
      <c r="Y10" s="2">
        <f>AVERAGE(All_India_Index_Upto_April23__14[[#This Row],[Clothing]:[Personal care and effects]])</f>
        <v>106.375</v>
      </c>
      <c r="Z10" s="2">
        <v>155.5</v>
      </c>
      <c r="AA10" s="25" t="s">
        <v>140</v>
      </c>
      <c r="AB10" s="2">
        <v>151.19999999999999</v>
      </c>
      <c r="AC10" s="10">
        <f>AVERAGE(All_India_Index_Upto_April23__14[[#This Row],[Housing]:[Household goods and services]])</f>
        <v>105.6</v>
      </c>
      <c r="AD10" s="2">
        <v>161.69999999999999</v>
      </c>
      <c r="AE10" s="2">
        <v>152.6</v>
      </c>
      <c r="AF10" s="2">
        <f>AVERAGE(All_India_Index_Upto_April23__14[[#This Row],[Health]:[Recreation and amusement]])</f>
        <v>104.30000000000001</v>
      </c>
      <c r="AG10" s="2">
        <v>146.19999999999999</v>
      </c>
      <c r="AH10" s="2">
        <v>160.19999999999999</v>
      </c>
      <c r="AI10" s="2">
        <v>153.80000000000001</v>
      </c>
      <c r="AJ10" s="42">
        <v>156.80000000000001</v>
      </c>
    </row>
    <row r="11" spans="1:36" x14ac:dyDescent="0.25">
      <c r="A11" s="21" t="s">
        <v>30</v>
      </c>
      <c r="B11" s="3">
        <v>2021</v>
      </c>
      <c r="C11" s="9" t="s">
        <v>39</v>
      </c>
      <c r="D11" s="9">
        <f>VLOOKUP(All_India_Index_Upto_April23__14[[#This Row],[Month]],'Data cleaning'!$B$1:$C$13,2,FALSE)</f>
        <v>4</v>
      </c>
      <c r="E11" s="9" t="str">
        <f>All_India_Index_Upto_April23__14[[#This Row],[Year]]&amp;All_India_Index_Upto_April23__14[[#This Row],[month '#]]&amp;All_India_Index_Upto_April23__14[[#This Row],[Sector]]</f>
        <v>20134Rural</v>
      </c>
      <c r="F11" s="3">
        <v>142.69999999999999</v>
      </c>
      <c r="G11" s="3">
        <v>195.5</v>
      </c>
      <c r="H11" s="3">
        <v>163.4</v>
      </c>
      <c r="I11" s="3">
        <v>155</v>
      </c>
      <c r="J11" s="3">
        <v>175.2</v>
      </c>
      <c r="K11" s="3">
        <v>160.6</v>
      </c>
      <c r="L11" s="3">
        <v>135.1</v>
      </c>
      <c r="M11" s="3">
        <v>161.1</v>
      </c>
      <c r="N11" s="3">
        <v>112.2</v>
      </c>
      <c r="O11" s="3">
        <v>164.4</v>
      </c>
      <c r="P11" s="3">
        <v>161.9</v>
      </c>
      <c r="Q11" s="3">
        <v>166.8</v>
      </c>
      <c r="R11" s="3">
        <v>155.6</v>
      </c>
      <c r="S11" s="3">
        <f>AVERAGE(All_India_Index_Upto_April23__14[[#This Row],[Cereals and products]:[Food and beverages]])</f>
        <v>106.6</v>
      </c>
      <c r="T11" s="3">
        <v>186.8</v>
      </c>
      <c r="U11" s="3">
        <v>160.69999999999999</v>
      </c>
      <c r="V11" s="3">
        <v>155.1</v>
      </c>
      <c r="W11" s="3">
        <v>159.9</v>
      </c>
      <c r="X11" s="3">
        <v>154.6</v>
      </c>
      <c r="Y11" s="3">
        <f>AVERAGE(All_India_Index_Upto_April23__14[[#This Row],[Clothing]:[Personal care and effects]])</f>
        <v>106.55</v>
      </c>
      <c r="Z11" s="3">
        <v>156</v>
      </c>
      <c r="AA11" s="24" t="s">
        <v>32</v>
      </c>
      <c r="AB11" s="3">
        <v>155.5</v>
      </c>
      <c r="AC11" s="9">
        <f>AVERAGE(All_India_Index_Upto_April23__14[[#This Row],[Housing]:[Household goods and services]])</f>
        <v>106.1</v>
      </c>
      <c r="AD11" s="3">
        <v>165.3</v>
      </c>
      <c r="AE11" s="3">
        <v>158.6</v>
      </c>
      <c r="AF11" s="3">
        <f>AVERAGE(All_India_Index_Upto_April23__14[[#This Row],[Health]:[Recreation and amusement]])</f>
        <v>104.8</v>
      </c>
      <c r="AG11" s="3">
        <v>151.69999999999999</v>
      </c>
      <c r="AH11" s="3">
        <v>164.1</v>
      </c>
      <c r="AI11" s="3">
        <v>158</v>
      </c>
      <c r="AJ11" s="43">
        <v>157.6</v>
      </c>
    </row>
    <row r="12" spans="1:36" x14ac:dyDescent="0.25">
      <c r="A12" s="22" t="s">
        <v>33</v>
      </c>
      <c r="B12" s="2">
        <v>2021</v>
      </c>
      <c r="C12" s="10" t="s">
        <v>39</v>
      </c>
      <c r="D12" s="10">
        <f>VLOOKUP(All_India_Index_Upto_April23__14[[#This Row],[Month]],'Data cleaning'!$B$1:$C$13,2,FALSE)</f>
        <v>4</v>
      </c>
      <c r="E12" s="10" t="str">
        <f>All_India_Index_Upto_April23__14[[#This Row],[Year]]&amp;All_India_Index_Upto_April23__14[[#This Row],[month '#]]&amp;All_India_Index_Upto_April23__14[[#This Row],[Sector]]</f>
        <v>20134Urban</v>
      </c>
      <c r="F12" s="2">
        <v>147.6</v>
      </c>
      <c r="G12" s="2">
        <v>202.5</v>
      </c>
      <c r="H12" s="2">
        <v>166.4</v>
      </c>
      <c r="I12" s="2">
        <v>156</v>
      </c>
      <c r="J12" s="2">
        <v>161.4</v>
      </c>
      <c r="K12" s="2">
        <v>168.8</v>
      </c>
      <c r="L12" s="2">
        <v>161.6</v>
      </c>
      <c r="M12" s="2">
        <v>162.80000000000001</v>
      </c>
      <c r="N12" s="2">
        <v>114.8</v>
      </c>
      <c r="O12" s="2">
        <v>162.80000000000001</v>
      </c>
      <c r="P12" s="2">
        <v>151.5</v>
      </c>
      <c r="Q12" s="2">
        <v>171.4</v>
      </c>
      <c r="R12" s="2">
        <v>162</v>
      </c>
      <c r="S12" s="2">
        <f>AVERAGE(All_India_Index_Upto_April23__14[[#This Row],[Cereals and products]:[Food and beverages]])</f>
        <v>107.5153846153846</v>
      </c>
      <c r="T12" s="2">
        <v>194.4</v>
      </c>
      <c r="U12" s="2">
        <v>155.9</v>
      </c>
      <c r="V12" s="2">
        <v>139.30000000000001</v>
      </c>
      <c r="W12" s="2">
        <v>153.4</v>
      </c>
      <c r="X12" s="2">
        <v>156.6</v>
      </c>
      <c r="Y12" s="2">
        <f>AVERAGE(All_India_Index_Upto_April23__14[[#This Row],[Clothing]:[Personal care and effects]])</f>
        <v>106.3</v>
      </c>
      <c r="Z12" s="2">
        <v>154.9</v>
      </c>
      <c r="AA12" s="25" t="s">
        <v>141</v>
      </c>
      <c r="AB12" s="2">
        <v>147.6</v>
      </c>
      <c r="AC12" s="10">
        <f>AVERAGE(All_India_Index_Upto_April23__14[[#This Row],[Housing]:[Household goods and services]])</f>
        <v>106.5</v>
      </c>
      <c r="AD12" s="2">
        <v>157.5</v>
      </c>
      <c r="AE12" s="2">
        <v>149.1</v>
      </c>
      <c r="AF12" s="2">
        <f>AVERAGE(All_India_Index_Upto_April23__14[[#This Row],[Health]:[Recreation and amusement]])</f>
        <v>104.85</v>
      </c>
      <c r="AG12" s="2">
        <v>142.1</v>
      </c>
      <c r="AH12" s="2">
        <v>157.6</v>
      </c>
      <c r="AI12" s="2">
        <v>150.5</v>
      </c>
      <c r="AJ12" s="42">
        <v>158</v>
      </c>
    </row>
    <row r="13" spans="1:36" x14ac:dyDescent="0.25">
      <c r="A13" s="21" t="s">
        <v>35</v>
      </c>
      <c r="B13" s="3">
        <v>2021</v>
      </c>
      <c r="C13" s="9" t="s">
        <v>39</v>
      </c>
      <c r="D13" s="9">
        <f>VLOOKUP(All_India_Index_Upto_April23__14[[#This Row],[Month]],'Data cleaning'!$B$1:$C$13,2,FALSE)</f>
        <v>4</v>
      </c>
      <c r="E13" s="9" t="str">
        <f>All_India_Index_Upto_April23__14[[#This Row],[Year]]&amp;All_India_Index_Upto_April23__14[[#This Row],[month '#]]&amp;All_India_Index_Upto_April23__14[[#This Row],[Sector]]</f>
        <v>20134Rural+Urban</v>
      </c>
      <c r="F13" s="3">
        <v>144.30000000000001</v>
      </c>
      <c r="G13" s="3">
        <v>198</v>
      </c>
      <c r="H13" s="3">
        <v>164.6</v>
      </c>
      <c r="I13" s="3">
        <v>155.4</v>
      </c>
      <c r="J13" s="3">
        <v>170.1</v>
      </c>
      <c r="K13" s="3">
        <v>164.4</v>
      </c>
      <c r="L13" s="3">
        <v>144.1</v>
      </c>
      <c r="M13" s="3">
        <v>161.69999999999999</v>
      </c>
      <c r="N13" s="3">
        <v>113.1</v>
      </c>
      <c r="O13" s="3">
        <v>163.9</v>
      </c>
      <c r="P13" s="3">
        <v>157.6</v>
      </c>
      <c r="Q13" s="3">
        <v>168.9</v>
      </c>
      <c r="R13" s="3">
        <v>158</v>
      </c>
      <c r="S13" s="3">
        <f>AVERAGE(All_India_Index_Upto_April23__14[[#This Row],[Cereals and products]:[Food and beverages]])</f>
        <v>106.93846153846154</v>
      </c>
      <c r="T13" s="3">
        <v>188.8</v>
      </c>
      <c r="U13" s="3">
        <v>158.80000000000001</v>
      </c>
      <c r="V13" s="3">
        <v>148.5</v>
      </c>
      <c r="W13" s="3">
        <v>157.30000000000001</v>
      </c>
      <c r="X13" s="3">
        <v>155.4</v>
      </c>
      <c r="Y13" s="3">
        <f>AVERAGE(All_India_Index_Upto_April23__14[[#This Row],[Clothing]:[Personal care and effects]])</f>
        <v>106.44999999999999</v>
      </c>
      <c r="Z13" s="3">
        <v>155.6</v>
      </c>
      <c r="AA13" s="24" t="s">
        <v>141</v>
      </c>
      <c r="AB13" s="3">
        <v>151.80000000000001</v>
      </c>
      <c r="AC13" s="9">
        <f>AVERAGE(All_India_Index_Upto_April23__14[[#This Row],[Housing]:[Household goods and services]])</f>
        <v>106.3</v>
      </c>
      <c r="AD13" s="3">
        <v>162.30000000000001</v>
      </c>
      <c r="AE13" s="3">
        <v>153.19999999999999</v>
      </c>
      <c r="AF13" s="3">
        <f>AVERAGE(All_India_Index_Upto_April23__14[[#This Row],[Health]:[Recreation and amusement]])</f>
        <v>104.75</v>
      </c>
      <c r="AG13" s="3">
        <v>146.6</v>
      </c>
      <c r="AH13" s="3">
        <v>160.30000000000001</v>
      </c>
      <c r="AI13" s="3">
        <v>154.4</v>
      </c>
      <c r="AJ13" s="43">
        <v>157.80000000000001</v>
      </c>
    </row>
    <row r="14" spans="1:36" x14ac:dyDescent="0.25">
      <c r="A14" s="22" t="s">
        <v>30</v>
      </c>
      <c r="B14" s="2">
        <v>2021</v>
      </c>
      <c r="C14" s="10" t="s">
        <v>41</v>
      </c>
      <c r="D14" s="10">
        <f>VLOOKUP(All_India_Index_Upto_April23__14[[#This Row],[Month]],'Data cleaning'!$B$1:$C$13,2,FALSE)</f>
        <v>5</v>
      </c>
      <c r="E14" s="10" t="str">
        <f>All_India_Index_Upto_April23__14[[#This Row],[Year]]&amp;All_India_Index_Upto_April23__14[[#This Row],[month '#]]&amp;All_India_Index_Upto_April23__14[[#This Row],[Sector]]</f>
        <v>20135Rural</v>
      </c>
      <c r="F14" s="2">
        <v>145.1</v>
      </c>
      <c r="G14" s="2">
        <v>198.5</v>
      </c>
      <c r="H14" s="2">
        <v>168.6</v>
      </c>
      <c r="I14" s="2">
        <v>155.80000000000001</v>
      </c>
      <c r="J14" s="2">
        <v>184.4</v>
      </c>
      <c r="K14" s="2">
        <v>162.30000000000001</v>
      </c>
      <c r="L14" s="2">
        <v>138.4</v>
      </c>
      <c r="M14" s="2">
        <v>165.1</v>
      </c>
      <c r="N14" s="2">
        <v>114.3</v>
      </c>
      <c r="O14" s="2">
        <v>169.7</v>
      </c>
      <c r="P14" s="2">
        <v>164.6</v>
      </c>
      <c r="Q14" s="2">
        <v>169.8</v>
      </c>
      <c r="R14" s="2">
        <v>158.69999999999999</v>
      </c>
      <c r="S14" s="2">
        <f>AVERAGE(All_India_Index_Upto_April23__14[[#This Row],[Cereals and products]:[Food and beverages]])</f>
        <v>107.23076923076923</v>
      </c>
      <c r="T14" s="2">
        <v>189.6</v>
      </c>
      <c r="U14" s="2">
        <v>165.3</v>
      </c>
      <c r="V14" s="2">
        <v>160.6</v>
      </c>
      <c r="W14" s="2">
        <v>164.5</v>
      </c>
      <c r="X14" s="2">
        <v>159.30000000000001</v>
      </c>
      <c r="Y14" s="2">
        <f>AVERAGE(All_India_Index_Upto_April23__14[[#This Row],[Clothing]:[Personal care and effects]])</f>
        <v>106.85</v>
      </c>
      <c r="Z14" s="2">
        <v>161.69999999999999</v>
      </c>
      <c r="AA14" s="25" t="s">
        <v>32</v>
      </c>
      <c r="AB14" s="2">
        <v>158.80000000000001</v>
      </c>
      <c r="AC14" s="10">
        <f>AVERAGE(All_India_Index_Upto_April23__14[[#This Row],[Housing]:[Household goods and services]])</f>
        <v>106.8</v>
      </c>
      <c r="AD14" s="2">
        <v>169.1</v>
      </c>
      <c r="AE14" s="2">
        <v>160</v>
      </c>
      <c r="AF14" s="2">
        <f>AVERAGE(All_India_Index_Upto_April23__14[[#This Row],[Health]:[Recreation and amusement]])</f>
        <v>105.35</v>
      </c>
      <c r="AG14" s="2">
        <v>153.19999999999999</v>
      </c>
      <c r="AH14" s="2">
        <v>167.6</v>
      </c>
      <c r="AI14" s="2">
        <v>161.1</v>
      </c>
      <c r="AJ14" s="42">
        <v>161.1</v>
      </c>
    </row>
    <row r="15" spans="1:36" x14ac:dyDescent="0.25">
      <c r="A15" s="21" t="s">
        <v>33</v>
      </c>
      <c r="B15" s="3">
        <v>2021</v>
      </c>
      <c r="C15" s="9" t="s">
        <v>41</v>
      </c>
      <c r="D15" s="9">
        <f>VLOOKUP(All_India_Index_Upto_April23__14[[#This Row],[Month]],'Data cleaning'!$B$1:$C$13,2,FALSE)</f>
        <v>5</v>
      </c>
      <c r="E15" s="9" t="str">
        <f>All_India_Index_Upto_April23__14[[#This Row],[Year]]&amp;All_India_Index_Upto_April23__14[[#This Row],[month '#]]&amp;All_India_Index_Upto_April23__14[[#This Row],[Sector]]</f>
        <v>20135Urban</v>
      </c>
      <c r="F15" s="3">
        <v>148.80000000000001</v>
      </c>
      <c r="G15" s="3">
        <v>204.3</v>
      </c>
      <c r="H15" s="3">
        <v>173</v>
      </c>
      <c r="I15" s="3">
        <v>156.5</v>
      </c>
      <c r="J15" s="3">
        <v>168.8</v>
      </c>
      <c r="K15" s="3">
        <v>172.5</v>
      </c>
      <c r="L15" s="3">
        <v>166.5</v>
      </c>
      <c r="M15" s="3">
        <v>165.9</v>
      </c>
      <c r="N15" s="3">
        <v>115.9</v>
      </c>
      <c r="O15" s="3">
        <v>165.2</v>
      </c>
      <c r="P15" s="3">
        <v>152</v>
      </c>
      <c r="Q15" s="3">
        <v>171.1</v>
      </c>
      <c r="R15" s="3">
        <v>164.2</v>
      </c>
      <c r="S15" s="3">
        <f>AVERAGE(All_India_Index_Upto_April23__14[[#This Row],[Cereals and products]:[Food and beverages]])</f>
        <v>109.0153846153846</v>
      </c>
      <c r="T15" s="3">
        <v>198.2</v>
      </c>
      <c r="U15" s="3">
        <v>156.5</v>
      </c>
      <c r="V15" s="3">
        <v>140.19999999999999</v>
      </c>
      <c r="W15" s="3">
        <v>154.1</v>
      </c>
      <c r="X15" s="3">
        <v>157.5</v>
      </c>
      <c r="Y15" s="3">
        <f>AVERAGE(All_India_Index_Upto_April23__14[[#This Row],[Clothing]:[Personal care and effects]])</f>
        <v>106.52500000000001</v>
      </c>
      <c r="Z15" s="3">
        <v>155.5</v>
      </c>
      <c r="AA15" s="24" t="s">
        <v>142</v>
      </c>
      <c r="AB15" s="3">
        <v>150.1</v>
      </c>
      <c r="AC15" s="9">
        <f>AVERAGE(All_India_Index_Upto_April23__14[[#This Row],[Housing]:[Household goods and services]])</f>
        <v>107.1</v>
      </c>
      <c r="AD15" s="3">
        <v>160.4</v>
      </c>
      <c r="AE15" s="3">
        <v>152.6</v>
      </c>
      <c r="AF15" s="3">
        <f>AVERAGE(All_India_Index_Upto_April23__14[[#This Row],[Health]:[Recreation and amusement]])</f>
        <v>105.4</v>
      </c>
      <c r="AG15" s="3">
        <v>145</v>
      </c>
      <c r="AH15" s="3">
        <v>156.6</v>
      </c>
      <c r="AI15" s="3">
        <v>152.30000000000001</v>
      </c>
      <c r="AJ15" s="43">
        <v>159.5</v>
      </c>
    </row>
    <row r="16" spans="1:36" x14ac:dyDescent="0.25">
      <c r="A16" s="22" t="s">
        <v>35</v>
      </c>
      <c r="B16" s="2">
        <v>2021</v>
      </c>
      <c r="C16" s="10" t="s">
        <v>41</v>
      </c>
      <c r="D16" s="10">
        <f>VLOOKUP(All_India_Index_Upto_April23__14[[#This Row],[Month]],'Data cleaning'!$B$1:$C$13,2,FALSE)</f>
        <v>5</v>
      </c>
      <c r="E16" s="10" t="str">
        <f>All_India_Index_Upto_April23__14[[#This Row],[Year]]&amp;All_India_Index_Upto_April23__14[[#This Row],[month '#]]&amp;All_India_Index_Upto_April23__14[[#This Row],[Sector]]</f>
        <v>20135Rural+Urban</v>
      </c>
      <c r="F16" s="2">
        <v>146.30000000000001</v>
      </c>
      <c r="G16" s="2">
        <v>200.5</v>
      </c>
      <c r="H16" s="2">
        <v>170.3</v>
      </c>
      <c r="I16" s="2">
        <v>156.1</v>
      </c>
      <c r="J16" s="2">
        <v>178.7</v>
      </c>
      <c r="K16" s="2">
        <v>167.1</v>
      </c>
      <c r="L16" s="2">
        <v>147.9</v>
      </c>
      <c r="M16" s="2">
        <v>165.4</v>
      </c>
      <c r="N16" s="2">
        <v>114.8</v>
      </c>
      <c r="O16" s="2">
        <v>168.2</v>
      </c>
      <c r="P16" s="2">
        <v>159.30000000000001</v>
      </c>
      <c r="Q16" s="2">
        <v>170.4</v>
      </c>
      <c r="R16" s="2">
        <v>160.69999999999999</v>
      </c>
      <c r="S16" s="2">
        <f>AVERAGE(All_India_Index_Upto_April23__14[[#This Row],[Cereals and products]:[Food and beverages]])</f>
        <v>107.86153846153844</v>
      </c>
      <c r="T16" s="2">
        <v>191.9</v>
      </c>
      <c r="U16" s="2">
        <v>161.80000000000001</v>
      </c>
      <c r="V16" s="2">
        <v>152.1</v>
      </c>
      <c r="W16" s="2">
        <v>160.4</v>
      </c>
      <c r="X16" s="2">
        <v>158.6</v>
      </c>
      <c r="Y16" s="2">
        <f>AVERAGE(All_India_Index_Upto_April23__14[[#This Row],[Clothing]:[Personal care and effects]])</f>
        <v>106.72500000000001</v>
      </c>
      <c r="Z16" s="2">
        <v>159.4</v>
      </c>
      <c r="AA16" s="25" t="s">
        <v>142</v>
      </c>
      <c r="AB16" s="2">
        <v>154.69999999999999</v>
      </c>
      <c r="AC16" s="10">
        <f>AVERAGE(All_India_Index_Upto_April23__14[[#This Row],[Housing]:[Household goods and services]])</f>
        <v>106.9</v>
      </c>
      <c r="AD16" s="2">
        <v>165.8</v>
      </c>
      <c r="AE16" s="2">
        <v>155.80000000000001</v>
      </c>
      <c r="AF16" s="2">
        <f>AVERAGE(All_India_Index_Upto_April23__14[[#This Row],[Health]:[Recreation and amusement]])</f>
        <v>105.35</v>
      </c>
      <c r="AG16" s="2">
        <v>148.9</v>
      </c>
      <c r="AH16" s="2">
        <v>161.19999999999999</v>
      </c>
      <c r="AI16" s="2">
        <v>156.80000000000001</v>
      </c>
      <c r="AJ16" s="42">
        <v>160.4</v>
      </c>
    </row>
    <row r="17" spans="1:36" x14ac:dyDescent="0.25">
      <c r="A17" s="21" t="s">
        <v>30</v>
      </c>
      <c r="B17" s="3">
        <v>2021</v>
      </c>
      <c r="C17" s="9" t="s">
        <v>42</v>
      </c>
      <c r="D17" s="9">
        <f>VLOOKUP(All_India_Index_Upto_April23__14[[#This Row],[Month]],'Data cleaning'!$B$1:$C$13,2,FALSE)</f>
        <v>6</v>
      </c>
      <c r="E17" s="9" t="str">
        <f>All_India_Index_Upto_April23__14[[#This Row],[Year]]&amp;All_India_Index_Upto_April23__14[[#This Row],[month '#]]&amp;All_India_Index_Upto_April23__14[[#This Row],[Sector]]</f>
        <v>20136Rural</v>
      </c>
      <c r="F17" s="3">
        <v>145.6</v>
      </c>
      <c r="G17" s="3">
        <v>200.1</v>
      </c>
      <c r="H17" s="3">
        <v>179.3</v>
      </c>
      <c r="I17" s="3">
        <v>156.1</v>
      </c>
      <c r="J17" s="3">
        <v>190.4</v>
      </c>
      <c r="K17" s="3">
        <v>158.6</v>
      </c>
      <c r="L17" s="3">
        <v>144.69999999999999</v>
      </c>
      <c r="M17" s="3">
        <v>165.5</v>
      </c>
      <c r="N17" s="3">
        <v>114.6</v>
      </c>
      <c r="O17" s="3">
        <v>170</v>
      </c>
      <c r="P17" s="3">
        <v>165.5</v>
      </c>
      <c r="Q17" s="3">
        <v>171.7</v>
      </c>
      <c r="R17" s="3">
        <v>160.5</v>
      </c>
      <c r="S17" s="3">
        <f>AVERAGE(All_India_Index_Upto_April23__14[[#This Row],[Cereals and products]:[Food and beverages]])</f>
        <v>109.23076923076923</v>
      </c>
      <c r="T17" s="3">
        <v>189.1</v>
      </c>
      <c r="U17" s="3">
        <v>165.3</v>
      </c>
      <c r="V17" s="3">
        <v>159.9</v>
      </c>
      <c r="W17" s="3">
        <v>164.6</v>
      </c>
      <c r="X17" s="3">
        <v>159.4</v>
      </c>
      <c r="Y17" s="3">
        <f>AVERAGE(All_India_Index_Upto_April23__14[[#This Row],[Clothing]:[Personal care and effects]])</f>
        <v>107.625</v>
      </c>
      <c r="Z17" s="3">
        <v>162.1</v>
      </c>
      <c r="AA17" s="24" t="s">
        <v>32</v>
      </c>
      <c r="AB17" s="3">
        <v>159.19999999999999</v>
      </c>
      <c r="AC17" s="9">
        <f>AVERAGE(All_India_Index_Upto_April23__14[[#This Row],[Housing]:[Household goods and services]])</f>
        <v>107.5</v>
      </c>
      <c r="AD17" s="3">
        <v>169.7</v>
      </c>
      <c r="AE17" s="3">
        <v>160.4</v>
      </c>
      <c r="AF17" s="3">
        <f>AVERAGE(All_India_Index_Upto_April23__14[[#This Row],[Health]:[Recreation and amusement]])</f>
        <v>105.94999999999999</v>
      </c>
      <c r="AG17" s="3">
        <v>154.19999999999999</v>
      </c>
      <c r="AH17" s="3">
        <v>166.8</v>
      </c>
      <c r="AI17" s="3">
        <v>161.5</v>
      </c>
      <c r="AJ17" s="43">
        <v>162.1</v>
      </c>
    </row>
    <row r="18" spans="1:36" x14ac:dyDescent="0.25">
      <c r="A18" s="22" t="s">
        <v>33</v>
      </c>
      <c r="B18" s="2">
        <v>2021</v>
      </c>
      <c r="C18" s="10" t="s">
        <v>42</v>
      </c>
      <c r="D18" s="10">
        <f>VLOOKUP(All_India_Index_Upto_April23__14[[#This Row],[Month]],'Data cleaning'!$B$1:$C$13,2,FALSE)</f>
        <v>6</v>
      </c>
      <c r="E18" s="10" t="str">
        <f>All_India_Index_Upto_April23__14[[#This Row],[Year]]&amp;All_India_Index_Upto_April23__14[[#This Row],[month '#]]&amp;All_India_Index_Upto_April23__14[[#This Row],[Sector]]</f>
        <v>20136Urban</v>
      </c>
      <c r="F18" s="2">
        <v>149.19999999999999</v>
      </c>
      <c r="G18" s="2">
        <v>205.5</v>
      </c>
      <c r="H18" s="2">
        <v>182.8</v>
      </c>
      <c r="I18" s="2">
        <v>156.5</v>
      </c>
      <c r="J18" s="2">
        <v>172.2</v>
      </c>
      <c r="K18" s="2">
        <v>171.5</v>
      </c>
      <c r="L18" s="2">
        <v>176.2</v>
      </c>
      <c r="M18" s="2">
        <v>166.9</v>
      </c>
      <c r="N18" s="2">
        <v>116.1</v>
      </c>
      <c r="O18" s="2">
        <v>165.5</v>
      </c>
      <c r="P18" s="2">
        <v>152.30000000000001</v>
      </c>
      <c r="Q18" s="2">
        <v>173.3</v>
      </c>
      <c r="R18" s="2">
        <v>166.2</v>
      </c>
      <c r="S18" s="2">
        <f>AVERAGE(All_India_Index_Upto_April23__14[[#This Row],[Cereals and products]:[Food and beverages]])</f>
        <v>112.66153846153847</v>
      </c>
      <c r="T18" s="2">
        <v>195.6</v>
      </c>
      <c r="U18" s="2">
        <v>157.30000000000001</v>
      </c>
      <c r="V18" s="2">
        <v>140.5</v>
      </c>
      <c r="W18" s="2">
        <v>154.80000000000001</v>
      </c>
      <c r="X18" s="2">
        <v>158</v>
      </c>
      <c r="Y18" s="2">
        <f>AVERAGE(All_India_Index_Upto_April23__14[[#This Row],[Clothing]:[Personal care and effects]])</f>
        <v>107.15</v>
      </c>
      <c r="Z18" s="2">
        <v>156.1</v>
      </c>
      <c r="AA18" s="25" t="s">
        <v>143</v>
      </c>
      <c r="AB18" s="2">
        <v>149.80000000000001</v>
      </c>
      <c r="AC18" s="10">
        <f>AVERAGE(All_India_Index_Upto_April23__14[[#This Row],[Housing]:[Household goods and services]])</f>
        <v>107.7</v>
      </c>
      <c r="AD18" s="2">
        <v>160.80000000000001</v>
      </c>
      <c r="AE18" s="2">
        <v>150.69999999999999</v>
      </c>
      <c r="AF18" s="2">
        <f>AVERAGE(All_India_Index_Upto_April23__14[[#This Row],[Health]:[Recreation and amusement]])</f>
        <v>105.85</v>
      </c>
      <c r="AG18" s="2">
        <v>147.5</v>
      </c>
      <c r="AH18" s="2">
        <v>158.1</v>
      </c>
      <c r="AI18" s="2">
        <v>153.4</v>
      </c>
      <c r="AJ18" s="42">
        <v>160.4</v>
      </c>
    </row>
    <row r="19" spans="1:36" x14ac:dyDescent="0.25">
      <c r="A19" s="21" t="s">
        <v>35</v>
      </c>
      <c r="B19" s="3">
        <v>2021</v>
      </c>
      <c r="C19" s="9" t="s">
        <v>42</v>
      </c>
      <c r="D19" s="9">
        <f>VLOOKUP(All_India_Index_Upto_April23__14[[#This Row],[Month]],'Data cleaning'!$B$1:$C$13,2,FALSE)</f>
        <v>6</v>
      </c>
      <c r="E19" s="9" t="str">
        <f>All_India_Index_Upto_April23__14[[#This Row],[Year]]&amp;All_India_Index_Upto_April23__14[[#This Row],[month '#]]&amp;All_India_Index_Upto_April23__14[[#This Row],[Sector]]</f>
        <v>20136Rural+Urban</v>
      </c>
      <c r="F19" s="3">
        <v>146.69999999999999</v>
      </c>
      <c r="G19" s="3">
        <v>202</v>
      </c>
      <c r="H19" s="3">
        <v>180.7</v>
      </c>
      <c r="I19" s="3">
        <v>156.19999999999999</v>
      </c>
      <c r="J19" s="3">
        <v>183.7</v>
      </c>
      <c r="K19" s="3">
        <v>164.6</v>
      </c>
      <c r="L19" s="3">
        <v>155.4</v>
      </c>
      <c r="M19" s="3">
        <v>166</v>
      </c>
      <c r="N19" s="3">
        <v>115.1</v>
      </c>
      <c r="O19" s="3">
        <v>168.5</v>
      </c>
      <c r="P19" s="3">
        <v>160</v>
      </c>
      <c r="Q19" s="3">
        <v>172.4</v>
      </c>
      <c r="R19" s="3">
        <v>162.6</v>
      </c>
      <c r="S19" s="3">
        <f>AVERAGE(All_India_Index_Upto_April23__14[[#This Row],[Cereals and products]:[Food and beverages]])</f>
        <v>110.46153846153847</v>
      </c>
      <c r="T19" s="3">
        <v>190.8</v>
      </c>
      <c r="U19" s="3">
        <v>162.19999999999999</v>
      </c>
      <c r="V19" s="3">
        <v>151.80000000000001</v>
      </c>
      <c r="W19" s="3">
        <v>160.69999999999999</v>
      </c>
      <c r="X19" s="3">
        <v>158.80000000000001</v>
      </c>
      <c r="Y19" s="3">
        <f>AVERAGE(All_India_Index_Upto_April23__14[[#This Row],[Clothing]:[Personal care and effects]])</f>
        <v>107.425</v>
      </c>
      <c r="Z19" s="3">
        <v>159.80000000000001</v>
      </c>
      <c r="AA19" s="24" t="s">
        <v>143</v>
      </c>
      <c r="AB19" s="3">
        <v>154.80000000000001</v>
      </c>
      <c r="AC19" s="9">
        <f>AVERAGE(All_India_Index_Upto_April23__14[[#This Row],[Housing]:[Household goods and services]])</f>
        <v>107.6</v>
      </c>
      <c r="AD19" s="3">
        <v>166.3</v>
      </c>
      <c r="AE19" s="3">
        <v>154.9</v>
      </c>
      <c r="AF19" s="3">
        <f>AVERAGE(All_India_Index_Upto_April23__14[[#This Row],[Health]:[Recreation and amusement]])</f>
        <v>105.9</v>
      </c>
      <c r="AG19" s="3">
        <v>150.69999999999999</v>
      </c>
      <c r="AH19" s="3">
        <v>161.69999999999999</v>
      </c>
      <c r="AI19" s="3">
        <v>157.6</v>
      </c>
      <c r="AJ19" s="43">
        <v>161.30000000000001</v>
      </c>
    </row>
    <row r="20" spans="1:36" x14ac:dyDescent="0.25">
      <c r="A20" s="22" t="s">
        <v>30</v>
      </c>
      <c r="B20" s="2">
        <v>2021</v>
      </c>
      <c r="C20" s="10" t="s">
        <v>44</v>
      </c>
      <c r="D20" s="10">
        <f>VLOOKUP(All_India_Index_Upto_April23__14[[#This Row],[Month]],'Data cleaning'!$B$1:$C$13,2,FALSE)</f>
        <v>7</v>
      </c>
      <c r="E20" s="10" t="str">
        <f>All_India_Index_Upto_April23__14[[#This Row],[Year]]&amp;All_India_Index_Upto_April23__14[[#This Row],[month '#]]&amp;All_India_Index_Upto_April23__14[[#This Row],[Sector]]</f>
        <v>20137Rural</v>
      </c>
      <c r="F20" s="2">
        <v>145.1</v>
      </c>
      <c r="G20" s="2">
        <v>204.5</v>
      </c>
      <c r="H20" s="2">
        <v>180.4</v>
      </c>
      <c r="I20" s="2">
        <v>157.1</v>
      </c>
      <c r="J20" s="2">
        <v>188.7</v>
      </c>
      <c r="K20" s="2">
        <v>157.69999999999999</v>
      </c>
      <c r="L20" s="2">
        <v>152.80000000000001</v>
      </c>
      <c r="M20" s="2">
        <v>163.6</v>
      </c>
      <c r="N20" s="2">
        <v>113.9</v>
      </c>
      <c r="O20" s="2">
        <v>169.7</v>
      </c>
      <c r="P20" s="2">
        <v>166.2</v>
      </c>
      <c r="Q20" s="2">
        <v>171</v>
      </c>
      <c r="R20" s="2">
        <v>161.69999999999999</v>
      </c>
      <c r="S20" s="2">
        <f>AVERAGE(All_India_Index_Upto_April23__14[[#This Row],[Cereals and products]:[Food and beverages]])</f>
        <v>111.22307692307689</v>
      </c>
      <c r="T20" s="2">
        <v>189.7</v>
      </c>
      <c r="U20" s="2">
        <v>166</v>
      </c>
      <c r="V20" s="2">
        <v>161.1</v>
      </c>
      <c r="W20" s="2">
        <v>165.3</v>
      </c>
      <c r="X20" s="2">
        <v>160.4</v>
      </c>
      <c r="Y20" s="2">
        <f>AVERAGE(All_India_Index_Upto_April23__14[[#This Row],[Clothing]:[Personal care and effects]])</f>
        <v>108.2</v>
      </c>
      <c r="Z20" s="2">
        <v>162.5</v>
      </c>
      <c r="AA20" s="25" t="s">
        <v>32</v>
      </c>
      <c r="AB20" s="2">
        <v>160.30000000000001</v>
      </c>
      <c r="AC20" s="10">
        <f>AVERAGE(All_India_Index_Upto_April23__14[[#This Row],[Housing]:[Household goods and services]])</f>
        <v>108.3</v>
      </c>
      <c r="AD20" s="2">
        <v>170.4</v>
      </c>
      <c r="AE20" s="2">
        <v>160.69999999999999</v>
      </c>
      <c r="AF20" s="2">
        <f>AVERAGE(All_India_Index_Upto_April23__14[[#This Row],[Health]:[Recreation and amusement]])</f>
        <v>106.65</v>
      </c>
      <c r="AG20" s="2">
        <v>157.1</v>
      </c>
      <c r="AH20" s="2">
        <v>167.2</v>
      </c>
      <c r="AI20" s="2">
        <v>162.80000000000001</v>
      </c>
      <c r="AJ20" s="42">
        <v>163.19999999999999</v>
      </c>
    </row>
    <row r="21" spans="1:36" x14ac:dyDescent="0.25">
      <c r="A21" s="21" t="s">
        <v>33</v>
      </c>
      <c r="B21" s="3">
        <v>2021</v>
      </c>
      <c r="C21" s="9" t="s">
        <v>44</v>
      </c>
      <c r="D21" s="9">
        <f>VLOOKUP(All_India_Index_Upto_April23__14[[#This Row],[Month]],'Data cleaning'!$B$1:$C$13,2,FALSE)</f>
        <v>7</v>
      </c>
      <c r="E21" s="9" t="str">
        <f>All_India_Index_Upto_April23__14[[#This Row],[Year]]&amp;All_India_Index_Upto_April23__14[[#This Row],[month '#]]&amp;All_India_Index_Upto_April23__14[[#This Row],[Sector]]</f>
        <v>20137Urban</v>
      </c>
      <c r="F21" s="3">
        <v>149.1</v>
      </c>
      <c r="G21" s="3">
        <v>210.9</v>
      </c>
      <c r="H21" s="3">
        <v>185</v>
      </c>
      <c r="I21" s="3">
        <v>158.19999999999999</v>
      </c>
      <c r="J21" s="3">
        <v>170.6</v>
      </c>
      <c r="K21" s="3">
        <v>170.9</v>
      </c>
      <c r="L21" s="3">
        <v>186.4</v>
      </c>
      <c r="M21" s="3">
        <v>164.7</v>
      </c>
      <c r="N21" s="3">
        <v>115.7</v>
      </c>
      <c r="O21" s="3">
        <v>165.5</v>
      </c>
      <c r="P21" s="3">
        <v>153.4</v>
      </c>
      <c r="Q21" s="3">
        <v>173.5</v>
      </c>
      <c r="R21" s="3">
        <v>167.9</v>
      </c>
      <c r="S21" s="3">
        <f>AVERAGE(All_India_Index_Upto_April23__14[[#This Row],[Cereals and products]:[Food and beverages]])</f>
        <v>114.56923076923077</v>
      </c>
      <c r="T21" s="3">
        <v>195.5</v>
      </c>
      <c r="U21" s="3">
        <v>157.9</v>
      </c>
      <c r="V21" s="3">
        <v>141.9</v>
      </c>
      <c r="W21" s="3">
        <v>155.5</v>
      </c>
      <c r="X21" s="3">
        <v>159.6</v>
      </c>
      <c r="Y21" s="3">
        <f>AVERAGE(All_India_Index_Upto_April23__14[[#This Row],[Clothing]:[Personal care and effects]])</f>
        <v>107.575</v>
      </c>
      <c r="Z21" s="3">
        <v>157.69999999999999</v>
      </c>
      <c r="AA21" s="24" t="s">
        <v>144</v>
      </c>
      <c r="AB21" s="3">
        <v>150.69999999999999</v>
      </c>
      <c r="AC21" s="9">
        <f>AVERAGE(All_India_Index_Upto_April23__14[[#This Row],[Housing]:[Household goods and services]])</f>
        <v>108.1</v>
      </c>
      <c r="AD21" s="3">
        <v>161.5</v>
      </c>
      <c r="AE21" s="3">
        <v>151.19999999999999</v>
      </c>
      <c r="AF21" s="3">
        <f>AVERAGE(All_India_Index_Upto_April23__14[[#This Row],[Health]:[Recreation and amusement]])</f>
        <v>106.5</v>
      </c>
      <c r="AG21" s="3">
        <v>149.5</v>
      </c>
      <c r="AH21" s="3">
        <v>160.30000000000001</v>
      </c>
      <c r="AI21" s="3">
        <v>155</v>
      </c>
      <c r="AJ21" s="43">
        <v>161.80000000000001</v>
      </c>
    </row>
    <row r="22" spans="1:36" x14ac:dyDescent="0.25">
      <c r="A22" s="22" t="s">
        <v>35</v>
      </c>
      <c r="B22" s="2">
        <v>2021</v>
      </c>
      <c r="C22" s="10" t="s">
        <v>44</v>
      </c>
      <c r="D22" s="10">
        <f>VLOOKUP(All_India_Index_Upto_April23__14[[#This Row],[Month]],'Data cleaning'!$B$1:$C$13,2,FALSE)</f>
        <v>7</v>
      </c>
      <c r="E22" s="10" t="str">
        <f>All_India_Index_Upto_April23__14[[#This Row],[Year]]&amp;All_India_Index_Upto_April23__14[[#This Row],[month '#]]&amp;All_India_Index_Upto_April23__14[[#This Row],[Sector]]</f>
        <v>20137Rural+Urban</v>
      </c>
      <c r="F22" s="2">
        <v>146.4</v>
      </c>
      <c r="G22" s="2">
        <v>206.8</v>
      </c>
      <c r="H22" s="2">
        <v>182.2</v>
      </c>
      <c r="I22" s="2">
        <v>157.5</v>
      </c>
      <c r="J22" s="2">
        <v>182.1</v>
      </c>
      <c r="K22" s="2">
        <v>163.9</v>
      </c>
      <c r="L22" s="2">
        <v>164.2</v>
      </c>
      <c r="M22" s="2">
        <v>164</v>
      </c>
      <c r="N22" s="2">
        <v>114.5</v>
      </c>
      <c r="O22" s="2">
        <v>168.3</v>
      </c>
      <c r="P22" s="2">
        <v>160.9</v>
      </c>
      <c r="Q22" s="2">
        <v>172.2</v>
      </c>
      <c r="R22" s="2">
        <v>164</v>
      </c>
      <c r="S22" s="2">
        <f>AVERAGE(All_India_Index_Upto_April23__14[[#This Row],[Cereals and products]:[Food and beverages]])</f>
        <v>112.41538461538461</v>
      </c>
      <c r="T22" s="2">
        <v>191.2</v>
      </c>
      <c r="U22" s="2">
        <v>162.80000000000001</v>
      </c>
      <c r="V22" s="2">
        <v>153.1</v>
      </c>
      <c r="W22" s="2">
        <v>161.4</v>
      </c>
      <c r="X22" s="2">
        <v>160.1</v>
      </c>
      <c r="Y22" s="2">
        <f>AVERAGE(All_India_Index_Upto_April23__14[[#This Row],[Clothing]:[Personal care and effects]])</f>
        <v>107.95</v>
      </c>
      <c r="Z22" s="2">
        <v>160.69999999999999</v>
      </c>
      <c r="AA22" s="25" t="s">
        <v>144</v>
      </c>
      <c r="AB22" s="2">
        <v>155.80000000000001</v>
      </c>
      <c r="AC22" s="10">
        <f>AVERAGE(All_India_Index_Upto_April23__14[[#This Row],[Housing]:[Household goods and services]])</f>
        <v>108.2</v>
      </c>
      <c r="AD22" s="2">
        <v>167</v>
      </c>
      <c r="AE22" s="2">
        <v>155.30000000000001</v>
      </c>
      <c r="AF22" s="2">
        <f>AVERAGE(All_India_Index_Upto_April23__14[[#This Row],[Health]:[Recreation and amusement]])</f>
        <v>106.55</v>
      </c>
      <c r="AG22" s="2">
        <v>153.1</v>
      </c>
      <c r="AH22" s="2">
        <v>163.19999999999999</v>
      </c>
      <c r="AI22" s="2">
        <v>159</v>
      </c>
      <c r="AJ22" s="42">
        <v>162.5</v>
      </c>
    </row>
    <row r="23" spans="1:36" x14ac:dyDescent="0.25">
      <c r="A23" s="21" t="s">
        <v>30</v>
      </c>
      <c r="B23" s="3">
        <v>2021</v>
      </c>
      <c r="C23" s="9" t="s">
        <v>46</v>
      </c>
      <c r="D23" s="9">
        <f>VLOOKUP(All_India_Index_Upto_April23__14[[#This Row],[Month]],'Data cleaning'!$B$1:$C$13,2,FALSE)</f>
        <v>8</v>
      </c>
      <c r="E23" s="9" t="str">
        <f>All_India_Index_Upto_April23__14[[#This Row],[Year]]&amp;All_India_Index_Upto_April23__14[[#This Row],[month '#]]&amp;All_India_Index_Upto_April23__14[[#This Row],[Sector]]</f>
        <v>20138Rural</v>
      </c>
      <c r="F23" s="3">
        <v>144.9</v>
      </c>
      <c r="G23" s="3">
        <v>202.3</v>
      </c>
      <c r="H23" s="3">
        <v>176.5</v>
      </c>
      <c r="I23" s="3">
        <v>157.5</v>
      </c>
      <c r="J23" s="3">
        <v>190.9</v>
      </c>
      <c r="K23" s="3">
        <v>155.69999999999999</v>
      </c>
      <c r="L23" s="3">
        <v>153.9</v>
      </c>
      <c r="M23" s="3">
        <v>162.80000000000001</v>
      </c>
      <c r="N23" s="3">
        <v>115.2</v>
      </c>
      <c r="O23" s="3">
        <v>169.8</v>
      </c>
      <c r="P23" s="3">
        <v>167.6</v>
      </c>
      <c r="Q23" s="3">
        <v>171.9</v>
      </c>
      <c r="R23" s="3">
        <v>161.80000000000001</v>
      </c>
      <c r="S23" s="3">
        <f>AVERAGE(All_India_Index_Upto_April23__14[[#This Row],[Cereals and products]:[Food and beverages]])</f>
        <v>112.5</v>
      </c>
      <c r="T23" s="3">
        <v>190.2</v>
      </c>
      <c r="U23" s="3">
        <v>167</v>
      </c>
      <c r="V23" s="3">
        <v>162.6</v>
      </c>
      <c r="W23" s="3">
        <v>166.3</v>
      </c>
      <c r="X23" s="3">
        <v>160.30000000000001</v>
      </c>
      <c r="Y23" s="3">
        <f>AVERAGE(All_India_Index_Upto_April23__14[[#This Row],[Clothing]:[Personal care and effects]])</f>
        <v>109.4</v>
      </c>
      <c r="Z23" s="3">
        <v>163.1</v>
      </c>
      <c r="AA23" s="24" t="s">
        <v>32</v>
      </c>
      <c r="AB23" s="3">
        <v>160.9</v>
      </c>
      <c r="AC23" s="9">
        <f>AVERAGE(All_India_Index_Upto_April23__14[[#This Row],[Housing]:[Household goods and services]])</f>
        <v>108.7</v>
      </c>
      <c r="AD23" s="3">
        <v>171.1</v>
      </c>
      <c r="AE23" s="3">
        <v>161.1</v>
      </c>
      <c r="AF23" s="3">
        <f>AVERAGE(All_India_Index_Upto_April23__14[[#This Row],[Health]:[Recreation and amusement]])</f>
        <v>107.15</v>
      </c>
      <c r="AG23" s="3">
        <v>157.69999999999999</v>
      </c>
      <c r="AH23" s="3">
        <v>167.5</v>
      </c>
      <c r="AI23" s="3">
        <v>163.30000000000001</v>
      </c>
      <c r="AJ23" s="43">
        <v>163.6</v>
      </c>
    </row>
    <row r="24" spans="1:36" x14ac:dyDescent="0.25">
      <c r="A24" s="22" t="s">
        <v>33</v>
      </c>
      <c r="B24" s="2">
        <v>2021</v>
      </c>
      <c r="C24" s="10" t="s">
        <v>46</v>
      </c>
      <c r="D24" s="10">
        <f>VLOOKUP(All_India_Index_Upto_April23__14[[#This Row],[Month]],'Data cleaning'!$B$1:$C$13,2,FALSE)</f>
        <v>8</v>
      </c>
      <c r="E24" s="10" t="str">
        <f>All_India_Index_Upto_April23__14[[#This Row],[Year]]&amp;All_India_Index_Upto_April23__14[[#This Row],[month '#]]&amp;All_India_Index_Upto_April23__14[[#This Row],[Sector]]</f>
        <v>20138Urban</v>
      </c>
      <c r="F24" s="2">
        <v>149.30000000000001</v>
      </c>
      <c r="G24" s="2">
        <v>207.4</v>
      </c>
      <c r="H24" s="2">
        <v>174.1</v>
      </c>
      <c r="I24" s="2">
        <v>159.19999999999999</v>
      </c>
      <c r="J24" s="2">
        <v>175</v>
      </c>
      <c r="K24" s="2">
        <v>161.30000000000001</v>
      </c>
      <c r="L24" s="2">
        <v>183.3</v>
      </c>
      <c r="M24" s="2">
        <v>164.5</v>
      </c>
      <c r="N24" s="2">
        <v>120.4</v>
      </c>
      <c r="O24" s="2">
        <v>166.2</v>
      </c>
      <c r="P24" s="2">
        <v>154.80000000000001</v>
      </c>
      <c r="Q24" s="2">
        <v>175.1</v>
      </c>
      <c r="R24" s="2">
        <v>167.3</v>
      </c>
      <c r="S24" s="2">
        <f>AVERAGE(All_India_Index_Upto_April23__14[[#This Row],[Cereals and products]:[Food and beverages]])</f>
        <v>115.85384615384616</v>
      </c>
      <c r="T24" s="2">
        <v>196.5</v>
      </c>
      <c r="U24" s="2">
        <v>159.80000000000001</v>
      </c>
      <c r="V24" s="2">
        <v>143.6</v>
      </c>
      <c r="W24" s="2">
        <v>157.30000000000001</v>
      </c>
      <c r="X24" s="2">
        <v>159.6</v>
      </c>
      <c r="Y24" s="2">
        <f>AVERAGE(All_India_Index_Upto_April23__14[[#This Row],[Clothing]:[Personal care and effects]])</f>
        <v>108.77499999999999</v>
      </c>
      <c r="Z24" s="2">
        <v>160.69999999999999</v>
      </c>
      <c r="AA24" s="25" t="s">
        <v>145</v>
      </c>
      <c r="AB24" s="2">
        <v>153.19999999999999</v>
      </c>
      <c r="AC24" s="10">
        <f>AVERAGE(All_India_Index_Upto_April23__14[[#This Row],[Housing]:[Household goods and services]])</f>
        <v>108.7</v>
      </c>
      <c r="AD24" s="2">
        <v>162.80000000000001</v>
      </c>
      <c r="AE24" s="2">
        <v>153.69999999999999</v>
      </c>
      <c r="AF24" s="2">
        <f>AVERAGE(All_India_Index_Upto_April23__14[[#This Row],[Health]:[Recreation and amusement]])</f>
        <v>107.05</v>
      </c>
      <c r="AG24" s="2">
        <v>150.4</v>
      </c>
      <c r="AH24" s="2">
        <v>160.4</v>
      </c>
      <c r="AI24" s="2">
        <v>156</v>
      </c>
      <c r="AJ24" s="42">
        <v>162.30000000000001</v>
      </c>
    </row>
    <row r="25" spans="1:36" x14ac:dyDescent="0.25">
      <c r="A25" s="21" t="s">
        <v>35</v>
      </c>
      <c r="B25" s="3">
        <v>2021</v>
      </c>
      <c r="C25" s="9" t="s">
        <v>46</v>
      </c>
      <c r="D25" s="9">
        <f>VLOOKUP(All_India_Index_Upto_April23__14[[#This Row],[Month]],'Data cleaning'!$B$1:$C$13,2,FALSE)</f>
        <v>8</v>
      </c>
      <c r="E25" s="9" t="str">
        <f>All_India_Index_Upto_April23__14[[#This Row],[Year]]&amp;All_India_Index_Upto_April23__14[[#This Row],[month '#]]&amp;All_India_Index_Upto_April23__14[[#This Row],[Sector]]</f>
        <v>20138Rural+Urban</v>
      </c>
      <c r="F25" s="3">
        <v>146.6</v>
      </c>
      <c r="G25" s="3">
        <v>204</v>
      </c>
      <c r="H25" s="3">
        <v>172.8</v>
      </c>
      <c r="I25" s="3">
        <v>158.4</v>
      </c>
      <c r="J25" s="3">
        <v>188</v>
      </c>
      <c r="K25" s="3">
        <v>156.80000000000001</v>
      </c>
      <c r="L25" s="3">
        <v>162.19999999999999</v>
      </c>
      <c r="M25" s="3">
        <v>164.1</v>
      </c>
      <c r="N25" s="3">
        <v>119.7</v>
      </c>
      <c r="O25" s="3">
        <v>168.8</v>
      </c>
      <c r="P25" s="3">
        <v>162.69999999999999</v>
      </c>
      <c r="Q25" s="3">
        <v>173.9</v>
      </c>
      <c r="R25" s="3">
        <v>164</v>
      </c>
      <c r="S25" s="3">
        <f>AVERAGE(All_India_Index_Upto_April23__14[[#This Row],[Cereals and products]:[Food and beverages]])</f>
        <v>113.64615384615385</v>
      </c>
      <c r="T25" s="3">
        <v>192.1</v>
      </c>
      <c r="U25" s="3">
        <v>164.5</v>
      </c>
      <c r="V25" s="3">
        <v>155.30000000000001</v>
      </c>
      <c r="W25" s="3">
        <v>163.19999999999999</v>
      </c>
      <c r="X25" s="3">
        <v>160</v>
      </c>
      <c r="Y25" s="3">
        <f>AVERAGE(All_India_Index_Upto_April23__14[[#This Row],[Clothing]:[Personal care and effects]])</f>
        <v>109.125</v>
      </c>
      <c r="Z25" s="3">
        <v>162.6</v>
      </c>
      <c r="AA25" s="24" t="s">
        <v>145</v>
      </c>
      <c r="AB25" s="3">
        <v>157.5</v>
      </c>
      <c r="AC25" s="9">
        <f>AVERAGE(All_India_Index_Upto_April23__14[[#This Row],[Housing]:[Household goods and services]])</f>
        <v>108.7</v>
      </c>
      <c r="AD25" s="3">
        <v>168.4</v>
      </c>
      <c r="AE25" s="3">
        <v>157.6</v>
      </c>
      <c r="AF25" s="3">
        <f>AVERAGE(All_India_Index_Upto_April23__14[[#This Row],[Health]:[Recreation and amusement]])</f>
        <v>107.05</v>
      </c>
      <c r="AG25" s="3">
        <v>154</v>
      </c>
      <c r="AH25" s="3">
        <v>163.80000000000001</v>
      </c>
      <c r="AI25" s="3">
        <v>160</v>
      </c>
      <c r="AJ25" s="43">
        <v>163.19999999999999</v>
      </c>
    </row>
    <row r="26" spans="1:36" x14ac:dyDescent="0.25">
      <c r="A26" s="22" t="s">
        <v>30</v>
      </c>
      <c r="B26" s="2">
        <v>2021</v>
      </c>
      <c r="C26" s="10" t="s">
        <v>48</v>
      </c>
      <c r="D26" s="10">
        <f>VLOOKUP(All_India_Index_Upto_April23__14[[#This Row],[Month]],'Data cleaning'!$B$1:$C$13,2,FALSE)</f>
        <v>9</v>
      </c>
      <c r="E26" s="10" t="str">
        <f>All_India_Index_Upto_April23__14[[#This Row],[Year]]&amp;All_India_Index_Upto_April23__14[[#This Row],[month '#]]&amp;All_India_Index_Upto_April23__14[[#This Row],[Sector]]</f>
        <v>20139Rural</v>
      </c>
      <c r="F26" s="2">
        <v>145.4</v>
      </c>
      <c r="G26" s="2">
        <v>202.1</v>
      </c>
      <c r="H26" s="2">
        <v>172</v>
      </c>
      <c r="I26" s="2">
        <v>158</v>
      </c>
      <c r="J26" s="2">
        <v>195.5</v>
      </c>
      <c r="K26" s="2">
        <v>152.69999999999999</v>
      </c>
      <c r="L26" s="2">
        <v>151.4</v>
      </c>
      <c r="M26" s="2">
        <v>163.9</v>
      </c>
      <c r="N26" s="2">
        <v>119.3</v>
      </c>
      <c r="O26" s="2">
        <v>170.1</v>
      </c>
      <c r="P26" s="2">
        <v>168.3</v>
      </c>
      <c r="Q26" s="2">
        <v>172.8</v>
      </c>
      <c r="R26" s="2">
        <v>162.1</v>
      </c>
      <c r="S26" s="2">
        <f>AVERAGE(All_India_Index_Upto_April23__14[[#This Row],[Cereals and products]:[Food and beverages]])</f>
        <v>114.50000000000001</v>
      </c>
      <c r="T26" s="2">
        <v>190.5</v>
      </c>
      <c r="U26" s="2">
        <v>167.7</v>
      </c>
      <c r="V26" s="2">
        <v>163.6</v>
      </c>
      <c r="W26" s="2">
        <v>167.1</v>
      </c>
      <c r="X26" s="2">
        <v>160.19999999999999</v>
      </c>
      <c r="Y26" s="2">
        <f>AVERAGE(All_India_Index_Upto_April23__14[[#This Row],[Clothing]:[Personal care and effects]])</f>
        <v>110.825</v>
      </c>
      <c r="Z26" s="2">
        <v>163.69999999999999</v>
      </c>
      <c r="AA26" s="25" t="s">
        <v>32</v>
      </c>
      <c r="AB26" s="2">
        <v>161.30000000000001</v>
      </c>
      <c r="AC26" s="10">
        <f>AVERAGE(All_India_Index_Upto_April23__14[[#This Row],[Housing]:[Household goods and services]])</f>
        <v>109.6</v>
      </c>
      <c r="AD26" s="2">
        <v>171.9</v>
      </c>
      <c r="AE26" s="2">
        <v>162.69999999999999</v>
      </c>
      <c r="AF26" s="2">
        <f>AVERAGE(All_India_Index_Upto_April23__14[[#This Row],[Health]:[Recreation and amusement]])</f>
        <v>108</v>
      </c>
      <c r="AG26" s="2">
        <v>157.80000000000001</v>
      </c>
      <c r="AH26" s="2">
        <v>168.5</v>
      </c>
      <c r="AI26" s="2">
        <v>163.80000000000001</v>
      </c>
      <c r="AJ26" s="42">
        <v>164</v>
      </c>
    </row>
    <row r="27" spans="1:36" x14ac:dyDescent="0.25">
      <c r="A27" s="21" t="s">
        <v>33</v>
      </c>
      <c r="B27" s="3">
        <v>2021</v>
      </c>
      <c r="C27" s="9" t="s">
        <v>48</v>
      </c>
      <c r="D27" s="9">
        <f>VLOOKUP(All_India_Index_Upto_April23__14[[#This Row],[Month]],'Data cleaning'!$B$1:$C$13,2,FALSE)</f>
        <v>9</v>
      </c>
      <c r="E27" s="9" t="str">
        <f>All_India_Index_Upto_April23__14[[#This Row],[Year]]&amp;All_India_Index_Upto_April23__14[[#This Row],[month '#]]&amp;All_India_Index_Upto_April23__14[[#This Row],[Sector]]</f>
        <v>20139Urban</v>
      </c>
      <c r="F27" s="3">
        <v>149.30000000000001</v>
      </c>
      <c r="G27" s="3">
        <v>207.4</v>
      </c>
      <c r="H27" s="3">
        <v>174.1</v>
      </c>
      <c r="I27" s="3">
        <v>159.1</v>
      </c>
      <c r="J27" s="3">
        <v>175</v>
      </c>
      <c r="K27" s="3">
        <v>161.19999999999999</v>
      </c>
      <c r="L27" s="3">
        <v>183.5</v>
      </c>
      <c r="M27" s="3">
        <v>164.5</v>
      </c>
      <c r="N27" s="3">
        <v>120.4</v>
      </c>
      <c r="O27" s="3">
        <v>166.2</v>
      </c>
      <c r="P27" s="3">
        <v>154.80000000000001</v>
      </c>
      <c r="Q27" s="3">
        <v>175.1</v>
      </c>
      <c r="R27" s="3">
        <v>167.3</v>
      </c>
      <c r="S27" s="3">
        <f>AVERAGE(All_India_Index_Upto_April23__14[[#This Row],[Cereals and products]:[Food and beverages]])</f>
        <v>115.41538461538462</v>
      </c>
      <c r="T27" s="3">
        <v>196.5</v>
      </c>
      <c r="U27" s="3">
        <v>159.80000000000001</v>
      </c>
      <c r="V27" s="3">
        <v>143.6</v>
      </c>
      <c r="W27" s="3">
        <v>157.4</v>
      </c>
      <c r="X27" s="3">
        <v>159.6</v>
      </c>
      <c r="Y27" s="3">
        <f>AVERAGE(All_India_Index_Upto_April23__14[[#This Row],[Clothing]:[Personal care and effects]])</f>
        <v>109.6</v>
      </c>
      <c r="Z27" s="3">
        <v>160.80000000000001</v>
      </c>
      <c r="AA27" s="24" t="s">
        <v>145</v>
      </c>
      <c r="AB27" s="3">
        <v>153.30000000000001</v>
      </c>
      <c r="AC27" s="9">
        <f>AVERAGE(All_India_Index_Upto_April23__14[[#This Row],[Housing]:[Household goods and services]])</f>
        <v>109.6</v>
      </c>
      <c r="AD27" s="3">
        <v>162.80000000000001</v>
      </c>
      <c r="AE27" s="3">
        <v>153.9</v>
      </c>
      <c r="AF27" s="3">
        <f>AVERAGE(All_India_Index_Upto_April23__14[[#This Row],[Health]:[Recreation and amusement]])</f>
        <v>107.65</v>
      </c>
      <c r="AG27" s="3">
        <v>150.5</v>
      </c>
      <c r="AH27" s="3">
        <v>160.30000000000001</v>
      </c>
      <c r="AI27" s="3">
        <v>156</v>
      </c>
      <c r="AJ27" s="43">
        <v>162.30000000000001</v>
      </c>
    </row>
    <row r="28" spans="1:36" x14ac:dyDescent="0.25">
      <c r="A28" s="22" t="s">
        <v>35</v>
      </c>
      <c r="B28" s="2">
        <v>2021</v>
      </c>
      <c r="C28" s="10" t="s">
        <v>48</v>
      </c>
      <c r="D28" s="10">
        <f>VLOOKUP(All_India_Index_Upto_April23__14[[#This Row],[Month]],'Data cleaning'!$B$1:$C$13,2,FALSE)</f>
        <v>9</v>
      </c>
      <c r="E28" s="10" t="str">
        <f>All_India_Index_Upto_April23__14[[#This Row],[Year]]&amp;All_India_Index_Upto_April23__14[[#This Row],[month '#]]&amp;All_India_Index_Upto_April23__14[[#This Row],[Sector]]</f>
        <v>20139Rural+Urban</v>
      </c>
      <c r="F28" s="2">
        <v>146.6</v>
      </c>
      <c r="G28" s="2">
        <v>204</v>
      </c>
      <c r="H28" s="2">
        <v>172.8</v>
      </c>
      <c r="I28" s="2">
        <v>158.4</v>
      </c>
      <c r="J28" s="2">
        <v>188</v>
      </c>
      <c r="K28" s="2">
        <v>156.69999999999999</v>
      </c>
      <c r="L28" s="2">
        <v>162.30000000000001</v>
      </c>
      <c r="M28" s="2">
        <v>164.1</v>
      </c>
      <c r="N28" s="2">
        <v>119.7</v>
      </c>
      <c r="O28" s="2">
        <v>168.8</v>
      </c>
      <c r="P28" s="2">
        <v>162.69999999999999</v>
      </c>
      <c r="Q28" s="2">
        <v>173.9</v>
      </c>
      <c r="R28" s="2">
        <v>164</v>
      </c>
      <c r="S28" s="2">
        <f>AVERAGE(All_India_Index_Upto_April23__14[[#This Row],[Cereals and products]:[Food and beverages]])</f>
        <v>114.74615384615383</v>
      </c>
      <c r="T28" s="2">
        <v>192.1</v>
      </c>
      <c r="U28" s="2">
        <v>164.6</v>
      </c>
      <c r="V28" s="2">
        <v>155.30000000000001</v>
      </c>
      <c r="W28" s="2">
        <v>163.30000000000001</v>
      </c>
      <c r="X28" s="2">
        <v>160</v>
      </c>
      <c r="Y28" s="2">
        <f>AVERAGE(All_India_Index_Upto_April23__14[[#This Row],[Clothing]:[Personal care and effects]])</f>
        <v>110.325</v>
      </c>
      <c r="Z28" s="2">
        <v>162.6</v>
      </c>
      <c r="AA28" s="25" t="s">
        <v>145</v>
      </c>
      <c r="AB28" s="2">
        <v>157.5</v>
      </c>
      <c r="AC28" s="10">
        <f>AVERAGE(All_India_Index_Upto_April23__14[[#This Row],[Housing]:[Household goods and services]])</f>
        <v>109.6</v>
      </c>
      <c r="AD28" s="2">
        <v>168.4</v>
      </c>
      <c r="AE28" s="2">
        <v>157.69999999999999</v>
      </c>
      <c r="AF28" s="2">
        <f>AVERAGE(All_India_Index_Upto_April23__14[[#This Row],[Health]:[Recreation and amusement]])</f>
        <v>107.8</v>
      </c>
      <c r="AG28" s="2">
        <v>154</v>
      </c>
      <c r="AH28" s="2">
        <v>163.69999999999999</v>
      </c>
      <c r="AI28" s="2">
        <v>160</v>
      </c>
      <c r="AJ28" s="42">
        <v>163.19999999999999</v>
      </c>
    </row>
    <row r="29" spans="1:36" x14ac:dyDescent="0.25">
      <c r="A29" s="21" t="s">
        <v>30</v>
      </c>
      <c r="B29" s="3">
        <v>2021</v>
      </c>
      <c r="C29" s="9" t="s">
        <v>50</v>
      </c>
      <c r="D29" s="9">
        <f>VLOOKUP(All_India_Index_Upto_April23__14[[#This Row],[Month]],'Data cleaning'!$B$1:$C$13,2,FALSE)</f>
        <v>10</v>
      </c>
      <c r="E29" s="9" t="str">
        <f>All_India_Index_Upto_April23__14[[#This Row],[Year]]&amp;All_India_Index_Upto_April23__14[[#This Row],[month '#]]&amp;All_India_Index_Upto_April23__14[[#This Row],[Sector]]</f>
        <v>201310Rural</v>
      </c>
      <c r="F29" s="3">
        <v>146.1</v>
      </c>
      <c r="G29" s="3">
        <v>202.5</v>
      </c>
      <c r="H29" s="3">
        <v>170.1</v>
      </c>
      <c r="I29" s="3">
        <v>158.4</v>
      </c>
      <c r="J29" s="3">
        <v>198.8</v>
      </c>
      <c r="K29" s="3">
        <v>152.6</v>
      </c>
      <c r="L29" s="3">
        <v>170.4</v>
      </c>
      <c r="M29" s="3">
        <v>165.2</v>
      </c>
      <c r="N29" s="3">
        <v>121.6</v>
      </c>
      <c r="O29" s="3">
        <v>170.6</v>
      </c>
      <c r="P29" s="3">
        <v>168.8</v>
      </c>
      <c r="Q29" s="3">
        <v>173.6</v>
      </c>
      <c r="R29" s="3">
        <v>165.5</v>
      </c>
      <c r="S29" s="3">
        <f>AVERAGE(All_India_Index_Upto_April23__14[[#This Row],[Cereals and products]:[Food and beverages]])</f>
        <v>116</v>
      </c>
      <c r="T29" s="3">
        <v>191.2</v>
      </c>
      <c r="U29" s="3">
        <v>168.9</v>
      </c>
      <c r="V29" s="3">
        <v>164.8</v>
      </c>
      <c r="W29" s="3">
        <v>168.3</v>
      </c>
      <c r="X29" s="3">
        <v>161.1</v>
      </c>
      <c r="Y29" s="3">
        <f>AVERAGE(All_India_Index_Upto_April23__14[[#This Row],[Clothing]:[Personal care and effects]])</f>
        <v>111.69999999999999</v>
      </c>
      <c r="Z29" s="3">
        <v>165.5</v>
      </c>
      <c r="AA29" s="24" t="s">
        <v>32</v>
      </c>
      <c r="AB29" s="3">
        <v>162</v>
      </c>
      <c r="AC29" s="9">
        <f>AVERAGE(All_India_Index_Upto_April23__14[[#This Row],[Housing]:[Household goods and services]])</f>
        <v>110.4</v>
      </c>
      <c r="AD29" s="3">
        <v>172.5</v>
      </c>
      <c r="AE29" s="3">
        <v>163.19999999999999</v>
      </c>
      <c r="AF29" s="3">
        <f>AVERAGE(All_India_Index_Upto_April23__14[[#This Row],[Health]:[Recreation and amusement]])</f>
        <v>108.6</v>
      </c>
      <c r="AG29" s="3">
        <v>159.5</v>
      </c>
      <c r="AH29" s="3">
        <v>169</v>
      </c>
      <c r="AI29" s="3">
        <v>164.7</v>
      </c>
      <c r="AJ29" s="43">
        <v>166.3</v>
      </c>
    </row>
    <row r="30" spans="1:36" x14ac:dyDescent="0.25">
      <c r="A30" s="22" t="s">
        <v>33</v>
      </c>
      <c r="B30" s="2">
        <v>2021</v>
      </c>
      <c r="C30" s="10" t="s">
        <v>50</v>
      </c>
      <c r="D30" s="10">
        <f>VLOOKUP(All_India_Index_Upto_April23__14[[#This Row],[Month]],'Data cleaning'!$B$1:$C$13,2,FALSE)</f>
        <v>10</v>
      </c>
      <c r="E30" s="10" t="str">
        <f>All_India_Index_Upto_April23__14[[#This Row],[Year]]&amp;All_India_Index_Upto_April23__14[[#This Row],[month '#]]&amp;All_India_Index_Upto_April23__14[[#This Row],[Sector]]</f>
        <v>201310Urban</v>
      </c>
      <c r="F30" s="2">
        <v>150.1</v>
      </c>
      <c r="G30" s="2">
        <v>208.4</v>
      </c>
      <c r="H30" s="2">
        <v>173</v>
      </c>
      <c r="I30" s="2">
        <v>159.19999999999999</v>
      </c>
      <c r="J30" s="2">
        <v>176.6</v>
      </c>
      <c r="K30" s="2">
        <v>159.30000000000001</v>
      </c>
      <c r="L30" s="2">
        <v>214.4</v>
      </c>
      <c r="M30" s="2">
        <v>165.3</v>
      </c>
      <c r="N30" s="2">
        <v>122.5</v>
      </c>
      <c r="O30" s="2">
        <v>166.8</v>
      </c>
      <c r="P30" s="2">
        <v>155.4</v>
      </c>
      <c r="Q30" s="2">
        <v>175.9</v>
      </c>
      <c r="R30" s="2">
        <v>171.5</v>
      </c>
      <c r="S30" s="2">
        <f>AVERAGE(All_India_Index_Upto_April23__14[[#This Row],[Cereals and products]:[Food and beverages]])</f>
        <v>116.7076923076923</v>
      </c>
      <c r="T30" s="2">
        <v>197</v>
      </c>
      <c r="U30" s="2">
        <v>160.80000000000001</v>
      </c>
      <c r="V30" s="2">
        <v>144.4</v>
      </c>
      <c r="W30" s="2">
        <v>158.30000000000001</v>
      </c>
      <c r="X30" s="2">
        <v>160.30000000000001</v>
      </c>
      <c r="Y30" s="2">
        <f>AVERAGE(All_India_Index_Upto_April23__14[[#This Row],[Clothing]:[Personal care and effects]])</f>
        <v>110.375</v>
      </c>
      <c r="Z30" s="2">
        <v>162.19999999999999</v>
      </c>
      <c r="AA30" s="25" t="s">
        <v>146</v>
      </c>
      <c r="AB30" s="2">
        <v>154.30000000000001</v>
      </c>
      <c r="AC30" s="10">
        <f>AVERAGE(All_India_Index_Upto_April23__14[[#This Row],[Housing]:[Household goods and services]])</f>
        <v>110.2</v>
      </c>
      <c r="AD30" s="2">
        <v>163.5</v>
      </c>
      <c r="AE30" s="2">
        <v>155.1</v>
      </c>
      <c r="AF30" s="2">
        <f>AVERAGE(All_India_Index_Upto_April23__14[[#This Row],[Health]:[Recreation and amusement]])</f>
        <v>108.1</v>
      </c>
      <c r="AG30" s="2">
        <v>152.19999999999999</v>
      </c>
      <c r="AH30" s="2">
        <v>160.30000000000001</v>
      </c>
      <c r="AI30" s="2">
        <v>157</v>
      </c>
      <c r="AJ30" s="42">
        <v>164.6</v>
      </c>
    </row>
    <row r="31" spans="1:36" x14ac:dyDescent="0.25">
      <c r="A31" s="21" t="s">
        <v>35</v>
      </c>
      <c r="B31" s="3">
        <v>2021</v>
      </c>
      <c r="C31" s="9" t="s">
        <v>50</v>
      </c>
      <c r="D31" s="9">
        <f>VLOOKUP(All_India_Index_Upto_April23__14[[#This Row],[Month]],'Data cleaning'!$B$1:$C$13,2,FALSE)</f>
        <v>10</v>
      </c>
      <c r="E31" s="9" t="str">
        <f>All_India_Index_Upto_April23__14[[#This Row],[Year]]&amp;All_India_Index_Upto_April23__14[[#This Row],[month '#]]&amp;All_India_Index_Upto_April23__14[[#This Row],[Sector]]</f>
        <v>201310Rural+Urban</v>
      </c>
      <c r="F31" s="3">
        <v>147.4</v>
      </c>
      <c r="G31" s="3">
        <v>204.6</v>
      </c>
      <c r="H31" s="3">
        <v>171.2</v>
      </c>
      <c r="I31" s="3">
        <v>158.69999999999999</v>
      </c>
      <c r="J31" s="3">
        <v>190.6</v>
      </c>
      <c r="K31" s="3">
        <v>155.69999999999999</v>
      </c>
      <c r="L31" s="3">
        <v>185.3</v>
      </c>
      <c r="M31" s="3">
        <v>165.2</v>
      </c>
      <c r="N31" s="3">
        <v>121.9</v>
      </c>
      <c r="O31" s="3">
        <v>169.3</v>
      </c>
      <c r="P31" s="3">
        <v>163.19999999999999</v>
      </c>
      <c r="Q31" s="3">
        <v>174.7</v>
      </c>
      <c r="R31" s="3">
        <v>167.7</v>
      </c>
      <c r="S31" s="3">
        <f>AVERAGE(All_India_Index_Upto_April23__14[[#This Row],[Cereals and products]:[Food and beverages]])</f>
        <v>116.16923076923079</v>
      </c>
      <c r="T31" s="3">
        <v>192.7</v>
      </c>
      <c r="U31" s="3">
        <v>165.7</v>
      </c>
      <c r="V31" s="3">
        <v>156.30000000000001</v>
      </c>
      <c r="W31" s="3">
        <v>164.3</v>
      </c>
      <c r="X31" s="3">
        <v>160.80000000000001</v>
      </c>
      <c r="Y31" s="3">
        <f>AVERAGE(All_India_Index_Upto_April23__14[[#This Row],[Clothing]:[Personal care and effects]])</f>
        <v>111.15</v>
      </c>
      <c r="Z31" s="3">
        <v>164.2</v>
      </c>
      <c r="AA31" s="24" t="s">
        <v>146</v>
      </c>
      <c r="AB31" s="3">
        <v>158.4</v>
      </c>
      <c r="AC31" s="9">
        <f>AVERAGE(All_India_Index_Upto_April23__14[[#This Row],[Housing]:[Household goods and services]])</f>
        <v>110.3</v>
      </c>
      <c r="AD31" s="3">
        <v>169.1</v>
      </c>
      <c r="AE31" s="3">
        <v>158.6</v>
      </c>
      <c r="AF31" s="3">
        <f>AVERAGE(All_India_Index_Upto_April23__14[[#This Row],[Health]:[Recreation and amusement]])</f>
        <v>108.35</v>
      </c>
      <c r="AG31" s="3">
        <v>155.69999999999999</v>
      </c>
      <c r="AH31" s="3">
        <v>163.9</v>
      </c>
      <c r="AI31" s="3">
        <v>161</v>
      </c>
      <c r="AJ31" s="43">
        <v>165.5</v>
      </c>
    </row>
    <row r="32" spans="1:36" x14ac:dyDescent="0.25">
      <c r="A32" s="22" t="s">
        <v>30</v>
      </c>
      <c r="B32" s="2">
        <v>2021</v>
      </c>
      <c r="C32" s="10" t="s">
        <v>53</v>
      </c>
      <c r="D32" s="10">
        <f>VLOOKUP(All_India_Index_Upto_April23__14[[#This Row],[Month]],'Data cleaning'!$B$1:$C$13,2,FALSE)</f>
        <v>11</v>
      </c>
      <c r="E32" s="10" t="str">
        <f>All_India_Index_Upto_April23__14[[#This Row],[Year]]&amp;All_India_Index_Upto_April23__14[[#This Row],[month '#]]&amp;All_India_Index_Upto_April23__14[[#This Row],[Sector]]</f>
        <v>201311Rural</v>
      </c>
      <c r="F32" s="2">
        <v>146.9</v>
      </c>
      <c r="G32" s="2">
        <v>199.8</v>
      </c>
      <c r="H32" s="2">
        <v>171.5</v>
      </c>
      <c r="I32" s="2">
        <v>159.1</v>
      </c>
      <c r="J32" s="2">
        <v>198.4</v>
      </c>
      <c r="K32" s="2">
        <v>153.19999999999999</v>
      </c>
      <c r="L32" s="2">
        <v>183.9</v>
      </c>
      <c r="M32" s="2">
        <v>165.4</v>
      </c>
      <c r="N32" s="2">
        <v>122.1</v>
      </c>
      <c r="O32" s="2">
        <v>170.8</v>
      </c>
      <c r="P32" s="2">
        <v>169.1</v>
      </c>
      <c r="Q32" s="2">
        <v>174.3</v>
      </c>
      <c r="R32" s="2">
        <v>167.5</v>
      </c>
      <c r="S32" s="2">
        <f>AVERAGE(All_India_Index_Upto_April23__14[[#This Row],[Cereals and products]:[Food and beverages]])</f>
        <v>118.21538461538461</v>
      </c>
      <c r="T32" s="2">
        <v>191.4</v>
      </c>
      <c r="U32" s="2">
        <v>170.4</v>
      </c>
      <c r="V32" s="2">
        <v>166</v>
      </c>
      <c r="W32" s="2">
        <v>169.8</v>
      </c>
      <c r="X32" s="2">
        <v>162.4</v>
      </c>
      <c r="Y32" s="2">
        <f>AVERAGE(All_India_Index_Upto_April23__14[[#This Row],[Clothing]:[Personal care and effects]])</f>
        <v>112.575</v>
      </c>
      <c r="Z32" s="2">
        <v>165.3</v>
      </c>
      <c r="AA32" s="25" t="s">
        <v>32</v>
      </c>
      <c r="AB32" s="2">
        <v>162.9</v>
      </c>
      <c r="AC32" s="10">
        <f>AVERAGE(All_India_Index_Upto_April23__14[[#This Row],[Housing]:[Household goods and services]])</f>
        <v>111.3</v>
      </c>
      <c r="AD32" s="2">
        <v>173.4</v>
      </c>
      <c r="AE32" s="2">
        <v>163.80000000000001</v>
      </c>
      <c r="AF32" s="2">
        <f>AVERAGE(All_India_Index_Upto_April23__14[[#This Row],[Health]:[Recreation and amusement]])</f>
        <v>109.2</v>
      </c>
      <c r="AG32" s="2">
        <v>158.9</v>
      </c>
      <c r="AH32" s="2">
        <v>169.3</v>
      </c>
      <c r="AI32" s="2">
        <v>165.2</v>
      </c>
      <c r="AJ32" s="42">
        <v>167.6</v>
      </c>
    </row>
    <row r="33" spans="1:36" x14ac:dyDescent="0.25">
      <c r="A33" s="21" t="s">
        <v>33</v>
      </c>
      <c r="B33" s="3">
        <v>2021</v>
      </c>
      <c r="C33" s="9" t="s">
        <v>53</v>
      </c>
      <c r="D33" s="9">
        <f>VLOOKUP(All_India_Index_Upto_April23__14[[#This Row],[Month]],'Data cleaning'!$B$1:$C$13,2,FALSE)</f>
        <v>11</v>
      </c>
      <c r="E33" s="9" t="str">
        <f>All_India_Index_Upto_April23__14[[#This Row],[Year]]&amp;All_India_Index_Upto_April23__14[[#This Row],[month '#]]&amp;All_India_Index_Upto_April23__14[[#This Row],[Sector]]</f>
        <v>201311Urban</v>
      </c>
      <c r="F33" s="3">
        <v>151</v>
      </c>
      <c r="G33" s="3">
        <v>204.9</v>
      </c>
      <c r="H33" s="3">
        <v>175.4</v>
      </c>
      <c r="I33" s="3">
        <v>159.6</v>
      </c>
      <c r="J33" s="3">
        <v>175.8</v>
      </c>
      <c r="K33" s="3">
        <v>160.30000000000001</v>
      </c>
      <c r="L33" s="3">
        <v>229.1</v>
      </c>
      <c r="M33" s="3">
        <v>165.1</v>
      </c>
      <c r="N33" s="3">
        <v>123.1</v>
      </c>
      <c r="O33" s="3">
        <v>167.2</v>
      </c>
      <c r="P33" s="3">
        <v>156.1</v>
      </c>
      <c r="Q33" s="3">
        <v>176.8</v>
      </c>
      <c r="R33" s="3">
        <v>173.5</v>
      </c>
      <c r="S33" s="3">
        <f>AVERAGE(All_India_Index_Upto_April23__14[[#This Row],[Cereals and products]:[Food and beverages]])</f>
        <v>118.8153846153846</v>
      </c>
      <c r="T33" s="3">
        <v>197</v>
      </c>
      <c r="U33" s="3">
        <v>162.30000000000001</v>
      </c>
      <c r="V33" s="3">
        <v>145.30000000000001</v>
      </c>
      <c r="W33" s="3">
        <v>159.69999999999999</v>
      </c>
      <c r="X33" s="3">
        <v>161.80000000000001</v>
      </c>
      <c r="Y33" s="3">
        <f>AVERAGE(All_India_Index_Upto_April23__14[[#This Row],[Clothing]:[Personal care and effects]])</f>
        <v>111.17500000000001</v>
      </c>
      <c r="Z33" s="3">
        <v>161.6</v>
      </c>
      <c r="AA33" s="24" t="s">
        <v>147</v>
      </c>
      <c r="AB33" s="3">
        <v>155.19999999999999</v>
      </c>
      <c r="AC33" s="9">
        <f>AVERAGE(All_India_Index_Upto_April23__14[[#This Row],[Housing]:[Household goods and services]])</f>
        <v>110.9</v>
      </c>
      <c r="AD33" s="3">
        <v>164.2</v>
      </c>
      <c r="AE33" s="3">
        <v>156.69999999999999</v>
      </c>
      <c r="AF33" s="3">
        <f>AVERAGE(All_India_Index_Upto_April23__14[[#This Row],[Health]:[Recreation and amusement]])</f>
        <v>108.55</v>
      </c>
      <c r="AG33" s="3">
        <v>151.19999999999999</v>
      </c>
      <c r="AH33" s="3">
        <v>160.80000000000001</v>
      </c>
      <c r="AI33" s="3">
        <v>157.30000000000001</v>
      </c>
      <c r="AJ33" s="43">
        <v>165.6</v>
      </c>
    </row>
    <row r="34" spans="1:36" x14ac:dyDescent="0.25">
      <c r="A34" s="22" t="s">
        <v>35</v>
      </c>
      <c r="B34" s="2">
        <v>2021</v>
      </c>
      <c r="C34" s="10" t="s">
        <v>53</v>
      </c>
      <c r="D34" s="10">
        <f>VLOOKUP(All_India_Index_Upto_April23__14[[#This Row],[Month]],'Data cleaning'!$B$1:$C$13,2,FALSE)</f>
        <v>11</v>
      </c>
      <c r="E34" s="10" t="str">
        <f>All_India_Index_Upto_April23__14[[#This Row],[Year]]&amp;All_India_Index_Upto_April23__14[[#This Row],[month '#]]&amp;All_India_Index_Upto_April23__14[[#This Row],[Sector]]</f>
        <v>201311Rural+Urban</v>
      </c>
      <c r="F34" s="2">
        <v>148.19999999999999</v>
      </c>
      <c r="G34" s="2">
        <v>201.6</v>
      </c>
      <c r="H34" s="2">
        <v>173</v>
      </c>
      <c r="I34" s="2">
        <v>159.30000000000001</v>
      </c>
      <c r="J34" s="2">
        <v>190.1</v>
      </c>
      <c r="K34" s="2">
        <v>156.5</v>
      </c>
      <c r="L34" s="2">
        <v>199.2</v>
      </c>
      <c r="M34" s="2">
        <v>165.3</v>
      </c>
      <c r="N34" s="2">
        <v>122.4</v>
      </c>
      <c r="O34" s="2">
        <v>169.6</v>
      </c>
      <c r="P34" s="2">
        <v>163.69999999999999</v>
      </c>
      <c r="Q34" s="2">
        <v>175.5</v>
      </c>
      <c r="R34" s="2">
        <v>169.7</v>
      </c>
      <c r="S34" s="2">
        <f>AVERAGE(All_India_Index_Upto_April23__14[[#This Row],[Cereals and products]:[Food and beverages]])</f>
        <v>118.36923076923077</v>
      </c>
      <c r="T34" s="2">
        <v>192.9</v>
      </c>
      <c r="U34" s="2">
        <v>167.2</v>
      </c>
      <c r="V34" s="2">
        <v>157.4</v>
      </c>
      <c r="W34" s="2">
        <v>165.8</v>
      </c>
      <c r="X34" s="2">
        <v>162.19999999999999</v>
      </c>
      <c r="Y34" s="2">
        <f>AVERAGE(All_India_Index_Upto_April23__14[[#This Row],[Clothing]:[Personal care and effects]])</f>
        <v>112</v>
      </c>
      <c r="Z34" s="2">
        <v>163.9</v>
      </c>
      <c r="AA34" s="25" t="s">
        <v>147</v>
      </c>
      <c r="AB34" s="2">
        <v>159.30000000000001</v>
      </c>
      <c r="AC34" s="10">
        <f>AVERAGE(All_India_Index_Upto_April23__14[[#This Row],[Housing]:[Household goods and services]])</f>
        <v>111.1</v>
      </c>
      <c r="AD34" s="2">
        <v>169.9</v>
      </c>
      <c r="AE34" s="2">
        <v>159.80000000000001</v>
      </c>
      <c r="AF34" s="2">
        <f>AVERAGE(All_India_Index_Upto_April23__14[[#This Row],[Health]:[Recreation and amusement]])</f>
        <v>108.94999999999999</v>
      </c>
      <c r="AG34" s="2">
        <v>154.80000000000001</v>
      </c>
      <c r="AH34" s="2">
        <v>164.3</v>
      </c>
      <c r="AI34" s="2">
        <v>161.4</v>
      </c>
      <c r="AJ34" s="42">
        <v>166.7</v>
      </c>
    </row>
    <row r="35" spans="1:36" x14ac:dyDescent="0.25">
      <c r="A35" s="21" t="s">
        <v>30</v>
      </c>
      <c r="B35" s="3">
        <v>2021</v>
      </c>
      <c r="C35" s="9" t="s">
        <v>55</v>
      </c>
      <c r="D35" s="9">
        <f>VLOOKUP(All_India_Index_Upto_April23__14[[#This Row],[Month]],'Data cleaning'!$B$1:$C$13,2,FALSE)</f>
        <v>12</v>
      </c>
      <c r="E35" s="9" t="str">
        <f>All_India_Index_Upto_April23__14[[#This Row],[Year]]&amp;All_India_Index_Upto_April23__14[[#This Row],[month '#]]&amp;All_India_Index_Upto_April23__14[[#This Row],[Sector]]</f>
        <v>201312Rural</v>
      </c>
      <c r="F35" s="3">
        <v>147.4</v>
      </c>
      <c r="G35" s="3">
        <v>197</v>
      </c>
      <c r="H35" s="3">
        <v>176.5</v>
      </c>
      <c r="I35" s="3">
        <v>159.80000000000001</v>
      </c>
      <c r="J35" s="3">
        <v>195.8</v>
      </c>
      <c r="K35" s="3">
        <v>152</v>
      </c>
      <c r="L35" s="3">
        <v>172.3</v>
      </c>
      <c r="M35" s="3">
        <v>164.5</v>
      </c>
      <c r="N35" s="3">
        <v>120.6</v>
      </c>
      <c r="O35" s="3">
        <v>171.7</v>
      </c>
      <c r="P35" s="3">
        <v>169.7</v>
      </c>
      <c r="Q35" s="3">
        <v>175.1</v>
      </c>
      <c r="R35" s="3">
        <v>165.8</v>
      </c>
      <c r="S35" s="3">
        <f>AVERAGE(All_India_Index_Upto_April23__14[[#This Row],[Cereals and products]:[Food and beverages]])</f>
        <v>116.07692307692308</v>
      </c>
      <c r="T35" s="3">
        <v>190.8</v>
      </c>
      <c r="U35" s="3">
        <v>171.8</v>
      </c>
      <c r="V35" s="3">
        <v>167.3</v>
      </c>
      <c r="W35" s="3">
        <v>171.2</v>
      </c>
      <c r="X35" s="3">
        <v>162.80000000000001</v>
      </c>
      <c r="Y35" s="3">
        <f>AVERAGE(All_India_Index_Upto_April23__14[[#This Row],[Clothing]:[Personal care and effects]])</f>
        <v>113.35</v>
      </c>
      <c r="Z35" s="3">
        <v>165.6</v>
      </c>
      <c r="AA35" s="24" t="s">
        <v>32</v>
      </c>
      <c r="AB35" s="3">
        <v>163.9</v>
      </c>
      <c r="AC35" s="9">
        <f>AVERAGE(All_India_Index_Upto_April23__14[[#This Row],[Housing]:[Household goods and services]])</f>
        <v>112.1</v>
      </c>
      <c r="AD35" s="3">
        <v>174</v>
      </c>
      <c r="AE35" s="3">
        <v>164.5</v>
      </c>
      <c r="AF35" s="3">
        <f>AVERAGE(All_India_Index_Upto_April23__14[[#This Row],[Health]:[Recreation and amusement]])</f>
        <v>109.65</v>
      </c>
      <c r="AG35" s="3">
        <v>160.1</v>
      </c>
      <c r="AH35" s="3">
        <v>169.7</v>
      </c>
      <c r="AI35" s="3">
        <v>166</v>
      </c>
      <c r="AJ35" s="43">
        <v>167</v>
      </c>
    </row>
    <row r="36" spans="1:36" x14ac:dyDescent="0.25">
      <c r="A36" s="22" t="s">
        <v>33</v>
      </c>
      <c r="B36" s="2">
        <v>2021</v>
      </c>
      <c r="C36" s="10" t="s">
        <v>55</v>
      </c>
      <c r="D36" s="10">
        <f>VLOOKUP(All_India_Index_Upto_April23__14[[#This Row],[Month]],'Data cleaning'!$B$1:$C$13,2,FALSE)</f>
        <v>12</v>
      </c>
      <c r="E36" s="10" t="str">
        <f>All_India_Index_Upto_April23__14[[#This Row],[Year]]&amp;All_India_Index_Upto_April23__14[[#This Row],[month '#]]&amp;All_India_Index_Upto_April23__14[[#This Row],[Sector]]</f>
        <v>201312Urban</v>
      </c>
      <c r="F36" s="2">
        <v>151.6</v>
      </c>
      <c r="G36" s="2">
        <v>202.2</v>
      </c>
      <c r="H36" s="2">
        <v>180</v>
      </c>
      <c r="I36" s="2">
        <v>160</v>
      </c>
      <c r="J36" s="2">
        <v>173.5</v>
      </c>
      <c r="K36" s="2">
        <v>158.30000000000001</v>
      </c>
      <c r="L36" s="2">
        <v>219.5</v>
      </c>
      <c r="M36" s="2">
        <v>164.2</v>
      </c>
      <c r="N36" s="2">
        <v>121.9</v>
      </c>
      <c r="O36" s="2">
        <v>168.2</v>
      </c>
      <c r="P36" s="2">
        <v>156.5</v>
      </c>
      <c r="Q36" s="2">
        <v>178.2</v>
      </c>
      <c r="R36" s="2">
        <v>172.2</v>
      </c>
      <c r="S36" s="2">
        <f>AVERAGE(All_India_Index_Upto_April23__14[[#This Row],[Cereals and products]:[Food and beverages]])</f>
        <v>115.72307692307693</v>
      </c>
      <c r="T36" s="2">
        <v>196.8</v>
      </c>
      <c r="U36" s="2">
        <v>163.30000000000001</v>
      </c>
      <c r="V36" s="2">
        <v>146.69999999999999</v>
      </c>
      <c r="W36" s="2">
        <v>160.69999999999999</v>
      </c>
      <c r="X36" s="2">
        <v>162.4</v>
      </c>
      <c r="Y36" s="2">
        <f>AVERAGE(All_India_Index_Upto_April23__14[[#This Row],[Clothing]:[Personal care and effects]])</f>
        <v>111.625</v>
      </c>
      <c r="Z36" s="2">
        <v>161.69999999999999</v>
      </c>
      <c r="AA36" s="25" t="s">
        <v>148</v>
      </c>
      <c r="AB36" s="2">
        <v>156</v>
      </c>
      <c r="AC36" s="10">
        <f>AVERAGE(All_India_Index_Upto_April23__14[[#This Row],[Housing]:[Household goods and services]])</f>
        <v>111.3</v>
      </c>
      <c r="AD36" s="2">
        <v>165.1</v>
      </c>
      <c r="AE36" s="2">
        <v>157.6</v>
      </c>
      <c r="AF36" s="2">
        <f>AVERAGE(All_India_Index_Upto_April23__14[[#This Row],[Health]:[Recreation and amusement]])</f>
        <v>108.95</v>
      </c>
      <c r="AG36" s="2">
        <v>151.80000000000001</v>
      </c>
      <c r="AH36" s="2">
        <v>160.6</v>
      </c>
      <c r="AI36" s="2">
        <v>157.80000000000001</v>
      </c>
      <c r="AJ36" s="42">
        <v>165.2</v>
      </c>
    </row>
    <row r="37" spans="1:36" x14ac:dyDescent="0.25">
      <c r="A37" s="21" t="s">
        <v>35</v>
      </c>
      <c r="B37" s="3">
        <v>2021</v>
      </c>
      <c r="C37" s="9" t="s">
        <v>55</v>
      </c>
      <c r="D37" s="9">
        <f>VLOOKUP(All_India_Index_Upto_April23__14[[#This Row],[Month]],'Data cleaning'!$B$1:$C$13,2,FALSE)</f>
        <v>12</v>
      </c>
      <c r="E37" s="9" t="str">
        <f>All_India_Index_Upto_April23__14[[#This Row],[Year]]&amp;All_India_Index_Upto_April23__14[[#This Row],[month '#]]&amp;All_India_Index_Upto_April23__14[[#This Row],[Sector]]</f>
        <v>201312Rural+Urban</v>
      </c>
      <c r="F37" s="3">
        <v>148.69999999999999</v>
      </c>
      <c r="G37" s="3">
        <v>198.8</v>
      </c>
      <c r="H37" s="3">
        <v>177.9</v>
      </c>
      <c r="I37" s="3">
        <v>159.9</v>
      </c>
      <c r="J37" s="3">
        <v>187.6</v>
      </c>
      <c r="K37" s="3">
        <v>154.9</v>
      </c>
      <c r="L37" s="3">
        <v>188.3</v>
      </c>
      <c r="M37" s="3">
        <v>164.4</v>
      </c>
      <c r="N37" s="3">
        <v>121</v>
      </c>
      <c r="O37" s="3">
        <v>170.5</v>
      </c>
      <c r="P37" s="3">
        <v>164.2</v>
      </c>
      <c r="Q37" s="3">
        <v>176.5</v>
      </c>
      <c r="R37" s="3">
        <v>168.2</v>
      </c>
      <c r="S37" s="3">
        <f>AVERAGE(All_India_Index_Upto_April23__14[[#This Row],[Cereals and products]:[Food and beverages]])</f>
        <v>115.94615384615386</v>
      </c>
      <c r="T37" s="3">
        <v>192.4</v>
      </c>
      <c r="U37" s="3">
        <v>168.5</v>
      </c>
      <c r="V37" s="3">
        <v>158.69999999999999</v>
      </c>
      <c r="W37" s="3">
        <v>167</v>
      </c>
      <c r="X37" s="3">
        <v>162.6</v>
      </c>
      <c r="Y37" s="3">
        <f>AVERAGE(All_India_Index_Upto_April23__14[[#This Row],[Clothing]:[Personal care and effects]])</f>
        <v>112.65</v>
      </c>
      <c r="Z37" s="3">
        <v>164.1</v>
      </c>
      <c r="AA37" s="24" t="s">
        <v>148</v>
      </c>
      <c r="AB37" s="3">
        <v>160.19999999999999</v>
      </c>
      <c r="AC37" s="9">
        <f>AVERAGE(All_India_Index_Upto_April23__14[[#This Row],[Housing]:[Household goods and services]])</f>
        <v>111.7</v>
      </c>
      <c r="AD37" s="3">
        <v>170.6</v>
      </c>
      <c r="AE37" s="3">
        <v>160.6</v>
      </c>
      <c r="AF37" s="3">
        <f>AVERAGE(All_India_Index_Upto_April23__14[[#This Row],[Health]:[Recreation and amusement]])</f>
        <v>109.35</v>
      </c>
      <c r="AG37" s="3">
        <v>155.69999999999999</v>
      </c>
      <c r="AH37" s="3">
        <v>164.4</v>
      </c>
      <c r="AI37" s="3">
        <v>162</v>
      </c>
      <c r="AJ37" s="43">
        <v>166.2</v>
      </c>
    </row>
    <row r="38" spans="1:36" x14ac:dyDescent="0.25">
      <c r="A38" s="22" t="s">
        <v>30</v>
      </c>
      <c r="B38" s="2">
        <v>2022</v>
      </c>
      <c r="C38" s="10" t="s">
        <v>31</v>
      </c>
      <c r="D38" s="10">
        <f>VLOOKUP(All_India_Index_Upto_April23__14[[#This Row],[Month]],'Data cleaning'!$B$1:$C$13,2,FALSE)</f>
        <v>1</v>
      </c>
      <c r="E38" s="10" t="str">
        <f>All_India_Index_Upto_April23__14[[#This Row],[Year]]&amp;All_India_Index_Upto_April23__14[[#This Row],[month '#]]&amp;All_India_Index_Upto_April23__14[[#This Row],[Sector]]</f>
        <v>20141Rural</v>
      </c>
      <c r="F38" s="2">
        <v>148.30000000000001</v>
      </c>
      <c r="G38" s="2">
        <v>196.9</v>
      </c>
      <c r="H38" s="2">
        <v>178</v>
      </c>
      <c r="I38" s="2">
        <v>160.5</v>
      </c>
      <c r="J38" s="2">
        <v>192.6</v>
      </c>
      <c r="K38" s="2">
        <v>151.19999999999999</v>
      </c>
      <c r="L38" s="2">
        <v>159.19999999999999</v>
      </c>
      <c r="M38" s="2">
        <v>164</v>
      </c>
      <c r="N38" s="2">
        <v>119.3</v>
      </c>
      <c r="O38" s="2">
        <v>173.3</v>
      </c>
      <c r="P38" s="2">
        <v>169.8</v>
      </c>
      <c r="Q38" s="2">
        <v>175.8</v>
      </c>
      <c r="R38" s="2">
        <v>164.1</v>
      </c>
      <c r="S38" s="2">
        <f>AVERAGE(All_India_Index_Upto_April23__14[[#This Row],[Cereals and products]:[Food and beverages]])</f>
        <v>114.35384615384616</v>
      </c>
      <c r="T38" s="2">
        <v>190.7</v>
      </c>
      <c r="U38" s="2">
        <v>173.2</v>
      </c>
      <c r="V38" s="2">
        <v>169.3</v>
      </c>
      <c r="W38" s="2">
        <v>172.7</v>
      </c>
      <c r="X38" s="2">
        <v>163.19999999999999</v>
      </c>
      <c r="Y38" s="2">
        <f>AVERAGE(All_India_Index_Upto_April23__14[[#This Row],[Clothing]:[Personal care and effects]])</f>
        <v>113.875</v>
      </c>
      <c r="Z38" s="2">
        <v>165.8</v>
      </c>
      <c r="AA38" s="25" t="s">
        <v>32</v>
      </c>
      <c r="AB38" s="2">
        <v>164.9</v>
      </c>
      <c r="AC38" s="10">
        <f>AVERAGE(All_India_Index_Upto_April23__14[[#This Row],[Housing]:[Household goods and services]])</f>
        <v>112.6</v>
      </c>
      <c r="AD38" s="2">
        <v>174.7</v>
      </c>
      <c r="AE38" s="2">
        <v>164.9</v>
      </c>
      <c r="AF38" s="2">
        <f>AVERAGE(All_India_Index_Upto_April23__14[[#This Row],[Health]:[Recreation and amusement]])</f>
        <v>110.1</v>
      </c>
      <c r="AG38" s="2">
        <v>160.80000000000001</v>
      </c>
      <c r="AH38" s="2">
        <v>169.9</v>
      </c>
      <c r="AI38" s="2">
        <v>166.6</v>
      </c>
      <c r="AJ38" s="42">
        <v>166.4</v>
      </c>
    </row>
    <row r="39" spans="1:36" x14ac:dyDescent="0.25">
      <c r="A39" s="21" t="s">
        <v>33</v>
      </c>
      <c r="B39" s="3">
        <v>2022</v>
      </c>
      <c r="C39" s="9" t="s">
        <v>31</v>
      </c>
      <c r="D39" s="9">
        <f>VLOOKUP(All_India_Index_Upto_April23__14[[#This Row],[Month]],'Data cleaning'!$B$1:$C$13,2,FALSE)</f>
        <v>1</v>
      </c>
      <c r="E39" s="9" t="str">
        <f>All_India_Index_Upto_April23__14[[#This Row],[Year]]&amp;All_India_Index_Upto_April23__14[[#This Row],[month '#]]&amp;All_India_Index_Upto_April23__14[[#This Row],[Sector]]</f>
        <v>20141Urban</v>
      </c>
      <c r="F39" s="3">
        <v>152.19999999999999</v>
      </c>
      <c r="G39" s="3">
        <v>202.1</v>
      </c>
      <c r="H39" s="3">
        <v>180.1</v>
      </c>
      <c r="I39" s="3">
        <v>160.4</v>
      </c>
      <c r="J39" s="3">
        <v>171</v>
      </c>
      <c r="K39" s="3">
        <v>156.5</v>
      </c>
      <c r="L39" s="3">
        <v>203.6</v>
      </c>
      <c r="M39" s="3">
        <v>163.80000000000001</v>
      </c>
      <c r="N39" s="3">
        <v>121.3</v>
      </c>
      <c r="O39" s="3">
        <v>169.8</v>
      </c>
      <c r="P39" s="3">
        <v>156.6</v>
      </c>
      <c r="Q39" s="3">
        <v>179</v>
      </c>
      <c r="R39" s="3">
        <v>170.3</v>
      </c>
      <c r="S39" s="3">
        <f>AVERAGE(All_India_Index_Upto_April23__14[[#This Row],[Cereals and products]:[Food and beverages]])</f>
        <v>114.17692307692307</v>
      </c>
      <c r="T39" s="3">
        <v>196.4</v>
      </c>
      <c r="U39" s="3">
        <v>164.7</v>
      </c>
      <c r="V39" s="3">
        <v>148.5</v>
      </c>
      <c r="W39" s="3">
        <v>162.19999999999999</v>
      </c>
      <c r="X39" s="3">
        <v>162.80000000000001</v>
      </c>
      <c r="Y39" s="3">
        <f>AVERAGE(All_India_Index_Upto_April23__14[[#This Row],[Clothing]:[Personal care and effects]])</f>
        <v>112.1</v>
      </c>
      <c r="Z39" s="3">
        <v>161.6</v>
      </c>
      <c r="AA39" s="24" t="s">
        <v>149</v>
      </c>
      <c r="AB39" s="3">
        <v>156.80000000000001</v>
      </c>
      <c r="AC39" s="9">
        <f>AVERAGE(All_India_Index_Upto_April23__14[[#This Row],[Housing]:[Household goods and services]])</f>
        <v>111.9</v>
      </c>
      <c r="AD39" s="3">
        <v>166.1</v>
      </c>
      <c r="AE39" s="3">
        <v>158.4</v>
      </c>
      <c r="AF39" s="3">
        <f>AVERAGE(All_India_Index_Upto_April23__14[[#This Row],[Health]:[Recreation and amusement]])</f>
        <v>109.75</v>
      </c>
      <c r="AG39" s="3">
        <v>152.69999999999999</v>
      </c>
      <c r="AH39" s="3">
        <v>161</v>
      </c>
      <c r="AI39" s="3">
        <v>158.6</v>
      </c>
      <c r="AJ39" s="43">
        <v>165</v>
      </c>
    </row>
    <row r="40" spans="1:36" x14ac:dyDescent="0.25">
      <c r="A40" s="22" t="s">
        <v>35</v>
      </c>
      <c r="B40" s="2">
        <v>2022</v>
      </c>
      <c r="C40" s="10" t="s">
        <v>31</v>
      </c>
      <c r="D40" s="10">
        <f>VLOOKUP(All_India_Index_Upto_April23__14[[#This Row],[Month]],'Data cleaning'!$B$1:$C$13,2,FALSE)</f>
        <v>1</v>
      </c>
      <c r="E40" s="10" t="str">
        <f>All_India_Index_Upto_April23__14[[#This Row],[Year]]&amp;All_India_Index_Upto_April23__14[[#This Row],[month '#]]&amp;All_India_Index_Upto_April23__14[[#This Row],[Sector]]</f>
        <v>20141Rural+Urban</v>
      </c>
      <c r="F40" s="2">
        <v>149.5</v>
      </c>
      <c r="G40" s="2">
        <v>198.7</v>
      </c>
      <c r="H40" s="2">
        <v>178.8</v>
      </c>
      <c r="I40" s="2">
        <v>160.5</v>
      </c>
      <c r="J40" s="2">
        <v>184.7</v>
      </c>
      <c r="K40" s="2">
        <v>153.69999999999999</v>
      </c>
      <c r="L40" s="2">
        <v>174.3</v>
      </c>
      <c r="M40" s="2">
        <v>163.9</v>
      </c>
      <c r="N40" s="2">
        <v>120</v>
      </c>
      <c r="O40" s="2">
        <v>172.1</v>
      </c>
      <c r="P40" s="2">
        <v>164.3</v>
      </c>
      <c r="Q40" s="2">
        <v>177.3</v>
      </c>
      <c r="R40" s="2">
        <v>166.4</v>
      </c>
      <c r="S40" s="2">
        <f>AVERAGE(All_India_Index_Upto_April23__14[[#This Row],[Cereals and products]:[Food and beverages]])</f>
        <v>114.29230769230767</v>
      </c>
      <c r="T40" s="2">
        <v>192.2</v>
      </c>
      <c r="U40" s="2">
        <v>169.9</v>
      </c>
      <c r="V40" s="2">
        <v>160.69999999999999</v>
      </c>
      <c r="W40" s="2">
        <v>168.5</v>
      </c>
      <c r="X40" s="2">
        <v>163</v>
      </c>
      <c r="Y40" s="2">
        <f>AVERAGE(All_India_Index_Upto_April23__14[[#This Row],[Clothing]:[Personal care and effects]])</f>
        <v>113.14999999999999</v>
      </c>
      <c r="Z40" s="2">
        <v>164.2</v>
      </c>
      <c r="AA40" s="25" t="s">
        <v>149</v>
      </c>
      <c r="AB40" s="2">
        <v>161.1</v>
      </c>
      <c r="AC40" s="10">
        <f>AVERAGE(All_India_Index_Upto_April23__14[[#This Row],[Housing]:[Household goods and services]])</f>
        <v>112.3</v>
      </c>
      <c r="AD40" s="2">
        <v>171.4</v>
      </c>
      <c r="AE40" s="2">
        <v>161.19999999999999</v>
      </c>
      <c r="AF40" s="2">
        <f>AVERAGE(All_India_Index_Upto_April23__14[[#This Row],[Health]:[Recreation and amusement]])</f>
        <v>110</v>
      </c>
      <c r="AG40" s="2">
        <v>156.5</v>
      </c>
      <c r="AH40" s="2">
        <v>164.7</v>
      </c>
      <c r="AI40" s="2">
        <v>162.69999999999999</v>
      </c>
      <c r="AJ40" s="42">
        <v>165.7</v>
      </c>
    </row>
    <row r="41" spans="1:36" x14ac:dyDescent="0.25">
      <c r="A41" s="21" t="s">
        <v>30</v>
      </c>
      <c r="B41" s="3">
        <v>2022</v>
      </c>
      <c r="C41" s="9" t="s">
        <v>36</v>
      </c>
      <c r="D41" s="9">
        <f>VLOOKUP(All_India_Index_Upto_April23__14[[#This Row],[Month]],'Data cleaning'!$B$1:$C$13,2,FALSE)</f>
        <v>2</v>
      </c>
      <c r="E41" s="9" t="str">
        <f>All_India_Index_Upto_April23__14[[#This Row],[Year]]&amp;All_India_Index_Upto_April23__14[[#This Row],[month '#]]&amp;All_India_Index_Upto_April23__14[[#This Row],[Sector]]</f>
        <v>20142Rural</v>
      </c>
      <c r="F41" s="3">
        <v>148.80000000000001</v>
      </c>
      <c r="G41" s="3">
        <v>198.1</v>
      </c>
      <c r="H41" s="3">
        <v>175.5</v>
      </c>
      <c r="I41" s="3">
        <v>160.69999999999999</v>
      </c>
      <c r="J41" s="3">
        <v>192.6</v>
      </c>
      <c r="K41" s="3">
        <v>151.4</v>
      </c>
      <c r="L41" s="3">
        <v>155.19999999999999</v>
      </c>
      <c r="M41" s="3">
        <v>163.9</v>
      </c>
      <c r="N41" s="3">
        <v>118.1</v>
      </c>
      <c r="O41" s="3">
        <v>175.4</v>
      </c>
      <c r="P41" s="3">
        <v>170.5</v>
      </c>
      <c r="Q41" s="3">
        <v>176.3</v>
      </c>
      <c r="R41" s="3">
        <v>163.9</v>
      </c>
      <c r="S41" s="3">
        <f>AVERAGE(All_India_Index_Upto_April23__14[[#This Row],[Cereals and products]:[Food and beverages]])</f>
        <v>114.01538461538462</v>
      </c>
      <c r="T41" s="3">
        <v>191.5</v>
      </c>
      <c r="U41" s="3">
        <v>174.1</v>
      </c>
      <c r="V41" s="3">
        <v>171</v>
      </c>
      <c r="W41" s="3">
        <v>173.7</v>
      </c>
      <c r="X41" s="3">
        <v>164.5</v>
      </c>
      <c r="Y41" s="3">
        <f>AVERAGE(All_India_Index_Upto_April23__14[[#This Row],[Clothing]:[Personal care and effects]])</f>
        <v>114.25</v>
      </c>
      <c r="Z41" s="3">
        <v>167.4</v>
      </c>
      <c r="AA41" s="24" t="s">
        <v>32</v>
      </c>
      <c r="AB41" s="3">
        <v>165.7</v>
      </c>
      <c r="AC41" s="9">
        <f>AVERAGE(All_India_Index_Upto_April23__14[[#This Row],[Housing]:[Household goods and services]])</f>
        <v>112.9</v>
      </c>
      <c r="AD41" s="3">
        <v>175.3</v>
      </c>
      <c r="AE41" s="3">
        <v>165.5</v>
      </c>
      <c r="AF41" s="3">
        <f>AVERAGE(All_India_Index_Upto_April23__14[[#This Row],[Health]:[Recreation and amusement]])</f>
        <v>110.4</v>
      </c>
      <c r="AG41" s="3">
        <v>161.19999999999999</v>
      </c>
      <c r="AH41" s="3">
        <v>170.3</v>
      </c>
      <c r="AI41" s="3">
        <v>167.3</v>
      </c>
      <c r="AJ41" s="43">
        <v>166.7</v>
      </c>
    </row>
    <row r="42" spans="1:36" x14ac:dyDescent="0.25">
      <c r="A42" s="22" t="s">
        <v>33</v>
      </c>
      <c r="B42" s="2">
        <v>2022</v>
      </c>
      <c r="C42" s="10" t="s">
        <v>36</v>
      </c>
      <c r="D42" s="10">
        <f>VLOOKUP(All_India_Index_Upto_April23__14[[#This Row],[Month]],'Data cleaning'!$B$1:$C$13,2,FALSE)</f>
        <v>2</v>
      </c>
      <c r="E42" s="10" t="str">
        <f>All_India_Index_Upto_April23__14[[#This Row],[Year]]&amp;All_India_Index_Upto_April23__14[[#This Row],[month '#]]&amp;All_India_Index_Upto_April23__14[[#This Row],[Sector]]</f>
        <v>20142Urban</v>
      </c>
      <c r="F42" s="2">
        <v>152.5</v>
      </c>
      <c r="G42" s="2">
        <v>205.2</v>
      </c>
      <c r="H42" s="2">
        <v>176.4</v>
      </c>
      <c r="I42" s="2">
        <v>160.6</v>
      </c>
      <c r="J42" s="2">
        <v>171.5</v>
      </c>
      <c r="K42" s="2">
        <v>156.4</v>
      </c>
      <c r="L42" s="2">
        <v>198</v>
      </c>
      <c r="M42" s="2">
        <v>163.19999999999999</v>
      </c>
      <c r="N42" s="2">
        <v>120.6</v>
      </c>
      <c r="O42" s="2">
        <v>172.2</v>
      </c>
      <c r="P42" s="2">
        <v>156.69999999999999</v>
      </c>
      <c r="Q42" s="2">
        <v>180</v>
      </c>
      <c r="R42" s="2">
        <v>170.2</v>
      </c>
      <c r="S42" s="2">
        <f>AVERAGE(All_India_Index_Upto_April23__14[[#This Row],[Cereals and products]:[Food and beverages]])</f>
        <v>113.53846153846153</v>
      </c>
      <c r="T42" s="2">
        <v>196.5</v>
      </c>
      <c r="U42" s="2">
        <v>165.7</v>
      </c>
      <c r="V42" s="2">
        <v>150.4</v>
      </c>
      <c r="W42" s="2">
        <v>163.4</v>
      </c>
      <c r="X42" s="2">
        <v>164.2</v>
      </c>
      <c r="Y42" s="2">
        <f>AVERAGE(All_India_Index_Upto_April23__14[[#This Row],[Clothing]:[Personal care and effects]])</f>
        <v>112.6</v>
      </c>
      <c r="Z42" s="2">
        <v>163</v>
      </c>
      <c r="AA42" s="25" t="s">
        <v>150</v>
      </c>
      <c r="AB42" s="2">
        <v>157.4</v>
      </c>
      <c r="AC42" s="10">
        <f>AVERAGE(All_India_Index_Upto_April23__14[[#This Row],[Housing]:[Household goods and services]])</f>
        <v>112.6</v>
      </c>
      <c r="AD42" s="2">
        <v>167.2</v>
      </c>
      <c r="AE42" s="2">
        <v>159.5</v>
      </c>
      <c r="AF42" s="2">
        <f>AVERAGE(All_India_Index_Upto_April23__14[[#This Row],[Health]:[Recreation and amusement]])</f>
        <v>110.35</v>
      </c>
      <c r="AG42" s="2">
        <v>153.1</v>
      </c>
      <c r="AH42" s="2">
        <v>162</v>
      </c>
      <c r="AI42" s="2">
        <v>159.4</v>
      </c>
      <c r="AJ42" s="42">
        <v>165.5</v>
      </c>
    </row>
    <row r="43" spans="1:36" x14ac:dyDescent="0.25">
      <c r="A43" s="21" t="s">
        <v>35</v>
      </c>
      <c r="B43" s="3">
        <v>2022</v>
      </c>
      <c r="C43" s="9" t="s">
        <v>36</v>
      </c>
      <c r="D43" s="9">
        <f>VLOOKUP(All_India_Index_Upto_April23__14[[#This Row],[Month]],'Data cleaning'!$B$1:$C$13,2,FALSE)</f>
        <v>2</v>
      </c>
      <c r="E43" s="9" t="str">
        <f>All_India_Index_Upto_April23__14[[#This Row],[Year]]&amp;All_India_Index_Upto_April23__14[[#This Row],[month '#]]&amp;All_India_Index_Upto_April23__14[[#This Row],[Sector]]</f>
        <v>20142Rural+Urban</v>
      </c>
      <c r="F43" s="3">
        <v>150</v>
      </c>
      <c r="G43" s="3">
        <v>200.6</v>
      </c>
      <c r="H43" s="3">
        <v>175.8</v>
      </c>
      <c r="I43" s="3">
        <v>160.69999999999999</v>
      </c>
      <c r="J43" s="3">
        <v>184.9</v>
      </c>
      <c r="K43" s="3">
        <v>153.69999999999999</v>
      </c>
      <c r="L43" s="3">
        <v>169.7</v>
      </c>
      <c r="M43" s="3">
        <v>163.69999999999999</v>
      </c>
      <c r="N43" s="3">
        <v>118.9</v>
      </c>
      <c r="O43" s="3">
        <v>174.3</v>
      </c>
      <c r="P43" s="3">
        <v>164.7</v>
      </c>
      <c r="Q43" s="3">
        <v>178</v>
      </c>
      <c r="R43" s="3">
        <v>166.2</v>
      </c>
      <c r="S43" s="3">
        <f>AVERAGE(All_India_Index_Upto_April23__14[[#This Row],[Cereals and products]:[Food and beverages]])</f>
        <v>113.85384615384615</v>
      </c>
      <c r="T43" s="3">
        <v>192.8</v>
      </c>
      <c r="U43" s="3">
        <v>170.8</v>
      </c>
      <c r="V43" s="3">
        <v>162.4</v>
      </c>
      <c r="W43" s="3">
        <v>169.6</v>
      </c>
      <c r="X43" s="3">
        <v>164.4</v>
      </c>
      <c r="Y43" s="3">
        <f>AVERAGE(All_India_Index_Upto_April23__14[[#This Row],[Clothing]:[Personal care and effects]])</f>
        <v>113.575</v>
      </c>
      <c r="Z43" s="3">
        <v>165.7</v>
      </c>
      <c r="AA43" s="24" t="s">
        <v>150</v>
      </c>
      <c r="AB43" s="3">
        <v>161.80000000000001</v>
      </c>
      <c r="AC43" s="9">
        <f>AVERAGE(All_India_Index_Upto_April23__14[[#This Row],[Housing]:[Household goods and services]])</f>
        <v>112.8</v>
      </c>
      <c r="AD43" s="3">
        <v>172.2</v>
      </c>
      <c r="AE43" s="3">
        <v>162.1</v>
      </c>
      <c r="AF43" s="3">
        <f>AVERAGE(All_India_Index_Upto_April23__14[[#This Row],[Health]:[Recreation and amusement]])</f>
        <v>110.4</v>
      </c>
      <c r="AG43" s="3">
        <v>156.9</v>
      </c>
      <c r="AH43" s="3">
        <v>165.4</v>
      </c>
      <c r="AI43" s="3">
        <v>163.5</v>
      </c>
      <c r="AJ43" s="43">
        <v>166.1</v>
      </c>
    </row>
    <row r="44" spans="1:36" x14ac:dyDescent="0.25">
      <c r="A44" s="22" t="s">
        <v>30</v>
      </c>
      <c r="B44" s="2">
        <v>2022</v>
      </c>
      <c r="C44" s="10" t="s">
        <v>38</v>
      </c>
      <c r="D44" s="10">
        <f>VLOOKUP(All_India_Index_Upto_April23__14[[#This Row],[Month]],'Data cleaning'!$B$1:$C$13,2,FALSE)</f>
        <v>3</v>
      </c>
      <c r="E44" s="10" t="str">
        <f>All_India_Index_Upto_April23__14[[#This Row],[Year]]&amp;All_India_Index_Upto_April23__14[[#This Row],[month '#]]&amp;All_India_Index_Upto_April23__14[[#This Row],[Sector]]</f>
        <v>20143Rural</v>
      </c>
      <c r="F44" s="2">
        <v>150.19999999999999</v>
      </c>
      <c r="G44" s="2">
        <v>208</v>
      </c>
      <c r="H44" s="2">
        <v>167.9</v>
      </c>
      <c r="I44" s="2">
        <v>162</v>
      </c>
      <c r="J44" s="2">
        <v>203.1</v>
      </c>
      <c r="K44" s="2">
        <v>155.9</v>
      </c>
      <c r="L44" s="2">
        <v>155.80000000000001</v>
      </c>
      <c r="M44" s="2">
        <v>164.2</v>
      </c>
      <c r="N44" s="2">
        <v>118.1</v>
      </c>
      <c r="O44" s="2">
        <v>178.7</v>
      </c>
      <c r="P44" s="2">
        <v>171.2</v>
      </c>
      <c r="Q44" s="2">
        <v>177.4</v>
      </c>
      <c r="R44" s="2">
        <v>166.6</v>
      </c>
      <c r="S44" s="2">
        <f>AVERAGE(All_India_Index_Upto_April23__14[[#This Row],[Cereals and products]:[Food and beverages]])</f>
        <v>114.72307692307693</v>
      </c>
      <c r="T44" s="2">
        <v>192.3</v>
      </c>
      <c r="U44" s="2">
        <v>175.4</v>
      </c>
      <c r="V44" s="2">
        <v>173.2</v>
      </c>
      <c r="W44" s="2">
        <v>175.1</v>
      </c>
      <c r="X44" s="2">
        <v>167.4</v>
      </c>
      <c r="Y44" s="2">
        <f>AVERAGE(All_India_Index_Upto_April23__14[[#This Row],[Clothing]:[Personal care and effects]])</f>
        <v>114.625</v>
      </c>
      <c r="Z44" s="2">
        <v>168.9</v>
      </c>
      <c r="AA44" s="25" t="s">
        <v>32</v>
      </c>
      <c r="AB44" s="2">
        <v>166.5</v>
      </c>
      <c r="AC44" s="10">
        <f>AVERAGE(All_India_Index_Upto_April23__14[[#This Row],[Housing]:[Household goods and services]])</f>
        <v>113.4</v>
      </c>
      <c r="AD44" s="2">
        <v>176</v>
      </c>
      <c r="AE44" s="2">
        <v>166.6</v>
      </c>
      <c r="AF44" s="2">
        <f>AVERAGE(All_India_Index_Upto_April23__14[[#This Row],[Health]:[Recreation and amusement]])</f>
        <v>110.80000000000001</v>
      </c>
      <c r="AG44" s="2">
        <v>162</v>
      </c>
      <c r="AH44" s="2">
        <v>170.6</v>
      </c>
      <c r="AI44" s="2">
        <v>168.3</v>
      </c>
      <c r="AJ44" s="42">
        <v>168.7</v>
      </c>
    </row>
    <row r="45" spans="1:36" x14ac:dyDescent="0.25">
      <c r="A45" s="21" t="s">
        <v>33</v>
      </c>
      <c r="B45" s="3">
        <v>2022</v>
      </c>
      <c r="C45" s="9" t="s">
        <v>38</v>
      </c>
      <c r="D45" s="9">
        <f>VLOOKUP(All_India_Index_Upto_April23__14[[#This Row],[Month]],'Data cleaning'!$B$1:$C$13,2,FALSE)</f>
        <v>3</v>
      </c>
      <c r="E45" s="9" t="str">
        <f>All_India_Index_Upto_April23__14[[#This Row],[Year]]&amp;All_India_Index_Upto_April23__14[[#This Row],[month '#]]&amp;All_India_Index_Upto_April23__14[[#This Row],[Sector]]</f>
        <v>20143Urban</v>
      </c>
      <c r="F45" s="3">
        <v>153.69999999999999</v>
      </c>
      <c r="G45" s="3">
        <v>215.8</v>
      </c>
      <c r="H45" s="3">
        <v>167.7</v>
      </c>
      <c r="I45" s="3">
        <v>162.6</v>
      </c>
      <c r="J45" s="3">
        <v>180</v>
      </c>
      <c r="K45" s="3">
        <v>159.6</v>
      </c>
      <c r="L45" s="3">
        <v>188.4</v>
      </c>
      <c r="M45" s="3">
        <v>163.4</v>
      </c>
      <c r="N45" s="3">
        <v>120.3</v>
      </c>
      <c r="O45" s="3">
        <v>174.7</v>
      </c>
      <c r="P45" s="3">
        <v>157.1</v>
      </c>
      <c r="Q45" s="3">
        <v>181.5</v>
      </c>
      <c r="R45" s="3">
        <v>171.5</v>
      </c>
      <c r="S45" s="3">
        <f>AVERAGE(All_India_Index_Upto_April23__14[[#This Row],[Cereals and products]:[Food and beverages]])</f>
        <v>114.07692307692308</v>
      </c>
      <c r="T45" s="3">
        <v>197.5</v>
      </c>
      <c r="U45" s="3">
        <v>167.1</v>
      </c>
      <c r="V45" s="3">
        <v>152.6</v>
      </c>
      <c r="W45" s="3">
        <v>164.9</v>
      </c>
      <c r="X45" s="3">
        <v>166.8</v>
      </c>
      <c r="Y45" s="3">
        <f>AVERAGE(All_India_Index_Upto_April23__14[[#This Row],[Clothing]:[Personal care and effects]])</f>
        <v>113.07499999999999</v>
      </c>
      <c r="Z45" s="3">
        <v>164.5</v>
      </c>
      <c r="AA45" s="24" t="s">
        <v>151</v>
      </c>
      <c r="AB45" s="3">
        <v>158.6</v>
      </c>
      <c r="AC45" s="9">
        <f>AVERAGE(All_India_Index_Upto_April23__14[[#This Row],[Housing]:[Household goods and services]])</f>
        <v>113</v>
      </c>
      <c r="AD45" s="3">
        <v>168.2</v>
      </c>
      <c r="AE45" s="3">
        <v>160.80000000000001</v>
      </c>
      <c r="AF45" s="3">
        <f>AVERAGE(All_India_Index_Upto_April23__14[[#This Row],[Health]:[Recreation and amusement]])</f>
        <v>110.85</v>
      </c>
      <c r="AG45" s="3">
        <v>154.19999999999999</v>
      </c>
      <c r="AH45" s="3">
        <v>162.69999999999999</v>
      </c>
      <c r="AI45" s="3">
        <v>160.6</v>
      </c>
      <c r="AJ45" s="43">
        <v>166.5</v>
      </c>
    </row>
    <row r="46" spans="1:36" x14ac:dyDescent="0.25">
      <c r="A46" s="22" t="s">
        <v>35</v>
      </c>
      <c r="B46" s="2">
        <v>2022</v>
      </c>
      <c r="C46" s="10" t="s">
        <v>38</v>
      </c>
      <c r="D46" s="10">
        <f>VLOOKUP(All_India_Index_Upto_April23__14[[#This Row],[Month]],'Data cleaning'!$B$1:$C$13,2,FALSE)</f>
        <v>3</v>
      </c>
      <c r="E46" s="10" t="str">
        <f>All_India_Index_Upto_April23__14[[#This Row],[Year]]&amp;All_India_Index_Upto_April23__14[[#This Row],[month '#]]&amp;All_India_Index_Upto_April23__14[[#This Row],[Sector]]</f>
        <v>20143Rural+Urban</v>
      </c>
      <c r="F46" s="2">
        <v>151.30000000000001</v>
      </c>
      <c r="G46" s="2">
        <v>210.7</v>
      </c>
      <c r="H46" s="2">
        <v>167.8</v>
      </c>
      <c r="I46" s="2">
        <v>162.19999999999999</v>
      </c>
      <c r="J46" s="2">
        <v>194.6</v>
      </c>
      <c r="K46" s="2">
        <v>157.6</v>
      </c>
      <c r="L46" s="2">
        <v>166.9</v>
      </c>
      <c r="M46" s="2">
        <v>163.9</v>
      </c>
      <c r="N46" s="2">
        <v>118.8</v>
      </c>
      <c r="O46" s="2">
        <v>177.4</v>
      </c>
      <c r="P46" s="2">
        <v>165.3</v>
      </c>
      <c r="Q46" s="2">
        <v>179.3</v>
      </c>
      <c r="R46" s="2">
        <v>168.4</v>
      </c>
      <c r="S46" s="2">
        <f>AVERAGE(All_India_Index_Upto_April23__14[[#This Row],[Cereals and products]:[Food and beverages]])</f>
        <v>114.48461538461537</v>
      </c>
      <c r="T46" s="2">
        <v>193.7</v>
      </c>
      <c r="U46" s="2">
        <v>172.1</v>
      </c>
      <c r="V46" s="2">
        <v>164.6</v>
      </c>
      <c r="W46" s="2">
        <v>171.1</v>
      </c>
      <c r="X46" s="2">
        <v>167.2</v>
      </c>
      <c r="Y46" s="2">
        <f>AVERAGE(All_India_Index_Upto_April23__14[[#This Row],[Clothing]:[Personal care and effects]])</f>
        <v>113.97499999999999</v>
      </c>
      <c r="Z46" s="2">
        <v>167.2</v>
      </c>
      <c r="AA46" s="25" t="s">
        <v>151</v>
      </c>
      <c r="AB46" s="2">
        <v>162.80000000000001</v>
      </c>
      <c r="AC46" s="10">
        <f>AVERAGE(All_India_Index_Upto_April23__14[[#This Row],[Housing]:[Household goods and services]])</f>
        <v>113.2</v>
      </c>
      <c r="AD46" s="2">
        <v>173</v>
      </c>
      <c r="AE46" s="2">
        <v>163.30000000000001</v>
      </c>
      <c r="AF46" s="2">
        <f>AVERAGE(All_India_Index_Upto_April23__14[[#This Row],[Health]:[Recreation and amusement]])</f>
        <v>110.9</v>
      </c>
      <c r="AG46" s="2">
        <v>157.9</v>
      </c>
      <c r="AH46" s="2">
        <v>166</v>
      </c>
      <c r="AI46" s="2">
        <v>164.6</v>
      </c>
      <c r="AJ46" s="42">
        <v>167.7</v>
      </c>
    </row>
    <row r="47" spans="1:36" x14ac:dyDescent="0.25">
      <c r="A47" s="21" t="s">
        <v>30</v>
      </c>
      <c r="B47" s="3">
        <v>2022</v>
      </c>
      <c r="C47" s="9" t="s">
        <v>39</v>
      </c>
      <c r="D47" s="9">
        <f>VLOOKUP(All_India_Index_Upto_April23__14[[#This Row],[Month]],'Data cleaning'!$B$1:$C$13,2,FALSE)</f>
        <v>4</v>
      </c>
      <c r="E47" s="9" t="str">
        <f>All_India_Index_Upto_April23__14[[#This Row],[Year]]&amp;All_India_Index_Upto_April23__14[[#This Row],[month '#]]&amp;All_India_Index_Upto_April23__14[[#This Row],[Sector]]</f>
        <v>20144Rural</v>
      </c>
      <c r="F47" s="3">
        <v>151.80000000000001</v>
      </c>
      <c r="G47" s="3">
        <v>209.7</v>
      </c>
      <c r="H47" s="3">
        <v>164.5</v>
      </c>
      <c r="I47" s="3">
        <v>163.80000000000001</v>
      </c>
      <c r="J47" s="3">
        <v>207.4</v>
      </c>
      <c r="K47" s="3">
        <v>169.7</v>
      </c>
      <c r="L47" s="3">
        <v>153.6</v>
      </c>
      <c r="M47" s="3">
        <v>165.1</v>
      </c>
      <c r="N47" s="3">
        <v>118.2</v>
      </c>
      <c r="O47" s="3">
        <v>182.9</v>
      </c>
      <c r="P47" s="3">
        <v>172.4</v>
      </c>
      <c r="Q47" s="3">
        <v>178.9</v>
      </c>
      <c r="R47" s="3">
        <v>168.6</v>
      </c>
      <c r="S47" s="3">
        <f>AVERAGE(All_India_Index_Upto_April23__14[[#This Row],[Cereals and products]:[Food and beverages]])</f>
        <v>115.70000000000002</v>
      </c>
      <c r="T47" s="3">
        <v>192.8</v>
      </c>
      <c r="U47" s="3">
        <v>177.5</v>
      </c>
      <c r="V47" s="3">
        <v>175.1</v>
      </c>
      <c r="W47" s="3">
        <v>177.1</v>
      </c>
      <c r="X47" s="3">
        <v>169</v>
      </c>
      <c r="Y47" s="3">
        <f>AVERAGE(All_India_Index_Upto_April23__14[[#This Row],[Clothing]:[Personal care and effects]])</f>
        <v>115.22499999999999</v>
      </c>
      <c r="Z47" s="3">
        <v>173.3</v>
      </c>
      <c r="AA47" s="24" t="s">
        <v>32</v>
      </c>
      <c r="AB47" s="3">
        <v>167.7</v>
      </c>
      <c r="AC47" s="9">
        <f>AVERAGE(All_India_Index_Upto_April23__14[[#This Row],[Housing]:[Household goods and services]])</f>
        <v>113.7</v>
      </c>
      <c r="AD47" s="3">
        <v>177</v>
      </c>
      <c r="AE47" s="3">
        <v>167.2</v>
      </c>
      <c r="AF47" s="3">
        <f>AVERAGE(All_India_Index_Upto_April23__14[[#This Row],[Health]:[Recreation and amusement]])</f>
        <v>111.15</v>
      </c>
      <c r="AG47" s="3">
        <v>166.2</v>
      </c>
      <c r="AH47" s="3">
        <v>170.9</v>
      </c>
      <c r="AI47" s="3">
        <v>170.2</v>
      </c>
      <c r="AJ47" s="43">
        <v>170.8</v>
      </c>
    </row>
    <row r="48" spans="1:36" x14ac:dyDescent="0.25">
      <c r="A48" s="22" t="s">
        <v>33</v>
      </c>
      <c r="B48" s="2">
        <v>2022</v>
      </c>
      <c r="C48" s="10" t="s">
        <v>39</v>
      </c>
      <c r="D48" s="10">
        <f>VLOOKUP(All_India_Index_Upto_April23__14[[#This Row],[Month]],'Data cleaning'!$B$1:$C$13,2,FALSE)</f>
        <v>4</v>
      </c>
      <c r="E48" s="10" t="str">
        <f>All_India_Index_Upto_April23__14[[#This Row],[Year]]&amp;All_India_Index_Upto_April23__14[[#This Row],[month '#]]&amp;All_India_Index_Upto_April23__14[[#This Row],[Sector]]</f>
        <v>20144Urban</v>
      </c>
      <c r="F48" s="2">
        <v>155.4</v>
      </c>
      <c r="G48" s="2">
        <v>215.8</v>
      </c>
      <c r="H48" s="2">
        <v>164.6</v>
      </c>
      <c r="I48" s="2">
        <v>164.2</v>
      </c>
      <c r="J48" s="2">
        <v>186</v>
      </c>
      <c r="K48" s="2">
        <v>175.9</v>
      </c>
      <c r="L48" s="2">
        <v>190.7</v>
      </c>
      <c r="M48" s="2">
        <v>164</v>
      </c>
      <c r="N48" s="2">
        <v>120.5</v>
      </c>
      <c r="O48" s="2">
        <v>178</v>
      </c>
      <c r="P48" s="2">
        <v>157.5</v>
      </c>
      <c r="Q48" s="2">
        <v>183.3</v>
      </c>
      <c r="R48" s="2">
        <v>174.5</v>
      </c>
      <c r="S48" s="2">
        <f>AVERAGE(All_India_Index_Upto_April23__14[[#This Row],[Cereals and products]:[Food and beverages]])</f>
        <v>115.69230769230771</v>
      </c>
      <c r="T48" s="2">
        <v>197.1</v>
      </c>
      <c r="U48" s="2">
        <v>168.4</v>
      </c>
      <c r="V48" s="2">
        <v>154.5</v>
      </c>
      <c r="W48" s="2">
        <v>166.3</v>
      </c>
      <c r="X48" s="2">
        <v>168.4</v>
      </c>
      <c r="Y48" s="2">
        <f>AVERAGE(All_India_Index_Upto_April23__14[[#This Row],[Clothing]:[Personal care and effects]])</f>
        <v>113.4</v>
      </c>
      <c r="Z48" s="2">
        <v>170.5</v>
      </c>
      <c r="AA48" s="25" t="s">
        <v>152</v>
      </c>
      <c r="AB48" s="2">
        <v>159.80000000000001</v>
      </c>
      <c r="AC48" s="10">
        <f>AVERAGE(All_India_Index_Upto_April23__14[[#This Row],[Housing]:[Household goods and services]])</f>
        <v>113.4</v>
      </c>
      <c r="AD48" s="2">
        <v>169</v>
      </c>
      <c r="AE48" s="2">
        <v>162.19999999999999</v>
      </c>
      <c r="AF48" s="2">
        <f>AVERAGE(All_India_Index_Upto_April23__14[[#This Row],[Health]:[Recreation and amusement]])</f>
        <v>111.1</v>
      </c>
      <c r="AG48" s="2">
        <v>159.30000000000001</v>
      </c>
      <c r="AH48" s="2">
        <v>164</v>
      </c>
      <c r="AI48" s="2">
        <v>163.1</v>
      </c>
      <c r="AJ48" s="42">
        <v>169.2</v>
      </c>
    </row>
    <row r="49" spans="1:36" x14ac:dyDescent="0.25">
      <c r="A49" s="21" t="s">
        <v>35</v>
      </c>
      <c r="B49" s="3">
        <v>2022</v>
      </c>
      <c r="C49" s="9" t="s">
        <v>39</v>
      </c>
      <c r="D49" s="9">
        <f>VLOOKUP(All_India_Index_Upto_April23__14[[#This Row],[Month]],'Data cleaning'!$B$1:$C$13,2,FALSE)</f>
        <v>4</v>
      </c>
      <c r="E49" s="9" t="str">
        <f>All_India_Index_Upto_April23__14[[#This Row],[Year]]&amp;All_India_Index_Upto_April23__14[[#This Row],[month '#]]&amp;All_India_Index_Upto_April23__14[[#This Row],[Sector]]</f>
        <v>20144Rural+Urban</v>
      </c>
      <c r="F49" s="3">
        <v>152.9</v>
      </c>
      <c r="G49" s="3">
        <v>211.8</v>
      </c>
      <c r="H49" s="3">
        <v>164.5</v>
      </c>
      <c r="I49" s="3">
        <v>163.9</v>
      </c>
      <c r="J49" s="3">
        <v>199.5</v>
      </c>
      <c r="K49" s="3">
        <v>172.6</v>
      </c>
      <c r="L49" s="3">
        <v>166.2</v>
      </c>
      <c r="M49" s="3">
        <v>164.7</v>
      </c>
      <c r="N49" s="3">
        <v>119</v>
      </c>
      <c r="O49" s="3">
        <v>181.3</v>
      </c>
      <c r="P49" s="3">
        <v>166.2</v>
      </c>
      <c r="Q49" s="3">
        <v>180.9</v>
      </c>
      <c r="R49" s="3">
        <v>170.8</v>
      </c>
      <c r="S49" s="3">
        <f>AVERAGE(All_India_Index_Upto_April23__14[[#This Row],[Cereals and products]:[Food and beverages]])</f>
        <v>115.69999999999999</v>
      </c>
      <c r="T49" s="3">
        <v>193.9</v>
      </c>
      <c r="U49" s="3">
        <v>173.9</v>
      </c>
      <c r="V49" s="3">
        <v>166.5</v>
      </c>
      <c r="W49" s="3">
        <v>172.8</v>
      </c>
      <c r="X49" s="3">
        <v>168.8</v>
      </c>
      <c r="Y49" s="3">
        <f>AVERAGE(All_India_Index_Upto_April23__14[[#This Row],[Clothing]:[Personal care and effects]])</f>
        <v>114.5</v>
      </c>
      <c r="Z49" s="3">
        <v>172.2</v>
      </c>
      <c r="AA49" s="24" t="s">
        <v>152</v>
      </c>
      <c r="AB49" s="3">
        <v>164</v>
      </c>
      <c r="AC49" s="9">
        <f>AVERAGE(All_India_Index_Upto_April23__14[[#This Row],[Housing]:[Household goods and services]])</f>
        <v>113.6</v>
      </c>
      <c r="AD49" s="3">
        <v>174</v>
      </c>
      <c r="AE49" s="3">
        <v>164.4</v>
      </c>
      <c r="AF49" s="3">
        <f>AVERAGE(All_India_Index_Upto_April23__14[[#This Row],[Health]:[Recreation and amusement]])</f>
        <v>111.2</v>
      </c>
      <c r="AG49" s="3">
        <v>162.6</v>
      </c>
      <c r="AH49" s="3">
        <v>166.9</v>
      </c>
      <c r="AI49" s="3">
        <v>166.8</v>
      </c>
      <c r="AJ49" s="43">
        <v>170.1</v>
      </c>
    </row>
    <row r="50" spans="1:36" x14ac:dyDescent="0.25">
      <c r="A50" s="22" t="s">
        <v>30</v>
      </c>
      <c r="B50" s="2">
        <v>2022</v>
      </c>
      <c r="C50" s="10" t="s">
        <v>41</v>
      </c>
      <c r="D50" s="10">
        <f>VLOOKUP(All_India_Index_Upto_April23__14[[#This Row],[Month]],'Data cleaning'!$B$1:$C$13,2,FALSE)</f>
        <v>5</v>
      </c>
      <c r="E50" s="10" t="str">
        <f>All_India_Index_Upto_April23__14[[#This Row],[Year]]&amp;All_India_Index_Upto_April23__14[[#This Row],[month '#]]&amp;All_India_Index_Upto_April23__14[[#This Row],[Sector]]</f>
        <v>20145Rural</v>
      </c>
      <c r="F50" s="2">
        <v>152.9</v>
      </c>
      <c r="G50" s="2">
        <v>214.7</v>
      </c>
      <c r="H50" s="2">
        <v>161.4</v>
      </c>
      <c r="I50" s="2">
        <v>164.6</v>
      </c>
      <c r="J50" s="2">
        <v>209.9</v>
      </c>
      <c r="K50" s="2">
        <v>168</v>
      </c>
      <c r="L50" s="2">
        <v>160.4</v>
      </c>
      <c r="M50" s="2">
        <v>165</v>
      </c>
      <c r="N50" s="2">
        <v>118.9</v>
      </c>
      <c r="O50" s="2">
        <v>186.6</v>
      </c>
      <c r="P50" s="2">
        <v>173.2</v>
      </c>
      <c r="Q50" s="2">
        <v>180.4</v>
      </c>
      <c r="R50" s="2">
        <v>170.8</v>
      </c>
      <c r="S50" s="2">
        <f>AVERAGE(All_India_Index_Upto_April23__14[[#This Row],[Cereals and products]:[Food and beverages]])</f>
        <v>116.45384615384614</v>
      </c>
      <c r="T50" s="2">
        <v>192.9</v>
      </c>
      <c r="U50" s="2">
        <v>179.3</v>
      </c>
      <c r="V50" s="2">
        <v>177.2</v>
      </c>
      <c r="W50" s="2">
        <v>179</v>
      </c>
      <c r="X50" s="2">
        <v>168.5</v>
      </c>
      <c r="Y50" s="2">
        <f>AVERAGE(All_India_Index_Upto_April23__14[[#This Row],[Clothing]:[Personal care and effects]])</f>
        <v>115.72499999999999</v>
      </c>
      <c r="Z50" s="2">
        <v>175.3</v>
      </c>
      <c r="AA50" s="25" t="s">
        <v>32</v>
      </c>
      <c r="AB50" s="2">
        <v>168.9</v>
      </c>
      <c r="AC50" s="10">
        <f>AVERAGE(All_India_Index_Upto_April23__14[[#This Row],[Housing]:[Household goods and services]])</f>
        <v>114.1</v>
      </c>
      <c r="AD50" s="2">
        <v>177.7</v>
      </c>
      <c r="AE50" s="2">
        <v>167.6</v>
      </c>
      <c r="AF50" s="2">
        <f>AVERAGE(All_India_Index_Upto_April23__14[[#This Row],[Health]:[Recreation and amusement]])</f>
        <v>111.5</v>
      </c>
      <c r="AG50" s="2">
        <v>167.1</v>
      </c>
      <c r="AH50" s="2">
        <v>171.8</v>
      </c>
      <c r="AI50" s="2">
        <v>170.9</v>
      </c>
      <c r="AJ50" s="42">
        <v>172.5</v>
      </c>
    </row>
    <row r="51" spans="1:36" x14ac:dyDescent="0.25">
      <c r="A51" s="21" t="s">
        <v>33</v>
      </c>
      <c r="B51" s="3">
        <v>2022</v>
      </c>
      <c r="C51" s="9" t="s">
        <v>41</v>
      </c>
      <c r="D51" s="9">
        <f>VLOOKUP(All_India_Index_Upto_April23__14[[#This Row],[Month]],'Data cleaning'!$B$1:$C$13,2,FALSE)</f>
        <v>5</v>
      </c>
      <c r="E51" s="9" t="str">
        <f>All_India_Index_Upto_April23__14[[#This Row],[Year]]&amp;All_India_Index_Upto_April23__14[[#This Row],[month '#]]&amp;All_India_Index_Upto_April23__14[[#This Row],[Sector]]</f>
        <v>20145Urban</v>
      </c>
      <c r="F51" s="3">
        <v>156.69999999999999</v>
      </c>
      <c r="G51" s="3">
        <v>221.2</v>
      </c>
      <c r="H51" s="3">
        <v>164.1</v>
      </c>
      <c r="I51" s="3">
        <v>165.4</v>
      </c>
      <c r="J51" s="3">
        <v>189.5</v>
      </c>
      <c r="K51" s="3">
        <v>174.5</v>
      </c>
      <c r="L51" s="3">
        <v>203.2</v>
      </c>
      <c r="M51" s="3">
        <v>164.1</v>
      </c>
      <c r="N51" s="3">
        <v>121.2</v>
      </c>
      <c r="O51" s="3">
        <v>181.4</v>
      </c>
      <c r="P51" s="3">
        <v>158.5</v>
      </c>
      <c r="Q51" s="3">
        <v>184.9</v>
      </c>
      <c r="R51" s="3">
        <v>177.5</v>
      </c>
      <c r="S51" s="3">
        <f>AVERAGE(All_India_Index_Upto_April23__14[[#This Row],[Cereals and products]:[Food and beverages]])</f>
        <v>117.33076923076925</v>
      </c>
      <c r="T51" s="3">
        <v>197.5</v>
      </c>
      <c r="U51" s="3">
        <v>170</v>
      </c>
      <c r="V51" s="3">
        <v>155.9</v>
      </c>
      <c r="W51" s="3">
        <v>167.8</v>
      </c>
      <c r="X51" s="3">
        <v>168.2</v>
      </c>
      <c r="Y51" s="3">
        <f>AVERAGE(All_India_Index_Upto_April23__14[[#This Row],[Clothing]:[Personal care and effects]])</f>
        <v>113.8</v>
      </c>
      <c r="Z51" s="3">
        <v>173.5</v>
      </c>
      <c r="AA51" s="24" t="s">
        <v>153</v>
      </c>
      <c r="AB51" s="3">
        <v>161.1</v>
      </c>
      <c r="AC51" s="9">
        <f>AVERAGE(All_India_Index_Upto_April23__14[[#This Row],[Housing]:[Household goods and services]])</f>
        <v>114.1</v>
      </c>
      <c r="AD51" s="3">
        <v>170.1</v>
      </c>
      <c r="AE51" s="3">
        <v>163.19999999999999</v>
      </c>
      <c r="AF51" s="3">
        <f>AVERAGE(All_India_Index_Upto_April23__14[[#This Row],[Health]:[Recreation and amusement]])</f>
        <v>111.35</v>
      </c>
      <c r="AG51" s="3">
        <v>159.4</v>
      </c>
      <c r="AH51" s="3">
        <v>165.2</v>
      </c>
      <c r="AI51" s="3">
        <v>163.80000000000001</v>
      </c>
      <c r="AJ51" s="43">
        <v>170.8</v>
      </c>
    </row>
    <row r="52" spans="1:36" x14ac:dyDescent="0.25">
      <c r="A52" s="22" t="s">
        <v>35</v>
      </c>
      <c r="B52" s="2">
        <v>2022</v>
      </c>
      <c r="C52" s="10" t="s">
        <v>41</v>
      </c>
      <c r="D52" s="10">
        <f>VLOOKUP(All_India_Index_Upto_April23__14[[#This Row],[Month]],'Data cleaning'!$B$1:$C$13,2,FALSE)</f>
        <v>5</v>
      </c>
      <c r="E52" s="10" t="str">
        <f>All_India_Index_Upto_April23__14[[#This Row],[Year]]&amp;All_India_Index_Upto_April23__14[[#This Row],[month '#]]&amp;All_India_Index_Upto_April23__14[[#This Row],[Sector]]</f>
        <v>20145Rural+Urban</v>
      </c>
      <c r="F52" s="2">
        <v>154.1</v>
      </c>
      <c r="G52" s="2">
        <v>217</v>
      </c>
      <c r="H52" s="2">
        <v>162.4</v>
      </c>
      <c r="I52" s="2">
        <v>164.9</v>
      </c>
      <c r="J52" s="2">
        <v>202.4</v>
      </c>
      <c r="K52" s="2">
        <v>171</v>
      </c>
      <c r="L52" s="2">
        <v>174.9</v>
      </c>
      <c r="M52" s="2">
        <v>164.7</v>
      </c>
      <c r="N52" s="2">
        <v>119.7</v>
      </c>
      <c r="O52" s="2">
        <v>184.9</v>
      </c>
      <c r="P52" s="2">
        <v>167.1</v>
      </c>
      <c r="Q52" s="2">
        <v>182.5</v>
      </c>
      <c r="R52" s="2">
        <v>173.3</v>
      </c>
      <c r="S52" s="2">
        <f>AVERAGE(All_India_Index_Upto_April23__14[[#This Row],[Cereals and products]:[Food and beverages]])</f>
        <v>116.80769230769235</v>
      </c>
      <c r="T52" s="2">
        <v>194.1</v>
      </c>
      <c r="U52" s="2">
        <v>175.6</v>
      </c>
      <c r="V52" s="2">
        <v>168.4</v>
      </c>
      <c r="W52" s="2">
        <v>174.6</v>
      </c>
      <c r="X52" s="2">
        <v>168.4</v>
      </c>
      <c r="Y52" s="2">
        <f>AVERAGE(All_India_Index_Upto_April23__14[[#This Row],[Clothing]:[Personal care and effects]])</f>
        <v>114.97499999999999</v>
      </c>
      <c r="Z52" s="2">
        <v>174.6</v>
      </c>
      <c r="AA52" s="25" t="s">
        <v>153</v>
      </c>
      <c r="AB52" s="2">
        <v>165.2</v>
      </c>
      <c r="AC52" s="10">
        <f>AVERAGE(All_India_Index_Upto_April23__14[[#This Row],[Housing]:[Household goods and services]])</f>
        <v>114.1</v>
      </c>
      <c r="AD52" s="2">
        <v>174.8</v>
      </c>
      <c r="AE52" s="2">
        <v>165.1</v>
      </c>
      <c r="AF52" s="2">
        <f>AVERAGE(All_India_Index_Upto_April23__14[[#This Row],[Health]:[Recreation and amusement]])</f>
        <v>111.5</v>
      </c>
      <c r="AG52" s="2">
        <v>163</v>
      </c>
      <c r="AH52" s="2">
        <v>167.9</v>
      </c>
      <c r="AI52" s="2">
        <v>167.5</v>
      </c>
      <c r="AJ52" s="42">
        <v>171.7</v>
      </c>
    </row>
    <row r="53" spans="1:36" x14ac:dyDescent="0.25">
      <c r="A53" s="21" t="s">
        <v>30</v>
      </c>
      <c r="B53" s="3">
        <v>2022</v>
      </c>
      <c r="C53" s="9" t="s">
        <v>42</v>
      </c>
      <c r="D53" s="9">
        <f>VLOOKUP(All_India_Index_Upto_April23__14[[#This Row],[Month]],'Data cleaning'!$B$1:$C$13,2,FALSE)</f>
        <v>6</v>
      </c>
      <c r="E53" s="9" t="str">
        <f>All_India_Index_Upto_April23__14[[#This Row],[Year]]&amp;All_India_Index_Upto_April23__14[[#This Row],[month '#]]&amp;All_India_Index_Upto_April23__14[[#This Row],[Sector]]</f>
        <v>20146Rural</v>
      </c>
      <c r="F53" s="3">
        <v>153.80000000000001</v>
      </c>
      <c r="G53" s="3">
        <v>217.2</v>
      </c>
      <c r="H53" s="3">
        <v>169.6</v>
      </c>
      <c r="I53" s="3">
        <v>165.4</v>
      </c>
      <c r="J53" s="3">
        <v>208.1</v>
      </c>
      <c r="K53" s="3">
        <v>165.8</v>
      </c>
      <c r="L53" s="3">
        <v>167.3</v>
      </c>
      <c r="M53" s="3">
        <v>164.6</v>
      </c>
      <c r="N53" s="3">
        <v>119.1</v>
      </c>
      <c r="O53" s="3">
        <v>188.9</v>
      </c>
      <c r="P53" s="3">
        <v>174.2</v>
      </c>
      <c r="Q53" s="3">
        <v>181.9</v>
      </c>
      <c r="R53" s="3">
        <v>172.4</v>
      </c>
      <c r="S53" s="3">
        <f>AVERAGE(All_India_Index_Upto_April23__14[[#This Row],[Cereals and products]:[Food and beverages]])</f>
        <v>117.36153846153844</v>
      </c>
      <c r="T53" s="3">
        <v>192.9</v>
      </c>
      <c r="U53" s="3">
        <v>180.7</v>
      </c>
      <c r="V53" s="3">
        <v>178.7</v>
      </c>
      <c r="W53" s="3">
        <v>180.4</v>
      </c>
      <c r="X53" s="3">
        <v>169.5</v>
      </c>
      <c r="Y53" s="3">
        <f>AVERAGE(All_India_Index_Upto_April23__14[[#This Row],[Clothing]:[Personal care and effects]])</f>
        <v>116.075</v>
      </c>
      <c r="Z53" s="3">
        <v>176.7</v>
      </c>
      <c r="AA53" s="24" t="s">
        <v>32</v>
      </c>
      <c r="AB53" s="3">
        <v>170.3</v>
      </c>
      <c r="AC53" s="9">
        <f>AVERAGE(All_India_Index_Upto_April23__14[[#This Row],[Housing]:[Household goods and services]])</f>
        <v>114.9</v>
      </c>
      <c r="AD53" s="3">
        <v>178.2</v>
      </c>
      <c r="AE53" s="3">
        <v>168</v>
      </c>
      <c r="AF53" s="3">
        <f>AVERAGE(All_India_Index_Upto_April23__14[[#This Row],[Health]:[Recreation and amusement]])</f>
        <v>112.1</v>
      </c>
      <c r="AG53" s="3">
        <v>165.5</v>
      </c>
      <c r="AH53" s="3">
        <v>172.6</v>
      </c>
      <c r="AI53" s="3">
        <v>171</v>
      </c>
      <c r="AJ53" s="43">
        <v>173.6</v>
      </c>
    </row>
    <row r="54" spans="1:36" x14ac:dyDescent="0.25">
      <c r="A54" s="22" t="s">
        <v>33</v>
      </c>
      <c r="B54" s="2">
        <v>2022</v>
      </c>
      <c r="C54" s="10" t="s">
        <v>42</v>
      </c>
      <c r="D54" s="10">
        <f>VLOOKUP(All_India_Index_Upto_April23__14[[#This Row],[Month]],'Data cleaning'!$B$1:$C$13,2,FALSE)</f>
        <v>6</v>
      </c>
      <c r="E54" s="10" t="str">
        <f>All_India_Index_Upto_April23__14[[#This Row],[Year]]&amp;All_India_Index_Upto_April23__14[[#This Row],[month '#]]&amp;All_India_Index_Upto_April23__14[[#This Row],[Sector]]</f>
        <v>20146Urban</v>
      </c>
      <c r="F54" s="2">
        <v>157.5</v>
      </c>
      <c r="G54" s="2">
        <v>223.4</v>
      </c>
      <c r="H54" s="2">
        <v>172.8</v>
      </c>
      <c r="I54" s="2">
        <v>166.4</v>
      </c>
      <c r="J54" s="2">
        <v>188.6</v>
      </c>
      <c r="K54" s="2">
        <v>174.1</v>
      </c>
      <c r="L54" s="2">
        <v>211.5</v>
      </c>
      <c r="M54" s="2">
        <v>163.6</v>
      </c>
      <c r="N54" s="2">
        <v>121.4</v>
      </c>
      <c r="O54" s="2">
        <v>183.5</v>
      </c>
      <c r="P54" s="2">
        <v>159.1</v>
      </c>
      <c r="Q54" s="2">
        <v>186.3</v>
      </c>
      <c r="R54" s="2">
        <v>179.3</v>
      </c>
      <c r="S54" s="2">
        <f>AVERAGE(All_India_Index_Upto_April23__14[[#This Row],[Cereals and products]:[Food and beverages]])</f>
        <v>119</v>
      </c>
      <c r="T54" s="2">
        <v>198.3</v>
      </c>
      <c r="U54" s="2">
        <v>171.6</v>
      </c>
      <c r="V54" s="2">
        <v>157.4</v>
      </c>
      <c r="W54" s="2">
        <v>169.4</v>
      </c>
      <c r="X54" s="2">
        <v>169.2</v>
      </c>
      <c r="Y54" s="2">
        <f>AVERAGE(All_India_Index_Upto_April23__14[[#This Row],[Clothing]:[Personal care and effects]])</f>
        <v>114</v>
      </c>
      <c r="Z54" s="2">
        <v>174.9</v>
      </c>
      <c r="AA54" s="25" t="s">
        <v>154</v>
      </c>
      <c r="AB54" s="2">
        <v>162.1</v>
      </c>
      <c r="AC54" s="10">
        <f>AVERAGE(All_India_Index_Upto_April23__14[[#This Row],[Housing]:[Household goods and services]])</f>
        <v>114.3</v>
      </c>
      <c r="AD54" s="2">
        <v>170.9</v>
      </c>
      <c r="AE54" s="2">
        <v>164.1</v>
      </c>
      <c r="AF54" s="2">
        <f>AVERAGE(All_India_Index_Upto_April23__14[[#This Row],[Health]:[Recreation and amusement]])</f>
        <v>111.6</v>
      </c>
      <c r="AG54" s="2">
        <v>157.19999999999999</v>
      </c>
      <c r="AH54" s="2">
        <v>166.5</v>
      </c>
      <c r="AI54" s="2">
        <v>163.80000000000001</v>
      </c>
      <c r="AJ54" s="42">
        <v>171.4</v>
      </c>
    </row>
    <row r="55" spans="1:36" x14ac:dyDescent="0.25">
      <c r="A55" s="21" t="s">
        <v>35</v>
      </c>
      <c r="B55" s="3">
        <v>2022</v>
      </c>
      <c r="C55" s="9" t="s">
        <v>42</v>
      </c>
      <c r="D55" s="9">
        <f>VLOOKUP(All_India_Index_Upto_April23__14[[#This Row],[Month]],'Data cleaning'!$B$1:$C$13,2,FALSE)</f>
        <v>6</v>
      </c>
      <c r="E55" s="9" t="str">
        <f>All_India_Index_Upto_April23__14[[#This Row],[Year]]&amp;All_India_Index_Upto_April23__14[[#This Row],[month '#]]&amp;All_India_Index_Upto_April23__14[[#This Row],[Sector]]</f>
        <v>20146Rural+Urban</v>
      </c>
      <c r="F55" s="3">
        <v>155</v>
      </c>
      <c r="G55" s="3">
        <v>219.4</v>
      </c>
      <c r="H55" s="3">
        <v>170.8</v>
      </c>
      <c r="I55" s="3">
        <v>165.8</v>
      </c>
      <c r="J55" s="3">
        <v>200.9</v>
      </c>
      <c r="K55" s="3">
        <v>169.7</v>
      </c>
      <c r="L55" s="3">
        <v>182.3</v>
      </c>
      <c r="M55" s="3">
        <v>164.3</v>
      </c>
      <c r="N55" s="3">
        <v>119.9</v>
      </c>
      <c r="O55" s="3">
        <v>187.1</v>
      </c>
      <c r="P55" s="3">
        <v>167.9</v>
      </c>
      <c r="Q55" s="3">
        <v>183.9</v>
      </c>
      <c r="R55" s="3">
        <v>174.9</v>
      </c>
      <c r="S55" s="3">
        <f>AVERAGE(All_India_Index_Upto_April23__14[[#This Row],[Cereals and products]:[Food and beverages]])</f>
        <v>117.9769230769231</v>
      </c>
      <c r="T55" s="3">
        <v>194.3</v>
      </c>
      <c r="U55" s="3">
        <v>177.1</v>
      </c>
      <c r="V55" s="3">
        <v>169.9</v>
      </c>
      <c r="W55" s="3">
        <v>176</v>
      </c>
      <c r="X55" s="3">
        <v>169.4</v>
      </c>
      <c r="Y55" s="3">
        <f>AVERAGE(All_India_Index_Upto_April23__14[[#This Row],[Clothing]:[Personal care and effects]])</f>
        <v>115.25</v>
      </c>
      <c r="Z55" s="3">
        <v>176</v>
      </c>
      <c r="AA55" s="24" t="s">
        <v>154</v>
      </c>
      <c r="AB55" s="3">
        <v>166.4</v>
      </c>
      <c r="AC55" s="9">
        <f>AVERAGE(All_India_Index_Upto_April23__14[[#This Row],[Housing]:[Household goods and services]])</f>
        <v>114.6</v>
      </c>
      <c r="AD55" s="3">
        <v>175.4</v>
      </c>
      <c r="AE55" s="3">
        <v>165.8</v>
      </c>
      <c r="AF55" s="3">
        <f>AVERAGE(All_India_Index_Upto_April23__14[[#This Row],[Health]:[Recreation and amusement]])</f>
        <v>111.94999999999999</v>
      </c>
      <c r="AG55" s="3">
        <v>161.1</v>
      </c>
      <c r="AH55" s="3">
        <v>169</v>
      </c>
      <c r="AI55" s="3">
        <v>167.5</v>
      </c>
      <c r="AJ55" s="43">
        <v>172.6</v>
      </c>
    </row>
    <row r="56" spans="1:36" x14ac:dyDescent="0.25">
      <c r="A56" s="22" t="s">
        <v>30</v>
      </c>
      <c r="B56" s="2">
        <v>2022</v>
      </c>
      <c r="C56" s="10" t="s">
        <v>44</v>
      </c>
      <c r="D56" s="10">
        <f>VLOOKUP(All_India_Index_Upto_April23__14[[#This Row],[Month]],'Data cleaning'!$B$1:$C$13,2,FALSE)</f>
        <v>7</v>
      </c>
      <c r="E56" s="10" t="str">
        <f>All_India_Index_Upto_April23__14[[#This Row],[Year]]&amp;All_India_Index_Upto_April23__14[[#This Row],[month '#]]&amp;All_India_Index_Upto_April23__14[[#This Row],[Sector]]</f>
        <v>20147Rural</v>
      </c>
      <c r="F56" s="2">
        <v>155.19999999999999</v>
      </c>
      <c r="G56" s="2">
        <v>210.8</v>
      </c>
      <c r="H56" s="2">
        <v>174.3</v>
      </c>
      <c r="I56" s="2">
        <v>166.3</v>
      </c>
      <c r="J56" s="2">
        <v>202.2</v>
      </c>
      <c r="K56" s="2">
        <v>169.6</v>
      </c>
      <c r="L56" s="2">
        <v>168.6</v>
      </c>
      <c r="M56" s="2">
        <v>164.4</v>
      </c>
      <c r="N56" s="2">
        <v>119.2</v>
      </c>
      <c r="O56" s="2">
        <v>191.8</v>
      </c>
      <c r="P56" s="2">
        <v>174.5</v>
      </c>
      <c r="Q56" s="2">
        <v>183.1</v>
      </c>
      <c r="R56" s="2">
        <v>172.5</v>
      </c>
      <c r="S56" s="2">
        <f>AVERAGE(All_India_Index_Upto_April23__14[[#This Row],[Cereals and products]:[Food and beverages]])</f>
        <v>120.24615384615385</v>
      </c>
      <c r="T56" s="2">
        <v>193.2</v>
      </c>
      <c r="U56" s="2">
        <v>182</v>
      </c>
      <c r="V56" s="2">
        <v>180.3</v>
      </c>
      <c r="W56" s="2">
        <v>181.7</v>
      </c>
      <c r="X56" s="2">
        <v>169.7</v>
      </c>
      <c r="Y56" s="2">
        <f>AVERAGE(All_India_Index_Upto_April23__14[[#This Row],[Clothing]:[Personal care and effects]])</f>
        <v>117.02500000000001</v>
      </c>
      <c r="Z56" s="2">
        <v>179.6</v>
      </c>
      <c r="AA56" s="25" t="s">
        <v>32</v>
      </c>
      <c r="AB56" s="2">
        <v>171.3</v>
      </c>
      <c r="AC56" s="10">
        <f>AVERAGE(All_India_Index_Upto_April23__14[[#This Row],[Housing]:[Household goods and services]])</f>
        <v>115.4</v>
      </c>
      <c r="AD56" s="2">
        <v>178.8</v>
      </c>
      <c r="AE56" s="2">
        <v>168.6</v>
      </c>
      <c r="AF56" s="2">
        <f>AVERAGE(All_India_Index_Upto_April23__14[[#This Row],[Health]:[Recreation and amusement]])</f>
        <v>112.6</v>
      </c>
      <c r="AG56" s="2">
        <v>166.3</v>
      </c>
      <c r="AH56" s="2">
        <v>174.7</v>
      </c>
      <c r="AI56" s="2">
        <v>171.8</v>
      </c>
      <c r="AJ56" s="42">
        <v>174.3</v>
      </c>
    </row>
    <row r="57" spans="1:36" x14ac:dyDescent="0.25">
      <c r="A57" s="21" t="s">
        <v>33</v>
      </c>
      <c r="B57" s="3">
        <v>2022</v>
      </c>
      <c r="C57" s="9" t="s">
        <v>44</v>
      </c>
      <c r="D57" s="9">
        <f>VLOOKUP(All_India_Index_Upto_April23__14[[#This Row],[Month]],'Data cleaning'!$B$1:$C$13,2,FALSE)</f>
        <v>7</v>
      </c>
      <c r="E57" s="9" t="str">
        <f>All_India_Index_Upto_April23__14[[#This Row],[Year]]&amp;All_India_Index_Upto_April23__14[[#This Row],[month '#]]&amp;All_India_Index_Upto_April23__14[[#This Row],[Sector]]</f>
        <v>20147Urban</v>
      </c>
      <c r="F57" s="3">
        <v>159.30000000000001</v>
      </c>
      <c r="G57" s="3">
        <v>217.1</v>
      </c>
      <c r="H57" s="3">
        <v>176.6</v>
      </c>
      <c r="I57" s="3">
        <v>167.1</v>
      </c>
      <c r="J57" s="3">
        <v>184.8</v>
      </c>
      <c r="K57" s="3">
        <v>179.5</v>
      </c>
      <c r="L57" s="3">
        <v>208.5</v>
      </c>
      <c r="M57" s="3">
        <v>164</v>
      </c>
      <c r="N57" s="3">
        <v>121.5</v>
      </c>
      <c r="O57" s="3">
        <v>186.3</v>
      </c>
      <c r="P57" s="3">
        <v>159.80000000000001</v>
      </c>
      <c r="Q57" s="3">
        <v>187.7</v>
      </c>
      <c r="R57" s="3">
        <v>179.4</v>
      </c>
      <c r="S57" s="3">
        <f>AVERAGE(All_India_Index_Upto_April23__14[[#This Row],[Cereals and products]:[Food and beverages]])</f>
        <v>123.03846153846153</v>
      </c>
      <c r="T57" s="3">
        <v>198.6</v>
      </c>
      <c r="U57" s="3">
        <v>172.7</v>
      </c>
      <c r="V57" s="3">
        <v>158.69999999999999</v>
      </c>
      <c r="W57" s="3">
        <v>170.6</v>
      </c>
      <c r="X57" s="3">
        <v>169.8</v>
      </c>
      <c r="Y57" s="3">
        <f>AVERAGE(All_India_Index_Upto_April23__14[[#This Row],[Clothing]:[Personal care and effects]])</f>
        <v>114.675</v>
      </c>
      <c r="Z57" s="3">
        <v>179.5</v>
      </c>
      <c r="AA57" s="24" t="s">
        <v>155</v>
      </c>
      <c r="AB57" s="3">
        <v>163.1</v>
      </c>
      <c r="AC57" s="9">
        <f>AVERAGE(All_India_Index_Upto_April23__14[[#This Row],[Housing]:[Household goods and services]])</f>
        <v>114.9</v>
      </c>
      <c r="AD57" s="3">
        <v>171.7</v>
      </c>
      <c r="AE57" s="3">
        <v>164.6</v>
      </c>
      <c r="AF57" s="3">
        <f>AVERAGE(All_India_Index_Upto_April23__14[[#This Row],[Health]:[Recreation and amusement]])</f>
        <v>111.95</v>
      </c>
      <c r="AG57" s="3">
        <v>157.4</v>
      </c>
      <c r="AH57" s="3">
        <v>169.1</v>
      </c>
      <c r="AI57" s="3">
        <v>164.7</v>
      </c>
      <c r="AJ57" s="43">
        <v>172.3</v>
      </c>
    </row>
    <row r="58" spans="1:36" x14ac:dyDescent="0.25">
      <c r="A58" s="22" t="s">
        <v>35</v>
      </c>
      <c r="B58" s="2">
        <v>2022</v>
      </c>
      <c r="C58" s="10" t="s">
        <v>44</v>
      </c>
      <c r="D58" s="10">
        <f>VLOOKUP(All_India_Index_Upto_April23__14[[#This Row],[Month]],'Data cleaning'!$B$1:$C$13,2,FALSE)</f>
        <v>7</v>
      </c>
      <c r="E58" s="10" t="str">
        <f>All_India_Index_Upto_April23__14[[#This Row],[Year]]&amp;All_India_Index_Upto_April23__14[[#This Row],[month '#]]&amp;All_India_Index_Upto_April23__14[[#This Row],[Sector]]</f>
        <v>20147Rural+Urban</v>
      </c>
      <c r="F58" s="2">
        <v>156.5</v>
      </c>
      <c r="G58" s="2">
        <v>213</v>
      </c>
      <c r="H58" s="2">
        <v>175.2</v>
      </c>
      <c r="I58" s="2">
        <v>166.6</v>
      </c>
      <c r="J58" s="2">
        <v>195.8</v>
      </c>
      <c r="K58" s="2">
        <v>174.2</v>
      </c>
      <c r="L58" s="2">
        <v>182.1</v>
      </c>
      <c r="M58" s="2">
        <v>164.3</v>
      </c>
      <c r="N58" s="2">
        <v>120</v>
      </c>
      <c r="O58" s="2">
        <v>190</v>
      </c>
      <c r="P58" s="2">
        <v>168.4</v>
      </c>
      <c r="Q58" s="2">
        <v>185.2</v>
      </c>
      <c r="R58" s="2">
        <v>175</v>
      </c>
      <c r="S58" s="2">
        <f>AVERAGE(All_India_Index_Upto_April23__14[[#This Row],[Cereals and products]:[Food and beverages]])</f>
        <v>121.25384615384615</v>
      </c>
      <c r="T58" s="2">
        <v>194.6</v>
      </c>
      <c r="U58" s="2">
        <v>178.3</v>
      </c>
      <c r="V58" s="2">
        <v>171.3</v>
      </c>
      <c r="W58" s="2">
        <v>177.3</v>
      </c>
      <c r="X58" s="2">
        <v>169.7</v>
      </c>
      <c r="Y58" s="2">
        <f>AVERAGE(All_India_Index_Upto_April23__14[[#This Row],[Clothing]:[Personal care and effects]])</f>
        <v>116.05</v>
      </c>
      <c r="Z58" s="2">
        <v>179.6</v>
      </c>
      <c r="AA58" s="25" t="s">
        <v>155</v>
      </c>
      <c r="AB58" s="2">
        <v>167.4</v>
      </c>
      <c r="AC58" s="10">
        <f>AVERAGE(All_India_Index_Upto_April23__14[[#This Row],[Housing]:[Household goods and services]])</f>
        <v>115.2</v>
      </c>
      <c r="AD58" s="2">
        <v>176.1</v>
      </c>
      <c r="AE58" s="2">
        <v>166.3</v>
      </c>
      <c r="AF58" s="2">
        <f>AVERAGE(All_India_Index_Upto_April23__14[[#This Row],[Health]:[Recreation and amusement]])</f>
        <v>112.4</v>
      </c>
      <c r="AG58" s="2">
        <v>161.6</v>
      </c>
      <c r="AH58" s="2">
        <v>171.4</v>
      </c>
      <c r="AI58" s="2">
        <v>168.4</v>
      </c>
      <c r="AJ58" s="42">
        <v>173.4</v>
      </c>
    </row>
    <row r="59" spans="1:36" x14ac:dyDescent="0.25">
      <c r="A59" s="21" t="s">
        <v>30</v>
      </c>
      <c r="B59" s="3">
        <v>2022</v>
      </c>
      <c r="C59" s="9" t="s">
        <v>46</v>
      </c>
      <c r="D59" s="9">
        <f>VLOOKUP(All_India_Index_Upto_April23__14[[#This Row],[Month]],'Data cleaning'!$B$1:$C$13,2,FALSE)</f>
        <v>8</v>
      </c>
      <c r="E59" s="9" t="str">
        <f>All_India_Index_Upto_April23__14[[#This Row],[Year]]&amp;All_India_Index_Upto_April23__14[[#This Row],[month '#]]&amp;All_India_Index_Upto_April23__14[[#This Row],[Sector]]</f>
        <v>20148Rural</v>
      </c>
      <c r="F59" s="3">
        <v>159.5</v>
      </c>
      <c r="G59" s="3">
        <v>204.1</v>
      </c>
      <c r="H59" s="3">
        <v>168.3</v>
      </c>
      <c r="I59" s="3">
        <v>167.9</v>
      </c>
      <c r="J59" s="3">
        <v>198.1</v>
      </c>
      <c r="K59" s="3">
        <v>169.2</v>
      </c>
      <c r="L59" s="3">
        <v>173.1</v>
      </c>
      <c r="M59" s="3">
        <v>167.1</v>
      </c>
      <c r="N59" s="3">
        <v>120.2</v>
      </c>
      <c r="O59" s="3">
        <v>195.6</v>
      </c>
      <c r="P59" s="3">
        <v>174.8</v>
      </c>
      <c r="Q59" s="3">
        <v>184</v>
      </c>
      <c r="R59" s="3">
        <v>173.9</v>
      </c>
      <c r="S59" s="3">
        <f>AVERAGE(All_India_Index_Upto_April23__14[[#This Row],[Cereals and products]:[Food and beverages]])</f>
        <v>121.71538461538459</v>
      </c>
      <c r="T59" s="3">
        <v>193.7</v>
      </c>
      <c r="U59" s="3">
        <v>183.2</v>
      </c>
      <c r="V59" s="3">
        <v>181.7</v>
      </c>
      <c r="W59" s="3">
        <v>183</v>
      </c>
      <c r="X59" s="3">
        <v>171.1</v>
      </c>
      <c r="Y59" s="3">
        <f>AVERAGE(All_India_Index_Upto_April23__14[[#This Row],[Clothing]:[Personal care and effects]])</f>
        <v>117.44999999999999</v>
      </c>
      <c r="Z59" s="3">
        <v>179.1</v>
      </c>
      <c r="AA59" s="24" t="s">
        <v>32</v>
      </c>
      <c r="AB59" s="3">
        <v>172.3</v>
      </c>
      <c r="AC59" s="9">
        <f>AVERAGE(All_India_Index_Upto_April23__14[[#This Row],[Housing]:[Household goods and services]])</f>
        <v>115.9</v>
      </c>
      <c r="AD59" s="3">
        <v>179.4</v>
      </c>
      <c r="AE59" s="3">
        <v>169.3</v>
      </c>
      <c r="AF59" s="3">
        <f>AVERAGE(All_India_Index_Upto_April23__14[[#This Row],[Health]:[Recreation and amusement]])</f>
        <v>113.1</v>
      </c>
      <c r="AG59" s="3">
        <v>166.6</v>
      </c>
      <c r="AH59" s="3">
        <v>175.7</v>
      </c>
      <c r="AI59" s="3">
        <v>172.6</v>
      </c>
      <c r="AJ59" s="43">
        <v>175.3</v>
      </c>
    </row>
    <row r="60" spans="1:36" x14ac:dyDescent="0.25">
      <c r="A60" s="22" t="s">
        <v>33</v>
      </c>
      <c r="B60" s="2">
        <v>2022</v>
      </c>
      <c r="C60" s="10" t="s">
        <v>46</v>
      </c>
      <c r="D60" s="10">
        <f>VLOOKUP(All_India_Index_Upto_April23__14[[#This Row],[Month]],'Data cleaning'!$B$1:$C$13,2,FALSE)</f>
        <v>8</v>
      </c>
      <c r="E60" s="10" t="str">
        <f>All_India_Index_Upto_April23__14[[#This Row],[Year]]&amp;All_India_Index_Upto_April23__14[[#This Row],[month '#]]&amp;All_India_Index_Upto_April23__14[[#This Row],[Sector]]</f>
        <v>20148Urban</v>
      </c>
      <c r="F60" s="2">
        <v>162.1</v>
      </c>
      <c r="G60" s="2">
        <v>210.9</v>
      </c>
      <c r="H60" s="2">
        <v>170.6</v>
      </c>
      <c r="I60" s="2">
        <v>168.4</v>
      </c>
      <c r="J60" s="2">
        <v>182.5</v>
      </c>
      <c r="K60" s="2">
        <v>177.1</v>
      </c>
      <c r="L60" s="2">
        <v>213.1</v>
      </c>
      <c r="M60" s="2">
        <v>167.3</v>
      </c>
      <c r="N60" s="2">
        <v>122.2</v>
      </c>
      <c r="O60" s="2">
        <v>189.7</v>
      </c>
      <c r="P60" s="2">
        <v>160.5</v>
      </c>
      <c r="Q60" s="2">
        <v>188.9</v>
      </c>
      <c r="R60" s="2">
        <v>180.4</v>
      </c>
      <c r="S60" s="2">
        <f>AVERAGE(All_India_Index_Upto_April23__14[[#This Row],[Cereals and products]:[Food and beverages]])</f>
        <v>124.38461538461539</v>
      </c>
      <c r="T60" s="2">
        <v>198.7</v>
      </c>
      <c r="U60" s="2">
        <v>173.7</v>
      </c>
      <c r="V60" s="2">
        <v>160</v>
      </c>
      <c r="W60" s="2">
        <v>171.6</v>
      </c>
      <c r="X60" s="2">
        <v>171.4</v>
      </c>
      <c r="Y60" s="2">
        <f>AVERAGE(All_India_Index_Upto_April23__14[[#This Row],[Clothing]:[Personal care and effects]])</f>
        <v>115.27500000000001</v>
      </c>
      <c r="Z60" s="2">
        <v>178.4</v>
      </c>
      <c r="AA60" s="25" t="s">
        <v>156</v>
      </c>
      <c r="AB60" s="2">
        <v>164.2</v>
      </c>
      <c r="AC60" s="10">
        <f>AVERAGE(All_India_Index_Upto_April23__14[[#This Row],[Housing]:[Household goods and services]])</f>
        <v>115.3</v>
      </c>
      <c r="AD60" s="2">
        <v>172.6</v>
      </c>
      <c r="AE60" s="2">
        <v>165.1</v>
      </c>
      <c r="AF60" s="2">
        <f>AVERAGE(All_India_Index_Upto_April23__14[[#This Row],[Health]:[Recreation and amusement]])</f>
        <v>112.55000000000001</v>
      </c>
      <c r="AG60" s="2">
        <v>157.69999999999999</v>
      </c>
      <c r="AH60" s="2">
        <v>169.9</v>
      </c>
      <c r="AI60" s="2">
        <v>165.4</v>
      </c>
      <c r="AJ60" s="42">
        <v>173.1</v>
      </c>
    </row>
    <row r="61" spans="1:36" x14ac:dyDescent="0.25">
      <c r="A61" s="21" t="s">
        <v>35</v>
      </c>
      <c r="B61" s="3">
        <v>2022</v>
      </c>
      <c r="C61" s="9" t="s">
        <v>46</v>
      </c>
      <c r="D61" s="9">
        <f>VLOOKUP(All_India_Index_Upto_April23__14[[#This Row],[Month]],'Data cleaning'!$B$1:$C$13,2,FALSE)</f>
        <v>8</v>
      </c>
      <c r="E61" s="9" t="str">
        <f>All_India_Index_Upto_April23__14[[#This Row],[Year]]&amp;All_India_Index_Upto_April23__14[[#This Row],[month '#]]&amp;All_India_Index_Upto_April23__14[[#This Row],[Sector]]</f>
        <v>20148Rural+Urban</v>
      </c>
      <c r="F61" s="3">
        <v>160.30000000000001</v>
      </c>
      <c r="G61" s="3">
        <v>206.5</v>
      </c>
      <c r="H61" s="3">
        <v>169.2</v>
      </c>
      <c r="I61" s="3">
        <v>168.1</v>
      </c>
      <c r="J61" s="3">
        <v>192.4</v>
      </c>
      <c r="K61" s="3">
        <v>172.9</v>
      </c>
      <c r="L61" s="3">
        <v>186.7</v>
      </c>
      <c r="M61" s="3">
        <v>167.2</v>
      </c>
      <c r="N61" s="3">
        <v>120.9</v>
      </c>
      <c r="O61" s="3">
        <v>193.6</v>
      </c>
      <c r="P61" s="3">
        <v>168.8</v>
      </c>
      <c r="Q61" s="3">
        <v>186.3</v>
      </c>
      <c r="R61" s="3">
        <v>176.3</v>
      </c>
      <c r="S61" s="3">
        <f>AVERAGE(All_India_Index_Upto_April23__14[[#This Row],[Cereals and products]:[Food and beverages]])</f>
        <v>122.65384615384613</v>
      </c>
      <c r="T61" s="3">
        <v>195</v>
      </c>
      <c r="U61" s="3">
        <v>179.5</v>
      </c>
      <c r="V61" s="3">
        <v>172.7</v>
      </c>
      <c r="W61" s="3">
        <v>178.5</v>
      </c>
      <c r="X61" s="3">
        <v>171.2</v>
      </c>
      <c r="Y61" s="3">
        <f>AVERAGE(All_India_Index_Upto_April23__14[[#This Row],[Clothing]:[Personal care and effects]])</f>
        <v>116.57499999999999</v>
      </c>
      <c r="Z61" s="3">
        <v>178.8</v>
      </c>
      <c r="AA61" s="24" t="s">
        <v>156</v>
      </c>
      <c r="AB61" s="3">
        <v>168.5</v>
      </c>
      <c r="AC61" s="9">
        <f>AVERAGE(All_India_Index_Upto_April23__14[[#This Row],[Housing]:[Household goods and services]])</f>
        <v>115.6</v>
      </c>
      <c r="AD61" s="3">
        <v>176.8</v>
      </c>
      <c r="AE61" s="3">
        <v>166.9</v>
      </c>
      <c r="AF61" s="3">
        <f>AVERAGE(All_India_Index_Upto_April23__14[[#This Row],[Health]:[Recreation and amusement]])</f>
        <v>112.94999999999999</v>
      </c>
      <c r="AG61" s="3">
        <v>161.9</v>
      </c>
      <c r="AH61" s="3">
        <v>172.3</v>
      </c>
      <c r="AI61" s="3">
        <v>169.1</v>
      </c>
      <c r="AJ61" s="43">
        <v>174.3</v>
      </c>
    </row>
    <row r="62" spans="1:36" x14ac:dyDescent="0.25">
      <c r="A62" s="22" t="s">
        <v>30</v>
      </c>
      <c r="B62" s="2">
        <v>2022</v>
      </c>
      <c r="C62" s="10" t="s">
        <v>48</v>
      </c>
      <c r="D62" s="10">
        <f>VLOOKUP(All_India_Index_Upto_April23__14[[#This Row],[Month]],'Data cleaning'!$B$1:$C$13,2,FALSE)</f>
        <v>9</v>
      </c>
      <c r="E62" s="10" t="str">
        <f>All_India_Index_Upto_April23__14[[#This Row],[Year]]&amp;All_India_Index_Upto_April23__14[[#This Row],[month '#]]&amp;All_India_Index_Upto_April23__14[[#This Row],[Sector]]</f>
        <v>20149Rural</v>
      </c>
      <c r="F62" s="2">
        <v>162.9</v>
      </c>
      <c r="G62" s="2">
        <v>206.7</v>
      </c>
      <c r="H62" s="2">
        <v>169</v>
      </c>
      <c r="I62" s="2">
        <v>169.5</v>
      </c>
      <c r="J62" s="2">
        <v>194.1</v>
      </c>
      <c r="K62" s="2">
        <v>164.1</v>
      </c>
      <c r="L62" s="2">
        <v>176.9</v>
      </c>
      <c r="M62" s="2">
        <v>169</v>
      </c>
      <c r="N62" s="2">
        <v>120.8</v>
      </c>
      <c r="O62" s="2">
        <v>199.1</v>
      </c>
      <c r="P62" s="2">
        <v>175.4</v>
      </c>
      <c r="Q62" s="2">
        <v>184.8</v>
      </c>
      <c r="R62" s="2">
        <v>175.5</v>
      </c>
      <c r="S62" s="2">
        <f>AVERAGE(All_India_Index_Upto_April23__14[[#This Row],[Cereals and products]:[Food and beverages]])</f>
        <v>121.78461538461539</v>
      </c>
      <c r="T62" s="2">
        <v>194.5</v>
      </c>
      <c r="U62" s="2">
        <v>184.7</v>
      </c>
      <c r="V62" s="2">
        <v>183.3</v>
      </c>
      <c r="W62" s="2">
        <v>184.5</v>
      </c>
      <c r="X62" s="2">
        <v>170.8</v>
      </c>
      <c r="Y62" s="2">
        <f>AVERAGE(All_India_Index_Upto_April23__14[[#This Row],[Clothing]:[Personal care and effects]])</f>
        <v>117.82499999999999</v>
      </c>
      <c r="Z62" s="2">
        <v>179.7</v>
      </c>
      <c r="AA62" s="25" t="s">
        <v>32</v>
      </c>
      <c r="AB62" s="2">
        <v>173.6</v>
      </c>
      <c r="AC62" s="10">
        <f>AVERAGE(All_India_Index_Upto_April23__14[[#This Row],[Housing]:[Household goods and services]])</f>
        <v>116.7</v>
      </c>
      <c r="AD62" s="2">
        <v>180.2</v>
      </c>
      <c r="AE62" s="2">
        <v>170</v>
      </c>
      <c r="AF62" s="2">
        <f>AVERAGE(All_India_Index_Upto_April23__14[[#This Row],[Health]:[Recreation and amusement]])</f>
        <v>113.55</v>
      </c>
      <c r="AG62" s="2">
        <v>166.9</v>
      </c>
      <c r="AH62" s="2">
        <v>176.2</v>
      </c>
      <c r="AI62" s="2">
        <v>173.1</v>
      </c>
      <c r="AJ62" s="42">
        <v>176.4</v>
      </c>
    </row>
    <row r="63" spans="1:36" x14ac:dyDescent="0.25">
      <c r="A63" s="21" t="s">
        <v>33</v>
      </c>
      <c r="B63" s="3">
        <v>2022</v>
      </c>
      <c r="C63" s="9" t="s">
        <v>48</v>
      </c>
      <c r="D63" s="9">
        <f>VLOOKUP(All_India_Index_Upto_April23__14[[#This Row],[Month]],'Data cleaning'!$B$1:$C$13,2,FALSE)</f>
        <v>9</v>
      </c>
      <c r="E63" s="9" t="str">
        <f>All_India_Index_Upto_April23__14[[#This Row],[Year]]&amp;All_India_Index_Upto_April23__14[[#This Row],[month '#]]&amp;All_India_Index_Upto_April23__14[[#This Row],[Sector]]</f>
        <v>20149Urban</v>
      </c>
      <c r="F63" s="3">
        <v>164.9</v>
      </c>
      <c r="G63" s="3">
        <v>213.7</v>
      </c>
      <c r="H63" s="3">
        <v>170.9</v>
      </c>
      <c r="I63" s="3">
        <v>170.1</v>
      </c>
      <c r="J63" s="3">
        <v>179.3</v>
      </c>
      <c r="K63" s="3">
        <v>167.5</v>
      </c>
      <c r="L63" s="3">
        <v>220.8</v>
      </c>
      <c r="M63" s="3">
        <v>169.2</v>
      </c>
      <c r="N63" s="3">
        <v>123.1</v>
      </c>
      <c r="O63" s="3">
        <v>193.6</v>
      </c>
      <c r="P63" s="3">
        <v>161.1</v>
      </c>
      <c r="Q63" s="3">
        <v>190.4</v>
      </c>
      <c r="R63" s="3">
        <v>181.8</v>
      </c>
      <c r="S63" s="3">
        <f>AVERAGE(All_India_Index_Upto_April23__14[[#This Row],[Cereals and products]:[Food and beverages]])</f>
        <v>122.59230769230771</v>
      </c>
      <c r="T63" s="3">
        <v>199.7</v>
      </c>
      <c r="U63" s="3">
        <v>175</v>
      </c>
      <c r="V63" s="3">
        <v>161.69999999999999</v>
      </c>
      <c r="W63" s="3">
        <v>173</v>
      </c>
      <c r="X63" s="3">
        <v>171.1</v>
      </c>
      <c r="Y63" s="3">
        <f>AVERAGE(All_India_Index_Upto_April23__14[[#This Row],[Clothing]:[Personal care and effects]])</f>
        <v>115.52500000000001</v>
      </c>
      <c r="Z63" s="3">
        <v>179.2</v>
      </c>
      <c r="AA63" s="24" t="s">
        <v>157</v>
      </c>
      <c r="AB63" s="3">
        <v>165</v>
      </c>
      <c r="AC63" s="9">
        <f>AVERAGE(All_India_Index_Upto_April23__14[[#This Row],[Housing]:[Household goods and services]])</f>
        <v>115.5</v>
      </c>
      <c r="AD63" s="3">
        <v>173.8</v>
      </c>
      <c r="AE63" s="3">
        <v>165.8</v>
      </c>
      <c r="AF63" s="3">
        <f>AVERAGE(All_India_Index_Upto_April23__14[[#This Row],[Health]:[Recreation and amusement]])</f>
        <v>112.85</v>
      </c>
      <c r="AG63" s="3">
        <v>158.19999999999999</v>
      </c>
      <c r="AH63" s="3">
        <v>170.9</v>
      </c>
      <c r="AI63" s="3">
        <v>166.1</v>
      </c>
      <c r="AJ63" s="43">
        <v>174.1</v>
      </c>
    </row>
    <row r="64" spans="1:36" x14ac:dyDescent="0.25">
      <c r="A64" s="22" t="s">
        <v>35</v>
      </c>
      <c r="B64" s="2">
        <v>2022</v>
      </c>
      <c r="C64" s="10" t="s">
        <v>48</v>
      </c>
      <c r="D64" s="10">
        <f>VLOOKUP(All_India_Index_Upto_April23__14[[#This Row],[Month]],'Data cleaning'!$B$1:$C$13,2,FALSE)</f>
        <v>9</v>
      </c>
      <c r="E64" s="10" t="str">
        <f>All_India_Index_Upto_April23__14[[#This Row],[Year]]&amp;All_India_Index_Upto_April23__14[[#This Row],[month '#]]&amp;All_India_Index_Upto_April23__14[[#This Row],[Sector]]</f>
        <v>20149Rural+Urban</v>
      </c>
      <c r="F64" s="2">
        <v>163.5</v>
      </c>
      <c r="G64" s="2">
        <v>209.2</v>
      </c>
      <c r="H64" s="2">
        <v>169.7</v>
      </c>
      <c r="I64" s="2">
        <v>169.7</v>
      </c>
      <c r="J64" s="2">
        <v>188.7</v>
      </c>
      <c r="K64" s="2">
        <v>165.7</v>
      </c>
      <c r="L64" s="2">
        <v>191.8</v>
      </c>
      <c r="M64" s="2">
        <v>169.1</v>
      </c>
      <c r="N64" s="2">
        <v>121.6</v>
      </c>
      <c r="O64" s="2">
        <v>197.3</v>
      </c>
      <c r="P64" s="2">
        <v>169.4</v>
      </c>
      <c r="Q64" s="2">
        <v>187.4</v>
      </c>
      <c r="R64" s="2">
        <v>177.8</v>
      </c>
      <c r="S64" s="2">
        <f>AVERAGE(All_India_Index_Upto_April23__14[[#This Row],[Cereals and products]:[Food and beverages]])</f>
        <v>122.00769230769228</v>
      </c>
      <c r="T64" s="2">
        <v>195.9</v>
      </c>
      <c r="U64" s="2">
        <v>180.9</v>
      </c>
      <c r="V64" s="2">
        <v>174.3</v>
      </c>
      <c r="W64" s="2">
        <v>179.9</v>
      </c>
      <c r="X64" s="2">
        <v>170.9</v>
      </c>
      <c r="Y64" s="2">
        <f>AVERAGE(All_India_Index_Upto_April23__14[[#This Row],[Clothing]:[Personal care and effects]])</f>
        <v>116.875</v>
      </c>
      <c r="Z64" s="2">
        <v>179.5</v>
      </c>
      <c r="AA64" s="25" t="s">
        <v>157</v>
      </c>
      <c r="AB64" s="2">
        <v>169.5</v>
      </c>
      <c r="AC64" s="10">
        <f>AVERAGE(All_India_Index_Upto_April23__14[[#This Row],[Housing]:[Household goods and services]])</f>
        <v>116.1</v>
      </c>
      <c r="AD64" s="2">
        <v>177.8</v>
      </c>
      <c r="AE64" s="2">
        <v>167.6</v>
      </c>
      <c r="AF64" s="2">
        <f>AVERAGE(All_India_Index_Upto_April23__14[[#This Row],[Health]:[Recreation and amusement]])</f>
        <v>113.4</v>
      </c>
      <c r="AG64" s="2">
        <v>162.30000000000001</v>
      </c>
      <c r="AH64" s="2">
        <v>173.1</v>
      </c>
      <c r="AI64" s="2">
        <v>169.7</v>
      </c>
      <c r="AJ64" s="42">
        <v>175.3</v>
      </c>
    </row>
    <row r="65" spans="1:36" x14ac:dyDescent="0.25">
      <c r="A65" s="21" t="s">
        <v>30</v>
      </c>
      <c r="B65" s="3">
        <v>2022</v>
      </c>
      <c r="C65" s="9" t="s">
        <v>50</v>
      </c>
      <c r="D65" s="9">
        <f>VLOOKUP(All_India_Index_Upto_April23__14[[#This Row],[Month]],'Data cleaning'!$B$1:$C$13,2,FALSE)</f>
        <v>10</v>
      </c>
      <c r="E65" s="9" t="str">
        <f>All_India_Index_Upto_April23__14[[#This Row],[Year]]&amp;All_India_Index_Upto_April23__14[[#This Row],[month '#]]&amp;All_India_Index_Upto_April23__14[[#This Row],[Sector]]</f>
        <v>201410Rural</v>
      </c>
      <c r="F65" s="3">
        <v>164.7</v>
      </c>
      <c r="G65" s="3">
        <v>208.8</v>
      </c>
      <c r="H65" s="3">
        <v>170.3</v>
      </c>
      <c r="I65" s="3">
        <v>170.9</v>
      </c>
      <c r="J65" s="3">
        <v>191.6</v>
      </c>
      <c r="K65" s="3">
        <v>162.19999999999999</v>
      </c>
      <c r="L65" s="3">
        <v>184.8</v>
      </c>
      <c r="M65" s="3">
        <v>169.7</v>
      </c>
      <c r="N65" s="3">
        <v>121.1</v>
      </c>
      <c r="O65" s="3">
        <v>201.6</v>
      </c>
      <c r="P65" s="3">
        <v>175.8</v>
      </c>
      <c r="Q65" s="3">
        <v>185.6</v>
      </c>
      <c r="R65" s="3">
        <v>177.4</v>
      </c>
      <c r="S65" s="3">
        <f>AVERAGE(All_India_Index_Upto_April23__14[[#This Row],[Cereals and products]:[Food and beverages]])</f>
        <v>121.63076923076922</v>
      </c>
      <c r="T65" s="3">
        <v>194.9</v>
      </c>
      <c r="U65" s="3">
        <v>186.1</v>
      </c>
      <c r="V65" s="3">
        <v>184.4</v>
      </c>
      <c r="W65" s="3">
        <v>185.9</v>
      </c>
      <c r="X65" s="3">
        <v>172</v>
      </c>
      <c r="Y65" s="3">
        <f>AVERAGE(All_India_Index_Upto_April23__14[[#This Row],[Clothing]:[Personal care and effects]])</f>
        <v>118.65</v>
      </c>
      <c r="Z65" s="3">
        <v>180.8</v>
      </c>
      <c r="AA65" s="24" t="s">
        <v>32</v>
      </c>
      <c r="AB65" s="3">
        <v>174.4</v>
      </c>
      <c r="AC65" s="9">
        <f>AVERAGE(All_India_Index_Upto_April23__14[[#This Row],[Housing]:[Household goods and services]])</f>
        <v>117.5</v>
      </c>
      <c r="AD65" s="3">
        <v>181.2</v>
      </c>
      <c r="AE65" s="3">
        <v>170.6</v>
      </c>
      <c r="AF65" s="3">
        <f>AVERAGE(All_India_Index_Upto_April23__14[[#This Row],[Health]:[Recreation and amusement]])</f>
        <v>114.15</v>
      </c>
      <c r="AG65" s="3">
        <v>167.4</v>
      </c>
      <c r="AH65" s="3">
        <v>176.5</v>
      </c>
      <c r="AI65" s="3">
        <v>173.9</v>
      </c>
      <c r="AJ65" s="43">
        <v>177.9</v>
      </c>
    </row>
    <row r="66" spans="1:36" x14ac:dyDescent="0.25">
      <c r="A66" s="22" t="s">
        <v>33</v>
      </c>
      <c r="B66" s="2">
        <v>2022</v>
      </c>
      <c r="C66" s="10" t="s">
        <v>50</v>
      </c>
      <c r="D66" s="10">
        <f>VLOOKUP(All_India_Index_Upto_April23__14[[#This Row],[Month]],'Data cleaning'!$B$1:$C$13,2,FALSE)</f>
        <v>10</v>
      </c>
      <c r="E66" s="10" t="str">
        <f>All_India_Index_Upto_April23__14[[#This Row],[Year]]&amp;All_India_Index_Upto_April23__14[[#This Row],[month '#]]&amp;All_India_Index_Upto_April23__14[[#This Row],[Sector]]</f>
        <v>201410Urban</v>
      </c>
      <c r="F66" s="2">
        <v>166.4</v>
      </c>
      <c r="G66" s="2">
        <v>214.9</v>
      </c>
      <c r="H66" s="2">
        <v>171.9</v>
      </c>
      <c r="I66" s="2">
        <v>171</v>
      </c>
      <c r="J66" s="2">
        <v>177.7</v>
      </c>
      <c r="K66" s="2">
        <v>165.7</v>
      </c>
      <c r="L66" s="2">
        <v>228.6</v>
      </c>
      <c r="M66" s="2">
        <v>169.9</v>
      </c>
      <c r="N66" s="2">
        <v>123.4</v>
      </c>
      <c r="O66" s="2">
        <v>196.4</v>
      </c>
      <c r="P66" s="2">
        <v>161.6</v>
      </c>
      <c r="Q66" s="2">
        <v>191.5</v>
      </c>
      <c r="R66" s="2">
        <v>183.3</v>
      </c>
      <c r="S66" s="2">
        <f>AVERAGE(All_India_Index_Upto_April23__14[[#This Row],[Cereals and products]:[Food and beverages]])</f>
        <v>122.11538461538461</v>
      </c>
      <c r="T66" s="2">
        <v>200.1</v>
      </c>
      <c r="U66" s="2">
        <v>175.5</v>
      </c>
      <c r="V66" s="2">
        <v>162.6</v>
      </c>
      <c r="W66" s="2">
        <v>173.6</v>
      </c>
      <c r="X66" s="2">
        <v>172.3</v>
      </c>
      <c r="Y66" s="2">
        <f>AVERAGE(All_India_Index_Upto_April23__14[[#This Row],[Clothing]:[Personal care and effects]])</f>
        <v>115.875</v>
      </c>
      <c r="Z66" s="2">
        <v>180</v>
      </c>
      <c r="AA66" s="25" t="s">
        <v>158</v>
      </c>
      <c r="AB66" s="2">
        <v>166</v>
      </c>
      <c r="AC66" s="10">
        <f>AVERAGE(All_India_Index_Upto_April23__14[[#This Row],[Housing]:[Household goods and services]])</f>
        <v>115.8</v>
      </c>
      <c r="AD66" s="2">
        <v>174.7</v>
      </c>
      <c r="AE66" s="2">
        <v>166.3</v>
      </c>
      <c r="AF66" s="2">
        <f>AVERAGE(All_India_Index_Upto_April23__14[[#This Row],[Health]:[Recreation and amusement]])</f>
        <v>113.1</v>
      </c>
      <c r="AG66" s="2">
        <v>158.80000000000001</v>
      </c>
      <c r="AH66" s="2">
        <v>171.2</v>
      </c>
      <c r="AI66" s="2">
        <v>166.8</v>
      </c>
      <c r="AJ66" s="42">
        <v>175.3</v>
      </c>
    </row>
    <row r="67" spans="1:36" x14ac:dyDescent="0.25">
      <c r="A67" s="21" t="s">
        <v>35</v>
      </c>
      <c r="B67" s="3">
        <v>2022</v>
      </c>
      <c r="C67" s="9" t="s">
        <v>50</v>
      </c>
      <c r="D67" s="9">
        <f>VLOOKUP(All_India_Index_Upto_April23__14[[#This Row],[Month]],'Data cleaning'!$B$1:$C$13,2,FALSE)</f>
        <v>10</v>
      </c>
      <c r="E67" s="9" t="str">
        <f>All_India_Index_Upto_April23__14[[#This Row],[Year]]&amp;All_India_Index_Upto_April23__14[[#This Row],[month '#]]&amp;All_India_Index_Upto_April23__14[[#This Row],[Sector]]</f>
        <v>201410Rural+Urban</v>
      </c>
      <c r="F67" s="3">
        <v>165.2</v>
      </c>
      <c r="G67" s="3">
        <v>210.9</v>
      </c>
      <c r="H67" s="3">
        <v>170.9</v>
      </c>
      <c r="I67" s="3">
        <v>170.9</v>
      </c>
      <c r="J67" s="3">
        <v>186.5</v>
      </c>
      <c r="K67" s="3">
        <v>163.80000000000001</v>
      </c>
      <c r="L67" s="3">
        <v>199.7</v>
      </c>
      <c r="M67" s="3">
        <v>169.8</v>
      </c>
      <c r="N67" s="3">
        <v>121.9</v>
      </c>
      <c r="O67" s="3">
        <v>199.9</v>
      </c>
      <c r="P67" s="3">
        <v>169.9</v>
      </c>
      <c r="Q67" s="3">
        <v>188.3</v>
      </c>
      <c r="R67" s="3">
        <v>179.6</v>
      </c>
      <c r="S67" s="3">
        <f>AVERAGE(All_India_Index_Upto_April23__14[[#This Row],[Cereals and products]:[Food and beverages]])</f>
        <v>121.74615384615385</v>
      </c>
      <c r="T67" s="3">
        <v>196.3</v>
      </c>
      <c r="U67" s="3">
        <v>181.9</v>
      </c>
      <c r="V67" s="3">
        <v>175.3</v>
      </c>
      <c r="W67" s="3">
        <v>181</v>
      </c>
      <c r="X67" s="3">
        <v>172.1</v>
      </c>
      <c r="Y67" s="3">
        <f>AVERAGE(All_India_Index_Upto_April23__14[[#This Row],[Clothing]:[Personal care and effects]])</f>
        <v>117.55000000000001</v>
      </c>
      <c r="Z67" s="3">
        <v>180.5</v>
      </c>
      <c r="AA67" s="24" t="s">
        <v>158</v>
      </c>
      <c r="AB67" s="3">
        <v>170.4</v>
      </c>
      <c r="AC67" s="9">
        <f>AVERAGE(All_India_Index_Upto_April23__14[[#This Row],[Housing]:[Household goods and services]])</f>
        <v>116.7</v>
      </c>
      <c r="AD67" s="3">
        <v>178.7</v>
      </c>
      <c r="AE67" s="3">
        <v>168.2</v>
      </c>
      <c r="AF67" s="3">
        <f>AVERAGE(All_India_Index_Upto_April23__14[[#This Row],[Health]:[Recreation and amusement]])</f>
        <v>113.8</v>
      </c>
      <c r="AG67" s="3">
        <v>162.9</v>
      </c>
      <c r="AH67" s="3">
        <v>173.4</v>
      </c>
      <c r="AI67" s="3">
        <v>170.5</v>
      </c>
      <c r="AJ67" s="43">
        <v>176.7</v>
      </c>
    </row>
    <row r="68" spans="1:36" x14ac:dyDescent="0.25">
      <c r="A68" s="22" t="s">
        <v>30</v>
      </c>
      <c r="B68" s="2">
        <v>2022</v>
      </c>
      <c r="C68" s="10" t="s">
        <v>53</v>
      </c>
      <c r="D68" s="10">
        <f>VLOOKUP(All_India_Index_Upto_April23__14[[#This Row],[Month]],'Data cleaning'!$B$1:$C$13,2,FALSE)</f>
        <v>11</v>
      </c>
      <c r="E68" s="10" t="str">
        <f>All_India_Index_Upto_April23__14[[#This Row],[Year]]&amp;All_India_Index_Upto_April23__14[[#This Row],[month '#]]&amp;All_India_Index_Upto_April23__14[[#This Row],[Sector]]</f>
        <v>201411Rural</v>
      </c>
      <c r="F68" s="2">
        <v>166.9</v>
      </c>
      <c r="G68" s="2">
        <v>207.2</v>
      </c>
      <c r="H68" s="2">
        <v>180.2</v>
      </c>
      <c r="I68" s="2">
        <v>172.3</v>
      </c>
      <c r="J68" s="2">
        <v>194</v>
      </c>
      <c r="K68" s="2">
        <v>159.1</v>
      </c>
      <c r="L68" s="2">
        <v>171.6</v>
      </c>
      <c r="M68" s="2">
        <v>170.2</v>
      </c>
      <c r="N68" s="2">
        <v>121.5</v>
      </c>
      <c r="O68" s="2">
        <v>204.8</v>
      </c>
      <c r="P68" s="2">
        <v>176.4</v>
      </c>
      <c r="Q68" s="2">
        <v>186.9</v>
      </c>
      <c r="R68" s="2">
        <v>176.6</v>
      </c>
      <c r="S68" s="2">
        <f>AVERAGE(All_India_Index_Upto_April23__14[[#This Row],[Cereals and products]:[Food and beverages]])</f>
        <v>121.69230769230769</v>
      </c>
      <c r="T68" s="2">
        <v>195.5</v>
      </c>
      <c r="U68" s="2">
        <v>187.2</v>
      </c>
      <c r="V68" s="2">
        <v>185.2</v>
      </c>
      <c r="W68" s="2">
        <v>186.9</v>
      </c>
      <c r="X68" s="2">
        <v>173.4</v>
      </c>
      <c r="Y68" s="2">
        <f>AVERAGE(All_India_Index_Upto_April23__14[[#This Row],[Clothing]:[Personal care and effects]])</f>
        <v>118.87500000000001</v>
      </c>
      <c r="Z68" s="2">
        <v>181.9</v>
      </c>
      <c r="AA68" s="25" t="s">
        <v>32</v>
      </c>
      <c r="AB68" s="2">
        <v>175.5</v>
      </c>
      <c r="AC68" s="10">
        <f>AVERAGE(All_India_Index_Upto_April23__14[[#This Row],[Housing]:[Household goods and services]])</f>
        <v>118.1</v>
      </c>
      <c r="AD68" s="2">
        <v>182.3</v>
      </c>
      <c r="AE68" s="2">
        <v>170.8</v>
      </c>
      <c r="AF68" s="2">
        <f>AVERAGE(All_India_Index_Upto_April23__14[[#This Row],[Health]:[Recreation and amusement]])</f>
        <v>114.6</v>
      </c>
      <c r="AG68" s="2">
        <v>167.5</v>
      </c>
      <c r="AH68" s="2">
        <v>176.9</v>
      </c>
      <c r="AI68" s="2">
        <v>174.6</v>
      </c>
      <c r="AJ68" s="42">
        <v>177.8</v>
      </c>
    </row>
    <row r="69" spans="1:36" x14ac:dyDescent="0.25">
      <c r="A69" s="21" t="s">
        <v>33</v>
      </c>
      <c r="B69" s="3">
        <v>2022</v>
      </c>
      <c r="C69" s="9" t="s">
        <v>53</v>
      </c>
      <c r="D69" s="9">
        <f>VLOOKUP(All_India_Index_Upto_April23__14[[#This Row],[Month]],'Data cleaning'!$B$1:$C$13,2,FALSE)</f>
        <v>11</v>
      </c>
      <c r="E69" s="9" t="str">
        <f>All_India_Index_Upto_April23__14[[#This Row],[Year]]&amp;All_India_Index_Upto_April23__14[[#This Row],[month '#]]&amp;All_India_Index_Upto_April23__14[[#This Row],[Sector]]</f>
        <v>201411Urban</v>
      </c>
      <c r="F69" s="3">
        <v>168.4</v>
      </c>
      <c r="G69" s="3">
        <v>213.4</v>
      </c>
      <c r="H69" s="3">
        <v>183.2</v>
      </c>
      <c r="I69" s="3">
        <v>172.3</v>
      </c>
      <c r="J69" s="3">
        <v>180</v>
      </c>
      <c r="K69" s="3">
        <v>162.6</v>
      </c>
      <c r="L69" s="3">
        <v>205.5</v>
      </c>
      <c r="M69" s="3">
        <v>171</v>
      </c>
      <c r="N69" s="3">
        <v>123.4</v>
      </c>
      <c r="O69" s="3">
        <v>198.8</v>
      </c>
      <c r="P69" s="3">
        <v>162.1</v>
      </c>
      <c r="Q69" s="3">
        <v>192.4</v>
      </c>
      <c r="R69" s="3">
        <v>181.3</v>
      </c>
      <c r="S69" s="3">
        <f>AVERAGE(All_India_Index_Upto_April23__14[[#This Row],[Cereals and products]:[Food and beverages]])</f>
        <v>122.13846153846154</v>
      </c>
      <c r="T69" s="3">
        <v>200.6</v>
      </c>
      <c r="U69" s="3">
        <v>176.7</v>
      </c>
      <c r="V69" s="3">
        <v>163.5</v>
      </c>
      <c r="W69" s="3">
        <v>174.7</v>
      </c>
      <c r="X69" s="3">
        <v>173.8</v>
      </c>
      <c r="Y69" s="3">
        <f>AVERAGE(All_India_Index_Upto_April23__14[[#This Row],[Clothing]:[Personal care and effects]])</f>
        <v>116.19999999999999</v>
      </c>
      <c r="Z69" s="3">
        <v>180.3</v>
      </c>
      <c r="AA69" s="24" t="s">
        <v>159</v>
      </c>
      <c r="AB69" s="3">
        <v>166.9</v>
      </c>
      <c r="AC69" s="9">
        <f>AVERAGE(All_India_Index_Upto_April23__14[[#This Row],[Housing]:[Household goods and services]])</f>
        <v>116.4</v>
      </c>
      <c r="AD69" s="3">
        <v>175.8</v>
      </c>
      <c r="AE69" s="3">
        <v>166.7</v>
      </c>
      <c r="AF69" s="3">
        <f>AVERAGE(All_India_Index_Upto_April23__14[[#This Row],[Health]:[Recreation and amusement]])</f>
        <v>113.5</v>
      </c>
      <c r="AG69" s="3">
        <v>158.9</v>
      </c>
      <c r="AH69" s="3">
        <v>171.5</v>
      </c>
      <c r="AI69" s="3">
        <v>167.4</v>
      </c>
      <c r="AJ69" s="43">
        <v>174.1</v>
      </c>
    </row>
    <row r="70" spans="1:36" x14ac:dyDescent="0.25">
      <c r="A70" s="22" t="s">
        <v>35</v>
      </c>
      <c r="B70" s="2">
        <v>2022</v>
      </c>
      <c r="C70" s="10" t="s">
        <v>53</v>
      </c>
      <c r="D70" s="10">
        <f>VLOOKUP(All_India_Index_Upto_April23__14[[#This Row],[Month]],'Data cleaning'!$B$1:$C$13,2,FALSE)</f>
        <v>11</v>
      </c>
      <c r="E70" s="10" t="str">
        <f>All_India_Index_Upto_April23__14[[#This Row],[Year]]&amp;All_India_Index_Upto_April23__14[[#This Row],[month '#]]&amp;All_India_Index_Upto_April23__14[[#This Row],[Sector]]</f>
        <v>201411Rural+Urban</v>
      </c>
      <c r="F70" s="2">
        <v>167.4</v>
      </c>
      <c r="G70" s="2">
        <v>209.4</v>
      </c>
      <c r="H70" s="2">
        <v>181.4</v>
      </c>
      <c r="I70" s="2">
        <v>172.3</v>
      </c>
      <c r="J70" s="2">
        <v>188.9</v>
      </c>
      <c r="K70" s="2">
        <v>160.69999999999999</v>
      </c>
      <c r="L70" s="2">
        <v>183.1</v>
      </c>
      <c r="M70" s="2">
        <v>170.5</v>
      </c>
      <c r="N70" s="2">
        <v>122.1</v>
      </c>
      <c r="O70" s="2">
        <v>202.8</v>
      </c>
      <c r="P70" s="2">
        <v>170.4</v>
      </c>
      <c r="Q70" s="2">
        <v>189.5</v>
      </c>
      <c r="R70" s="2">
        <v>178.3</v>
      </c>
      <c r="S70" s="2">
        <f>AVERAGE(All_India_Index_Upto_April23__14[[#This Row],[Cereals and products]:[Food and beverages]])</f>
        <v>121.78461538461539</v>
      </c>
      <c r="T70" s="2">
        <v>196.9</v>
      </c>
      <c r="U70" s="2">
        <v>183.1</v>
      </c>
      <c r="V70" s="2">
        <v>176.2</v>
      </c>
      <c r="W70" s="2">
        <v>182.1</v>
      </c>
      <c r="X70" s="2">
        <v>173.6</v>
      </c>
      <c r="Y70" s="2">
        <f>AVERAGE(All_India_Index_Upto_April23__14[[#This Row],[Clothing]:[Personal care and effects]])</f>
        <v>117.80000000000001</v>
      </c>
      <c r="Z70" s="2">
        <v>181.3</v>
      </c>
      <c r="AA70" s="25" t="s">
        <v>159</v>
      </c>
      <c r="AB70" s="2">
        <v>171.4</v>
      </c>
      <c r="AC70" s="10">
        <f>AVERAGE(All_India_Index_Upto_April23__14[[#This Row],[Housing]:[Household goods and services]])</f>
        <v>117.3</v>
      </c>
      <c r="AD70" s="2">
        <v>179.8</v>
      </c>
      <c r="AE70" s="2">
        <v>168.5</v>
      </c>
      <c r="AF70" s="2">
        <f>AVERAGE(All_India_Index_Upto_April23__14[[#This Row],[Health]:[Recreation and amusement]])</f>
        <v>114.25</v>
      </c>
      <c r="AG70" s="2">
        <v>163</v>
      </c>
      <c r="AH70" s="2">
        <v>173.7</v>
      </c>
      <c r="AI70" s="2">
        <v>171.1</v>
      </c>
      <c r="AJ70" s="42">
        <v>176.5</v>
      </c>
    </row>
    <row r="71" spans="1:36" x14ac:dyDescent="0.25">
      <c r="A71" s="21" t="s">
        <v>30</v>
      </c>
      <c r="B71" s="3">
        <v>2022</v>
      </c>
      <c r="C71" s="9" t="s">
        <v>55</v>
      </c>
      <c r="D71" s="9">
        <f>VLOOKUP(All_India_Index_Upto_April23__14[[#This Row],[Month]],'Data cleaning'!$B$1:$C$13,2,FALSE)</f>
        <v>12</v>
      </c>
      <c r="E71" s="9" t="str">
        <f>All_India_Index_Upto_April23__14[[#This Row],[Year]]&amp;All_India_Index_Upto_April23__14[[#This Row],[month '#]]&amp;All_India_Index_Upto_April23__14[[#This Row],[Sector]]</f>
        <v>201412Rural</v>
      </c>
      <c r="F71" s="3">
        <v>168.8</v>
      </c>
      <c r="G71" s="3">
        <v>206.9</v>
      </c>
      <c r="H71" s="3">
        <v>189.1</v>
      </c>
      <c r="I71" s="3">
        <v>173.4</v>
      </c>
      <c r="J71" s="3">
        <v>193.9</v>
      </c>
      <c r="K71" s="3">
        <v>156.69999999999999</v>
      </c>
      <c r="L71" s="3">
        <v>150.19999999999999</v>
      </c>
      <c r="M71" s="3">
        <v>170.5</v>
      </c>
      <c r="N71" s="3">
        <v>121.2</v>
      </c>
      <c r="O71" s="3">
        <v>207.5</v>
      </c>
      <c r="P71" s="3">
        <v>176.8</v>
      </c>
      <c r="Q71" s="3">
        <v>187.7</v>
      </c>
      <c r="R71" s="3">
        <v>174.4</v>
      </c>
      <c r="S71" s="3">
        <f>AVERAGE(All_India_Index_Upto_April23__14[[#This Row],[Cereals and products]:[Food and beverages]])</f>
        <v>120.73846153846154</v>
      </c>
      <c r="T71" s="3">
        <v>195.9</v>
      </c>
      <c r="U71" s="3">
        <v>188.1</v>
      </c>
      <c r="V71" s="3">
        <v>185.9</v>
      </c>
      <c r="W71" s="3">
        <v>187.8</v>
      </c>
      <c r="X71" s="3">
        <v>175.7</v>
      </c>
      <c r="Y71" s="3">
        <f>AVERAGE(All_India_Index_Upto_April23__14[[#This Row],[Clothing]:[Personal care and effects]])</f>
        <v>119.27500000000001</v>
      </c>
      <c r="Z71" s="3">
        <v>182.8</v>
      </c>
      <c r="AA71" s="24" t="s">
        <v>32</v>
      </c>
      <c r="AB71" s="3">
        <v>176.4</v>
      </c>
      <c r="AC71" s="9">
        <f>AVERAGE(All_India_Index_Upto_April23__14[[#This Row],[Housing]:[Household goods and services]])</f>
        <v>118.2</v>
      </c>
      <c r="AD71" s="3">
        <v>183.5</v>
      </c>
      <c r="AE71" s="3">
        <v>171.2</v>
      </c>
      <c r="AF71" s="3">
        <f>AVERAGE(All_India_Index_Upto_April23__14[[#This Row],[Health]:[Recreation and amusement]])</f>
        <v>114.75</v>
      </c>
      <c r="AG71" s="3">
        <v>167.8</v>
      </c>
      <c r="AH71" s="3">
        <v>177.3</v>
      </c>
      <c r="AI71" s="3">
        <v>175.5</v>
      </c>
      <c r="AJ71" s="43">
        <v>177.1</v>
      </c>
    </row>
    <row r="72" spans="1:36" x14ac:dyDescent="0.25">
      <c r="A72" s="22" t="s">
        <v>33</v>
      </c>
      <c r="B72" s="2">
        <v>2022</v>
      </c>
      <c r="C72" s="10" t="s">
        <v>55</v>
      </c>
      <c r="D72" s="10">
        <f>VLOOKUP(All_India_Index_Upto_April23__14[[#This Row],[Month]],'Data cleaning'!$B$1:$C$13,2,FALSE)</f>
        <v>12</v>
      </c>
      <c r="E72" s="10" t="str">
        <f>All_India_Index_Upto_April23__14[[#This Row],[Year]]&amp;All_India_Index_Upto_April23__14[[#This Row],[month '#]]&amp;All_India_Index_Upto_April23__14[[#This Row],[Sector]]</f>
        <v>201412Urban</v>
      </c>
      <c r="F72" s="2">
        <v>170.2</v>
      </c>
      <c r="G72" s="2">
        <v>212.9</v>
      </c>
      <c r="H72" s="2">
        <v>191.9</v>
      </c>
      <c r="I72" s="2">
        <v>173.9</v>
      </c>
      <c r="J72" s="2">
        <v>179.1</v>
      </c>
      <c r="K72" s="2">
        <v>159.5</v>
      </c>
      <c r="L72" s="2">
        <v>178.7</v>
      </c>
      <c r="M72" s="2">
        <v>171.3</v>
      </c>
      <c r="N72" s="2">
        <v>123.1</v>
      </c>
      <c r="O72" s="2">
        <v>200.5</v>
      </c>
      <c r="P72" s="2">
        <v>162.80000000000001</v>
      </c>
      <c r="Q72" s="2">
        <v>193.3</v>
      </c>
      <c r="R72" s="2">
        <v>178.6</v>
      </c>
      <c r="S72" s="2">
        <f>AVERAGE(All_India_Index_Upto_April23__14[[#This Row],[Cereals and products]:[Food and beverages]])</f>
        <v>121.32307692307691</v>
      </c>
      <c r="T72" s="2">
        <v>201.1</v>
      </c>
      <c r="U72" s="2">
        <v>177.7</v>
      </c>
      <c r="V72" s="2">
        <v>164.5</v>
      </c>
      <c r="W72" s="2">
        <v>175.7</v>
      </c>
      <c r="X72" s="2">
        <v>176</v>
      </c>
      <c r="Y72" s="2">
        <f>AVERAGE(All_India_Index_Upto_April23__14[[#This Row],[Clothing]:[Personal care and effects]])</f>
        <v>116.72499999999999</v>
      </c>
      <c r="Z72" s="2">
        <v>180.6</v>
      </c>
      <c r="AA72" s="25" t="s">
        <v>160</v>
      </c>
      <c r="AB72" s="2">
        <v>167.3</v>
      </c>
      <c r="AC72" s="10">
        <f>AVERAGE(All_India_Index_Upto_April23__14[[#This Row],[Housing]:[Household goods and services]])</f>
        <v>116.8</v>
      </c>
      <c r="AD72" s="2">
        <v>177.2</v>
      </c>
      <c r="AE72" s="2">
        <v>167.1</v>
      </c>
      <c r="AF72" s="2">
        <f>AVERAGE(All_India_Index_Upto_April23__14[[#This Row],[Health]:[Recreation and amusement]])</f>
        <v>113.75</v>
      </c>
      <c r="AG72" s="2">
        <v>159.4</v>
      </c>
      <c r="AH72" s="2">
        <v>171.8</v>
      </c>
      <c r="AI72" s="2">
        <v>168.2</v>
      </c>
      <c r="AJ72" s="42">
        <v>174.1</v>
      </c>
    </row>
    <row r="73" spans="1:36" x14ac:dyDescent="0.25">
      <c r="A73" s="21" t="s">
        <v>35</v>
      </c>
      <c r="B73" s="3">
        <v>2022</v>
      </c>
      <c r="C73" s="9" t="s">
        <v>55</v>
      </c>
      <c r="D73" s="9">
        <f>VLOOKUP(All_India_Index_Upto_April23__14[[#This Row],[Month]],'Data cleaning'!$B$1:$C$13,2,FALSE)</f>
        <v>12</v>
      </c>
      <c r="E73" s="9" t="str">
        <f>All_India_Index_Upto_April23__14[[#This Row],[Year]]&amp;All_India_Index_Upto_April23__14[[#This Row],[month '#]]&amp;All_India_Index_Upto_April23__14[[#This Row],[Sector]]</f>
        <v>201412Rural+Urban</v>
      </c>
      <c r="F73" s="3">
        <v>169.2</v>
      </c>
      <c r="G73" s="3">
        <v>209</v>
      </c>
      <c r="H73" s="3">
        <v>190.2</v>
      </c>
      <c r="I73" s="3">
        <v>173.6</v>
      </c>
      <c r="J73" s="3">
        <v>188.5</v>
      </c>
      <c r="K73" s="3">
        <v>158</v>
      </c>
      <c r="L73" s="3">
        <v>159.9</v>
      </c>
      <c r="M73" s="3">
        <v>170.8</v>
      </c>
      <c r="N73" s="3">
        <v>121.8</v>
      </c>
      <c r="O73" s="3">
        <v>205.2</v>
      </c>
      <c r="P73" s="3">
        <v>171</v>
      </c>
      <c r="Q73" s="3">
        <v>190.3</v>
      </c>
      <c r="R73" s="3">
        <v>175.9</v>
      </c>
      <c r="S73" s="3">
        <f>AVERAGE(All_India_Index_Upto_April23__14[[#This Row],[Cereals and products]:[Food and beverages]])</f>
        <v>120.89999999999999</v>
      </c>
      <c r="T73" s="3">
        <v>197.3</v>
      </c>
      <c r="U73" s="3">
        <v>184</v>
      </c>
      <c r="V73" s="3">
        <v>177</v>
      </c>
      <c r="W73" s="3">
        <v>183</v>
      </c>
      <c r="X73" s="3">
        <v>175.8</v>
      </c>
      <c r="Y73" s="3">
        <f>AVERAGE(All_India_Index_Upto_April23__14[[#This Row],[Clothing]:[Personal care and effects]])</f>
        <v>118.25</v>
      </c>
      <c r="Z73" s="3">
        <v>182</v>
      </c>
      <c r="AA73" s="24" t="s">
        <v>160</v>
      </c>
      <c r="AB73" s="3">
        <v>172.1</v>
      </c>
      <c r="AC73" s="9">
        <f>AVERAGE(All_India_Index_Upto_April23__14[[#This Row],[Housing]:[Household goods and services]])</f>
        <v>117.5</v>
      </c>
      <c r="AD73" s="3">
        <v>181.1</v>
      </c>
      <c r="AE73" s="3">
        <v>168.9</v>
      </c>
      <c r="AF73" s="3">
        <f>AVERAGE(All_India_Index_Upto_April23__14[[#This Row],[Health]:[Recreation and amusement]])</f>
        <v>114.5</v>
      </c>
      <c r="AG73" s="3">
        <v>163.4</v>
      </c>
      <c r="AH73" s="3">
        <v>174.1</v>
      </c>
      <c r="AI73" s="3">
        <v>172</v>
      </c>
      <c r="AJ73" s="43">
        <v>175.7</v>
      </c>
    </row>
    <row r="74" spans="1:36" x14ac:dyDescent="0.25">
      <c r="A74" s="22" t="s">
        <v>30</v>
      </c>
      <c r="B74" s="2">
        <v>2023</v>
      </c>
      <c r="C74" s="10" t="s">
        <v>31</v>
      </c>
      <c r="D74" s="10">
        <f>VLOOKUP(All_India_Index_Upto_April23__14[[#This Row],[Month]],'Data cleaning'!$B$1:$C$13,2,FALSE)</f>
        <v>1</v>
      </c>
      <c r="E74" s="10" t="str">
        <f>All_India_Index_Upto_April23__14[[#This Row],[Year]]&amp;All_India_Index_Upto_April23__14[[#This Row],[month '#]]&amp;All_India_Index_Upto_April23__14[[#This Row],[Sector]]</f>
        <v>20151Rural</v>
      </c>
      <c r="F74" s="2">
        <v>174</v>
      </c>
      <c r="G74" s="2">
        <v>208.3</v>
      </c>
      <c r="H74" s="2">
        <v>192.9</v>
      </c>
      <c r="I74" s="2">
        <v>174.3</v>
      </c>
      <c r="J74" s="2">
        <v>192.6</v>
      </c>
      <c r="K74" s="2">
        <v>156.30000000000001</v>
      </c>
      <c r="L74" s="2">
        <v>142.9</v>
      </c>
      <c r="M74" s="2">
        <v>170.7</v>
      </c>
      <c r="N74" s="2">
        <v>120.3</v>
      </c>
      <c r="O74" s="2">
        <v>210.5</v>
      </c>
      <c r="P74" s="2">
        <v>176.9</v>
      </c>
      <c r="Q74" s="2">
        <v>188.5</v>
      </c>
      <c r="R74" s="2">
        <v>175</v>
      </c>
      <c r="S74" s="2">
        <f>AVERAGE(All_India_Index_Upto_April23__14[[#This Row],[Cereals and products]:[Food and beverages]])</f>
        <v>120.62307692307692</v>
      </c>
      <c r="T74" s="2">
        <v>196.9</v>
      </c>
      <c r="U74" s="2">
        <v>189</v>
      </c>
      <c r="V74" s="2">
        <v>186.3</v>
      </c>
      <c r="W74" s="2">
        <v>188.6</v>
      </c>
      <c r="X74" s="2">
        <v>178.4</v>
      </c>
      <c r="Y74" s="2">
        <f>AVERAGE(All_India_Index_Upto_April23__14[[#This Row],[Clothing]:[Personal care and effects]])</f>
        <v>120.05</v>
      </c>
      <c r="Z74" s="2">
        <v>183.2</v>
      </c>
      <c r="AA74" s="25" t="s">
        <v>32</v>
      </c>
      <c r="AB74" s="2">
        <v>177.2</v>
      </c>
      <c r="AC74" s="10">
        <f>AVERAGE(All_India_Index_Upto_April23__14[[#This Row],[Housing]:[Household goods and services]])</f>
        <v>118.9</v>
      </c>
      <c r="AD74" s="2">
        <v>184.7</v>
      </c>
      <c r="AE74" s="2">
        <v>171.8</v>
      </c>
      <c r="AF74" s="2">
        <f>AVERAGE(All_India_Index_Upto_April23__14[[#This Row],[Health]:[Recreation and amusement]])</f>
        <v>115.3</v>
      </c>
      <c r="AG74" s="2">
        <v>168.2</v>
      </c>
      <c r="AH74" s="2">
        <v>177.8</v>
      </c>
      <c r="AI74" s="2">
        <v>176.5</v>
      </c>
      <c r="AJ74" s="42">
        <v>177.8</v>
      </c>
    </row>
    <row r="75" spans="1:36" x14ac:dyDescent="0.25">
      <c r="A75" s="21" t="s">
        <v>33</v>
      </c>
      <c r="B75" s="3">
        <v>2023</v>
      </c>
      <c r="C75" s="9" t="s">
        <v>31</v>
      </c>
      <c r="D75" s="9">
        <f>VLOOKUP(All_India_Index_Upto_April23__14[[#This Row],[Month]],'Data cleaning'!$B$1:$C$13,2,FALSE)</f>
        <v>1</v>
      </c>
      <c r="E75" s="9" t="str">
        <f>All_India_Index_Upto_April23__14[[#This Row],[Year]]&amp;All_India_Index_Upto_April23__14[[#This Row],[month '#]]&amp;All_India_Index_Upto_April23__14[[#This Row],[Sector]]</f>
        <v>20151Urban</v>
      </c>
      <c r="F75" s="3">
        <v>173.3</v>
      </c>
      <c r="G75" s="3">
        <v>215.2</v>
      </c>
      <c r="H75" s="3">
        <v>197</v>
      </c>
      <c r="I75" s="3">
        <v>175.2</v>
      </c>
      <c r="J75" s="3">
        <v>178</v>
      </c>
      <c r="K75" s="3">
        <v>160.5</v>
      </c>
      <c r="L75" s="3">
        <v>175.3</v>
      </c>
      <c r="M75" s="3">
        <v>171.2</v>
      </c>
      <c r="N75" s="3">
        <v>122.7</v>
      </c>
      <c r="O75" s="3">
        <v>204.3</v>
      </c>
      <c r="P75" s="3">
        <v>163.69999999999999</v>
      </c>
      <c r="Q75" s="3">
        <v>194.3</v>
      </c>
      <c r="R75" s="3">
        <v>179.5</v>
      </c>
      <c r="S75" s="3">
        <f>AVERAGE(All_India_Index_Upto_April23__14[[#This Row],[Cereals and products]:[Food and beverages]])</f>
        <v>121.14615384615384</v>
      </c>
      <c r="T75" s="3">
        <v>201.6</v>
      </c>
      <c r="U75" s="3">
        <v>178.7</v>
      </c>
      <c r="V75" s="3">
        <v>165.3</v>
      </c>
      <c r="W75" s="3">
        <v>176.6</v>
      </c>
      <c r="X75" s="3">
        <v>178.8</v>
      </c>
      <c r="Y75" s="3">
        <f>AVERAGE(All_India_Index_Upto_April23__14[[#This Row],[Clothing]:[Personal care and effects]])</f>
        <v>117.17500000000001</v>
      </c>
      <c r="Z75" s="3">
        <v>180.1</v>
      </c>
      <c r="AA75" s="24" t="s">
        <v>161</v>
      </c>
      <c r="AB75" s="3">
        <v>168</v>
      </c>
      <c r="AC75" s="9">
        <f>AVERAGE(All_India_Index_Upto_April23__14[[#This Row],[Housing]:[Household goods and services]])</f>
        <v>117.2</v>
      </c>
      <c r="AD75" s="3">
        <v>178.5</v>
      </c>
      <c r="AE75" s="3">
        <v>167.8</v>
      </c>
      <c r="AF75" s="3">
        <f>AVERAGE(All_India_Index_Upto_April23__14[[#This Row],[Health]:[Recreation and amusement]])</f>
        <v>114.15</v>
      </c>
      <c r="AG75" s="3">
        <v>159.5</v>
      </c>
      <c r="AH75" s="3">
        <v>171.8</v>
      </c>
      <c r="AI75" s="3">
        <v>168.9</v>
      </c>
      <c r="AJ75" s="43">
        <v>174.9</v>
      </c>
    </row>
    <row r="76" spans="1:36" x14ac:dyDescent="0.25">
      <c r="A76" s="22" t="s">
        <v>35</v>
      </c>
      <c r="B76" s="2">
        <v>2023</v>
      </c>
      <c r="C76" s="10" t="s">
        <v>31</v>
      </c>
      <c r="D76" s="10">
        <f>VLOOKUP(All_India_Index_Upto_April23__14[[#This Row],[Month]],'Data cleaning'!$B$1:$C$13,2,FALSE)</f>
        <v>1</v>
      </c>
      <c r="E76" s="10" t="str">
        <f>All_India_Index_Upto_April23__14[[#This Row],[Year]]&amp;All_India_Index_Upto_April23__14[[#This Row],[month '#]]&amp;All_India_Index_Upto_April23__14[[#This Row],[Sector]]</f>
        <v>20151Rural+Urban</v>
      </c>
      <c r="F76" s="2">
        <v>173.8</v>
      </c>
      <c r="G76" s="2">
        <v>210.7</v>
      </c>
      <c r="H76" s="2">
        <v>194.5</v>
      </c>
      <c r="I76" s="2">
        <v>174.6</v>
      </c>
      <c r="J76" s="2">
        <v>187.2</v>
      </c>
      <c r="K76" s="2">
        <v>158.30000000000001</v>
      </c>
      <c r="L76" s="2">
        <v>153.9</v>
      </c>
      <c r="M76" s="2">
        <v>170.9</v>
      </c>
      <c r="N76" s="2">
        <v>121.1</v>
      </c>
      <c r="O76" s="2">
        <v>208.4</v>
      </c>
      <c r="P76" s="2">
        <v>171.4</v>
      </c>
      <c r="Q76" s="2">
        <v>191.2</v>
      </c>
      <c r="R76" s="2">
        <v>176.7</v>
      </c>
      <c r="S76" s="2">
        <f>AVERAGE(All_India_Index_Upto_April23__14[[#This Row],[Cereals and products]:[Food and beverages]])</f>
        <v>120.71538461538461</v>
      </c>
      <c r="T76" s="2">
        <v>198.2</v>
      </c>
      <c r="U76" s="2">
        <v>184.9</v>
      </c>
      <c r="V76" s="2">
        <v>177.6</v>
      </c>
      <c r="W76" s="2">
        <v>183.8</v>
      </c>
      <c r="X76" s="2">
        <v>178.6</v>
      </c>
      <c r="Y76" s="2">
        <f>AVERAGE(All_India_Index_Upto_April23__14[[#This Row],[Clothing]:[Personal care and effects]])</f>
        <v>118.89999999999999</v>
      </c>
      <c r="Z76" s="2">
        <v>182</v>
      </c>
      <c r="AA76" s="25" t="s">
        <v>161</v>
      </c>
      <c r="AB76" s="2">
        <v>172.9</v>
      </c>
      <c r="AC76" s="10">
        <f>AVERAGE(All_India_Index_Upto_April23__14[[#This Row],[Housing]:[Household goods and services]])</f>
        <v>118.1</v>
      </c>
      <c r="AD76" s="2">
        <v>182.3</v>
      </c>
      <c r="AE76" s="2">
        <v>169.5</v>
      </c>
      <c r="AF76" s="2">
        <f>AVERAGE(All_India_Index_Upto_April23__14[[#This Row],[Health]:[Recreation and amusement]])</f>
        <v>114.9</v>
      </c>
      <c r="AG76" s="2">
        <v>163.6</v>
      </c>
      <c r="AH76" s="2">
        <v>174.3</v>
      </c>
      <c r="AI76" s="2">
        <v>172.8</v>
      </c>
      <c r="AJ76" s="42">
        <v>176.5</v>
      </c>
    </row>
    <row r="77" spans="1:36" x14ac:dyDescent="0.25">
      <c r="A77" s="21" t="s">
        <v>30</v>
      </c>
      <c r="B77" s="3">
        <v>2023</v>
      </c>
      <c r="C77" s="9" t="s">
        <v>36</v>
      </c>
      <c r="D77" s="9">
        <f>VLOOKUP(All_India_Index_Upto_April23__14[[#This Row],[Month]],'Data cleaning'!$B$1:$C$13,2,FALSE)</f>
        <v>2</v>
      </c>
      <c r="E77" s="9" t="str">
        <f>All_India_Index_Upto_April23__14[[#This Row],[Year]]&amp;All_India_Index_Upto_April23__14[[#This Row],[month '#]]&amp;All_India_Index_Upto_April23__14[[#This Row],[Sector]]</f>
        <v>20152Rural</v>
      </c>
      <c r="F77" s="3">
        <v>174.2</v>
      </c>
      <c r="G77" s="3">
        <v>205.2</v>
      </c>
      <c r="H77" s="3">
        <v>173.9</v>
      </c>
      <c r="I77" s="3">
        <v>177</v>
      </c>
      <c r="J77" s="3">
        <v>183.4</v>
      </c>
      <c r="K77" s="3">
        <v>167.2</v>
      </c>
      <c r="L77" s="3">
        <v>140.9</v>
      </c>
      <c r="M77" s="3">
        <v>170.4</v>
      </c>
      <c r="N77" s="3">
        <v>119.1</v>
      </c>
      <c r="O77" s="3">
        <v>212.1</v>
      </c>
      <c r="P77" s="3">
        <v>177.6</v>
      </c>
      <c r="Q77" s="3">
        <v>189.9</v>
      </c>
      <c r="R77" s="3">
        <v>174.8</v>
      </c>
      <c r="S77" s="3">
        <f>AVERAGE(All_India_Index_Upto_April23__14[[#This Row],[Cereals and products]:[Food and beverages]])</f>
        <v>120.81538461538459</v>
      </c>
      <c r="T77" s="3">
        <v>198.3</v>
      </c>
      <c r="U77" s="3">
        <v>190</v>
      </c>
      <c r="V77" s="3">
        <v>187</v>
      </c>
      <c r="W77" s="3">
        <v>189.6</v>
      </c>
      <c r="X77" s="3">
        <v>180.7</v>
      </c>
      <c r="Y77" s="3">
        <f>AVERAGE(All_India_Index_Upto_April23__14[[#This Row],[Clothing]:[Personal care and effects]])</f>
        <v>120.97500000000001</v>
      </c>
      <c r="Z77" s="3">
        <v>181.6</v>
      </c>
      <c r="AA77" s="24" t="s">
        <v>32</v>
      </c>
      <c r="AB77" s="3">
        <v>178.6</v>
      </c>
      <c r="AC77" s="9">
        <f>AVERAGE(All_India_Index_Upto_April23__14[[#This Row],[Housing]:[Household goods and services]])</f>
        <v>119.6</v>
      </c>
      <c r="AD77" s="3">
        <v>186.6</v>
      </c>
      <c r="AE77" s="3">
        <v>172.8</v>
      </c>
      <c r="AF77" s="3">
        <f>AVERAGE(All_India_Index_Upto_April23__14[[#This Row],[Health]:[Recreation and amusement]])</f>
        <v>116.25</v>
      </c>
      <c r="AG77" s="3">
        <v>169</v>
      </c>
      <c r="AH77" s="3">
        <v>178.5</v>
      </c>
      <c r="AI77" s="3">
        <v>177.9</v>
      </c>
      <c r="AJ77" s="43">
        <v>178</v>
      </c>
    </row>
    <row r="78" spans="1:36" x14ac:dyDescent="0.25">
      <c r="A78" s="22" t="s">
        <v>33</v>
      </c>
      <c r="B78" s="2">
        <v>2023</v>
      </c>
      <c r="C78" s="10" t="s">
        <v>36</v>
      </c>
      <c r="D78" s="10">
        <f>VLOOKUP(All_India_Index_Upto_April23__14[[#This Row],[Month]],'Data cleaning'!$B$1:$C$13,2,FALSE)</f>
        <v>2</v>
      </c>
      <c r="E78" s="10" t="str">
        <f>All_India_Index_Upto_April23__14[[#This Row],[Year]]&amp;All_India_Index_Upto_April23__14[[#This Row],[month '#]]&amp;All_India_Index_Upto_April23__14[[#This Row],[Sector]]</f>
        <v>20152Urban</v>
      </c>
      <c r="F78" s="2">
        <v>174.7</v>
      </c>
      <c r="G78" s="2">
        <v>212.2</v>
      </c>
      <c r="H78" s="2">
        <v>177.2</v>
      </c>
      <c r="I78" s="2">
        <v>177.9</v>
      </c>
      <c r="J78" s="2">
        <v>172.2</v>
      </c>
      <c r="K78" s="2">
        <v>172.1</v>
      </c>
      <c r="L78" s="2">
        <v>175.8</v>
      </c>
      <c r="M78" s="2">
        <v>172.2</v>
      </c>
      <c r="N78" s="2">
        <v>121.9</v>
      </c>
      <c r="O78" s="2">
        <v>204.8</v>
      </c>
      <c r="P78" s="2">
        <v>164.9</v>
      </c>
      <c r="Q78" s="2">
        <v>196.6</v>
      </c>
      <c r="R78" s="2">
        <v>180.7</v>
      </c>
      <c r="S78" s="2">
        <f>AVERAGE(All_India_Index_Upto_April23__14[[#This Row],[Cereals and products]:[Food and beverages]])</f>
        <v>120.85384615384616</v>
      </c>
      <c r="T78" s="2">
        <v>202.7</v>
      </c>
      <c r="U78" s="2">
        <v>180.3</v>
      </c>
      <c r="V78" s="2">
        <v>167</v>
      </c>
      <c r="W78" s="2">
        <v>178.2</v>
      </c>
      <c r="X78" s="2">
        <v>181.4</v>
      </c>
      <c r="Y78" s="2">
        <f>AVERAGE(All_India_Index_Upto_April23__14[[#This Row],[Clothing]:[Personal care and effects]])</f>
        <v>117.52499999999999</v>
      </c>
      <c r="Z78" s="2">
        <v>182.8</v>
      </c>
      <c r="AA78" s="25" t="s">
        <v>162</v>
      </c>
      <c r="AB78" s="2">
        <v>169.2</v>
      </c>
      <c r="AC78" s="10">
        <f>AVERAGE(All_India_Index_Upto_April23__14[[#This Row],[Housing]:[Household goods and services]])</f>
        <v>117.7</v>
      </c>
      <c r="AD78" s="2">
        <v>180.8</v>
      </c>
      <c r="AE78" s="2">
        <v>168.4</v>
      </c>
      <c r="AF78" s="2">
        <f>AVERAGE(All_India_Index_Upto_April23__14[[#This Row],[Health]:[Recreation and amusement]])</f>
        <v>114.5</v>
      </c>
      <c r="AG78" s="2">
        <v>159.80000000000001</v>
      </c>
      <c r="AH78" s="2">
        <v>172.5</v>
      </c>
      <c r="AI78" s="2">
        <v>170</v>
      </c>
      <c r="AJ78" s="42">
        <v>176.3</v>
      </c>
    </row>
    <row r="79" spans="1:36" x14ac:dyDescent="0.25">
      <c r="A79" s="21" t="s">
        <v>35</v>
      </c>
      <c r="B79" s="3">
        <v>2023</v>
      </c>
      <c r="C79" s="9" t="s">
        <v>36</v>
      </c>
      <c r="D79" s="9">
        <f>VLOOKUP(All_India_Index_Upto_April23__14[[#This Row],[Month]],'Data cleaning'!$B$1:$C$13,2,FALSE)</f>
        <v>2</v>
      </c>
      <c r="E79" s="9" t="str">
        <f>All_India_Index_Upto_April23__14[[#This Row],[Year]]&amp;All_India_Index_Upto_April23__14[[#This Row],[month '#]]&amp;All_India_Index_Upto_April23__14[[#This Row],[Sector]]</f>
        <v>20152Rural+Urban</v>
      </c>
      <c r="F79" s="3">
        <v>174.4</v>
      </c>
      <c r="G79" s="3">
        <v>207.7</v>
      </c>
      <c r="H79" s="3">
        <v>175.2</v>
      </c>
      <c r="I79" s="3">
        <v>177.3</v>
      </c>
      <c r="J79" s="3">
        <v>179.3</v>
      </c>
      <c r="K79" s="3">
        <v>169.5</v>
      </c>
      <c r="L79" s="3">
        <v>152.69999999999999</v>
      </c>
      <c r="M79" s="3">
        <v>171</v>
      </c>
      <c r="N79" s="3">
        <v>120</v>
      </c>
      <c r="O79" s="3">
        <v>209.7</v>
      </c>
      <c r="P79" s="3">
        <v>172.3</v>
      </c>
      <c r="Q79" s="3">
        <v>193</v>
      </c>
      <c r="R79" s="3">
        <v>177</v>
      </c>
      <c r="S79" s="3">
        <f>AVERAGE(All_India_Index_Upto_April23__14[[#This Row],[Cereals and products]:[Food and beverages]])</f>
        <v>120.72307692307689</v>
      </c>
      <c r="T79" s="3">
        <v>199.5</v>
      </c>
      <c r="U79" s="3">
        <v>186.2</v>
      </c>
      <c r="V79" s="3">
        <v>178.7</v>
      </c>
      <c r="W79" s="3">
        <v>185.1</v>
      </c>
      <c r="X79" s="3">
        <v>181</v>
      </c>
      <c r="Y79" s="3">
        <f>AVERAGE(All_India_Index_Upto_April23__14[[#This Row],[Clothing]:[Personal care and effects]])</f>
        <v>119.6</v>
      </c>
      <c r="Z79" s="3">
        <v>182.1</v>
      </c>
      <c r="AA79" s="24" t="s">
        <v>162</v>
      </c>
      <c r="AB79" s="3">
        <v>174.2</v>
      </c>
      <c r="AC79" s="9">
        <f>AVERAGE(All_India_Index_Upto_April23__14[[#This Row],[Housing]:[Household goods and services]])</f>
        <v>118.7</v>
      </c>
      <c r="AD79" s="3">
        <v>184.4</v>
      </c>
      <c r="AE79" s="3">
        <v>170.3</v>
      </c>
      <c r="AF79" s="3">
        <f>AVERAGE(All_India_Index_Upto_April23__14[[#This Row],[Health]:[Recreation and amusement]])</f>
        <v>115.6</v>
      </c>
      <c r="AG79" s="3">
        <v>164.2</v>
      </c>
      <c r="AH79" s="3">
        <v>175</v>
      </c>
      <c r="AI79" s="3">
        <v>174.1</v>
      </c>
      <c r="AJ79" s="43">
        <v>177.2</v>
      </c>
    </row>
    <row r="80" spans="1:36" x14ac:dyDescent="0.25">
      <c r="A80" s="22" t="s">
        <v>30</v>
      </c>
      <c r="B80" s="2">
        <v>2023</v>
      </c>
      <c r="C80" s="10" t="s">
        <v>38</v>
      </c>
      <c r="D80" s="10">
        <f>VLOOKUP(All_India_Index_Upto_April23__14[[#This Row],[Month]],'Data cleaning'!$B$1:$C$13,2,FALSE)</f>
        <v>3</v>
      </c>
      <c r="E80" s="10" t="str">
        <f>All_India_Index_Upto_April23__14[[#This Row],[Year]]&amp;All_India_Index_Upto_April23__14[[#This Row],[month '#]]&amp;All_India_Index_Upto_April23__14[[#This Row],[Sector]]</f>
        <v>20153Rural</v>
      </c>
      <c r="F80" s="2">
        <v>174.3</v>
      </c>
      <c r="G80" s="2">
        <v>205.2</v>
      </c>
      <c r="H80" s="2">
        <v>173.9</v>
      </c>
      <c r="I80" s="2">
        <v>177</v>
      </c>
      <c r="J80" s="2">
        <v>183.3</v>
      </c>
      <c r="K80" s="2">
        <v>167.2</v>
      </c>
      <c r="L80" s="2">
        <v>140.9</v>
      </c>
      <c r="M80" s="2">
        <v>170.5</v>
      </c>
      <c r="N80" s="2">
        <v>119.1</v>
      </c>
      <c r="O80" s="2">
        <v>212.1</v>
      </c>
      <c r="P80" s="2">
        <v>177.6</v>
      </c>
      <c r="Q80" s="2">
        <v>189.9</v>
      </c>
      <c r="R80" s="2">
        <v>174.8</v>
      </c>
      <c r="S80" s="2">
        <f>AVERAGE(All_India_Index_Upto_April23__14[[#This Row],[Cereals and products]:[Food and beverages]])</f>
        <v>120.88461538461539</v>
      </c>
      <c r="T80" s="2">
        <v>198.4</v>
      </c>
      <c r="U80" s="2">
        <v>190</v>
      </c>
      <c r="V80" s="2">
        <v>187</v>
      </c>
      <c r="W80" s="2">
        <v>189.6</v>
      </c>
      <c r="X80" s="2">
        <v>180.7</v>
      </c>
      <c r="Y80" s="2">
        <f>AVERAGE(All_India_Index_Upto_April23__14[[#This Row],[Clothing]:[Personal care and effects]])</f>
        <v>121.3</v>
      </c>
      <c r="Z80" s="2">
        <v>181.4</v>
      </c>
      <c r="AA80" s="25" t="s">
        <v>32</v>
      </c>
      <c r="AB80" s="2">
        <v>178.6</v>
      </c>
      <c r="AC80" s="10">
        <f>AVERAGE(All_India_Index_Upto_April23__14[[#This Row],[Housing]:[Household goods and services]])</f>
        <v>120.2</v>
      </c>
      <c r="AD80" s="2">
        <v>186.6</v>
      </c>
      <c r="AE80" s="2">
        <v>172.8</v>
      </c>
      <c r="AF80" s="2">
        <f>AVERAGE(All_India_Index_Upto_April23__14[[#This Row],[Health]:[Recreation and amusement]])</f>
        <v>116.85</v>
      </c>
      <c r="AG80" s="2">
        <v>169</v>
      </c>
      <c r="AH80" s="2">
        <v>178.5</v>
      </c>
      <c r="AI80" s="2">
        <v>177.9</v>
      </c>
      <c r="AJ80" s="42">
        <v>178</v>
      </c>
    </row>
    <row r="81" spans="1:36" x14ac:dyDescent="0.25">
      <c r="A81" s="21" t="s">
        <v>33</v>
      </c>
      <c r="B81" s="3">
        <v>2023</v>
      </c>
      <c r="C81" s="9" t="s">
        <v>38</v>
      </c>
      <c r="D81" s="9">
        <f>VLOOKUP(All_India_Index_Upto_April23__14[[#This Row],[Month]],'Data cleaning'!$B$1:$C$13,2,FALSE)</f>
        <v>3</v>
      </c>
      <c r="E81" s="9" t="str">
        <f>All_India_Index_Upto_April23__14[[#This Row],[Year]]&amp;All_India_Index_Upto_April23__14[[#This Row],[month '#]]&amp;All_India_Index_Upto_April23__14[[#This Row],[Sector]]</f>
        <v>20153Urban</v>
      </c>
      <c r="F81" s="3">
        <v>174.7</v>
      </c>
      <c r="G81" s="3">
        <v>212.2</v>
      </c>
      <c r="H81" s="3">
        <v>177.2</v>
      </c>
      <c r="I81" s="3">
        <v>177.9</v>
      </c>
      <c r="J81" s="3">
        <v>172.2</v>
      </c>
      <c r="K81" s="3">
        <v>172.1</v>
      </c>
      <c r="L81" s="3">
        <v>175.9</v>
      </c>
      <c r="M81" s="3">
        <v>172.2</v>
      </c>
      <c r="N81" s="3">
        <v>121.9</v>
      </c>
      <c r="O81" s="3">
        <v>204.8</v>
      </c>
      <c r="P81" s="3">
        <v>164.9</v>
      </c>
      <c r="Q81" s="3">
        <v>196.6</v>
      </c>
      <c r="R81" s="3">
        <v>180.8</v>
      </c>
      <c r="S81" s="3">
        <f>AVERAGE(All_India_Index_Upto_April23__14[[#This Row],[Cereals and products]:[Food and beverages]])</f>
        <v>120.61538461538463</v>
      </c>
      <c r="T81" s="3">
        <v>202.7</v>
      </c>
      <c r="U81" s="3">
        <v>180.2</v>
      </c>
      <c r="V81" s="3">
        <v>167</v>
      </c>
      <c r="W81" s="3">
        <v>178.2</v>
      </c>
      <c r="X81" s="3">
        <v>181.5</v>
      </c>
      <c r="Y81" s="3">
        <f>AVERAGE(All_India_Index_Upto_April23__14[[#This Row],[Clothing]:[Personal care and effects]])</f>
        <v>117.7</v>
      </c>
      <c r="Z81" s="3">
        <v>182.6</v>
      </c>
      <c r="AA81" s="24" t="s">
        <v>162</v>
      </c>
      <c r="AB81" s="3">
        <v>169.2</v>
      </c>
      <c r="AC81" s="9">
        <f>AVERAGE(All_India_Index_Upto_April23__14[[#This Row],[Housing]:[Household goods and services]])</f>
        <v>118</v>
      </c>
      <c r="AD81" s="3">
        <v>180.8</v>
      </c>
      <c r="AE81" s="3">
        <v>168.4</v>
      </c>
      <c r="AF81" s="3">
        <f>AVERAGE(All_India_Index_Upto_April23__14[[#This Row],[Health]:[Recreation and amusement]])</f>
        <v>114.85</v>
      </c>
      <c r="AG81" s="3">
        <v>159.80000000000001</v>
      </c>
      <c r="AH81" s="3">
        <v>172.5</v>
      </c>
      <c r="AI81" s="3">
        <v>170</v>
      </c>
      <c r="AJ81" s="43">
        <v>176.3</v>
      </c>
    </row>
    <row r="82" spans="1:36" x14ac:dyDescent="0.25">
      <c r="A82" s="22" t="s">
        <v>35</v>
      </c>
      <c r="B82" s="2">
        <v>2023</v>
      </c>
      <c r="C82" s="10" t="s">
        <v>38</v>
      </c>
      <c r="D82" s="10">
        <f>VLOOKUP(All_India_Index_Upto_April23__14[[#This Row],[Month]],'Data cleaning'!$B$1:$C$13,2,FALSE)</f>
        <v>3</v>
      </c>
      <c r="E82" s="10" t="str">
        <f>All_India_Index_Upto_April23__14[[#This Row],[Year]]&amp;All_India_Index_Upto_April23__14[[#This Row],[month '#]]&amp;All_India_Index_Upto_April23__14[[#This Row],[Sector]]</f>
        <v>20153Rural+Urban</v>
      </c>
      <c r="F82" s="2">
        <v>174.4</v>
      </c>
      <c r="G82" s="2">
        <v>207.7</v>
      </c>
      <c r="H82" s="2">
        <v>175.2</v>
      </c>
      <c r="I82" s="2">
        <v>177.3</v>
      </c>
      <c r="J82" s="2">
        <v>179.2</v>
      </c>
      <c r="K82" s="2">
        <v>169.5</v>
      </c>
      <c r="L82" s="2">
        <v>152.80000000000001</v>
      </c>
      <c r="M82" s="2">
        <v>171.1</v>
      </c>
      <c r="N82" s="2">
        <v>120</v>
      </c>
      <c r="O82" s="2">
        <v>209.7</v>
      </c>
      <c r="P82" s="2">
        <v>172.3</v>
      </c>
      <c r="Q82" s="2">
        <v>193</v>
      </c>
      <c r="R82" s="2">
        <v>177</v>
      </c>
      <c r="S82" s="2">
        <f>AVERAGE(All_India_Index_Upto_April23__14[[#This Row],[Cereals and products]:[Food and beverages]])</f>
        <v>120.69999999999999</v>
      </c>
      <c r="T82" s="2">
        <v>199.5</v>
      </c>
      <c r="U82" s="2">
        <v>186.1</v>
      </c>
      <c r="V82" s="2">
        <v>178.7</v>
      </c>
      <c r="W82" s="2">
        <v>185.1</v>
      </c>
      <c r="X82" s="2">
        <v>181</v>
      </c>
      <c r="Y82" s="2">
        <f>AVERAGE(All_India_Index_Upto_April23__14[[#This Row],[Clothing]:[Personal care and effects]])</f>
        <v>119.85</v>
      </c>
      <c r="Z82" s="2">
        <v>181.9</v>
      </c>
      <c r="AA82" s="25" t="s">
        <v>162</v>
      </c>
      <c r="AB82" s="2">
        <v>174.2</v>
      </c>
      <c r="AC82" s="10">
        <f>AVERAGE(All_India_Index_Upto_April23__14[[#This Row],[Housing]:[Household goods and services]])</f>
        <v>119.2</v>
      </c>
      <c r="AD82" s="2">
        <v>184.4</v>
      </c>
      <c r="AE82" s="2">
        <v>170.3</v>
      </c>
      <c r="AF82" s="2">
        <f>AVERAGE(All_India_Index_Upto_April23__14[[#This Row],[Health]:[Recreation and amusement]])</f>
        <v>116.05000000000001</v>
      </c>
      <c r="AG82" s="2">
        <v>164.2</v>
      </c>
      <c r="AH82" s="2">
        <v>175</v>
      </c>
      <c r="AI82" s="2">
        <v>174.1</v>
      </c>
      <c r="AJ82" s="42">
        <v>177.2</v>
      </c>
    </row>
    <row r="83" spans="1:36" x14ac:dyDescent="0.25">
      <c r="A83" s="21" t="s">
        <v>30</v>
      </c>
      <c r="B83" s="3">
        <v>2023</v>
      </c>
      <c r="C83" s="9" t="s">
        <v>39</v>
      </c>
      <c r="D83" s="9">
        <f>VLOOKUP(All_India_Index_Upto_April23__14[[#This Row],[Month]],'Data cleaning'!$B$1:$C$13,2,FALSE)</f>
        <v>4</v>
      </c>
      <c r="E83" s="9" t="str">
        <f>All_India_Index_Upto_April23__14[[#This Row],[Year]]&amp;All_India_Index_Upto_April23__14[[#This Row],[month '#]]&amp;All_India_Index_Upto_April23__14[[#This Row],[Sector]]</f>
        <v>20154Rural</v>
      </c>
      <c r="F83" s="3">
        <v>173.3</v>
      </c>
      <c r="G83" s="3">
        <v>206.9</v>
      </c>
      <c r="H83" s="3">
        <v>167.9</v>
      </c>
      <c r="I83" s="3">
        <v>178.2</v>
      </c>
      <c r="J83" s="3">
        <v>178.5</v>
      </c>
      <c r="K83" s="3">
        <v>173.7</v>
      </c>
      <c r="L83" s="3">
        <v>142.80000000000001</v>
      </c>
      <c r="M83" s="3">
        <v>172.8</v>
      </c>
      <c r="N83" s="3">
        <v>120.4</v>
      </c>
      <c r="O83" s="3">
        <v>215.5</v>
      </c>
      <c r="P83" s="3">
        <v>178.2</v>
      </c>
      <c r="Q83" s="3">
        <v>190.5</v>
      </c>
      <c r="R83" s="3">
        <v>175.5</v>
      </c>
      <c r="S83" s="3">
        <f>AVERAGE(All_India_Index_Upto_April23__14[[#This Row],[Cereals and products]:[Food and beverages]])</f>
        <v>121.32307692307693</v>
      </c>
      <c r="T83" s="3">
        <v>199.5</v>
      </c>
      <c r="U83" s="3">
        <v>190.7</v>
      </c>
      <c r="V83" s="3">
        <v>187.3</v>
      </c>
      <c r="W83" s="3">
        <v>190.2</v>
      </c>
      <c r="X83" s="3">
        <v>183.8</v>
      </c>
      <c r="Y83" s="3">
        <f>AVERAGE(All_India_Index_Upto_April23__14[[#This Row],[Clothing]:[Personal care and effects]])</f>
        <v>121.82499999999999</v>
      </c>
      <c r="Z83" s="3">
        <v>181.5</v>
      </c>
      <c r="AA83" s="24" t="s">
        <v>32</v>
      </c>
      <c r="AB83" s="3">
        <v>179.1</v>
      </c>
      <c r="AC83" s="9">
        <f>AVERAGE(All_India_Index_Upto_April23__14[[#This Row],[Housing]:[Household goods and services]])</f>
        <v>120.9</v>
      </c>
      <c r="AD83" s="3">
        <v>187.2</v>
      </c>
      <c r="AE83" s="3">
        <v>173.2</v>
      </c>
      <c r="AF83" s="3">
        <f>AVERAGE(All_India_Index_Upto_April23__14[[#This Row],[Health]:[Recreation and amusement]])</f>
        <v>117.4</v>
      </c>
      <c r="AG83" s="3">
        <v>169.4</v>
      </c>
      <c r="AH83" s="3">
        <v>179.4</v>
      </c>
      <c r="AI83" s="3">
        <v>178.9</v>
      </c>
      <c r="AJ83" s="43">
        <v>178.8</v>
      </c>
    </row>
    <row r="84" spans="1:36" x14ac:dyDescent="0.25">
      <c r="A84" s="22" t="s">
        <v>33</v>
      </c>
      <c r="B84" s="2">
        <v>2023</v>
      </c>
      <c r="C84" s="10" t="s">
        <v>39</v>
      </c>
      <c r="D84" s="10">
        <f>VLOOKUP(All_India_Index_Upto_April23__14[[#This Row],[Month]],'Data cleaning'!$B$1:$C$13,2,FALSE)</f>
        <v>4</v>
      </c>
      <c r="E84" s="10" t="str">
        <f>All_India_Index_Upto_April23__14[[#This Row],[Year]]&amp;All_India_Index_Upto_April23__14[[#This Row],[month '#]]&amp;All_India_Index_Upto_April23__14[[#This Row],[Sector]]</f>
        <v>20154Urban</v>
      </c>
      <c r="F84" s="2">
        <v>174.8</v>
      </c>
      <c r="G84" s="2">
        <v>213.7</v>
      </c>
      <c r="H84" s="2">
        <v>172.4</v>
      </c>
      <c r="I84" s="2">
        <v>178.8</v>
      </c>
      <c r="J84" s="2">
        <v>168.7</v>
      </c>
      <c r="K84" s="2">
        <v>179.2</v>
      </c>
      <c r="L84" s="2">
        <v>179.9</v>
      </c>
      <c r="M84" s="2">
        <v>174.7</v>
      </c>
      <c r="N84" s="2">
        <v>123.1</v>
      </c>
      <c r="O84" s="2">
        <v>207.8</v>
      </c>
      <c r="P84" s="2">
        <v>165.5</v>
      </c>
      <c r="Q84" s="2">
        <v>197</v>
      </c>
      <c r="R84" s="2">
        <v>182.1</v>
      </c>
      <c r="S84" s="2">
        <f>AVERAGE(All_India_Index_Upto_April23__14[[#This Row],[Cereals and products]:[Food and beverages]])</f>
        <v>121.23846153846154</v>
      </c>
      <c r="T84" s="2">
        <v>203.5</v>
      </c>
      <c r="U84" s="2">
        <v>181</v>
      </c>
      <c r="V84" s="2">
        <v>167.7</v>
      </c>
      <c r="W84" s="2">
        <v>178.9</v>
      </c>
      <c r="X84" s="2">
        <v>184.4</v>
      </c>
      <c r="Y84" s="2">
        <f>AVERAGE(All_India_Index_Upto_April23__14[[#This Row],[Clothing]:[Personal care and effects]])</f>
        <v>118.10000000000001</v>
      </c>
      <c r="Z84" s="2">
        <v>182.1</v>
      </c>
      <c r="AA84" s="25" t="s">
        <v>163</v>
      </c>
      <c r="AB84" s="2">
        <v>169.6</v>
      </c>
      <c r="AC84" s="10">
        <f>AVERAGE(All_India_Index_Upto_April23__14[[#This Row],[Housing]:[Household goods and services]])</f>
        <v>118.4</v>
      </c>
      <c r="AD84" s="2">
        <v>181.5</v>
      </c>
      <c r="AE84" s="2">
        <v>168.8</v>
      </c>
      <c r="AF84" s="2">
        <f>AVERAGE(All_India_Index_Upto_April23__14[[#This Row],[Health]:[Recreation and amusement]])</f>
        <v>115.1</v>
      </c>
      <c r="AG84" s="2">
        <v>160.1</v>
      </c>
      <c r="AH84" s="2">
        <v>174.2</v>
      </c>
      <c r="AI84" s="2">
        <v>170.9</v>
      </c>
      <c r="AJ84" s="42">
        <v>177.4</v>
      </c>
    </row>
    <row r="85" spans="1:36" x14ac:dyDescent="0.25">
      <c r="A85" s="21" t="s">
        <v>35</v>
      </c>
      <c r="B85" s="3">
        <v>2023</v>
      </c>
      <c r="C85" s="9" t="s">
        <v>39</v>
      </c>
      <c r="D85" s="9">
        <f>VLOOKUP(All_India_Index_Upto_April23__14[[#This Row],[Month]],'Data cleaning'!$B$1:$C$13,2,FALSE)</f>
        <v>4</v>
      </c>
      <c r="E85" s="9" t="str">
        <f>All_India_Index_Upto_April23__14[[#This Row],[Year]]&amp;All_India_Index_Upto_April23__14[[#This Row],[month '#]]&amp;All_India_Index_Upto_April23__14[[#This Row],[Sector]]</f>
        <v>20154Rural+Urban</v>
      </c>
      <c r="F85" s="3">
        <v>173.8</v>
      </c>
      <c r="G85" s="3">
        <v>209.3</v>
      </c>
      <c r="H85" s="3">
        <v>169.6</v>
      </c>
      <c r="I85" s="3">
        <v>178.4</v>
      </c>
      <c r="J85" s="3">
        <v>174.9</v>
      </c>
      <c r="K85" s="3">
        <v>176.3</v>
      </c>
      <c r="L85" s="3">
        <v>155.4</v>
      </c>
      <c r="M85" s="3">
        <v>173.4</v>
      </c>
      <c r="N85" s="3">
        <v>121.3</v>
      </c>
      <c r="O85" s="3">
        <v>212.9</v>
      </c>
      <c r="P85" s="3">
        <v>172.9</v>
      </c>
      <c r="Q85" s="3">
        <v>193.5</v>
      </c>
      <c r="R85" s="3">
        <v>177.9</v>
      </c>
      <c r="S85" s="3">
        <f>AVERAGE(All_India_Index_Upto_April23__14[[#This Row],[Cereals and products]:[Food and beverages]])</f>
        <v>121.20769230769231</v>
      </c>
      <c r="T85" s="3">
        <v>200.6</v>
      </c>
      <c r="U85" s="3">
        <v>186.9</v>
      </c>
      <c r="V85" s="3">
        <v>179.2</v>
      </c>
      <c r="W85" s="3">
        <v>185.7</v>
      </c>
      <c r="X85" s="3">
        <v>184</v>
      </c>
      <c r="Y85" s="3">
        <f>AVERAGE(All_India_Index_Upto_April23__14[[#This Row],[Clothing]:[Personal care and effects]])</f>
        <v>120.325</v>
      </c>
      <c r="Z85" s="3">
        <v>181.7</v>
      </c>
      <c r="AA85" s="24" t="s">
        <v>163</v>
      </c>
      <c r="AB85" s="3">
        <v>174.6</v>
      </c>
      <c r="AC85" s="9">
        <f>AVERAGE(All_India_Index_Upto_April23__14[[#This Row],[Housing]:[Household goods and services]])</f>
        <v>119.7</v>
      </c>
      <c r="AD85" s="3">
        <v>185</v>
      </c>
      <c r="AE85" s="3">
        <v>170.7</v>
      </c>
      <c r="AF85" s="3">
        <f>AVERAGE(All_India_Index_Upto_April23__14[[#This Row],[Health]:[Recreation and amusement]])</f>
        <v>116.5</v>
      </c>
      <c r="AG85" s="3">
        <v>164.5</v>
      </c>
      <c r="AH85" s="3">
        <v>176.4</v>
      </c>
      <c r="AI85" s="3">
        <v>175</v>
      </c>
      <c r="AJ85" s="43">
        <v>178.1</v>
      </c>
    </row>
    <row r="86" spans="1:36" x14ac:dyDescent="0.25">
      <c r="A86" s="22" t="s">
        <v>30</v>
      </c>
      <c r="B86" s="2">
        <v>2023</v>
      </c>
      <c r="C86" s="10" t="s">
        <v>41</v>
      </c>
      <c r="D86" s="10">
        <f>VLOOKUP(All_India_Index_Upto_April23__14[[#This Row],[Month]],'Data cleaning'!$B$1:$C$13,2,FALSE)</f>
        <v>5</v>
      </c>
      <c r="E86" s="10" t="str">
        <f>All_India_Index_Upto_April23__14[[#This Row],[Year]]&amp;All_India_Index_Upto_April23__14[[#This Row],[month '#]]&amp;All_India_Index_Upto_April23__14[[#This Row],[Sector]]</f>
        <v>20155Rural</v>
      </c>
      <c r="F86" s="2">
        <v>173.2</v>
      </c>
      <c r="G86" s="2">
        <v>211.5</v>
      </c>
      <c r="H86" s="2">
        <v>171</v>
      </c>
      <c r="I86" s="2">
        <v>179.6</v>
      </c>
      <c r="J86" s="2">
        <v>173.3</v>
      </c>
      <c r="K86" s="2">
        <v>169</v>
      </c>
      <c r="L86" s="2">
        <v>148.69999999999999</v>
      </c>
      <c r="M86" s="2">
        <v>174.9</v>
      </c>
      <c r="N86" s="2">
        <v>121.9</v>
      </c>
      <c r="O86" s="2">
        <v>221</v>
      </c>
      <c r="P86" s="2">
        <v>178.7</v>
      </c>
      <c r="Q86" s="2">
        <v>191.1</v>
      </c>
      <c r="R86" s="2">
        <v>176.8</v>
      </c>
      <c r="S86" s="2">
        <f>AVERAGE(All_India_Index_Upto_April23__14[[#This Row],[Cereals and products]:[Food and beverages]])</f>
        <v>122.13076923076923</v>
      </c>
      <c r="T86" s="2">
        <v>199.9</v>
      </c>
      <c r="U86" s="2">
        <v>191.2</v>
      </c>
      <c r="V86" s="2">
        <v>187.9</v>
      </c>
      <c r="W86" s="2">
        <v>190.8</v>
      </c>
      <c r="X86" s="2">
        <v>184.9</v>
      </c>
      <c r="Y86" s="2">
        <f>AVERAGE(All_India_Index_Upto_April23__14[[#This Row],[Clothing]:[Personal care and effects]])</f>
        <v>122.625</v>
      </c>
      <c r="Z86" s="2">
        <v>182.5</v>
      </c>
      <c r="AA86" s="25" t="s">
        <v>32</v>
      </c>
      <c r="AB86" s="2">
        <v>179.8</v>
      </c>
      <c r="AC86" s="10">
        <f>AVERAGE(All_India_Index_Upto_April23__14[[#This Row],[Housing]:[Household goods and services]])</f>
        <v>121.5</v>
      </c>
      <c r="AD86" s="2">
        <v>187.8</v>
      </c>
      <c r="AE86" s="2">
        <v>173.8</v>
      </c>
      <c r="AF86" s="2">
        <f>AVERAGE(All_India_Index_Upto_April23__14[[#This Row],[Health]:[Recreation and amusement]])</f>
        <v>118.05000000000001</v>
      </c>
      <c r="AG86" s="2">
        <v>169.7</v>
      </c>
      <c r="AH86" s="2">
        <v>180.3</v>
      </c>
      <c r="AI86" s="2">
        <v>179.5</v>
      </c>
      <c r="AJ86" s="42">
        <v>179.8</v>
      </c>
    </row>
    <row r="87" spans="1:36" x14ac:dyDescent="0.25">
      <c r="A87" s="21" t="s">
        <v>33</v>
      </c>
      <c r="B87" s="3">
        <v>2023</v>
      </c>
      <c r="C87" s="9" t="s">
        <v>41</v>
      </c>
      <c r="D87" s="9">
        <f>VLOOKUP(All_India_Index_Upto_April23__14[[#This Row],[Month]],'Data cleaning'!$B$1:$C$13,2,FALSE)</f>
        <v>5</v>
      </c>
      <c r="E87" s="9" t="str">
        <f>All_India_Index_Upto_April23__14[[#This Row],[Year]]&amp;All_India_Index_Upto_April23__14[[#This Row],[month '#]]&amp;All_India_Index_Upto_April23__14[[#This Row],[Sector]]</f>
        <v>20155Urban</v>
      </c>
      <c r="F87" s="3">
        <v>174.7</v>
      </c>
      <c r="G87" s="3">
        <v>219.4</v>
      </c>
      <c r="H87" s="3">
        <v>176.7</v>
      </c>
      <c r="I87" s="3">
        <v>179.4</v>
      </c>
      <c r="J87" s="3">
        <v>164.4</v>
      </c>
      <c r="K87" s="3">
        <v>175.8</v>
      </c>
      <c r="L87" s="3">
        <v>185</v>
      </c>
      <c r="M87" s="3">
        <v>176.9</v>
      </c>
      <c r="N87" s="3">
        <v>124.2</v>
      </c>
      <c r="O87" s="3">
        <v>211.9</v>
      </c>
      <c r="P87" s="3">
        <v>165.9</v>
      </c>
      <c r="Q87" s="3">
        <v>197.7</v>
      </c>
      <c r="R87" s="3">
        <v>183.1</v>
      </c>
      <c r="S87" s="3">
        <f>AVERAGE(All_India_Index_Upto_April23__14[[#This Row],[Cereals and products]:[Food and beverages]])</f>
        <v>122.9923076923077</v>
      </c>
      <c r="T87" s="3">
        <v>204.2</v>
      </c>
      <c r="U87" s="3">
        <v>181.3</v>
      </c>
      <c r="V87" s="3">
        <v>168.1</v>
      </c>
      <c r="W87" s="3">
        <v>179.3</v>
      </c>
      <c r="X87" s="3">
        <v>185.6</v>
      </c>
      <c r="Y87" s="3">
        <f>AVERAGE(All_India_Index_Upto_April23__14[[#This Row],[Clothing]:[Personal care and effects]])</f>
        <v>118.44999999999999</v>
      </c>
      <c r="Z87" s="3">
        <v>183.4</v>
      </c>
      <c r="AA87" s="24" t="s">
        <v>164</v>
      </c>
      <c r="AB87" s="3">
        <v>170.1</v>
      </c>
      <c r="AC87" s="9">
        <f>AVERAGE(All_India_Index_Upto_April23__14[[#This Row],[Housing]:[Household goods and services]])</f>
        <v>118.7</v>
      </c>
      <c r="AD87" s="3">
        <v>182.2</v>
      </c>
      <c r="AE87" s="3">
        <v>169.2</v>
      </c>
      <c r="AF87" s="3">
        <f>AVERAGE(All_India_Index_Upto_April23__14[[#This Row],[Health]:[Recreation and amusement]])</f>
        <v>115.45</v>
      </c>
      <c r="AG87" s="3">
        <v>160.4</v>
      </c>
      <c r="AH87" s="3">
        <v>174.8</v>
      </c>
      <c r="AI87" s="3">
        <v>171.6</v>
      </c>
      <c r="AJ87" s="43">
        <v>178.2</v>
      </c>
    </row>
    <row r="88" spans="1:36" x14ac:dyDescent="0.25">
      <c r="A88" s="22" t="s">
        <v>35</v>
      </c>
      <c r="B88" s="2">
        <v>2023</v>
      </c>
      <c r="C88" s="10" t="s">
        <v>41</v>
      </c>
      <c r="D88" s="10">
        <f>VLOOKUP(All_India_Index_Upto_April23__14[[#This Row],[Month]],'Data cleaning'!$B$1:$C$13,2,FALSE)</f>
        <v>5</v>
      </c>
      <c r="E88" s="10" t="str">
        <f>All_India_Index_Upto_April23__14[[#This Row],[Year]]&amp;All_India_Index_Upto_April23__14[[#This Row],[month '#]]&amp;All_India_Index_Upto_April23__14[[#This Row],[Sector]]</f>
        <v>20155Rural+Urban</v>
      </c>
      <c r="F88" s="2">
        <v>173.7</v>
      </c>
      <c r="G88" s="2">
        <v>214.3</v>
      </c>
      <c r="H88" s="2">
        <v>173.2</v>
      </c>
      <c r="I88" s="2">
        <v>179.5</v>
      </c>
      <c r="J88" s="2">
        <v>170</v>
      </c>
      <c r="K88" s="2">
        <v>172.2</v>
      </c>
      <c r="L88" s="2">
        <v>161</v>
      </c>
      <c r="M88" s="2">
        <v>175.6</v>
      </c>
      <c r="N88" s="2">
        <v>122.7</v>
      </c>
      <c r="O88" s="2">
        <v>218</v>
      </c>
      <c r="P88" s="2">
        <v>173.4</v>
      </c>
      <c r="Q88" s="2">
        <v>194.2</v>
      </c>
      <c r="R88" s="2">
        <v>179.1</v>
      </c>
      <c r="S88" s="2">
        <f>AVERAGE(All_India_Index_Upto_April23__14[[#This Row],[Cereals and products]:[Food and beverages]])</f>
        <v>122.33846153846154</v>
      </c>
      <c r="T88" s="2">
        <v>201</v>
      </c>
      <c r="U88" s="2">
        <v>187.3</v>
      </c>
      <c r="V88" s="2">
        <v>179.7</v>
      </c>
      <c r="W88" s="2">
        <v>186.2</v>
      </c>
      <c r="X88" s="2">
        <v>185.2</v>
      </c>
      <c r="Y88" s="2">
        <f>AVERAGE(All_India_Index_Upto_April23__14[[#This Row],[Clothing]:[Personal care and effects]])</f>
        <v>120.925</v>
      </c>
      <c r="Z88" s="2">
        <v>182.8</v>
      </c>
      <c r="AA88" s="25" t="s">
        <v>164</v>
      </c>
      <c r="AB88" s="2">
        <v>175.2</v>
      </c>
      <c r="AC88" s="10">
        <f>AVERAGE(All_India_Index_Upto_April23__14[[#This Row],[Housing]:[Household goods and services]])</f>
        <v>120.2</v>
      </c>
      <c r="AD88" s="2">
        <v>185.7</v>
      </c>
      <c r="AE88" s="2">
        <v>171.2</v>
      </c>
      <c r="AF88" s="2">
        <f>AVERAGE(All_India_Index_Upto_April23__14[[#This Row],[Health]:[Recreation and amusement]])</f>
        <v>117</v>
      </c>
      <c r="AG88" s="2">
        <v>164.8</v>
      </c>
      <c r="AH88" s="2">
        <v>177.1</v>
      </c>
      <c r="AI88" s="2">
        <v>175.7</v>
      </c>
      <c r="AJ88" s="42">
        <v>179.1</v>
      </c>
    </row>
  </sheetData>
  <autoFilter ref="A1:AJ88" xr:uid="{8D09F64E-1A71-4202-BAEE-EB64CA1A1636}"/>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20AF-1565-4C7A-8072-23E078239BF5}">
  <dimension ref="A1:AJ373"/>
  <sheetViews>
    <sheetView zoomScale="106" zoomScaleNormal="106" workbookViewId="0">
      <selection activeCell="K23" sqref="K23"/>
    </sheetView>
  </sheetViews>
  <sheetFormatPr defaultRowHeight="15" x14ac:dyDescent="0.25"/>
  <cols>
    <col min="1" max="1" width="11.85546875" bestFit="1" customWidth="1"/>
    <col min="2" max="2" width="7.28515625" bestFit="1" customWidth="1"/>
    <col min="3" max="3" width="7.7109375" customWidth="1"/>
    <col min="4" max="5" width="10.85546875" customWidth="1"/>
    <col min="6" max="6" width="12" customWidth="1"/>
    <col min="7" max="7" width="12.85546875" customWidth="1"/>
    <col min="8" max="8" width="16.140625" customWidth="1"/>
    <col min="9" max="9" width="11.5703125" customWidth="1"/>
    <col min="10" max="10" width="12.140625" customWidth="1"/>
    <col min="11" max="11" width="11.7109375" customWidth="1"/>
    <col min="12" max="12" width="13.7109375" customWidth="1"/>
    <col min="13" max="13" width="15.28515625" customWidth="1"/>
    <col min="14" max="14" width="14.85546875" customWidth="1"/>
    <col min="15" max="15" width="12" customWidth="1"/>
    <col min="16" max="16" width="12.140625" customWidth="1"/>
    <col min="17" max="17" width="17.140625" customWidth="1"/>
    <col min="18" max="18" width="11.42578125" customWidth="1"/>
    <col min="19" max="19" width="21.28515625" customWidth="1"/>
    <col min="20" max="20" width="21.7109375" customWidth="1"/>
    <col min="21" max="21" width="10.85546875" bestFit="1" customWidth="1"/>
    <col min="22" max="22" width="10.5703125" bestFit="1" customWidth="1"/>
    <col min="23" max="23" width="23.42578125" bestFit="1" customWidth="1"/>
    <col min="24" max="25" width="23.42578125" customWidth="1"/>
    <col min="26" max="26" width="15.42578125" bestFit="1" customWidth="1"/>
    <col min="27" max="27" width="30.5703125" style="16" bestFit="1" customWidth="1"/>
    <col min="28" max="28" width="16.7109375" customWidth="1"/>
    <col min="29" max="29" width="19" customWidth="1"/>
    <col min="30" max="30" width="30.28515625" bestFit="1" customWidth="1"/>
    <col min="31" max="31" width="28.28515625" bestFit="1" customWidth="1"/>
    <col min="32" max="32" width="28.28515625" customWidth="1"/>
    <col min="33" max="33" width="26" bestFit="1" customWidth="1"/>
    <col min="34" max="34" width="16.42578125" bestFit="1" customWidth="1"/>
    <col min="35" max="35" width="15.85546875" customWidth="1"/>
    <col min="36" max="36" width="10.85546875" customWidth="1"/>
  </cols>
  <sheetData>
    <row r="1" spans="1:36" x14ac:dyDescent="0.25">
      <c r="A1" s="1" t="s">
        <v>0</v>
      </c>
      <c r="B1" s="1" t="s">
        <v>1</v>
      </c>
      <c r="C1" s="1" t="s">
        <v>2</v>
      </c>
      <c r="D1" s="1" t="s">
        <v>172</v>
      </c>
      <c r="E1" s="1" t="s">
        <v>282</v>
      </c>
      <c r="F1" s="1" t="s">
        <v>3</v>
      </c>
      <c r="G1" s="1" t="s">
        <v>4</v>
      </c>
      <c r="H1" s="1" t="s">
        <v>5</v>
      </c>
      <c r="I1" s="1" t="s">
        <v>6</v>
      </c>
      <c r="J1" s="1" t="s">
        <v>7</v>
      </c>
      <c r="K1" s="1" t="s">
        <v>8</v>
      </c>
      <c r="L1" s="1" t="s">
        <v>9</v>
      </c>
      <c r="M1" s="1" t="s">
        <v>10</v>
      </c>
      <c r="N1" s="1" t="s">
        <v>11</v>
      </c>
      <c r="O1" s="1" t="s">
        <v>12</v>
      </c>
      <c r="P1" s="1" t="s">
        <v>13</v>
      </c>
      <c r="Q1" s="1" t="s">
        <v>14</v>
      </c>
      <c r="R1" s="1" t="s">
        <v>15</v>
      </c>
      <c r="S1" s="32" t="s">
        <v>200</v>
      </c>
      <c r="T1" s="26" t="s">
        <v>16</v>
      </c>
      <c r="U1" s="1" t="s">
        <v>17</v>
      </c>
      <c r="V1" s="1" t="s">
        <v>18</v>
      </c>
      <c r="W1" s="1" t="s">
        <v>19</v>
      </c>
      <c r="X1" s="1" t="s">
        <v>27</v>
      </c>
      <c r="Y1" s="26" t="s">
        <v>191</v>
      </c>
      <c r="Z1" s="26" t="s">
        <v>21</v>
      </c>
      <c r="AA1" s="16" t="s">
        <v>20</v>
      </c>
      <c r="AB1" s="1" t="s">
        <v>22</v>
      </c>
      <c r="AC1" s="33" t="s">
        <v>202</v>
      </c>
      <c r="AD1" s="1" t="s">
        <v>23</v>
      </c>
      <c r="AE1" s="1" t="s">
        <v>25</v>
      </c>
      <c r="AF1" s="26" t="s">
        <v>195</v>
      </c>
      <c r="AG1" s="26" t="s">
        <v>24</v>
      </c>
      <c r="AH1" s="26" t="s">
        <v>26</v>
      </c>
      <c r="AI1" s="26" t="s">
        <v>28</v>
      </c>
      <c r="AJ1" s="1" t="s">
        <v>29</v>
      </c>
    </row>
    <row r="2" spans="1:36" x14ac:dyDescent="0.25">
      <c r="A2" s="1" t="s">
        <v>30</v>
      </c>
      <c r="B2" s="1">
        <v>2013</v>
      </c>
      <c r="C2" s="1" t="s">
        <v>31</v>
      </c>
      <c r="D2" s="1">
        <f>VLOOKUP(All_India_Index_Upto_April23__14[[#This Row],[Month]],'Data cleaning'!$B$1:$C$13,2,FALSE)</f>
        <v>1</v>
      </c>
      <c r="E2" s="1" t="str">
        <f>All_India_Index_Upto_April23__14[[#This Row],[Year]]&amp;All_India_Index_Upto_April23__14[[#This Row],[month '#]]&amp;All_India_Index_Upto_April23__14[[#This Row],[Sector]]</f>
        <v>20131Rural</v>
      </c>
      <c r="F2" s="1">
        <v>107.5</v>
      </c>
      <c r="G2" s="1">
        <v>106.3</v>
      </c>
      <c r="H2" s="1">
        <v>108.1</v>
      </c>
      <c r="I2" s="1">
        <v>104.9</v>
      </c>
      <c r="J2" s="1">
        <v>106.1</v>
      </c>
      <c r="K2" s="1">
        <v>103.9</v>
      </c>
      <c r="L2" s="1">
        <v>101.9</v>
      </c>
      <c r="M2" s="1">
        <v>106.1</v>
      </c>
      <c r="N2" s="1">
        <v>106.8</v>
      </c>
      <c r="O2" s="1">
        <v>103.1</v>
      </c>
      <c r="P2" s="1">
        <v>104.8</v>
      </c>
      <c r="Q2" s="1">
        <v>106.7</v>
      </c>
      <c r="R2" s="1">
        <v>105.5</v>
      </c>
      <c r="S2" s="1">
        <f>AVERAGE(All_India_Index_Upto_April23__14[[#This Row],[Cereals and products]:[Food and beverages]])</f>
        <v>105.5153846153846</v>
      </c>
      <c r="T2" s="1">
        <v>105.1</v>
      </c>
      <c r="U2" s="1">
        <v>106.5</v>
      </c>
      <c r="V2" s="1">
        <v>105.8</v>
      </c>
      <c r="W2" s="1">
        <v>106.4</v>
      </c>
      <c r="X2" s="1">
        <v>104.7</v>
      </c>
      <c r="Y2" s="1">
        <f>AVERAGE(All_India_Index_Upto_April23__14[[#This Row],[Clothing]:[Personal care and effects]])</f>
        <v>105.85000000000001</v>
      </c>
      <c r="Z2" s="1">
        <v>105.5</v>
      </c>
      <c r="AA2" s="16" t="s">
        <v>32</v>
      </c>
      <c r="AB2" s="1">
        <v>104.8</v>
      </c>
      <c r="AC2" s="1">
        <f>AVERAGE(All_India_Index_Upto_April23__14[[#This Row],[Housing]:[Household goods and services]])</f>
        <v>104.8</v>
      </c>
      <c r="AD2" s="1">
        <v>104</v>
      </c>
      <c r="AE2" s="1">
        <v>103.4</v>
      </c>
      <c r="AF2" s="1">
        <f>AVERAGE(All_India_Index_Upto_April23__14[[#This Row],[Health]:[Recreation and amusement]])</f>
        <v>103.7</v>
      </c>
      <c r="AG2" s="1">
        <v>103.3</v>
      </c>
      <c r="AH2" s="1">
        <v>103.8</v>
      </c>
      <c r="AI2" s="1">
        <v>104</v>
      </c>
      <c r="AJ2" s="1">
        <v>105.1</v>
      </c>
    </row>
    <row r="3" spans="1:36" x14ac:dyDescent="0.25">
      <c r="A3" s="1" t="s">
        <v>33</v>
      </c>
      <c r="B3" s="1">
        <v>2013</v>
      </c>
      <c r="C3" s="1" t="s">
        <v>31</v>
      </c>
      <c r="D3" s="1">
        <f>VLOOKUP(All_India_Index_Upto_April23__14[[#This Row],[Month]],'Data cleaning'!$B$1:$C$13,2,FALSE)</f>
        <v>1</v>
      </c>
      <c r="E3" s="1" t="str">
        <f>All_India_Index_Upto_April23__14[[#This Row],[Year]]&amp;All_India_Index_Upto_April23__14[[#This Row],[month '#]]&amp;All_India_Index_Upto_April23__14[[#This Row],[Sector]]</f>
        <v>20131Urban</v>
      </c>
      <c r="F3" s="1">
        <v>110.5</v>
      </c>
      <c r="G3" s="1">
        <v>109.1</v>
      </c>
      <c r="H3" s="1">
        <v>113</v>
      </c>
      <c r="I3" s="1">
        <v>103.6</v>
      </c>
      <c r="J3" s="1">
        <v>103.4</v>
      </c>
      <c r="K3" s="1">
        <v>102.3</v>
      </c>
      <c r="L3" s="1">
        <v>102.9</v>
      </c>
      <c r="M3" s="1">
        <v>105.8</v>
      </c>
      <c r="N3" s="1">
        <v>105.1</v>
      </c>
      <c r="O3" s="1">
        <v>101.8</v>
      </c>
      <c r="P3" s="1">
        <v>105.1</v>
      </c>
      <c r="Q3" s="1">
        <v>107.9</v>
      </c>
      <c r="R3" s="1">
        <v>105.9</v>
      </c>
      <c r="S3" s="1">
        <f>AVERAGE(All_India_Index_Upto_April23__14[[#This Row],[Cereals and products]:[Food and beverages]])</f>
        <v>105.87692307692308</v>
      </c>
      <c r="T3" s="1">
        <v>105.2</v>
      </c>
      <c r="U3" s="1">
        <v>105.9</v>
      </c>
      <c r="V3" s="1">
        <v>105</v>
      </c>
      <c r="W3" s="1">
        <v>105.8</v>
      </c>
      <c r="X3" s="1">
        <v>104.3</v>
      </c>
      <c r="Y3" s="1">
        <f>AVERAGE(All_India_Index_Upto_April23__14[[#This Row],[Clothing]:[Personal care and effects]])</f>
        <v>105.25</v>
      </c>
      <c r="Z3" s="1">
        <v>105.4</v>
      </c>
      <c r="AA3" s="16" t="s">
        <v>34</v>
      </c>
      <c r="AB3" s="1">
        <v>104.8</v>
      </c>
      <c r="AC3" s="1">
        <f>AVERAGE(All_India_Index_Upto_April23__14[[#This Row],[Housing]:[Household goods and services]])</f>
        <v>104.8</v>
      </c>
      <c r="AD3" s="1">
        <v>104.1</v>
      </c>
      <c r="AE3" s="1">
        <v>102.9</v>
      </c>
      <c r="AF3" s="1">
        <f>AVERAGE(All_India_Index_Upto_April23__14[[#This Row],[Health]:[Recreation and amusement]])</f>
        <v>103.5</v>
      </c>
      <c r="AG3" s="1">
        <v>103.2</v>
      </c>
      <c r="AH3" s="1">
        <v>103.5</v>
      </c>
      <c r="AI3" s="1">
        <v>103.7</v>
      </c>
      <c r="AJ3" s="1">
        <v>104</v>
      </c>
    </row>
    <row r="4" spans="1:36" x14ac:dyDescent="0.25">
      <c r="A4" s="1" t="s">
        <v>35</v>
      </c>
      <c r="B4" s="1">
        <v>2013</v>
      </c>
      <c r="C4" s="1" t="s">
        <v>31</v>
      </c>
      <c r="D4" s="1">
        <f>VLOOKUP(All_India_Index_Upto_April23__14[[#This Row],[Month]],'Data cleaning'!$B$1:$C$13,2,FALSE)</f>
        <v>1</v>
      </c>
      <c r="E4" s="1" t="str">
        <f>All_India_Index_Upto_April23__14[[#This Row],[Year]]&amp;All_India_Index_Upto_April23__14[[#This Row],[month '#]]&amp;All_India_Index_Upto_April23__14[[#This Row],[Sector]]</f>
        <v>20131Rural+Urban</v>
      </c>
      <c r="F4" s="1">
        <v>108.4</v>
      </c>
      <c r="G4" s="1">
        <v>107.3</v>
      </c>
      <c r="H4" s="1">
        <v>110</v>
      </c>
      <c r="I4" s="1">
        <v>104.4</v>
      </c>
      <c r="J4" s="1">
        <v>105.1</v>
      </c>
      <c r="K4" s="1">
        <v>103.2</v>
      </c>
      <c r="L4" s="1">
        <v>102.2</v>
      </c>
      <c r="M4" s="1">
        <v>106</v>
      </c>
      <c r="N4" s="1">
        <v>106.2</v>
      </c>
      <c r="O4" s="1">
        <v>102.7</v>
      </c>
      <c r="P4" s="1">
        <v>104.9</v>
      </c>
      <c r="Q4" s="1">
        <v>107.3</v>
      </c>
      <c r="R4" s="1">
        <v>105.6</v>
      </c>
      <c r="S4" s="1">
        <f>AVERAGE(All_India_Index_Upto_April23__14[[#This Row],[Cereals and products]:[Food and beverages]])</f>
        <v>105.63846153846156</v>
      </c>
      <c r="T4" s="1">
        <v>105.1</v>
      </c>
      <c r="U4" s="1">
        <v>106.3</v>
      </c>
      <c r="V4" s="1">
        <v>105.5</v>
      </c>
      <c r="W4" s="1">
        <v>106.2</v>
      </c>
      <c r="X4" s="1">
        <v>104.5</v>
      </c>
      <c r="Y4" s="1">
        <f>AVERAGE(All_India_Index_Upto_April23__14[[#This Row],[Clothing]:[Personal care and effects]])</f>
        <v>105.625</v>
      </c>
      <c r="Z4" s="1">
        <v>105.5</v>
      </c>
      <c r="AA4" s="16" t="s">
        <v>34</v>
      </c>
      <c r="AB4" s="1">
        <v>104.8</v>
      </c>
      <c r="AC4" s="1">
        <f>AVERAGE(All_India_Index_Upto_April23__14[[#This Row],[Housing]:[Household goods and services]])</f>
        <v>104.8</v>
      </c>
      <c r="AD4" s="1">
        <v>104</v>
      </c>
      <c r="AE4" s="1">
        <v>103.1</v>
      </c>
      <c r="AF4" s="1">
        <f>AVERAGE(All_India_Index_Upto_April23__14[[#This Row],[Health]:[Recreation and amusement]])</f>
        <v>103.55</v>
      </c>
      <c r="AG4" s="1">
        <v>103.2</v>
      </c>
      <c r="AH4" s="1">
        <v>103.6</v>
      </c>
      <c r="AI4" s="1">
        <v>103.9</v>
      </c>
      <c r="AJ4" s="1">
        <v>104.6</v>
      </c>
    </row>
    <row r="5" spans="1:36" x14ac:dyDescent="0.25">
      <c r="A5" s="1" t="s">
        <v>30</v>
      </c>
      <c r="B5" s="1">
        <v>2013</v>
      </c>
      <c r="C5" s="1" t="s">
        <v>36</v>
      </c>
      <c r="D5" s="1">
        <f>VLOOKUP(All_India_Index_Upto_April23__14[[#This Row],[Month]],'Data cleaning'!$B$1:$C$13,2,FALSE)</f>
        <v>2</v>
      </c>
      <c r="E5" s="1" t="str">
        <f>All_India_Index_Upto_April23__14[[#This Row],[Year]]&amp;All_India_Index_Upto_April23__14[[#This Row],[month '#]]&amp;All_India_Index_Upto_April23__14[[#This Row],[Sector]]</f>
        <v>20132Rural</v>
      </c>
      <c r="F5" s="1">
        <v>109.2</v>
      </c>
      <c r="G5" s="1">
        <v>108.7</v>
      </c>
      <c r="H5" s="1">
        <v>110.2</v>
      </c>
      <c r="I5" s="1">
        <v>105.4</v>
      </c>
      <c r="J5" s="1">
        <v>106.7</v>
      </c>
      <c r="K5" s="1">
        <v>104</v>
      </c>
      <c r="L5" s="1">
        <v>102.4</v>
      </c>
      <c r="M5" s="1">
        <v>105.9</v>
      </c>
      <c r="N5" s="1">
        <v>105.7</v>
      </c>
      <c r="O5" s="1">
        <v>103.1</v>
      </c>
      <c r="P5" s="1">
        <v>105.1</v>
      </c>
      <c r="Q5" s="1">
        <v>107.7</v>
      </c>
      <c r="R5" s="1">
        <v>106.3</v>
      </c>
      <c r="S5" s="1">
        <f>AVERAGE(All_India_Index_Upto_April23__14[[#This Row],[Cereals and products]:[Food and beverages]])</f>
        <v>106.18461538461537</v>
      </c>
      <c r="T5" s="1">
        <v>105.6</v>
      </c>
      <c r="U5" s="1">
        <v>107.1</v>
      </c>
      <c r="V5" s="1">
        <v>106.3</v>
      </c>
      <c r="W5" s="1">
        <v>107</v>
      </c>
      <c r="X5" s="1">
        <v>104.6</v>
      </c>
      <c r="Y5" s="1">
        <f>AVERAGE(All_India_Index_Upto_April23__14[[#This Row],[Clothing]:[Personal care and effects]])</f>
        <v>106.25</v>
      </c>
      <c r="Z5" s="1">
        <v>106.2</v>
      </c>
      <c r="AA5" s="16" t="s">
        <v>32</v>
      </c>
      <c r="AB5" s="1">
        <v>105.2</v>
      </c>
      <c r="AC5" s="1">
        <f>AVERAGE(All_India_Index_Upto_April23__14[[#This Row],[Housing]:[Household goods and services]])</f>
        <v>105.2</v>
      </c>
      <c r="AD5" s="1">
        <v>104.4</v>
      </c>
      <c r="AE5" s="1">
        <v>104</v>
      </c>
      <c r="AF5" s="1">
        <f>AVERAGE(All_India_Index_Upto_April23__14[[#This Row],[Health]:[Recreation and amusement]])</f>
        <v>104.2</v>
      </c>
      <c r="AG5" s="1">
        <v>103.9</v>
      </c>
      <c r="AH5" s="1">
        <v>104.1</v>
      </c>
      <c r="AI5" s="1">
        <v>104.4</v>
      </c>
      <c r="AJ5" s="1">
        <v>105.8</v>
      </c>
    </row>
    <row r="6" spans="1:36" x14ac:dyDescent="0.25">
      <c r="A6" s="1" t="s">
        <v>33</v>
      </c>
      <c r="B6" s="1">
        <v>2013</v>
      </c>
      <c r="C6" s="1" t="s">
        <v>36</v>
      </c>
      <c r="D6" s="1">
        <f>VLOOKUP(All_India_Index_Upto_April23__14[[#This Row],[Month]],'Data cleaning'!$B$1:$C$13,2,FALSE)</f>
        <v>2</v>
      </c>
      <c r="E6" s="1" t="str">
        <f>All_India_Index_Upto_April23__14[[#This Row],[Year]]&amp;All_India_Index_Upto_April23__14[[#This Row],[month '#]]&amp;All_India_Index_Upto_April23__14[[#This Row],[Sector]]</f>
        <v>20132Urban</v>
      </c>
      <c r="F6" s="1">
        <v>112.9</v>
      </c>
      <c r="G6" s="1">
        <v>112.9</v>
      </c>
      <c r="H6" s="1">
        <v>116.9</v>
      </c>
      <c r="I6" s="1">
        <v>104</v>
      </c>
      <c r="J6" s="1">
        <v>103.5</v>
      </c>
      <c r="K6" s="1">
        <v>103.1</v>
      </c>
      <c r="L6" s="1">
        <v>104.9</v>
      </c>
      <c r="M6" s="1">
        <v>104.1</v>
      </c>
      <c r="N6" s="1">
        <v>103.8</v>
      </c>
      <c r="O6" s="1">
        <v>102.3</v>
      </c>
      <c r="P6" s="1">
        <v>106</v>
      </c>
      <c r="Q6" s="1">
        <v>109</v>
      </c>
      <c r="R6" s="1">
        <v>107.2</v>
      </c>
      <c r="S6" s="1">
        <f>AVERAGE(All_India_Index_Upto_April23__14[[#This Row],[Cereals and products]:[Food and beverages]])</f>
        <v>106.96923076923078</v>
      </c>
      <c r="T6" s="1">
        <v>106</v>
      </c>
      <c r="U6" s="1">
        <v>106.6</v>
      </c>
      <c r="V6" s="1">
        <v>105.5</v>
      </c>
      <c r="W6" s="1">
        <v>106.4</v>
      </c>
      <c r="X6" s="1">
        <v>104.3</v>
      </c>
      <c r="Y6" s="1">
        <f>AVERAGE(All_India_Index_Upto_April23__14[[#This Row],[Clothing]:[Personal care and effects]])</f>
        <v>105.7</v>
      </c>
      <c r="Z6" s="1">
        <v>105.7</v>
      </c>
      <c r="AA6" s="16" t="s">
        <v>37</v>
      </c>
      <c r="AB6" s="1">
        <v>105.2</v>
      </c>
      <c r="AC6" s="1">
        <f>AVERAGE(All_India_Index_Upto_April23__14[[#This Row],[Housing]:[Household goods and services]])</f>
        <v>105.2</v>
      </c>
      <c r="AD6" s="1">
        <v>104.7</v>
      </c>
      <c r="AE6" s="1">
        <v>103.3</v>
      </c>
      <c r="AF6" s="1">
        <f>AVERAGE(All_India_Index_Upto_April23__14[[#This Row],[Health]:[Recreation and amusement]])</f>
        <v>104</v>
      </c>
      <c r="AG6" s="1">
        <v>104.4</v>
      </c>
      <c r="AH6" s="1">
        <v>103.7</v>
      </c>
      <c r="AI6" s="1">
        <v>104.3</v>
      </c>
      <c r="AJ6" s="1">
        <v>104.7</v>
      </c>
    </row>
    <row r="7" spans="1:36" x14ac:dyDescent="0.25">
      <c r="A7" s="1" t="s">
        <v>35</v>
      </c>
      <c r="B7">
        <v>2013</v>
      </c>
      <c r="C7" s="1" t="s">
        <v>36</v>
      </c>
      <c r="D7" s="1">
        <f>VLOOKUP(All_India_Index_Upto_April23__14[[#This Row],[Month]],'Data cleaning'!$B$1:$C$13,2,FALSE)</f>
        <v>2</v>
      </c>
      <c r="E7" s="1" t="str">
        <f>All_India_Index_Upto_April23__14[[#This Row],[Year]]&amp;All_India_Index_Upto_April23__14[[#This Row],[month '#]]&amp;All_India_Index_Upto_April23__14[[#This Row],[Sector]]</f>
        <v>20132Rural+Urban</v>
      </c>
      <c r="F7">
        <v>110.4</v>
      </c>
      <c r="G7">
        <v>110.2</v>
      </c>
      <c r="H7">
        <v>112.8</v>
      </c>
      <c r="I7">
        <v>104.9</v>
      </c>
      <c r="J7">
        <v>105.5</v>
      </c>
      <c r="K7">
        <v>103.6</v>
      </c>
      <c r="L7">
        <v>103.2</v>
      </c>
      <c r="M7">
        <v>105.3</v>
      </c>
      <c r="N7">
        <v>105.1</v>
      </c>
      <c r="O7">
        <v>102.8</v>
      </c>
      <c r="P7">
        <v>105.5</v>
      </c>
      <c r="Q7">
        <v>108.3</v>
      </c>
      <c r="R7">
        <v>106.6</v>
      </c>
      <c r="S7">
        <f>AVERAGE(All_India_Index_Upto_April23__14[[#This Row],[Cereals and products]:[Food and beverages]])</f>
        <v>106.47692307692309</v>
      </c>
      <c r="T7">
        <v>105.7</v>
      </c>
      <c r="U7">
        <v>106.9</v>
      </c>
      <c r="V7">
        <v>106</v>
      </c>
      <c r="W7">
        <v>106.8</v>
      </c>
      <c r="X7">
        <v>104.5</v>
      </c>
      <c r="Y7">
        <f>AVERAGE(All_India_Index_Upto_April23__14[[#This Row],[Clothing]:[Personal care and effects]])</f>
        <v>106.05</v>
      </c>
      <c r="Z7">
        <v>106</v>
      </c>
      <c r="AA7" s="16" t="s">
        <v>37</v>
      </c>
      <c r="AB7">
        <v>105.2</v>
      </c>
      <c r="AC7" s="1">
        <f>AVERAGE(All_India_Index_Upto_April23__14[[#This Row],[Housing]:[Household goods and services]])</f>
        <v>105.2</v>
      </c>
      <c r="AD7">
        <v>104.5</v>
      </c>
      <c r="AE7">
        <v>103.6</v>
      </c>
      <c r="AF7">
        <f>AVERAGE(All_India_Index_Upto_April23__14[[#This Row],[Health]:[Recreation and amusement]])</f>
        <v>104.05</v>
      </c>
      <c r="AG7">
        <v>104.2</v>
      </c>
      <c r="AH7">
        <v>103.9</v>
      </c>
      <c r="AI7">
        <v>104.4</v>
      </c>
      <c r="AJ7">
        <v>105.3</v>
      </c>
    </row>
    <row r="8" spans="1:36" x14ac:dyDescent="0.25">
      <c r="A8" s="1" t="s">
        <v>30</v>
      </c>
      <c r="B8">
        <v>2013</v>
      </c>
      <c r="C8" s="1" t="s">
        <v>38</v>
      </c>
      <c r="D8" s="1">
        <f>VLOOKUP(All_India_Index_Upto_April23__14[[#This Row],[Month]],'Data cleaning'!$B$1:$C$13,2,FALSE)</f>
        <v>3</v>
      </c>
      <c r="E8" s="1" t="str">
        <f>All_India_Index_Upto_April23__14[[#This Row],[Year]]&amp;All_India_Index_Upto_April23__14[[#This Row],[month '#]]&amp;All_India_Index_Upto_April23__14[[#This Row],[Sector]]</f>
        <v>20133Rural</v>
      </c>
      <c r="F8">
        <v>110.2</v>
      </c>
      <c r="G8">
        <v>108.8</v>
      </c>
      <c r="H8">
        <v>109.9</v>
      </c>
      <c r="I8">
        <v>105.6</v>
      </c>
      <c r="J8">
        <v>106.2</v>
      </c>
      <c r="K8">
        <v>105.7</v>
      </c>
      <c r="L8">
        <v>101.4</v>
      </c>
      <c r="M8">
        <v>105.7</v>
      </c>
      <c r="N8">
        <v>105</v>
      </c>
      <c r="O8">
        <v>103.3</v>
      </c>
      <c r="P8">
        <v>105.6</v>
      </c>
      <c r="Q8">
        <v>108.2</v>
      </c>
      <c r="R8">
        <v>106.6</v>
      </c>
      <c r="S8">
        <f>AVERAGE(All_India_Index_Upto_April23__14[[#This Row],[Cereals and products]:[Food and beverages]])</f>
        <v>106.32307692307693</v>
      </c>
      <c r="T8">
        <v>106.5</v>
      </c>
      <c r="U8">
        <v>107.6</v>
      </c>
      <c r="V8">
        <v>106.8</v>
      </c>
      <c r="W8">
        <v>107.5</v>
      </c>
      <c r="X8">
        <v>104.3</v>
      </c>
      <c r="Y8">
        <f>AVERAGE(All_India_Index_Upto_April23__14[[#This Row],[Clothing]:[Personal care and effects]])</f>
        <v>106.55</v>
      </c>
      <c r="Z8">
        <v>106.1</v>
      </c>
      <c r="AA8" s="16" t="s">
        <v>32</v>
      </c>
      <c r="AB8">
        <v>105.6</v>
      </c>
      <c r="AC8" s="1">
        <f>AVERAGE(All_India_Index_Upto_April23__14[[#This Row],[Housing]:[Household goods and services]])</f>
        <v>105.6</v>
      </c>
      <c r="AD8">
        <v>104.7</v>
      </c>
      <c r="AE8">
        <v>104</v>
      </c>
      <c r="AF8">
        <f>AVERAGE(All_India_Index_Upto_April23__14[[#This Row],[Health]:[Recreation and amusement]])</f>
        <v>104.35</v>
      </c>
      <c r="AG8">
        <v>104.6</v>
      </c>
      <c r="AH8">
        <v>104.3</v>
      </c>
      <c r="AI8">
        <v>104.6</v>
      </c>
      <c r="AJ8">
        <v>106</v>
      </c>
    </row>
    <row r="9" spans="1:36" x14ac:dyDescent="0.25">
      <c r="A9" s="1" t="s">
        <v>33</v>
      </c>
      <c r="B9">
        <v>2013</v>
      </c>
      <c r="C9" s="1" t="s">
        <v>38</v>
      </c>
      <c r="D9" s="1">
        <f>VLOOKUP(All_India_Index_Upto_April23__14[[#This Row],[Month]],'Data cleaning'!$B$1:$C$13,2,FALSE)</f>
        <v>3</v>
      </c>
      <c r="E9" s="1" t="str">
        <f>All_India_Index_Upto_April23__14[[#This Row],[Year]]&amp;All_India_Index_Upto_April23__14[[#This Row],[month '#]]&amp;All_India_Index_Upto_April23__14[[#This Row],[Sector]]</f>
        <v>20133Urban</v>
      </c>
      <c r="F9">
        <v>113.9</v>
      </c>
      <c r="G9">
        <v>111.4</v>
      </c>
      <c r="H9">
        <v>113.2</v>
      </c>
      <c r="I9">
        <v>104.3</v>
      </c>
      <c r="J9">
        <v>102.7</v>
      </c>
      <c r="K9">
        <v>104.9</v>
      </c>
      <c r="L9">
        <v>103.8</v>
      </c>
      <c r="M9">
        <v>103.5</v>
      </c>
      <c r="N9">
        <v>102.6</v>
      </c>
      <c r="O9">
        <v>102.4</v>
      </c>
      <c r="P9">
        <v>107</v>
      </c>
      <c r="Q9">
        <v>109.8</v>
      </c>
      <c r="R9">
        <v>107.3</v>
      </c>
      <c r="S9">
        <f>AVERAGE(All_India_Index_Upto_April23__14[[#This Row],[Cereals and products]:[Food and beverages]])</f>
        <v>106.67692307692307</v>
      </c>
      <c r="T9">
        <v>106.8</v>
      </c>
      <c r="U9">
        <v>107.2</v>
      </c>
      <c r="V9">
        <v>106</v>
      </c>
      <c r="W9">
        <v>107</v>
      </c>
      <c r="X9">
        <v>104.2</v>
      </c>
      <c r="Y9">
        <f>AVERAGE(All_India_Index_Upto_April23__14[[#This Row],[Clothing]:[Personal care and effects]])</f>
        <v>106.1</v>
      </c>
      <c r="Z9">
        <v>106</v>
      </c>
      <c r="AA9" s="16" t="s">
        <v>37</v>
      </c>
      <c r="AB9">
        <v>105.7</v>
      </c>
      <c r="AC9" s="1">
        <f>AVERAGE(All_India_Index_Upto_April23__14[[#This Row],[Housing]:[Household goods and services]])</f>
        <v>105.7</v>
      </c>
      <c r="AD9">
        <v>105.2</v>
      </c>
      <c r="AE9">
        <v>103.5</v>
      </c>
      <c r="AF9">
        <f>AVERAGE(All_India_Index_Upto_April23__14[[#This Row],[Health]:[Recreation and amusement]])</f>
        <v>104.35</v>
      </c>
      <c r="AG9">
        <v>105.5</v>
      </c>
      <c r="AH9">
        <v>103.8</v>
      </c>
      <c r="AI9">
        <v>104.9</v>
      </c>
      <c r="AJ9">
        <v>105</v>
      </c>
    </row>
    <row r="10" spans="1:36" x14ac:dyDescent="0.25">
      <c r="A10" s="1" t="s">
        <v>35</v>
      </c>
      <c r="B10">
        <v>2013</v>
      </c>
      <c r="C10" s="1" t="s">
        <v>38</v>
      </c>
      <c r="D10" s="1">
        <f>VLOOKUP(All_India_Index_Upto_April23__14[[#This Row],[Month]],'Data cleaning'!$B$1:$C$13,2,FALSE)</f>
        <v>3</v>
      </c>
      <c r="E10" s="1" t="str">
        <f>All_India_Index_Upto_April23__14[[#This Row],[Year]]&amp;All_India_Index_Upto_April23__14[[#This Row],[month '#]]&amp;All_India_Index_Upto_April23__14[[#This Row],[Sector]]</f>
        <v>20133Rural+Urban</v>
      </c>
      <c r="F10">
        <v>111.4</v>
      </c>
      <c r="G10">
        <v>109.7</v>
      </c>
      <c r="H10">
        <v>111.2</v>
      </c>
      <c r="I10">
        <v>105.1</v>
      </c>
      <c r="J10">
        <v>104.9</v>
      </c>
      <c r="K10">
        <v>105.3</v>
      </c>
      <c r="L10">
        <v>102.2</v>
      </c>
      <c r="M10">
        <v>105</v>
      </c>
      <c r="N10">
        <v>104.2</v>
      </c>
      <c r="O10">
        <v>103</v>
      </c>
      <c r="P10">
        <v>106.2</v>
      </c>
      <c r="Q10">
        <v>108.9</v>
      </c>
      <c r="R10">
        <v>106.9</v>
      </c>
      <c r="S10">
        <f>AVERAGE(All_India_Index_Upto_April23__14[[#This Row],[Cereals and products]:[Food and beverages]])</f>
        <v>106.46153846153848</v>
      </c>
      <c r="T10" s="31">
        <v>106.6</v>
      </c>
      <c r="U10">
        <v>107.4</v>
      </c>
      <c r="V10">
        <v>106.5</v>
      </c>
      <c r="W10">
        <v>107.3</v>
      </c>
      <c r="X10">
        <v>104.3</v>
      </c>
      <c r="Y10">
        <f>AVERAGE(All_India_Index_Upto_April23__14[[#This Row],[Clothing]:[Personal care and effects]])</f>
        <v>106.375</v>
      </c>
      <c r="Z10">
        <v>106.1</v>
      </c>
      <c r="AA10" s="16" t="s">
        <v>37</v>
      </c>
      <c r="AB10">
        <v>105.6</v>
      </c>
      <c r="AC10" s="1">
        <f>AVERAGE(All_India_Index_Upto_April23__14[[#This Row],[Housing]:[Household goods and services]])</f>
        <v>105.6</v>
      </c>
      <c r="AD10">
        <v>104.9</v>
      </c>
      <c r="AE10">
        <v>103.7</v>
      </c>
      <c r="AF10">
        <f>AVERAGE(All_India_Index_Upto_April23__14[[#This Row],[Health]:[Recreation and amusement]])</f>
        <v>104.30000000000001</v>
      </c>
      <c r="AG10">
        <v>105.1</v>
      </c>
      <c r="AH10">
        <v>104</v>
      </c>
      <c r="AI10">
        <v>104.7</v>
      </c>
      <c r="AJ10">
        <v>105.5</v>
      </c>
    </row>
    <row r="11" spans="1:36" x14ac:dyDescent="0.25">
      <c r="A11" s="1" t="s">
        <v>30</v>
      </c>
      <c r="B11">
        <v>2013</v>
      </c>
      <c r="C11" s="1" t="s">
        <v>39</v>
      </c>
      <c r="D11" s="1">
        <f>VLOOKUP(All_India_Index_Upto_April23__14[[#This Row],[Month]],'Data cleaning'!$B$1:$C$13,2,FALSE)</f>
        <v>4</v>
      </c>
      <c r="E11" s="1" t="str">
        <f>All_India_Index_Upto_April23__14[[#This Row],[Year]]&amp;All_India_Index_Upto_April23__14[[#This Row],[month '#]]&amp;All_India_Index_Upto_April23__14[[#This Row],[Sector]]</f>
        <v>20134Rural</v>
      </c>
      <c r="F11">
        <v>110.2</v>
      </c>
      <c r="G11">
        <v>109.5</v>
      </c>
      <c r="H11">
        <v>106.9</v>
      </c>
      <c r="I11">
        <v>106.3</v>
      </c>
      <c r="J11">
        <v>105.7</v>
      </c>
      <c r="K11">
        <v>108.3</v>
      </c>
      <c r="L11">
        <v>103.4</v>
      </c>
      <c r="M11">
        <v>105.7</v>
      </c>
      <c r="N11">
        <v>104.2</v>
      </c>
      <c r="O11">
        <v>103.2</v>
      </c>
      <c r="P11">
        <v>106.5</v>
      </c>
      <c r="Q11">
        <v>108.8</v>
      </c>
      <c r="R11">
        <v>107.1</v>
      </c>
      <c r="S11">
        <f>AVERAGE(All_India_Index_Upto_April23__14[[#This Row],[Cereals and products]:[Food and beverages]])</f>
        <v>106.6</v>
      </c>
      <c r="T11">
        <v>107.1</v>
      </c>
      <c r="U11">
        <v>108.1</v>
      </c>
      <c r="V11">
        <v>107.4</v>
      </c>
      <c r="W11">
        <v>108</v>
      </c>
      <c r="X11">
        <v>102.7</v>
      </c>
      <c r="Y11">
        <f>AVERAGE(All_India_Index_Upto_April23__14[[#This Row],[Clothing]:[Personal care and effects]])</f>
        <v>106.55</v>
      </c>
      <c r="Z11">
        <v>106.5</v>
      </c>
      <c r="AA11" s="16" t="s">
        <v>32</v>
      </c>
      <c r="AB11">
        <v>106.1</v>
      </c>
      <c r="AC11" s="1">
        <f>AVERAGE(All_India_Index_Upto_April23__14[[#This Row],[Housing]:[Household goods and services]])</f>
        <v>106.1</v>
      </c>
      <c r="AD11">
        <v>105.1</v>
      </c>
      <c r="AE11">
        <v>104.5</v>
      </c>
      <c r="AF11">
        <f>AVERAGE(All_India_Index_Upto_April23__14[[#This Row],[Health]:[Recreation and amusement]])</f>
        <v>104.8</v>
      </c>
      <c r="AG11">
        <v>104.4</v>
      </c>
      <c r="AH11">
        <v>104.8</v>
      </c>
      <c r="AI11">
        <v>104.6</v>
      </c>
      <c r="AJ11">
        <v>106.4</v>
      </c>
    </row>
    <row r="12" spans="1:36" x14ac:dyDescent="0.25">
      <c r="A12" s="1" t="s">
        <v>33</v>
      </c>
      <c r="B12">
        <v>2013</v>
      </c>
      <c r="C12" s="1" t="s">
        <v>39</v>
      </c>
      <c r="D12" s="1">
        <f>VLOOKUP(All_India_Index_Upto_April23__14[[#This Row],[Month]],'Data cleaning'!$B$1:$C$13,2,FALSE)</f>
        <v>4</v>
      </c>
      <c r="E12" s="1" t="str">
        <f>All_India_Index_Upto_April23__14[[#This Row],[Year]]&amp;All_India_Index_Upto_April23__14[[#This Row],[month '#]]&amp;All_India_Index_Upto_April23__14[[#This Row],[Sector]]</f>
        <v>20134Urban</v>
      </c>
      <c r="F12">
        <v>114.6</v>
      </c>
      <c r="G12">
        <v>113.4</v>
      </c>
      <c r="H12">
        <v>106</v>
      </c>
      <c r="I12">
        <v>104.7</v>
      </c>
      <c r="J12">
        <v>102.1</v>
      </c>
      <c r="K12">
        <v>109.5</v>
      </c>
      <c r="L12">
        <v>109.7</v>
      </c>
      <c r="M12">
        <v>104.6</v>
      </c>
      <c r="N12">
        <v>102</v>
      </c>
      <c r="O12">
        <v>103.5</v>
      </c>
      <c r="P12">
        <v>108.2</v>
      </c>
      <c r="Q12">
        <v>110.6</v>
      </c>
      <c r="R12">
        <v>108.8</v>
      </c>
      <c r="S12">
        <f>AVERAGE(All_India_Index_Upto_April23__14[[#This Row],[Cereals and products]:[Food and beverages]])</f>
        <v>107.5153846153846</v>
      </c>
      <c r="T12">
        <v>108.5</v>
      </c>
      <c r="U12">
        <v>107.9</v>
      </c>
      <c r="V12">
        <v>106.4</v>
      </c>
      <c r="W12">
        <v>107.7</v>
      </c>
      <c r="X12">
        <v>103.2</v>
      </c>
      <c r="Y12">
        <f>AVERAGE(All_India_Index_Upto_April23__14[[#This Row],[Clothing]:[Personal care and effects]])</f>
        <v>106.3</v>
      </c>
      <c r="Z12">
        <v>106.4</v>
      </c>
      <c r="AA12" s="16" t="s">
        <v>40</v>
      </c>
      <c r="AB12">
        <v>106.5</v>
      </c>
      <c r="AC12" s="1">
        <f>AVERAGE(All_India_Index_Upto_April23__14[[#This Row],[Housing]:[Household goods and services]])</f>
        <v>106.5</v>
      </c>
      <c r="AD12">
        <v>105.7</v>
      </c>
      <c r="AE12">
        <v>104</v>
      </c>
      <c r="AF12">
        <f>AVERAGE(All_India_Index_Upto_April23__14[[#This Row],[Health]:[Recreation and amusement]])</f>
        <v>104.85</v>
      </c>
      <c r="AG12">
        <v>105</v>
      </c>
      <c r="AH12">
        <v>105.2</v>
      </c>
      <c r="AI12">
        <v>105.1</v>
      </c>
      <c r="AJ12">
        <v>105.7</v>
      </c>
    </row>
    <row r="13" spans="1:36" x14ac:dyDescent="0.25">
      <c r="A13" s="1" t="s">
        <v>35</v>
      </c>
      <c r="B13">
        <v>2013</v>
      </c>
      <c r="C13" s="1" t="s">
        <v>39</v>
      </c>
      <c r="D13" s="1">
        <f>VLOOKUP(All_India_Index_Upto_April23__14[[#This Row],[Month]],'Data cleaning'!$B$1:$C$13,2,FALSE)</f>
        <v>4</v>
      </c>
      <c r="E13" s="1" t="str">
        <f>All_India_Index_Upto_April23__14[[#This Row],[Year]]&amp;All_India_Index_Upto_April23__14[[#This Row],[month '#]]&amp;All_India_Index_Upto_April23__14[[#This Row],[Sector]]</f>
        <v>20134Rural+Urban</v>
      </c>
      <c r="F13">
        <v>111.6</v>
      </c>
      <c r="G13">
        <v>110.9</v>
      </c>
      <c r="H13">
        <v>106.6</v>
      </c>
      <c r="I13">
        <v>105.7</v>
      </c>
      <c r="J13">
        <v>104.4</v>
      </c>
      <c r="K13">
        <v>108.9</v>
      </c>
      <c r="L13">
        <v>105.5</v>
      </c>
      <c r="M13">
        <v>105.3</v>
      </c>
      <c r="N13">
        <v>103.5</v>
      </c>
      <c r="O13">
        <v>103.3</v>
      </c>
      <c r="P13">
        <v>107.2</v>
      </c>
      <c r="Q13">
        <v>109.6</v>
      </c>
      <c r="R13">
        <v>107.7</v>
      </c>
      <c r="S13">
        <f>AVERAGE(All_India_Index_Upto_April23__14[[#This Row],[Cereals and products]:[Food and beverages]])</f>
        <v>106.93846153846154</v>
      </c>
      <c r="T13">
        <v>107.5</v>
      </c>
      <c r="U13">
        <v>108</v>
      </c>
      <c r="V13">
        <v>107</v>
      </c>
      <c r="W13">
        <v>107.9</v>
      </c>
      <c r="X13">
        <v>102.9</v>
      </c>
      <c r="Y13">
        <f>AVERAGE(All_India_Index_Upto_April23__14[[#This Row],[Clothing]:[Personal care and effects]])</f>
        <v>106.44999999999999</v>
      </c>
      <c r="Z13">
        <v>106.5</v>
      </c>
      <c r="AA13" s="16" t="s">
        <v>40</v>
      </c>
      <c r="AB13">
        <v>106.3</v>
      </c>
      <c r="AC13" s="1">
        <f>AVERAGE(All_India_Index_Upto_April23__14[[#This Row],[Housing]:[Household goods and services]])</f>
        <v>106.3</v>
      </c>
      <c r="AD13">
        <v>105.3</v>
      </c>
      <c r="AE13">
        <v>104.2</v>
      </c>
      <c r="AF13">
        <f>AVERAGE(All_India_Index_Upto_April23__14[[#This Row],[Health]:[Recreation and amusement]])</f>
        <v>104.75</v>
      </c>
      <c r="AG13">
        <v>104.7</v>
      </c>
      <c r="AH13">
        <v>105</v>
      </c>
      <c r="AI13">
        <v>104.8</v>
      </c>
      <c r="AJ13">
        <v>106.1</v>
      </c>
    </row>
    <row r="14" spans="1:36" x14ac:dyDescent="0.25">
      <c r="A14" s="1" t="s">
        <v>30</v>
      </c>
      <c r="B14">
        <v>2013</v>
      </c>
      <c r="C14" s="1" t="s">
        <v>41</v>
      </c>
      <c r="D14" s="1">
        <f>VLOOKUP(All_India_Index_Upto_April23__14[[#This Row],[Month]],'Data cleaning'!$B$1:$C$13,2,FALSE)</f>
        <v>5</v>
      </c>
      <c r="E14" s="1" t="str">
        <f>All_India_Index_Upto_April23__14[[#This Row],[Year]]&amp;All_India_Index_Upto_April23__14[[#This Row],[month '#]]&amp;All_India_Index_Upto_April23__14[[#This Row],[Sector]]</f>
        <v>20135Rural</v>
      </c>
      <c r="F14">
        <v>110.9</v>
      </c>
      <c r="G14">
        <v>109.8</v>
      </c>
      <c r="H14">
        <v>105.9</v>
      </c>
      <c r="I14">
        <v>107.5</v>
      </c>
      <c r="J14">
        <v>105.3</v>
      </c>
      <c r="K14">
        <v>108.1</v>
      </c>
      <c r="L14">
        <v>107.3</v>
      </c>
      <c r="M14">
        <v>106.1</v>
      </c>
      <c r="N14">
        <v>103.7</v>
      </c>
      <c r="O14">
        <v>104</v>
      </c>
      <c r="P14">
        <v>107.4</v>
      </c>
      <c r="Q14">
        <v>109.9</v>
      </c>
      <c r="R14">
        <v>108.1</v>
      </c>
      <c r="S14">
        <f>AVERAGE(All_India_Index_Upto_April23__14[[#This Row],[Cereals and products]:[Food and beverages]])</f>
        <v>107.23076923076923</v>
      </c>
      <c r="T14">
        <v>108.1</v>
      </c>
      <c r="U14">
        <v>108.8</v>
      </c>
      <c r="V14">
        <v>107.9</v>
      </c>
      <c r="W14">
        <v>108.6</v>
      </c>
      <c r="X14">
        <v>102.1</v>
      </c>
      <c r="Y14">
        <f>AVERAGE(All_India_Index_Upto_April23__14[[#This Row],[Clothing]:[Personal care and effects]])</f>
        <v>106.85</v>
      </c>
      <c r="Z14">
        <v>107.5</v>
      </c>
      <c r="AA14" s="16" t="s">
        <v>32</v>
      </c>
      <c r="AB14">
        <v>106.8</v>
      </c>
      <c r="AC14" s="1">
        <f>AVERAGE(All_India_Index_Upto_April23__14[[#This Row],[Housing]:[Household goods and services]])</f>
        <v>106.8</v>
      </c>
      <c r="AD14">
        <v>105.7</v>
      </c>
      <c r="AE14">
        <v>105</v>
      </c>
      <c r="AF14">
        <f>AVERAGE(All_India_Index_Upto_April23__14[[#This Row],[Health]:[Recreation and amusement]])</f>
        <v>105.35</v>
      </c>
      <c r="AG14">
        <v>104.1</v>
      </c>
      <c r="AH14">
        <v>105.5</v>
      </c>
      <c r="AI14">
        <v>104.8</v>
      </c>
      <c r="AJ14">
        <v>107.2</v>
      </c>
    </row>
    <row r="15" spans="1:36" x14ac:dyDescent="0.25">
      <c r="A15" s="1" t="s">
        <v>33</v>
      </c>
      <c r="B15">
        <v>2013</v>
      </c>
      <c r="C15" s="1" t="s">
        <v>41</v>
      </c>
      <c r="D15" s="1">
        <f>VLOOKUP(All_India_Index_Upto_April23__14[[#This Row],[Month]],'Data cleaning'!$B$1:$C$13,2,FALSE)</f>
        <v>5</v>
      </c>
      <c r="E15" s="1" t="str">
        <f>All_India_Index_Upto_April23__14[[#This Row],[Year]]&amp;All_India_Index_Upto_April23__14[[#This Row],[month '#]]&amp;All_India_Index_Upto_April23__14[[#This Row],[Sector]]</f>
        <v>20135Urban</v>
      </c>
      <c r="F15">
        <v>115.4</v>
      </c>
      <c r="G15">
        <v>114.2</v>
      </c>
      <c r="H15">
        <v>102.7</v>
      </c>
      <c r="I15">
        <v>105.5</v>
      </c>
      <c r="J15">
        <v>101.5</v>
      </c>
      <c r="K15">
        <v>110.6</v>
      </c>
      <c r="L15">
        <v>123.7</v>
      </c>
      <c r="M15">
        <v>105.2</v>
      </c>
      <c r="N15">
        <v>101.9</v>
      </c>
      <c r="O15">
        <v>105</v>
      </c>
      <c r="P15">
        <v>109.1</v>
      </c>
      <c r="Q15">
        <v>111.3</v>
      </c>
      <c r="R15">
        <v>111.1</v>
      </c>
      <c r="S15">
        <f>AVERAGE(All_India_Index_Upto_April23__14[[#This Row],[Cereals and products]:[Food and beverages]])</f>
        <v>109.0153846153846</v>
      </c>
      <c r="T15">
        <v>109.8</v>
      </c>
      <c r="U15">
        <v>108.5</v>
      </c>
      <c r="V15">
        <v>106.7</v>
      </c>
      <c r="W15">
        <v>108.3</v>
      </c>
      <c r="X15">
        <v>102.6</v>
      </c>
      <c r="Y15">
        <f>AVERAGE(All_India_Index_Upto_April23__14[[#This Row],[Clothing]:[Personal care and effects]])</f>
        <v>106.52500000000001</v>
      </c>
      <c r="Z15">
        <v>107.2</v>
      </c>
      <c r="AA15" s="16" t="s">
        <v>40</v>
      </c>
      <c r="AB15">
        <v>107.1</v>
      </c>
      <c r="AC15" s="1">
        <f>AVERAGE(All_India_Index_Upto_April23__14[[#This Row],[Housing]:[Household goods and services]])</f>
        <v>107.1</v>
      </c>
      <c r="AD15">
        <v>106.2</v>
      </c>
      <c r="AE15">
        <v>104.6</v>
      </c>
      <c r="AF15">
        <f>AVERAGE(All_India_Index_Upto_April23__14[[#This Row],[Health]:[Recreation and amusement]])</f>
        <v>105.4</v>
      </c>
      <c r="AG15">
        <v>103.9</v>
      </c>
      <c r="AH15">
        <v>105.7</v>
      </c>
      <c r="AI15">
        <v>104.9</v>
      </c>
      <c r="AJ15">
        <v>106.6</v>
      </c>
    </row>
    <row r="16" spans="1:36" x14ac:dyDescent="0.25">
      <c r="A16" s="1" t="s">
        <v>35</v>
      </c>
      <c r="B16">
        <v>2013</v>
      </c>
      <c r="C16" s="1" t="s">
        <v>41</v>
      </c>
      <c r="D16" s="1">
        <f>VLOOKUP(All_India_Index_Upto_April23__14[[#This Row],[Month]],'Data cleaning'!$B$1:$C$13,2,FALSE)</f>
        <v>5</v>
      </c>
      <c r="E16" s="1" t="str">
        <f>All_India_Index_Upto_April23__14[[#This Row],[Year]]&amp;All_India_Index_Upto_April23__14[[#This Row],[month '#]]&amp;All_India_Index_Upto_April23__14[[#This Row],[Sector]]</f>
        <v>20135Rural+Urban</v>
      </c>
      <c r="F16">
        <v>112.3</v>
      </c>
      <c r="G16">
        <v>111.3</v>
      </c>
      <c r="H16">
        <v>104.7</v>
      </c>
      <c r="I16">
        <v>106.8</v>
      </c>
      <c r="J16">
        <v>103.9</v>
      </c>
      <c r="K16">
        <v>109.3</v>
      </c>
      <c r="L16">
        <v>112.9</v>
      </c>
      <c r="M16">
        <v>105.8</v>
      </c>
      <c r="N16">
        <v>103.1</v>
      </c>
      <c r="O16">
        <v>104.3</v>
      </c>
      <c r="P16">
        <v>108.1</v>
      </c>
      <c r="Q16">
        <v>110.5</v>
      </c>
      <c r="R16">
        <v>109.2</v>
      </c>
      <c r="S16">
        <f>AVERAGE(All_India_Index_Upto_April23__14[[#This Row],[Cereals and products]:[Food and beverages]])</f>
        <v>107.86153846153844</v>
      </c>
      <c r="T16">
        <v>108.6</v>
      </c>
      <c r="U16">
        <v>108.7</v>
      </c>
      <c r="V16">
        <v>107.4</v>
      </c>
      <c r="W16">
        <v>108.5</v>
      </c>
      <c r="X16">
        <v>102.3</v>
      </c>
      <c r="Y16">
        <f>AVERAGE(All_India_Index_Upto_April23__14[[#This Row],[Clothing]:[Personal care and effects]])</f>
        <v>106.72500000000001</v>
      </c>
      <c r="Z16">
        <v>107.4</v>
      </c>
      <c r="AA16" s="16" t="s">
        <v>40</v>
      </c>
      <c r="AB16">
        <v>106.9</v>
      </c>
      <c r="AC16" s="1">
        <f>AVERAGE(All_India_Index_Upto_April23__14[[#This Row],[Housing]:[Household goods and services]])</f>
        <v>106.9</v>
      </c>
      <c r="AD16">
        <v>105.9</v>
      </c>
      <c r="AE16">
        <v>104.8</v>
      </c>
      <c r="AF16">
        <f>AVERAGE(All_India_Index_Upto_April23__14[[#This Row],[Health]:[Recreation and amusement]])</f>
        <v>105.35</v>
      </c>
      <c r="AG16">
        <v>104</v>
      </c>
      <c r="AH16">
        <v>105.6</v>
      </c>
      <c r="AI16">
        <v>104.8</v>
      </c>
      <c r="AJ16">
        <v>106.9</v>
      </c>
    </row>
    <row r="17" spans="1:36" x14ac:dyDescent="0.25">
      <c r="A17" s="1" t="s">
        <v>30</v>
      </c>
      <c r="B17">
        <v>2013</v>
      </c>
      <c r="C17" s="1" t="s">
        <v>42</v>
      </c>
      <c r="D17" s="1">
        <f>VLOOKUP(All_India_Index_Upto_April23__14[[#This Row],[Month]],'Data cleaning'!$B$1:$C$13,2,FALSE)</f>
        <v>6</v>
      </c>
      <c r="E17" s="1" t="str">
        <f>All_India_Index_Upto_April23__14[[#This Row],[Year]]&amp;All_India_Index_Upto_April23__14[[#This Row],[month '#]]&amp;All_India_Index_Upto_April23__14[[#This Row],[Sector]]</f>
        <v>20136Rural</v>
      </c>
      <c r="F17">
        <v>112.3</v>
      </c>
      <c r="G17">
        <v>112.1</v>
      </c>
      <c r="H17">
        <v>108.1</v>
      </c>
      <c r="I17">
        <v>108.3</v>
      </c>
      <c r="J17">
        <v>105.9</v>
      </c>
      <c r="K17">
        <v>109.2</v>
      </c>
      <c r="L17">
        <v>118</v>
      </c>
      <c r="M17">
        <v>106.8</v>
      </c>
      <c r="N17">
        <v>104.1</v>
      </c>
      <c r="O17">
        <v>105.4</v>
      </c>
      <c r="P17">
        <v>108.2</v>
      </c>
      <c r="Q17">
        <v>111</v>
      </c>
      <c r="R17">
        <v>110.6</v>
      </c>
      <c r="S17">
        <f>AVERAGE(All_India_Index_Upto_April23__14[[#This Row],[Cereals and products]:[Food and beverages]])</f>
        <v>109.23076923076923</v>
      </c>
      <c r="T17">
        <v>109</v>
      </c>
      <c r="U17">
        <v>109.7</v>
      </c>
      <c r="V17">
        <v>108.8</v>
      </c>
      <c r="W17">
        <v>109.5</v>
      </c>
      <c r="X17">
        <v>102.5</v>
      </c>
      <c r="Y17">
        <f>AVERAGE(All_India_Index_Upto_April23__14[[#This Row],[Clothing]:[Personal care and effects]])</f>
        <v>107.625</v>
      </c>
      <c r="Z17">
        <v>108.5</v>
      </c>
      <c r="AA17" s="16" t="s">
        <v>32</v>
      </c>
      <c r="AB17">
        <v>107.5</v>
      </c>
      <c r="AC17" s="1">
        <f>AVERAGE(All_India_Index_Upto_April23__14[[#This Row],[Housing]:[Household goods and services]])</f>
        <v>107.5</v>
      </c>
      <c r="AD17">
        <v>106.3</v>
      </c>
      <c r="AE17">
        <v>105.6</v>
      </c>
      <c r="AF17">
        <f>AVERAGE(All_India_Index_Upto_April23__14[[#This Row],[Health]:[Recreation and amusement]])</f>
        <v>105.94999999999999</v>
      </c>
      <c r="AG17">
        <v>105</v>
      </c>
      <c r="AH17">
        <v>106.5</v>
      </c>
      <c r="AI17">
        <v>105.5</v>
      </c>
      <c r="AJ17">
        <v>108.9</v>
      </c>
    </row>
    <row r="18" spans="1:36" x14ac:dyDescent="0.25">
      <c r="A18" s="1" t="s">
        <v>33</v>
      </c>
      <c r="B18">
        <v>2013</v>
      </c>
      <c r="C18" s="1" t="s">
        <v>42</v>
      </c>
      <c r="D18" s="1">
        <f>VLOOKUP(All_India_Index_Upto_April23__14[[#This Row],[Month]],'Data cleaning'!$B$1:$C$13,2,FALSE)</f>
        <v>6</v>
      </c>
      <c r="E18" s="1" t="str">
        <f>All_India_Index_Upto_April23__14[[#This Row],[Year]]&amp;All_India_Index_Upto_April23__14[[#This Row],[month '#]]&amp;All_India_Index_Upto_April23__14[[#This Row],[Sector]]</f>
        <v>20136Urban</v>
      </c>
      <c r="F18">
        <v>117</v>
      </c>
      <c r="G18">
        <v>120.1</v>
      </c>
      <c r="H18">
        <v>112.5</v>
      </c>
      <c r="I18">
        <v>107.3</v>
      </c>
      <c r="J18">
        <v>101.3</v>
      </c>
      <c r="K18">
        <v>112.4</v>
      </c>
      <c r="L18">
        <v>143.6</v>
      </c>
      <c r="M18">
        <v>105.4</v>
      </c>
      <c r="N18">
        <v>101.4</v>
      </c>
      <c r="O18">
        <v>106.4</v>
      </c>
      <c r="P18">
        <v>110</v>
      </c>
      <c r="Q18">
        <v>112.2</v>
      </c>
      <c r="R18">
        <v>115</v>
      </c>
      <c r="S18">
        <f>AVERAGE(All_India_Index_Upto_April23__14[[#This Row],[Cereals and products]:[Food and beverages]])</f>
        <v>112.66153846153847</v>
      </c>
      <c r="T18">
        <v>110.9</v>
      </c>
      <c r="U18">
        <v>109.2</v>
      </c>
      <c r="V18">
        <v>107.2</v>
      </c>
      <c r="W18">
        <v>108.9</v>
      </c>
      <c r="X18">
        <v>103.3</v>
      </c>
      <c r="Y18">
        <f>AVERAGE(All_India_Index_Upto_April23__14[[#This Row],[Clothing]:[Personal care and effects]])</f>
        <v>107.15</v>
      </c>
      <c r="Z18">
        <v>108</v>
      </c>
      <c r="AA18" s="16" t="s">
        <v>43</v>
      </c>
      <c r="AB18">
        <v>107.7</v>
      </c>
      <c r="AC18" s="1">
        <f>AVERAGE(All_India_Index_Upto_April23__14[[#This Row],[Housing]:[Household goods and services]])</f>
        <v>107.7</v>
      </c>
      <c r="AD18">
        <v>106.5</v>
      </c>
      <c r="AE18">
        <v>105.2</v>
      </c>
      <c r="AF18">
        <f>AVERAGE(All_India_Index_Upto_April23__14[[#This Row],[Health]:[Recreation and amusement]])</f>
        <v>105.85</v>
      </c>
      <c r="AG18">
        <v>105.2</v>
      </c>
      <c r="AH18">
        <v>108.1</v>
      </c>
      <c r="AI18">
        <v>106.1</v>
      </c>
      <c r="AJ18">
        <v>109.7</v>
      </c>
    </row>
    <row r="19" spans="1:36" x14ac:dyDescent="0.25">
      <c r="A19" s="1" t="s">
        <v>35</v>
      </c>
      <c r="B19">
        <v>2013</v>
      </c>
      <c r="C19" s="1" t="s">
        <v>42</v>
      </c>
      <c r="D19" s="1">
        <f>VLOOKUP(All_India_Index_Upto_April23__14[[#This Row],[Month]],'Data cleaning'!$B$1:$C$13,2,FALSE)</f>
        <v>6</v>
      </c>
      <c r="E19" s="1" t="str">
        <f>All_India_Index_Upto_April23__14[[#This Row],[Year]]&amp;All_India_Index_Upto_April23__14[[#This Row],[month '#]]&amp;All_India_Index_Upto_April23__14[[#This Row],[Sector]]</f>
        <v>20136Rural+Urban</v>
      </c>
      <c r="F19">
        <v>113.8</v>
      </c>
      <c r="G19">
        <v>114.9</v>
      </c>
      <c r="H19">
        <v>109.8</v>
      </c>
      <c r="I19">
        <v>107.9</v>
      </c>
      <c r="J19">
        <v>104.2</v>
      </c>
      <c r="K19">
        <v>110.7</v>
      </c>
      <c r="L19">
        <v>126.7</v>
      </c>
      <c r="M19">
        <v>106.3</v>
      </c>
      <c r="N19">
        <v>103.2</v>
      </c>
      <c r="O19">
        <v>105.7</v>
      </c>
      <c r="P19">
        <v>109</v>
      </c>
      <c r="Q19">
        <v>111.6</v>
      </c>
      <c r="R19">
        <v>112.2</v>
      </c>
      <c r="S19">
        <f>AVERAGE(All_India_Index_Upto_April23__14[[#This Row],[Cereals and products]:[Food and beverages]])</f>
        <v>110.46153846153847</v>
      </c>
      <c r="T19">
        <v>109.5</v>
      </c>
      <c r="U19">
        <v>109.5</v>
      </c>
      <c r="V19">
        <v>108.1</v>
      </c>
      <c r="W19">
        <v>109.3</v>
      </c>
      <c r="X19">
        <v>102.8</v>
      </c>
      <c r="Y19">
        <f>AVERAGE(All_India_Index_Upto_April23__14[[#This Row],[Clothing]:[Personal care and effects]])</f>
        <v>107.425</v>
      </c>
      <c r="Z19">
        <v>108.3</v>
      </c>
      <c r="AA19" s="16" t="s">
        <v>43</v>
      </c>
      <c r="AB19">
        <v>107.6</v>
      </c>
      <c r="AC19" s="1">
        <f>AVERAGE(All_India_Index_Upto_April23__14[[#This Row],[Housing]:[Household goods and services]])</f>
        <v>107.6</v>
      </c>
      <c r="AD19">
        <v>106.4</v>
      </c>
      <c r="AE19">
        <v>105.4</v>
      </c>
      <c r="AF19">
        <f>AVERAGE(All_India_Index_Upto_April23__14[[#This Row],[Health]:[Recreation and amusement]])</f>
        <v>105.9</v>
      </c>
      <c r="AG19">
        <v>105.1</v>
      </c>
      <c r="AH19">
        <v>107.4</v>
      </c>
      <c r="AI19">
        <v>105.8</v>
      </c>
      <c r="AJ19">
        <v>109.3</v>
      </c>
    </row>
    <row r="20" spans="1:36" x14ac:dyDescent="0.25">
      <c r="A20" s="1" t="s">
        <v>30</v>
      </c>
      <c r="B20">
        <v>2013</v>
      </c>
      <c r="C20" s="1" t="s">
        <v>44</v>
      </c>
      <c r="D20" s="1">
        <f>VLOOKUP(All_India_Index_Upto_April23__14[[#This Row],[Month]],'Data cleaning'!$B$1:$C$13,2,FALSE)</f>
        <v>7</v>
      </c>
      <c r="E20" s="1" t="str">
        <f>All_India_Index_Upto_April23__14[[#This Row],[Year]]&amp;All_India_Index_Upto_April23__14[[#This Row],[month '#]]&amp;All_India_Index_Upto_April23__14[[#This Row],[Sector]]</f>
        <v>20137Rural</v>
      </c>
      <c r="F20">
        <v>113.4</v>
      </c>
      <c r="G20">
        <v>114.9</v>
      </c>
      <c r="H20">
        <v>110.5</v>
      </c>
      <c r="I20">
        <v>109.3</v>
      </c>
      <c r="J20">
        <v>106.2</v>
      </c>
      <c r="K20">
        <v>110.3</v>
      </c>
      <c r="L20">
        <v>129.19999999999999</v>
      </c>
      <c r="M20">
        <v>107.1</v>
      </c>
      <c r="N20">
        <v>104.3</v>
      </c>
      <c r="O20">
        <v>106.4</v>
      </c>
      <c r="P20">
        <v>109.1</v>
      </c>
      <c r="Q20">
        <v>112.1</v>
      </c>
      <c r="R20">
        <v>113.1</v>
      </c>
      <c r="S20">
        <f>AVERAGE(All_India_Index_Upto_April23__14[[#This Row],[Cereals and products]:[Food and beverages]])</f>
        <v>111.22307692307689</v>
      </c>
      <c r="T20">
        <v>109.8</v>
      </c>
      <c r="U20">
        <v>110.5</v>
      </c>
      <c r="V20">
        <v>109.5</v>
      </c>
      <c r="W20">
        <v>110.3</v>
      </c>
      <c r="X20">
        <v>102.5</v>
      </c>
      <c r="Y20">
        <f>AVERAGE(All_India_Index_Upto_April23__14[[#This Row],[Clothing]:[Personal care and effects]])</f>
        <v>108.2</v>
      </c>
      <c r="Z20">
        <v>109.5</v>
      </c>
      <c r="AA20" s="16" t="s">
        <v>32</v>
      </c>
      <c r="AB20">
        <v>108.3</v>
      </c>
      <c r="AC20" s="1">
        <f>AVERAGE(All_India_Index_Upto_April23__14[[#This Row],[Housing]:[Household goods and services]])</f>
        <v>108.3</v>
      </c>
      <c r="AD20">
        <v>106.9</v>
      </c>
      <c r="AE20">
        <v>106.4</v>
      </c>
      <c r="AF20">
        <f>AVERAGE(All_India_Index_Upto_April23__14[[#This Row],[Health]:[Recreation and amusement]])</f>
        <v>106.65</v>
      </c>
      <c r="AG20">
        <v>106.8</v>
      </c>
      <c r="AH20">
        <v>107.8</v>
      </c>
      <c r="AI20">
        <v>106.5</v>
      </c>
      <c r="AJ20">
        <v>110.7</v>
      </c>
    </row>
    <row r="21" spans="1:36" x14ac:dyDescent="0.25">
      <c r="A21" s="1" t="s">
        <v>33</v>
      </c>
      <c r="B21">
        <v>2013</v>
      </c>
      <c r="C21" s="1" t="s">
        <v>44</v>
      </c>
      <c r="D21" s="1">
        <f>VLOOKUP(All_India_Index_Upto_April23__14[[#This Row],[Month]],'Data cleaning'!$B$1:$C$13,2,FALSE)</f>
        <v>7</v>
      </c>
      <c r="E21" s="1" t="str">
        <f>All_India_Index_Upto_April23__14[[#This Row],[Year]]&amp;All_India_Index_Upto_April23__14[[#This Row],[month '#]]&amp;All_India_Index_Upto_April23__14[[#This Row],[Sector]]</f>
        <v>20137Urban</v>
      </c>
      <c r="F21">
        <v>117.8</v>
      </c>
      <c r="G21">
        <v>119.2</v>
      </c>
      <c r="H21">
        <v>114</v>
      </c>
      <c r="I21">
        <v>108.3</v>
      </c>
      <c r="J21">
        <v>101.1</v>
      </c>
      <c r="K21">
        <v>113.2</v>
      </c>
      <c r="L21">
        <v>160.9</v>
      </c>
      <c r="M21">
        <v>105.1</v>
      </c>
      <c r="N21">
        <v>101.3</v>
      </c>
      <c r="O21">
        <v>107.5</v>
      </c>
      <c r="P21">
        <v>110.4</v>
      </c>
      <c r="Q21">
        <v>113.1</v>
      </c>
      <c r="R21">
        <v>117.5</v>
      </c>
      <c r="S21">
        <f>AVERAGE(All_India_Index_Upto_April23__14[[#This Row],[Cereals and products]:[Food and beverages]])</f>
        <v>114.56923076923077</v>
      </c>
      <c r="T21">
        <v>111.7</v>
      </c>
      <c r="U21">
        <v>109.8</v>
      </c>
      <c r="V21">
        <v>107.8</v>
      </c>
      <c r="W21">
        <v>109.5</v>
      </c>
      <c r="X21">
        <v>103.2</v>
      </c>
      <c r="Y21">
        <f>AVERAGE(All_India_Index_Upto_April23__14[[#This Row],[Clothing]:[Personal care and effects]])</f>
        <v>107.575</v>
      </c>
      <c r="Z21">
        <v>108.6</v>
      </c>
      <c r="AA21" s="16" t="s">
        <v>45</v>
      </c>
      <c r="AB21">
        <v>108.1</v>
      </c>
      <c r="AC21" s="1">
        <f>AVERAGE(All_India_Index_Upto_April23__14[[#This Row],[Housing]:[Household goods and services]])</f>
        <v>108.1</v>
      </c>
      <c r="AD21">
        <v>107.1</v>
      </c>
      <c r="AE21">
        <v>105.9</v>
      </c>
      <c r="AF21">
        <f>AVERAGE(All_India_Index_Upto_April23__14[[#This Row],[Health]:[Recreation and amusement]])</f>
        <v>106.5</v>
      </c>
      <c r="AG21">
        <v>107.3</v>
      </c>
      <c r="AH21">
        <v>110.1</v>
      </c>
      <c r="AI21">
        <v>107.3</v>
      </c>
      <c r="AJ21">
        <v>111.4</v>
      </c>
    </row>
    <row r="22" spans="1:36" x14ac:dyDescent="0.25">
      <c r="A22" s="1" t="s">
        <v>35</v>
      </c>
      <c r="B22">
        <v>2013</v>
      </c>
      <c r="C22" s="1" t="s">
        <v>44</v>
      </c>
      <c r="D22" s="1">
        <f>VLOOKUP(All_India_Index_Upto_April23__14[[#This Row],[Month]],'Data cleaning'!$B$1:$C$13,2,FALSE)</f>
        <v>7</v>
      </c>
      <c r="E22" s="1" t="str">
        <f>All_India_Index_Upto_April23__14[[#This Row],[Year]]&amp;All_India_Index_Upto_April23__14[[#This Row],[month '#]]&amp;All_India_Index_Upto_April23__14[[#This Row],[Sector]]</f>
        <v>20137Rural+Urban</v>
      </c>
      <c r="F22">
        <v>114.8</v>
      </c>
      <c r="G22">
        <v>116.4</v>
      </c>
      <c r="H22">
        <v>111.9</v>
      </c>
      <c r="I22">
        <v>108.9</v>
      </c>
      <c r="J22">
        <v>104.3</v>
      </c>
      <c r="K22">
        <v>111.7</v>
      </c>
      <c r="L22">
        <v>140</v>
      </c>
      <c r="M22">
        <v>106.4</v>
      </c>
      <c r="N22">
        <v>103.3</v>
      </c>
      <c r="O22">
        <v>106.8</v>
      </c>
      <c r="P22">
        <v>109.6</v>
      </c>
      <c r="Q22">
        <v>112.6</v>
      </c>
      <c r="R22">
        <v>114.7</v>
      </c>
      <c r="S22">
        <f>AVERAGE(All_India_Index_Upto_April23__14[[#This Row],[Cereals and products]:[Food and beverages]])</f>
        <v>112.41538461538461</v>
      </c>
      <c r="T22">
        <v>110.3</v>
      </c>
      <c r="U22">
        <v>110.2</v>
      </c>
      <c r="V22">
        <v>108.8</v>
      </c>
      <c r="W22">
        <v>110</v>
      </c>
      <c r="X22">
        <v>102.8</v>
      </c>
      <c r="Y22">
        <f>AVERAGE(All_India_Index_Upto_April23__14[[#This Row],[Clothing]:[Personal care and effects]])</f>
        <v>107.95</v>
      </c>
      <c r="Z22">
        <v>109.2</v>
      </c>
      <c r="AA22" s="16" t="s">
        <v>45</v>
      </c>
      <c r="AB22">
        <v>108.2</v>
      </c>
      <c r="AC22" s="1">
        <f>AVERAGE(All_India_Index_Upto_April23__14[[#This Row],[Housing]:[Household goods and services]])</f>
        <v>108.2</v>
      </c>
      <c r="AD22">
        <v>107</v>
      </c>
      <c r="AE22">
        <v>106.1</v>
      </c>
      <c r="AF22">
        <f>AVERAGE(All_India_Index_Upto_April23__14[[#This Row],[Health]:[Recreation and amusement]])</f>
        <v>106.55</v>
      </c>
      <c r="AG22">
        <v>107.1</v>
      </c>
      <c r="AH22">
        <v>109.1</v>
      </c>
      <c r="AI22">
        <v>106.9</v>
      </c>
      <c r="AJ22">
        <v>111</v>
      </c>
    </row>
    <row r="23" spans="1:36" x14ac:dyDescent="0.25">
      <c r="A23" s="1" t="s">
        <v>30</v>
      </c>
      <c r="B23">
        <v>2013</v>
      </c>
      <c r="C23" s="1" t="s">
        <v>46</v>
      </c>
      <c r="D23" s="1">
        <f>VLOOKUP(All_India_Index_Upto_April23__14[[#This Row],[Month]],'Data cleaning'!$B$1:$C$13,2,FALSE)</f>
        <v>8</v>
      </c>
      <c r="E23" s="1" t="str">
        <f>All_India_Index_Upto_April23__14[[#This Row],[Year]]&amp;All_India_Index_Upto_April23__14[[#This Row],[month '#]]&amp;All_India_Index_Upto_April23__14[[#This Row],[Sector]]</f>
        <v>20138Rural</v>
      </c>
      <c r="F23">
        <v>114.3</v>
      </c>
      <c r="G23">
        <v>115.4</v>
      </c>
      <c r="H23">
        <v>111.1</v>
      </c>
      <c r="I23">
        <v>110</v>
      </c>
      <c r="J23">
        <v>106.4</v>
      </c>
      <c r="K23">
        <v>110.8</v>
      </c>
      <c r="L23">
        <v>138.9</v>
      </c>
      <c r="M23">
        <v>107.4</v>
      </c>
      <c r="N23">
        <v>104.1</v>
      </c>
      <c r="O23">
        <v>106.9</v>
      </c>
      <c r="P23">
        <v>109.7</v>
      </c>
      <c r="Q23">
        <v>112.6</v>
      </c>
      <c r="R23">
        <v>114.9</v>
      </c>
      <c r="S23">
        <f>AVERAGE(All_India_Index_Upto_April23__14[[#This Row],[Cereals and products]:[Food and beverages]])</f>
        <v>112.5</v>
      </c>
      <c r="T23">
        <v>110.7</v>
      </c>
      <c r="U23">
        <v>111.3</v>
      </c>
      <c r="V23">
        <v>110.2</v>
      </c>
      <c r="W23">
        <v>111.1</v>
      </c>
      <c r="X23">
        <v>105</v>
      </c>
      <c r="Y23">
        <f>AVERAGE(All_India_Index_Upto_April23__14[[#This Row],[Clothing]:[Personal care and effects]])</f>
        <v>109.4</v>
      </c>
      <c r="Z23">
        <v>109.9</v>
      </c>
      <c r="AA23" s="16" t="s">
        <v>32</v>
      </c>
      <c r="AB23">
        <v>108.7</v>
      </c>
      <c r="AC23" s="1">
        <f>AVERAGE(All_India_Index_Upto_April23__14[[#This Row],[Housing]:[Household goods and services]])</f>
        <v>108.7</v>
      </c>
      <c r="AD23">
        <v>107.5</v>
      </c>
      <c r="AE23">
        <v>106.8</v>
      </c>
      <c r="AF23">
        <f>AVERAGE(All_India_Index_Upto_April23__14[[#This Row],[Health]:[Recreation and amusement]])</f>
        <v>107.15</v>
      </c>
      <c r="AG23">
        <v>107.8</v>
      </c>
      <c r="AH23">
        <v>108.7</v>
      </c>
      <c r="AI23">
        <v>107.5</v>
      </c>
      <c r="AJ23">
        <v>112.1</v>
      </c>
    </row>
    <row r="24" spans="1:36" x14ac:dyDescent="0.25">
      <c r="A24" s="1" t="s">
        <v>33</v>
      </c>
      <c r="B24">
        <v>2013</v>
      </c>
      <c r="C24" s="1" t="s">
        <v>46</v>
      </c>
      <c r="D24" s="1">
        <f>VLOOKUP(All_India_Index_Upto_April23__14[[#This Row],[Month]],'Data cleaning'!$B$1:$C$13,2,FALSE)</f>
        <v>8</v>
      </c>
      <c r="E24" s="1" t="str">
        <f>All_India_Index_Upto_April23__14[[#This Row],[Year]]&amp;All_India_Index_Upto_April23__14[[#This Row],[month '#]]&amp;All_India_Index_Upto_April23__14[[#This Row],[Sector]]</f>
        <v>20138Urban</v>
      </c>
      <c r="F24">
        <v>118.3</v>
      </c>
      <c r="G24">
        <v>120.4</v>
      </c>
      <c r="H24">
        <v>112.7</v>
      </c>
      <c r="I24">
        <v>108.9</v>
      </c>
      <c r="J24">
        <v>101.1</v>
      </c>
      <c r="K24">
        <v>108.7</v>
      </c>
      <c r="L24">
        <v>177</v>
      </c>
      <c r="M24">
        <v>104.7</v>
      </c>
      <c r="N24">
        <v>101</v>
      </c>
      <c r="O24">
        <v>108.5</v>
      </c>
      <c r="P24">
        <v>110.9</v>
      </c>
      <c r="Q24">
        <v>114.3</v>
      </c>
      <c r="R24">
        <v>119.6</v>
      </c>
      <c r="S24">
        <f>AVERAGE(All_India_Index_Upto_April23__14[[#This Row],[Cereals and products]:[Food and beverages]])</f>
        <v>115.85384615384616</v>
      </c>
      <c r="T24">
        <v>112.4</v>
      </c>
      <c r="U24">
        <v>110.6</v>
      </c>
      <c r="V24">
        <v>108.3</v>
      </c>
      <c r="W24">
        <v>110.2</v>
      </c>
      <c r="X24">
        <v>106</v>
      </c>
      <c r="Y24">
        <f>AVERAGE(All_India_Index_Upto_April23__14[[#This Row],[Clothing]:[Personal care and effects]])</f>
        <v>108.77499999999999</v>
      </c>
      <c r="Z24">
        <v>109.3</v>
      </c>
      <c r="AA24" s="16" t="s">
        <v>47</v>
      </c>
      <c r="AB24">
        <v>108.7</v>
      </c>
      <c r="AC24" s="1">
        <f>AVERAGE(All_India_Index_Upto_April23__14[[#This Row],[Housing]:[Household goods and services]])</f>
        <v>108.7</v>
      </c>
      <c r="AD24">
        <v>107.6</v>
      </c>
      <c r="AE24">
        <v>106.5</v>
      </c>
      <c r="AF24">
        <f>AVERAGE(All_India_Index_Upto_April23__14[[#This Row],[Health]:[Recreation and amusement]])</f>
        <v>107.05</v>
      </c>
      <c r="AG24">
        <v>108.1</v>
      </c>
      <c r="AH24">
        <v>110.8</v>
      </c>
      <c r="AI24">
        <v>108.3</v>
      </c>
      <c r="AJ24">
        <v>112.7</v>
      </c>
    </row>
    <row r="25" spans="1:36" x14ac:dyDescent="0.25">
      <c r="A25" s="1" t="s">
        <v>35</v>
      </c>
      <c r="B25">
        <v>2013</v>
      </c>
      <c r="C25" s="1" t="s">
        <v>46</v>
      </c>
      <c r="D25" s="1">
        <f>VLOOKUP(All_India_Index_Upto_April23__14[[#This Row],[Month]],'Data cleaning'!$B$1:$C$13,2,FALSE)</f>
        <v>8</v>
      </c>
      <c r="E25" s="1" t="str">
        <f>All_India_Index_Upto_April23__14[[#This Row],[Year]]&amp;All_India_Index_Upto_April23__14[[#This Row],[month '#]]&amp;All_India_Index_Upto_April23__14[[#This Row],[Sector]]</f>
        <v>20138Rural+Urban</v>
      </c>
      <c r="F25">
        <v>115.6</v>
      </c>
      <c r="G25">
        <v>117.2</v>
      </c>
      <c r="H25">
        <v>111.7</v>
      </c>
      <c r="I25">
        <v>109.6</v>
      </c>
      <c r="J25">
        <v>104.5</v>
      </c>
      <c r="K25">
        <v>109.8</v>
      </c>
      <c r="L25">
        <v>151.80000000000001</v>
      </c>
      <c r="M25">
        <v>106.5</v>
      </c>
      <c r="N25">
        <v>103.1</v>
      </c>
      <c r="O25">
        <v>107.4</v>
      </c>
      <c r="P25">
        <v>110.2</v>
      </c>
      <c r="Q25">
        <v>113.4</v>
      </c>
      <c r="R25">
        <v>116.6</v>
      </c>
      <c r="S25">
        <f>AVERAGE(All_India_Index_Upto_April23__14[[#This Row],[Cereals and products]:[Food and beverages]])</f>
        <v>113.64615384615385</v>
      </c>
      <c r="T25">
        <v>111.2</v>
      </c>
      <c r="U25">
        <v>111</v>
      </c>
      <c r="V25">
        <v>109.4</v>
      </c>
      <c r="W25">
        <v>110.7</v>
      </c>
      <c r="X25">
        <v>105.4</v>
      </c>
      <c r="Y25">
        <f>AVERAGE(All_India_Index_Upto_April23__14[[#This Row],[Clothing]:[Personal care and effects]])</f>
        <v>109.125</v>
      </c>
      <c r="Z25">
        <v>109.7</v>
      </c>
      <c r="AA25" s="16" t="s">
        <v>47</v>
      </c>
      <c r="AB25">
        <v>108.7</v>
      </c>
      <c r="AC25" s="1">
        <f>AVERAGE(All_India_Index_Upto_April23__14[[#This Row],[Housing]:[Household goods and services]])</f>
        <v>108.7</v>
      </c>
      <c r="AD25">
        <v>107.5</v>
      </c>
      <c r="AE25">
        <v>106.6</v>
      </c>
      <c r="AF25">
        <f>AVERAGE(All_India_Index_Upto_April23__14[[#This Row],[Health]:[Recreation and amusement]])</f>
        <v>107.05</v>
      </c>
      <c r="AG25">
        <v>108</v>
      </c>
      <c r="AH25">
        <v>109.9</v>
      </c>
      <c r="AI25">
        <v>107.9</v>
      </c>
      <c r="AJ25">
        <v>112.4</v>
      </c>
    </row>
    <row r="26" spans="1:36" x14ac:dyDescent="0.25">
      <c r="A26" s="1" t="s">
        <v>30</v>
      </c>
      <c r="B26">
        <v>2013</v>
      </c>
      <c r="C26" s="1" t="s">
        <v>48</v>
      </c>
      <c r="D26" s="1">
        <f>VLOOKUP(All_India_Index_Upto_April23__14[[#This Row],[Month]],'Data cleaning'!$B$1:$C$13,2,FALSE)</f>
        <v>9</v>
      </c>
      <c r="E26" s="1" t="str">
        <f>All_India_Index_Upto_April23__14[[#This Row],[Year]]&amp;All_India_Index_Upto_April23__14[[#This Row],[month '#]]&amp;All_India_Index_Upto_April23__14[[#This Row],[Sector]]</f>
        <v>20139Rural</v>
      </c>
      <c r="F26">
        <v>115.4</v>
      </c>
      <c r="G26">
        <v>115.7</v>
      </c>
      <c r="H26">
        <v>111.7</v>
      </c>
      <c r="I26">
        <v>111</v>
      </c>
      <c r="J26">
        <v>107.4</v>
      </c>
      <c r="K26">
        <v>110.9</v>
      </c>
      <c r="L26">
        <v>154</v>
      </c>
      <c r="M26">
        <v>108.1</v>
      </c>
      <c r="N26">
        <v>104.2</v>
      </c>
      <c r="O26">
        <v>107.9</v>
      </c>
      <c r="P26">
        <v>110.4</v>
      </c>
      <c r="Q26">
        <v>114</v>
      </c>
      <c r="R26">
        <v>117.8</v>
      </c>
      <c r="S26">
        <f>AVERAGE(All_India_Index_Upto_April23__14[[#This Row],[Cereals and products]:[Food and beverages]])</f>
        <v>114.50000000000001</v>
      </c>
      <c r="T26">
        <v>111.7</v>
      </c>
      <c r="U26">
        <v>112.7</v>
      </c>
      <c r="V26">
        <v>111.4</v>
      </c>
      <c r="W26">
        <v>112.5</v>
      </c>
      <c r="X26">
        <v>106.7</v>
      </c>
      <c r="Y26">
        <f>AVERAGE(All_India_Index_Upto_April23__14[[#This Row],[Clothing]:[Personal care and effects]])</f>
        <v>110.825</v>
      </c>
      <c r="Z26">
        <v>111.1</v>
      </c>
      <c r="AA26" s="16" t="s">
        <v>32</v>
      </c>
      <c r="AB26">
        <v>109.6</v>
      </c>
      <c r="AC26" s="1">
        <f>AVERAGE(All_India_Index_Upto_April23__14[[#This Row],[Housing]:[Household goods and services]])</f>
        <v>109.6</v>
      </c>
      <c r="AD26">
        <v>108.3</v>
      </c>
      <c r="AE26">
        <v>107.7</v>
      </c>
      <c r="AF26">
        <f>AVERAGE(All_India_Index_Upto_April23__14[[#This Row],[Health]:[Recreation and amusement]])</f>
        <v>108</v>
      </c>
      <c r="AG26">
        <v>109.3</v>
      </c>
      <c r="AH26">
        <v>109.8</v>
      </c>
      <c r="AI26">
        <v>108.7</v>
      </c>
      <c r="AJ26">
        <v>114.2</v>
      </c>
    </row>
    <row r="27" spans="1:36" x14ac:dyDescent="0.25">
      <c r="A27" s="1" t="s">
        <v>33</v>
      </c>
      <c r="B27">
        <v>2013</v>
      </c>
      <c r="C27" s="1" t="s">
        <v>48</v>
      </c>
      <c r="D27" s="1">
        <f>VLOOKUP(All_India_Index_Upto_April23__14[[#This Row],[Month]],'Data cleaning'!$B$1:$C$13,2,FALSE)</f>
        <v>9</v>
      </c>
      <c r="E27" s="1" t="str">
        <f>All_India_Index_Upto_April23__14[[#This Row],[Year]]&amp;All_India_Index_Upto_April23__14[[#This Row],[month '#]]&amp;All_India_Index_Upto_April23__14[[#This Row],[Sector]]</f>
        <v>20139Urban</v>
      </c>
      <c r="F27">
        <v>118.6</v>
      </c>
      <c r="G27">
        <v>119.1</v>
      </c>
      <c r="H27">
        <v>113.2</v>
      </c>
      <c r="I27">
        <v>109.6</v>
      </c>
      <c r="J27">
        <v>101.7</v>
      </c>
      <c r="K27">
        <v>103.2</v>
      </c>
      <c r="L27">
        <v>174.3</v>
      </c>
      <c r="M27">
        <v>105.1</v>
      </c>
      <c r="N27">
        <v>100.8</v>
      </c>
      <c r="O27">
        <v>109.1</v>
      </c>
      <c r="P27">
        <v>111.1</v>
      </c>
      <c r="Q27">
        <v>115.4</v>
      </c>
      <c r="R27">
        <v>119.2</v>
      </c>
      <c r="S27">
        <f>AVERAGE(All_India_Index_Upto_April23__14[[#This Row],[Cereals and products]:[Food and beverages]])</f>
        <v>115.41538461538462</v>
      </c>
      <c r="T27">
        <v>112.9</v>
      </c>
      <c r="U27">
        <v>111.4</v>
      </c>
      <c r="V27">
        <v>109</v>
      </c>
      <c r="W27">
        <v>111.1</v>
      </c>
      <c r="X27">
        <v>106.9</v>
      </c>
      <c r="Y27">
        <f>AVERAGE(All_India_Index_Upto_April23__14[[#This Row],[Clothing]:[Personal care and effects]])</f>
        <v>109.6</v>
      </c>
      <c r="Z27">
        <v>109.5</v>
      </c>
      <c r="AA27" s="16" t="s">
        <v>49</v>
      </c>
      <c r="AB27">
        <v>109.6</v>
      </c>
      <c r="AC27" s="1">
        <f>AVERAGE(All_India_Index_Upto_April23__14[[#This Row],[Housing]:[Household goods and services]])</f>
        <v>109.6</v>
      </c>
      <c r="AD27">
        <v>107.9</v>
      </c>
      <c r="AE27">
        <v>107.4</v>
      </c>
      <c r="AF27">
        <f>AVERAGE(All_India_Index_Upto_April23__14[[#This Row],[Health]:[Recreation and amusement]])</f>
        <v>107.65</v>
      </c>
      <c r="AG27">
        <v>110.4</v>
      </c>
      <c r="AH27">
        <v>111.2</v>
      </c>
      <c r="AI27">
        <v>109.4</v>
      </c>
      <c r="AJ27">
        <v>113.2</v>
      </c>
    </row>
    <row r="28" spans="1:36" x14ac:dyDescent="0.25">
      <c r="A28" s="1" t="s">
        <v>35</v>
      </c>
      <c r="B28">
        <v>2013</v>
      </c>
      <c r="C28" s="1" t="s">
        <v>48</v>
      </c>
      <c r="D28" s="1">
        <f>VLOOKUP(All_India_Index_Upto_April23__14[[#This Row],[Month]],'Data cleaning'!$B$1:$C$13,2,FALSE)</f>
        <v>9</v>
      </c>
      <c r="E28" s="1" t="str">
        <f>All_India_Index_Upto_April23__14[[#This Row],[Year]]&amp;All_India_Index_Upto_April23__14[[#This Row],[month '#]]&amp;All_India_Index_Upto_April23__14[[#This Row],[Sector]]</f>
        <v>20139Rural+Urban</v>
      </c>
      <c r="F28">
        <v>116.4</v>
      </c>
      <c r="G28">
        <v>116.9</v>
      </c>
      <c r="H28">
        <v>112.3</v>
      </c>
      <c r="I28">
        <v>110.5</v>
      </c>
      <c r="J28">
        <v>105.3</v>
      </c>
      <c r="K28">
        <v>107.3</v>
      </c>
      <c r="L28">
        <v>160.9</v>
      </c>
      <c r="M28">
        <v>107.1</v>
      </c>
      <c r="N28">
        <v>103.1</v>
      </c>
      <c r="O28">
        <v>108.3</v>
      </c>
      <c r="P28">
        <v>110.7</v>
      </c>
      <c r="Q28">
        <v>114.6</v>
      </c>
      <c r="R28">
        <v>118.3</v>
      </c>
      <c r="S28">
        <f>AVERAGE(All_India_Index_Upto_April23__14[[#This Row],[Cereals and products]:[Food and beverages]])</f>
        <v>114.74615384615383</v>
      </c>
      <c r="T28">
        <v>112</v>
      </c>
      <c r="U28">
        <v>112.2</v>
      </c>
      <c r="V28">
        <v>110.4</v>
      </c>
      <c r="W28">
        <v>111.9</v>
      </c>
      <c r="X28">
        <v>106.8</v>
      </c>
      <c r="Y28">
        <f>AVERAGE(All_India_Index_Upto_April23__14[[#This Row],[Clothing]:[Personal care and effects]])</f>
        <v>110.325</v>
      </c>
      <c r="Z28">
        <v>110.5</v>
      </c>
      <c r="AA28" s="16" t="s">
        <v>49</v>
      </c>
      <c r="AB28">
        <v>109.6</v>
      </c>
      <c r="AC28" s="1">
        <f>AVERAGE(All_India_Index_Upto_April23__14[[#This Row],[Housing]:[Household goods and services]])</f>
        <v>109.6</v>
      </c>
      <c r="AD28">
        <v>108.1</v>
      </c>
      <c r="AE28">
        <v>107.5</v>
      </c>
      <c r="AF28">
        <f>AVERAGE(All_India_Index_Upto_April23__14[[#This Row],[Health]:[Recreation and amusement]])</f>
        <v>107.8</v>
      </c>
      <c r="AG28">
        <v>109.9</v>
      </c>
      <c r="AH28">
        <v>110.6</v>
      </c>
      <c r="AI28">
        <v>109</v>
      </c>
      <c r="AJ28">
        <v>113.7</v>
      </c>
    </row>
    <row r="29" spans="1:36" x14ac:dyDescent="0.25">
      <c r="A29" s="1" t="s">
        <v>30</v>
      </c>
      <c r="B29">
        <v>2013</v>
      </c>
      <c r="C29" s="1" t="s">
        <v>50</v>
      </c>
      <c r="D29" s="1">
        <f>VLOOKUP(All_India_Index_Upto_April23__14[[#This Row],[Month]],'Data cleaning'!$B$1:$C$13,2,FALSE)</f>
        <v>10</v>
      </c>
      <c r="E29" s="1" t="str">
        <f>All_India_Index_Upto_April23__14[[#This Row],[Year]]&amp;All_India_Index_Upto_April23__14[[#This Row],[month '#]]&amp;All_India_Index_Upto_April23__14[[#This Row],[Sector]]</f>
        <v>201310Rural</v>
      </c>
      <c r="F29">
        <v>116.3</v>
      </c>
      <c r="G29">
        <v>115.4</v>
      </c>
      <c r="H29">
        <v>112.6</v>
      </c>
      <c r="I29">
        <v>111.7</v>
      </c>
      <c r="J29">
        <v>107.7</v>
      </c>
      <c r="K29">
        <v>113.2</v>
      </c>
      <c r="L29">
        <v>164.9</v>
      </c>
      <c r="M29">
        <v>108.3</v>
      </c>
      <c r="N29">
        <v>103.9</v>
      </c>
      <c r="O29">
        <v>108.2</v>
      </c>
      <c r="P29">
        <v>111.1</v>
      </c>
      <c r="Q29">
        <v>114.9</v>
      </c>
      <c r="R29">
        <v>119.8</v>
      </c>
      <c r="S29">
        <f>AVERAGE(All_India_Index_Upto_April23__14[[#This Row],[Cereals and products]:[Food and beverages]])</f>
        <v>116</v>
      </c>
      <c r="T29">
        <v>112.2</v>
      </c>
      <c r="U29">
        <v>113.6</v>
      </c>
      <c r="V29">
        <v>112.3</v>
      </c>
      <c r="W29">
        <v>113.4</v>
      </c>
      <c r="X29">
        <v>107.5</v>
      </c>
      <c r="Y29">
        <f>AVERAGE(All_India_Index_Upto_April23__14[[#This Row],[Clothing]:[Personal care and effects]])</f>
        <v>111.69999999999999</v>
      </c>
      <c r="Z29">
        <v>111.6</v>
      </c>
      <c r="AA29" s="16" t="s">
        <v>32</v>
      </c>
      <c r="AB29">
        <v>110.4</v>
      </c>
      <c r="AC29" s="1">
        <f>AVERAGE(All_India_Index_Upto_April23__14[[#This Row],[Housing]:[Household goods and services]])</f>
        <v>110.4</v>
      </c>
      <c r="AD29">
        <v>108.9</v>
      </c>
      <c r="AE29">
        <v>108.3</v>
      </c>
      <c r="AF29">
        <f>AVERAGE(All_India_Index_Upto_April23__14[[#This Row],[Health]:[Recreation and amusement]])</f>
        <v>108.6</v>
      </c>
      <c r="AG29">
        <v>109.3</v>
      </c>
      <c r="AH29">
        <v>110.2</v>
      </c>
      <c r="AI29">
        <v>109.1</v>
      </c>
      <c r="AJ29">
        <v>115.5</v>
      </c>
    </row>
    <row r="30" spans="1:36" x14ac:dyDescent="0.25">
      <c r="A30" s="1" t="s">
        <v>33</v>
      </c>
      <c r="B30">
        <v>2013</v>
      </c>
      <c r="C30" s="1" t="s">
        <v>50</v>
      </c>
      <c r="D30" s="1">
        <f>VLOOKUP(All_India_Index_Upto_April23__14[[#This Row],[Month]],'Data cleaning'!$B$1:$C$13,2,FALSE)</f>
        <v>10</v>
      </c>
      <c r="E30" s="1" t="str">
        <f>All_India_Index_Upto_April23__14[[#This Row],[Year]]&amp;All_India_Index_Upto_April23__14[[#This Row],[month '#]]&amp;All_India_Index_Upto_April23__14[[#This Row],[Sector]]</f>
        <v>201310Urban</v>
      </c>
      <c r="F30">
        <v>118.9</v>
      </c>
      <c r="G30">
        <v>118.1</v>
      </c>
      <c r="H30">
        <v>114.5</v>
      </c>
      <c r="I30">
        <v>110.4</v>
      </c>
      <c r="J30">
        <v>102.3</v>
      </c>
      <c r="K30">
        <v>106.2</v>
      </c>
      <c r="L30">
        <v>183.5</v>
      </c>
      <c r="M30">
        <v>105.3</v>
      </c>
      <c r="N30">
        <v>100.2</v>
      </c>
      <c r="O30">
        <v>109.6</v>
      </c>
      <c r="P30">
        <v>111.4</v>
      </c>
      <c r="Q30">
        <v>116</v>
      </c>
      <c r="R30">
        <v>120.8</v>
      </c>
      <c r="S30">
        <f>AVERAGE(All_India_Index_Upto_April23__14[[#This Row],[Cereals and products]:[Food and beverages]])</f>
        <v>116.7076923076923</v>
      </c>
      <c r="T30">
        <v>113.5</v>
      </c>
      <c r="U30">
        <v>112.5</v>
      </c>
      <c r="V30">
        <v>109.7</v>
      </c>
      <c r="W30">
        <v>112</v>
      </c>
      <c r="X30">
        <v>107.3</v>
      </c>
      <c r="Y30">
        <f>AVERAGE(All_India_Index_Upto_April23__14[[#This Row],[Clothing]:[Personal care and effects]])</f>
        <v>110.375</v>
      </c>
      <c r="Z30">
        <v>109.7</v>
      </c>
      <c r="AA30" s="16" t="s">
        <v>51</v>
      </c>
      <c r="AB30">
        <v>110.2</v>
      </c>
      <c r="AC30" s="1">
        <f>AVERAGE(All_India_Index_Upto_April23__14[[#This Row],[Housing]:[Household goods and services]])</f>
        <v>110.2</v>
      </c>
      <c r="AD30">
        <v>108.2</v>
      </c>
      <c r="AE30">
        <v>108</v>
      </c>
      <c r="AF30">
        <f>AVERAGE(All_India_Index_Upto_April23__14[[#This Row],[Health]:[Recreation and amusement]])</f>
        <v>108.1</v>
      </c>
      <c r="AG30">
        <v>109.7</v>
      </c>
      <c r="AH30">
        <v>111.3</v>
      </c>
      <c r="AI30">
        <v>109.4</v>
      </c>
      <c r="AJ30">
        <v>114</v>
      </c>
    </row>
    <row r="31" spans="1:36" x14ac:dyDescent="0.25">
      <c r="A31" s="1" t="s">
        <v>35</v>
      </c>
      <c r="B31">
        <v>2013</v>
      </c>
      <c r="C31" s="1" t="s">
        <v>50</v>
      </c>
      <c r="D31" s="1">
        <f>VLOOKUP(All_India_Index_Upto_April23__14[[#This Row],[Month]],'Data cleaning'!$B$1:$C$13,2,FALSE)</f>
        <v>10</v>
      </c>
      <c r="E31" s="1" t="str">
        <f>All_India_Index_Upto_April23__14[[#This Row],[Year]]&amp;All_India_Index_Upto_April23__14[[#This Row],[month '#]]&amp;All_India_Index_Upto_April23__14[[#This Row],[Sector]]</f>
        <v>201310Rural+Urban</v>
      </c>
      <c r="F31">
        <v>117.1</v>
      </c>
      <c r="G31">
        <v>116.3</v>
      </c>
      <c r="H31">
        <v>113.3</v>
      </c>
      <c r="I31">
        <v>111.2</v>
      </c>
      <c r="J31">
        <v>105.7</v>
      </c>
      <c r="K31">
        <v>109.9</v>
      </c>
      <c r="L31">
        <v>171.2</v>
      </c>
      <c r="M31">
        <v>107.3</v>
      </c>
      <c r="N31">
        <v>102.7</v>
      </c>
      <c r="O31">
        <v>108.7</v>
      </c>
      <c r="P31">
        <v>111.2</v>
      </c>
      <c r="Q31">
        <v>115.4</v>
      </c>
      <c r="R31">
        <v>120.2</v>
      </c>
      <c r="S31">
        <f>AVERAGE(All_India_Index_Upto_April23__14[[#This Row],[Cereals and products]:[Food and beverages]])</f>
        <v>116.16923076923079</v>
      </c>
      <c r="T31">
        <v>112.5</v>
      </c>
      <c r="U31">
        <v>113.2</v>
      </c>
      <c r="V31">
        <v>111.2</v>
      </c>
      <c r="W31">
        <v>112.8</v>
      </c>
      <c r="X31">
        <v>107.4</v>
      </c>
      <c r="Y31">
        <f>AVERAGE(All_India_Index_Upto_April23__14[[#This Row],[Clothing]:[Personal care and effects]])</f>
        <v>111.15</v>
      </c>
      <c r="Z31">
        <v>110.9</v>
      </c>
      <c r="AA31" s="16" t="s">
        <v>51</v>
      </c>
      <c r="AB31">
        <v>110.3</v>
      </c>
      <c r="AC31" s="1">
        <f>AVERAGE(All_India_Index_Upto_April23__14[[#This Row],[Housing]:[Household goods and services]])</f>
        <v>110.3</v>
      </c>
      <c r="AD31">
        <v>108.6</v>
      </c>
      <c r="AE31">
        <v>108.1</v>
      </c>
      <c r="AF31">
        <f>AVERAGE(All_India_Index_Upto_April23__14[[#This Row],[Health]:[Recreation and amusement]])</f>
        <v>108.35</v>
      </c>
      <c r="AG31">
        <v>109.5</v>
      </c>
      <c r="AH31">
        <v>110.8</v>
      </c>
      <c r="AI31">
        <v>109.2</v>
      </c>
      <c r="AJ31">
        <v>114.8</v>
      </c>
    </row>
    <row r="32" spans="1:36" x14ac:dyDescent="0.25">
      <c r="A32" s="1" t="s">
        <v>30</v>
      </c>
      <c r="B32">
        <v>2013</v>
      </c>
      <c r="C32" s="1" t="s">
        <v>53</v>
      </c>
      <c r="D32" s="1">
        <f>VLOOKUP(All_India_Index_Upto_April23__14[[#This Row],[Month]],'Data cleaning'!$B$1:$C$13,2,FALSE)</f>
        <v>11</v>
      </c>
      <c r="E32" s="1" t="str">
        <f>All_India_Index_Upto_April23__14[[#This Row],[Year]]&amp;All_India_Index_Upto_April23__14[[#This Row],[month '#]]&amp;All_India_Index_Upto_April23__14[[#This Row],[Sector]]</f>
        <v>201311Rural</v>
      </c>
      <c r="F32">
        <v>117.3</v>
      </c>
      <c r="G32">
        <v>114.9</v>
      </c>
      <c r="H32">
        <v>116.2</v>
      </c>
      <c r="I32">
        <v>112.8</v>
      </c>
      <c r="J32">
        <v>108.9</v>
      </c>
      <c r="K32">
        <v>116.6</v>
      </c>
      <c r="L32">
        <v>178.1</v>
      </c>
      <c r="M32">
        <v>109.1</v>
      </c>
      <c r="N32">
        <v>103.6</v>
      </c>
      <c r="O32">
        <v>109</v>
      </c>
      <c r="P32">
        <v>111.8</v>
      </c>
      <c r="Q32">
        <v>116</v>
      </c>
      <c r="R32">
        <v>122.5</v>
      </c>
      <c r="S32">
        <f>AVERAGE(All_India_Index_Upto_April23__14[[#This Row],[Cereals and products]:[Food and beverages]])</f>
        <v>118.21538461538461</v>
      </c>
      <c r="T32">
        <v>112.8</v>
      </c>
      <c r="U32">
        <v>114.6</v>
      </c>
      <c r="V32">
        <v>113.1</v>
      </c>
      <c r="W32">
        <v>114.4</v>
      </c>
      <c r="X32">
        <v>108.2</v>
      </c>
      <c r="Y32">
        <f>AVERAGE(All_India_Index_Upto_April23__14[[#This Row],[Clothing]:[Personal care and effects]])</f>
        <v>112.575</v>
      </c>
      <c r="Z32">
        <v>112.6</v>
      </c>
      <c r="AA32" s="16" t="s">
        <v>32</v>
      </c>
      <c r="AB32">
        <v>111.3</v>
      </c>
      <c r="AC32" s="1">
        <f>AVERAGE(All_India_Index_Upto_April23__14[[#This Row],[Housing]:[Household goods and services]])</f>
        <v>111.3</v>
      </c>
      <c r="AD32">
        <v>109.7</v>
      </c>
      <c r="AE32">
        <v>108.7</v>
      </c>
      <c r="AF32">
        <f>AVERAGE(All_India_Index_Upto_April23__14[[#This Row],[Health]:[Recreation and amusement]])</f>
        <v>109.2</v>
      </c>
      <c r="AG32">
        <v>109.6</v>
      </c>
      <c r="AH32">
        <v>111</v>
      </c>
      <c r="AI32">
        <v>109.8</v>
      </c>
      <c r="AJ32">
        <v>117.4</v>
      </c>
    </row>
    <row r="33" spans="1:36" x14ac:dyDescent="0.25">
      <c r="A33" s="1" t="s">
        <v>33</v>
      </c>
      <c r="B33">
        <v>2013</v>
      </c>
      <c r="C33" s="1" t="s">
        <v>53</v>
      </c>
      <c r="D33" s="1">
        <f>VLOOKUP(All_India_Index_Upto_April23__14[[#This Row],[Month]],'Data cleaning'!$B$1:$C$13,2,FALSE)</f>
        <v>11</v>
      </c>
      <c r="E33" s="1" t="str">
        <f>All_India_Index_Upto_April23__14[[#This Row],[Year]]&amp;All_India_Index_Upto_April23__14[[#This Row],[month '#]]&amp;All_India_Index_Upto_April23__14[[#This Row],[Sector]]</f>
        <v>201311Urban</v>
      </c>
      <c r="F33">
        <v>119.8</v>
      </c>
      <c r="G33">
        <v>116.3</v>
      </c>
      <c r="H33">
        <v>122.6</v>
      </c>
      <c r="I33">
        <v>112</v>
      </c>
      <c r="J33">
        <v>103.2</v>
      </c>
      <c r="K33">
        <v>110</v>
      </c>
      <c r="L33">
        <v>192.8</v>
      </c>
      <c r="M33">
        <v>106.3</v>
      </c>
      <c r="N33">
        <v>99.5</v>
      </c>
      <c r="O33">
        <v>110.3</v>
      </c>
      <c r="P33">
        <v>111.8</v>
      </c>
      <c r="Q33">
        <v>117.1</v>
      </c>
      <c r="R33">
        <v>122.9</v>
      </c>
      <c r="S33">
        <f>AVERAGE(All_India_Index_Upto_April23__14[[#This Row],[Cereals and products]:[Food and beverages]])</f>
        <v>118.8153846153846</v>
      </c>
      <c r="T33">
        <v>114.1</v>
      </c>
      <c r="U33">
        <v>113.5</v>
      </c>
      <c r="V33">
        <v>110.3</v>
      </c>
      <c r="W33">
        <v>113</v>
      </c>
      <c r="X33">
        <v>107.9</v>
      </c>
      <c r="Y33">
        <f>AVERAGE(All_India_Index_Upto_April23__14[[#This Row],[Clothing]:[Personal care and effects]])</f>
        <v>111.17500000000001</v>
      </c>
      <c r="Z33">
        <v>110</v>
      </c>
      <c r="AA33" s="16" t="s">
        <v>54</v>
      </c>
      <c r="AB33">
        <v>110.9</v>
      </c>
      <c r="AC33" s="1">
        <f>AVERAGE(All_India_Index_Upto_April23__14[[#This Row],[Housing]:[Household goods and services]])</f>
        <v>110.9</v>
      </c>
      <c r="AD33">
        <v>108.6</v>
      </c>
      <c r="AE33">
        <v>108.5</v>
      </c>
      <c r="AF33">
        <f>AVERAGE(All_India_Index_Upto_April23__14[[#This Row],[Health]:[Recreation and amusement]])</f>
        <v>108.55</v>
      </c>
      <c r="AG33">
        <v>109.5</v>
      </c>
      <c r="AH33">
        <v>111.3</v>
      </c>
      <c r="AI33">
        <v>109.6</v>
      </c>
      <c r="AJ33">
        <v>115</v>
      </c>
    </row>
    <row r="34" spans="1:36" x14ac:dyDescent="0.25">
      <c r="A34" s="1" t="s">
        <v>35</v>
      </c>
      <c r="B34">
        <v>2013</v>
      </c>
      <c r="C34" s="1" t="s">
        <v>53</v>
      </c>
      <c r="D34" s="1">
        <f>VLOOKUP(All_India_Index_Upto_April23__14[[#This Row],[Month]],'Data cleaning'!$B$1:$C$13,2,FALSE)</f>
        <v>11</v>
      </c>
      <c r="E34" s="1" t="str">
        <f>All_India_Index_Upto_April23__14[[#This Row],[Year]]&amp;All_India_Index_Upto_April23__14[[#This Row],[month '#]]&amp;All_India_Index_Upto_April23__14[[#This Row],[Sector]]</f>
        <v>201311Rural+Urban</v>
      </c>
      <c r="F34">
        <v>118.1</v>
      </c>
      <c r="G34">
        <v>115.4</v>
      </c>
      <c r="H34">
        <v>118.7</v>
      </c>
      <c r="I34">
        <v>112.5</v>
      </c>
      <c r="J34">
        <v>106.8</v>
      </c>
      <c r="K34">
        <v>113.5</v>
      </c>
      <c r="L34">
        <v>183.1</v>
      </c>
      <c r="M34">
        <v>108.2</v>
      </c>
      <c r="N34">
        <v>102.2</v>
      </c>
      <c r="O34">
        <v>109.4</v>
      </c>
      <c r="P34">
        <v>111.8</v>
      </c>
      <c r="Q34">
        <v>116.5</v>
      </c>
      <c r="R34">
        <v>122.6</v>
      </c>
      <c r="S34">
        <f>AVERAGE(All_India_Index_Upto_April23__14[[#This Row],[Cereals and products]:[Food and beverages]])</f>
        <v>118.36923076923077</v>
      </c>
      <c r="T34">
        <v>113.1</v>
      </c>
      <c r="U34">
        <v>114.2</v>
      </c>
      <c r="V34">
        <v>111.9</v>
      </c>
      <c r="W34">
        <v>113.8</v>
      </c>
      <c r="X34">
        <v>108.1</v>
      </c>
      <c r="Y34">
        <f>AVERAGE(All_India_Index_Upto_April23__14[[#This Row],[Clothing]:[Personal care and effects]])</f>
        <v>112</v>
      </c>
      <c r="Z34">
        <v>111.6</v>
      </c>
      <c r="AA34" s="16" t="s">
        <v>54</v>
      </c>
      <c r="AB34">
        <v>111.1</v>
      </c>
      <c r="AC34" s="1">
        <f>AVERAGE(All_India_Index_Upto_April23__14[[#This Row],[Housing]:[Household goods and services]])</f>
        <v>111.1</v>
      </c>
      <c r="AD34">
        <v>109.3</v>
      </c>
      <c r="AE34">
        <v>108.6</v>
      </c>
      <c r="AF34">
        <f>AVERAGE(All_India_Index_Upto_April23__14[[#This Row],[Health]:[Recreation and amusement]])</f>
        <v>108.94999999999999</v>
      </c>
      <c r="AG34">
        <v>109.5</v>
      </c>
      <c r="AH34">
        <v>111.2</v>
      </c>
      <c r="AI34">
        <v>109.7</v>
      </c>
      <c r="AJ34">
        <v>116.3</v>
      </c>
    </row>
    <row r="35" spans="1:36" x14ac:dyDescent="0.25">
      <c r="A35" s="1" t="s">
        <v>30</v>
      </c>
      <c r="B35">
        <v>2013</v>
      </c>
      <c r="C35" s="1" t="s">
        <v>55</v>
      </c>
      <c r="D35" s="1">
        <f>VLOOKUP(All_India_Index_Upto_April23__14[[#This Row],[Month]],'Data cleaning'!$B$1:$C$13,2,FALSE)</f>
        <v>12</v>
      </c>
      <c r="E35" s="1" t="str">
        <f>All_India_Index_Upto_April23__14[[#This Row],[Year]]&amp;All_India_Index_Upto_April23__14[[#This Row],[month '#]]&amp;All_India_Index_Upto_April23__14[[#This Row],[Sector]]</f>
        <v>201312Rural</v>
      </c>
      <c r="F35">
        <v>118.4</v>
      </c>
      <c r="G35">
        <v>115.9</v>
      </c>
      <c r="H35">
        <v>120.4</v>
      </c>
      <c r="I35">
        <v>113.8</v>
      </c>
      <c r="J35">
        <v>109.5</v>
      </c>
      <c r="K35">
        <v>115.5</v>
      </c>
      <c r="L35">
        <v>145.69999999999999</v>
      </c>
      <c r="M35">
        <v>109.5</v>
      </c>
      <c r="N35">
        <v>102.9</v>
      </c>
      <c r="O35">
        <v>109.8</v>
      </c>
      <c r="P35">
        <v>112.1</v>
      </c>
      <c r="Q35">
        <v>116.8</v>
      </c>
      <c r="R35">
        <v>118.7</v>
      </c>
      <c r="S35">
        <f>AVERAGE(All_India_Index_Upto_April23__14[[#This Row],[Cereals and products]:[Food and beverages]])</f>
        <v>116.07692307692308</v>
      </c>
      <c r="T35">
        <v>113.6</v>
      </c>
      <c r="U35">
        <v>115.8</v>
      </c>
      <c r="V35">
        <v>114</v>
      </c>
      <c r="W35">
        <v>115.5</v>
      </c>
      <c r="X35">
        <v>108.1</v>
      </c>
      <c r="Y35">
        <f>AVERAGE(All_India_Index_Upto_April23__14[[#This Row],[Clothing]:[Personal care and effects]])</f>
        <v>113.35</v>
      </c>
      <c r="Z35">
        <v>112.8</v>
      </c>
      <c r="AA35" s="16" t="s">
        <v>32</v>
      </c>
      <c r="AB35">
        <v>112.1</v>
      </c>
      <c r="AC35" s="1">
        <f>AVERAGE(All_India_Index_Upto_April23__14[[#This Row],[Housing]:[Household goods and services]])</f>
        <v>112.1</v>
      </c>
      <c r="AD35">
        <v>110.1</v>
      </c>
      <c r="AE35">
        <v>109.2</v>
      </c>
      <c r="AF35">
        <f>AVERAGE(All_India_Index_Upto_April23__14[[#This Row],[Health]:[Recreation and amusement]])</f>
        <v>109.65</v>
      </c>
      <c r="AG35">
        <v>109.9</v>
      </c>
      <c r="AH35">
        <v>111.6</v>
      </c>
      <c r="AI35">
        <v>110.1</v>
      </c>
      <c r="AJ35">
        <v>115.5</v>
      </c>
    </row>
    <row r="36" spans="1:36" x14ac:dyDescent="0.25">
      <c r="A36" s="1" t="s">
        <v>33</v>
      </c>
      <c r="B36">
        <v>2013</v>
      </c>
      <c r="C36" s="1" t="s">
        <v>55</v>
      </c>
      <c r="D36" s="1">
        <f>VLOOKUP(All_India_Index_Upto_April23__14[[#This Row],[Month]],'Data cleaning'!$B$1:$C$13,2,FALSE)</f>
        <v>12</v>
      </c>
      <c r="E36" s="1" t="str">
        <f>All_India_Index_Upto_April23__14[[#This Row],[Year]]&amp;All_India_Index_Upto_April23__14[[#This Row],[month '#]]&amp;All_India_Index_Upto_April23__14[[#This Row],[Sector]]</f>
        <v>201312Urban</v>
      </c>
      <c r="F36">
        <v>120.5</v>
      </c>
      <c r="G36">
        <v>118.1</v>
      </c>
      <c r="H36">
        <v>128.5</v>
      </c>
      <c r="I36">
        <v>112.8</v>
      </c>
      <c r="J36">
        <v>103.4</v>
      </c>
      <c r="K36">
        <v>110.7</v>
      </c>
      <c r="L36">
        <v>144.80000000000001</v>
      </c>
      <c r="M36">
        <v>107.1</v>
      </c>
      <c r="N36">
        <v>98.6</v>
      </c>
      <c r="O36">
        <v>111.9</v>
      </c>
      <c r="P36">
        <v>112.1</v>
      </c>
      <c r="Q36">
        <v>118.1</v>
      </c>
      <c r="R36">
        <v>117.8</v>
      </c>
      <c r="S36">
        <f>AVERAGE(All_India_Index_Upto_April23__14[[#This Row],[Cereals and products]:[Food and beverages]])</f>
        <v>115.72307692307693</v>
      </c>
      <c r="T36">
        <v>115</v>
      </c>
      <c r="U36">
        <v>114.2</v>
      </c>
      <c r="V36">
        <v>110.9</v>
      </c>
      <c r="W36">
        <v>113.7</v>
      </c>
      <c r="X36">
        <v>107.7</v>
      </c>
      <c r="Y36">
        <f>AVERAGE(All_India_Index_Upto_April23__14[[#This Row],[Clothing]:[Personal care and effects]])</f>
        <v>111.625</v>
      </c>
      <c r="Z36">
        <v>110.4</v>
      </c>
      <c r="AA36" s="16" t="s">
        <v>56</v>
      </c>
      <c r="AB36">
        <v>111.3</v>
      </c>
      <c r="AC36" s="1">
        <f>AVERAGE(All_India_Index_Upto_April23__14[[#This Row],[Housing]:[Household goods and services]])</f>
        <v>111.3</v>
      </c>
      <c r="AD36">
        <v>109</v>
      </c>
      <c r="AE36">
        <v>108.9</v>
      </c>
      <c r="AF36">
        <f>AVERAGE(All_India_Index_Upto_April23__14[[#This Row],[Health]:[Recreation and amusement]])</f>
        <v>108.95</v>
      </c>
      <c r="AG36">
        <v>109.7</v>
      </c>
      <c r="AH36">
        <v>111.4</v>
      </c>
      <c r="AI36">
        <v>109.8</v>
      </c>
      <c r="AJ36">
        <v>113.3</v>
      </c>
    </row>
    <row r="37" spans="1:36" x14ac:dyDescent="0.25">
      <c r="A37" s="1" t="s">
        <v>35</v>
      </c>
      <c r="B37">
        <v>2013</v>
      </c>
      <c r="C37" s="1" t="s">
        <v>55</v>
      </c>
      <c r="D37" s="1">
        <f>VLOOKUP(All_India_Index_Upto_April23__14[[#This Row],[Month]],'Data cleaning'!$B$1:$C$13,2,FALSE)</f>
        <v>12</v>
      </c>
      <c r="E37" s="1" t="str">
        <f>All_India_Index_Upto_April23__14[[#This Row],[Year]]&amp;All_India_Index_Upto_April23__14[[#This Row],[month '#]]&amp;All_India_Index_Upto_April23__14[[#This Row],[Sector]]</f>
        <v>201312Rural+Urban</v>
      </c>
      <c r="F37">
        <v>119.1</v>
      </c>
      <c r="G37">
        <v>116.7</v>
      </c>
      <c r="H37">
        <v>123.5</v>
      </c>
      <c r="I37">
        <v>113.4</v>
      </c>
      <c r="J37">
        <v>107.3</v>
      </c>
      <c r="K37">
        <v>113.3</v>
      </c>
      <c r="L37">
        <v>145.4</v>
      </c>
      <c r="M37">
        <v>108.7</v>
      </c>
      <c r="N37">
        <v>101.5</v>
      </c>
      <c r="O37">
        <v>110.5</v>
      </c>
      <c r="P37">
        <v>112.1</v>
      </c>
      <c r="Q37">
        <v>117.4</v>
      </c>
      <c r="R37">
        <v>118.4</v>
      </c>
      <c r="S37">
        <f>AVERAGE(All_India_Index_Upto_April23__14[[#This Row],[Cereals and products]:[Food and beverages]])</f>
        <v>115.94615384615386</v>
      </c>
      <c r="T37">
        <v>114</v>
      </c>
      <c r="U37">
        <v>115.2</v>
      </c>
      <c r="V37">
        <v>112.7</v>
      </c>
      <c r="W37">
        <v>114.8</v>
      </c>
      <c r="X37">
        <v>107.9</v>
      </c>
      <c r="Y37">
        <f>AVERAGE(All_India_Index_Upto_April23__14[[#This Row],[Clothing]:[Personal care and effects]])</f>
        <v>112.65</v>
      </c>
      <c r="Z37">
        <v>111.9</v>
      </c>
      <c r="AA37" s="16" t="s">
        <v>56</v>
      </c>
      <c r="AB37">
        <v>111.7</v>
      </c>
      <c r="AC37" s="1">
        <f>AVERAGE(All_India_Index_Upto_April23__14[[#This Row],[Housing]:[Household goods and services]])</f>
        <v>111.7</v>
      </c>
      <c r="AD37">
        <v>109.7</v>
      </c>
      <c r="AE37">
        <v>109</v>
      </c>
      <c r="AF37">
        <f>AVERAGE(All_India_Index_Upto_April23__14[[#This Row],[Health]:[Recreation and amusement]])</f>
        <v>109.35</v>
      </c>
      <c r="AG37">
        <v>109.8</v>
      </c>
      <c r="AH37">
        <v>111.5</v>
      </c>
      <c r="AI37">
        <v>110</v>
      </c>
      <c r="AJ37">
        <v>114.5</v>
      </c>
    </row>
    <row r="38" spans="1:36" x14ac:dyDescent="0.25">
      <c r="A38" s="1" t="s">
        <v>30</v>
      </c>
      <c r="B38">
        <v>2014</v>
      </c>
      <c r="C38" s="1" t="s">
        <v>31</v>
      </c>
      <c r="D38" s="1">
        <f>VLOOKUP(All_India_Index_Upto_April23__14[[#This Row],[Month]],'Data cleaning'!$B$1:$C$13,2,FALSE)</f>
        <v>1</v>
      </c>
      <c r="E38" s="1" t="str">
        <f>All_India_Index_Upto_April23__14[[#This Row],[Year]]&amp;All_India_Index_Upto_April23__14[[#This Row],[month '#]]&amp;All_India_Index_Upto_April23__14[[#This Row],[Sector]]</f>
        <v>20141Rural</v>
      </c>
      <c r="F38">
        <v>118.9</v>
      </c>
      <c r="G38">
        <v>117.1</v>
      </c>
      <c r="H38">
        <v>120.5</v>
      </c>
      <c r="I38">
        <v>114.4</v>
      </c>
      <c r="J38">
        <v>109</v>
      </c>
      <c r="K38">
        <v>115.5</v>
      </c>
      <c r="L38">
        <v>123.9</v>
      </c>
      <c r="M38">
        <v>109.6</v>
      </c>
      <c r="N38">
        <v>101.8</v>
      </c>
      <c r="O38">
        <v>110.2</v>
      </c>
      <c r="P38">
        <v>112.4</v>
      </c>
      <c r="Q38">
        <v>117.3</v>
      </c>
      <c r="R38">
        <v>116</v>
      </c>
      <c r="S38">
        <f>AVERAGE(All_India_Index_Upto_April23__14[[#This Row],[Cereals and products]:[Food and beverages]])</f>
        <v>114.35384615384616</v>
      </c>
      <c r="T38">
        <v>114</v>
      </c>
      <c r="U38">
        <v>116.5</v>
      </c>
      <c r="V38">
        <v>114.5</v>
      </c>
      <c r="W38">
        <v>116.2</v>
      </c>
      <c r="X38">
        <v>108.3</v>
      </c>
      <c r="Y38">
        <f>AVERAGE(All_India_Index_Upto_April23__14[[#This Row],[Clothing]:[Personal care and effects]])</f>
        <v>113.875</v>
      </c>
      <c r="Z38">
        <v>113</v>
      </c>
      <c r="AA38" s="16" t="s">
        <v>32</v>
      </c>
      <c r="AB38">
        <v>112.6</v>
      </c>
      <c r="AC38" s="1">
        <f>AVERAGE(All_India_Index_Upto_April23__14[[#This Row],[Housing]:[Household goods and services]])</f>
        <v>112.6</v>
      </c>
      <c r="AD38">
        <v>110.6</v>
      </c>
      <c r="AE38">
        <v>109.6</v>
      </c>
      <c r="AF38">
        <f>AVERAGE(All_India_Index_Upto_April23__14[[#This Row],[Health]:[Recreation and amusement]])</f>
        <v>110.1</v>
      </c>
      <c r="AG38">
        <v>110.5</v>
      </c>
      <c r="AH38">
        <v>111.8</v>
      </c>
      <c r="AI38">
        <v>110.6</v>
      </c>
      <c r="AJ38">
        <v>114.2</v>
      </c>
    </row>
    <row r="39" spans="1:36" x14ac:dyDescent="0.25">
      <c r="A39" s="1" t="s">
        <v>33</v>
      </c>
      <c r="B39">
        <v>2014</v>
      </c>
      <c r="C39" s="1" t="s">
        <v>31</v>
      </c>
      <c r="D39" s="1">
        <f>VLOOKUP(All_India_Index_Upto_April23__14[[#This Row],[Month]],'Data cleaning'!$B$1:$C$13,2,FALSE)</f>
        <v>1</v>
      </c>
      <c r="E39" s="1" t="str">
        <f>All_India_Index_Upto_April23__14[[#This Row],[Year]]&amp;All_India_Index_Upto_April23__14[[#This Row],[month '#]]&amp;All_India_Index_Upto_April23__14[[#This Row],[Sector]]</f>
        <v>20141Urban</v>
      </c>
      <c r="F39">
        <v>121.2</v>
      </c>
      <c r="G39">
        <v>122</v>
      </c>
      <c r="H39">
        <v>129.9</v>
      </c>
      <c r="I39">
        <v>113.6</v>
      </c>
      <c r="J39">
        <v>102.9</v>
      </c>
      <c r="K39">
        <v>112.1</v>
      </c>
      <c r="L39">
        <v>118.9</v>
      </c>
      <c r="M39">
        <v>107.5</v>
      </c>
      <c r="N39">
        <v>96.9</v>
      </c>
      <c r="O39">
        <v>112.7</v>
      </c>
      <c r="P39">
        <v>112.1</v>
      </c>
      <c r="Q39">
        <v>119</v>
      </c>
      <c r="R39">
        <v>115.5</v>
      </c>
      <c r="S39">
        <f>AVERAGE(All_India_Index_Upto_April23__14[[#This Row],[Cereals and products]:[Food and beverages]])</f>
        <v>114.17692307692307</v>
      </c>
      <c r="T39">
        <v>115.7</v>
      </c>
      <c r="U39">
        <v>114.8</v>
      </c>
      <c r="V39">
        <v>111.3</v>
      </c>
      <c r="W39">
        <v>114.3</v>
      </c>
      <c r="X39">
        <v>108</v>
      </c>
      <c r="Y39">
        <f>AVERAGE(All_India_Index_Upto_April23__14[[#This Row],[Clothing]:[Personal care and effects]])</f>
        <v>112.1</v>
      </c>
      <c r="Z39">
        <v>111</v>
      </c>
      <c r="AA39" s="16" t="s">
        <v>57</v>
      </c>
      <c r="AB39">
        <v>111.9</v>
      </c>
      <c r="AC39" s="1">
        <f>AVERAGE(All_India_Index_Upto_April23__14[[#This Row],[Housing]:[Household goods and services]])</f>
        <v>111.9</v>
      </c>
      <c r="AD39">
        <v>109.7</v>
      </c>
      <c r="AE39">
        <v>109.8</v>
      </c>
      <c r="AF39">
        <f>AVERAGE(All_India_Index_Upto_April23__14[[#This Row],[Health]:[Recreation and amusement]])</f>
        <v>109.75</v>
      </c>
      <c r="AG39">
        <v>110.8</v>
      </c>
      <c r="AH39">
        <v>111.5</v>
      </c>
      <c r="AI39">
        <v>110.5</v>
      </c>
      <c r="AJ39">
        <v>112.9</v>
      </c>
    </row>
    <row r="40" spans="1:36" x14ac:dyDescent="0.25">
      <c r="A40" s="1" t="s">
        <v>35</v>
      </c>
      <c r="B40">
        <v>2014</v>
      </c>
      <c r="C40" s="1" t="s">
        <v>31</v>
      </c>
      <c r="D40" s="1">
        <f>VLOOKUP(All_India_Index_Upto_April23__14[[#This Row],[Month]],'Data cleaning'!$B$1:$C$13,2,FALSE)</f>
        <v>1</v>
      </c>
      <c r="E40" s="1" t="str">
        <f>All_India_Index_Upto_April23__14[[#This Row],[Year]]&amp;All_India_Index_Upto_April23__14[[#This Row],[month '#]]&amp;All_India_Index_Upto_April23__14[[#This Row],[Sector]]</f>
        <v>20141Rural+Urban</v>
      </c>
      <c r="F40">
        <v>119.6</v>
      </c>
      <c r="G40">
        <v>118.8</v>
      </c>
      <c r="H40">
        <v>124.1</v>
      </c>
      <c r="I40">
        <v>114.1</v>
      </c>
      <c r="J40">
        <v>106.8</v>
      </c>
      <c r="K40">
        <v>113.9</v>
      </c>
      <c r="L40">
        <v>122.2</v>
      </c>
      <c r="M40">
        <v>108.9</v>
      </c>
      <c r="N40">
        <v>100.2</v>
      </c>
      <c r="O40">
        <v>111</v>
      </c>
      <c r="P40">
        <v>112.3</v>
      </c>
      <c r="Q40">
        <v>118.1</v>
      </c>
      <c r="R40">
        <v>115.8</v>
      </c>
      <c r="S40">
        <f>AVERAGE(All_India_Index_Upto_April23__14[[#This Row],[Cereals and products]:[Food and beverages]])</f>
        <v>114.29230769230767</v>
      </c>
      <c r="T40">
        <v>114.5</v>
      </c>
      <c r="U40">
        <v>115.8</v>
      </c>
      <c r="V40">
        <v>113.2</v>
      </c>
      <c r="W40">
        <v>115.4</v>
      </c>
      <c r="X40">
        <v>108.2</v>
      </c>
      <c r="Y40">
        <f>AVERAGE(All_India_Index_Upto_April23__14[[#This Row],[Clothing]:[Personal care and effects]])</f>
        <v>113.14999999999999</v>
      </c>
      <c r="Z40">
        <v>112.2</v>
      </c>
      <c r="AA40" s="16" t="s">
        <v>57</v>
      </c>
      <c r="AB40">
        <v>112.3</v>
      </c>
      <c r="AC40" s="1">
        <f>AVERAGE(All_India_Index_Upto_April23__14[[#This Row],[Housing]:[Household goods and services]])</f>
        <v>112.3</v>
      </c>
      <c r="AD40">
        <v>110.3</v>
      </c>
      <c r="AE40">
        <v>109.7</v>
      </c>
      <c r="AF40">
        <f>AVERAGE(All_India_Index_Upto_April23__14[[#This Row],[Health]:[Recreation and amusement]])</f>
        <v>110</v>
      </c>
      <c r="AG40">
        <v>110.7</v>
      </c>
      <c r="AH40">
        <v>111.6</v>
      </c>
      <c r="AI40">
        <v>110.6</v>
      </c>
      <c r="AJ40">
        <v>113.6</v>
      </c>
    </row>
    <row r="41" spans="1:36" x14ac:dyDescent="0.25">
      <c r="A41" s="1" t="s">
        <v>30</v>
      </c>
      <c r="B41">
        <v>2014</v>
      </c>
      <c r="C41" s="1" t="s">
        <v>36</v>
      </c>
      <c r="D41" s="1">
        <f>VLOOKUP(All_India_Index_Upto_April23__14[[#This Row],[Month]],'Data cleaning'!$B$1:$C$13,2,FALSE)</f>
        <v>2</v>
      </c>
      <c r="E41" s="1" t="str">
        <f>All_India_Index_Upto_April23__14[[#This Row],[Year]]&amp;All_India_Index_Upto_April23__14[[#This Row],[month '#]]&amp;All_India_Index_Upto_April23__14[[#This Row],[Sector]]</f>
        <v>20142Rural</v>
      </c>
      <c r="F41">
        <v>119.4</v>
      </c>
      <c r="G41">
        <v>117.7</v>
      </c>
      <c r="H41">
        <v>121.2</v>
      </c>
      <c r="I41">
        <v>115</v>
      </c>
      <c r="J41">
        <v>109</v>
      </c>
      <c r="K41">
        <v>116.6</v>
      </c>
      <c r="L41">
        <v>116</v>
      </c>
      <c r="M41">
        <v>109.8</v>
      </c>
      <c r="N41">
        <v>101.1</v>
      </c>
      <c r="O41">
        <v>110.4</v>
      </c>
      <c r="P41">
        <v>112.9</v>
      </c>
      <c r="Q41">
        <v>117.8</v>
      </c>
      <c r="R41">
        <v>115.3</v>
      </c>
      <c r="S41">
        <f>AVERAGE(All_India_Index_Upto_April23__14[[#This Row],[Cereals and products]:[Food and beverages]])</f>
        <v>114.01538461538462</v>
      </c>
      <c r="T41">
        <v>114.2</v>
      </c>
      <c r="U41">
        <v>117.1</v>
      </c>
      <c r="V41">
        <v>114.5</v>
      </c>
      <c r="W41">
        <v>116.7</v>
      </c>
      <c r="X41">
        <v>108.7</v>
      </c>
      <c r="Y41">
        <f>AVERAGE(All_India_Index_Upto_April23__14[[#This Row],[Clothing]:[Personal care and effects]])</f>
        <v>114.25</v>
      </c>
      <c r="Z41">
        <v>113.2</v>
      </c>
      <c r="AA41" s="16" t="s">
        <v>32</v>
      </c>
      <c r="AB41">
        <v>112.9</v>
      </c>
      <c r="AC41" s="1">
        <f>AVERAGE(All_India_Index_Upto_April23__14[[#This Row],[Housing]:[Household goods and services]])</f>
        <v>112.9</v>
      </c>
      <c r="AD41">
        <v>110.9</v>
      </c>
      <c r="AE41">
        <v>109.9</v>
      </c>
      <c r="AF41">
        <f>AVERAGE(All_India_Index_Upto_April23__14[[#This Row],[Health]:[Recreation and amusement]])</f>
        <v>110.4</v>
      </c>
      <c r="AG41">
        <v>110.8</v>
      </c>
      <c r="AH41">
        <v>112</v>
      </c>
      <c r="AI41">
        <v>110.9</v>
      </c>
      <c r="AJ41">
        <v>114</v>
      </c>
    </row>
    <row r="42" spans="1:36" x14ac:dyDescent="0.25">
      <c r="A42" s="1" t="s">
        <v>33</v>
      </c>
      <c r="B42">
        <v>2014</v>
      </c>
      <c r="C42" s="1" t="s">
        <v>36</v>
      </c>
      <c r="D42" s="1">
        <f>VLOOKUP(All_India_Index_Upto_April23__14[[#This Row],[Month]],'Data cleaning'!$B$1:$C$13,2,FALSE)</f>
        <v>2</v>
      </c>
      <c r="E42" s="1" t="str">
        <f>All_India_Index_Upto_April23__14[[#This Row],[Year]]&amp;All_India_Index_Upto_April23__14[[#This Row],[month '#]]&amp;All_India_Index_Upto_April23__14[[#This Row],[Sector]]</f>
        <v>20142Urban</v>
      </c>
      <c r="F42">
        <v>121.9</v>
      </c>
      <c r="G42">
        <v>122</v>
      </c>
      <c r="H42">
        <v>124.5</v>
      </c>
      <c r="I42">
        <v>115.2</v>
      </c>
      <c r="J42">
        <v>102.5</v>
      </c>
      <c r="K42">
        <v>114.1</v>
      </c>
      <c r="L42">
        <v>111.5</v>
      </c>
      <c r="M42">
        <v>108.2</v>
      </c>
      <c r="N42">
        <v>95.4</v>
      </c>
      <c r="O42">
        <v>113.5</v>
      </c>
      <c r="P42">
        <v>112.1</v>
      </c>
      <c r="Q42">
        <v>119.9</v>
      </c>
      <c r="R42">
        <v>115.2</v>
      </c>
      <c r="S42">
        <f>AVERAGE(All_India_Index_Upto_April23__14[[#This Row],[Cereals and products]:[Food and beverages]])</f>
        <v>113.53846153846153</v>
      </c>
      <c r="T42">
        <v>116.2</v>
      </c>
      <c r="U42">
        <v>115.3</v>
      </c>
      <c r="V42">
        <v>111.7</v>
      </c>
      <c r="W42">
        <v>114.7</v>
      </c>
      <c r="X42">
        <v>108.7</v>
      </c>
      <c r="Y42">
        <f>AVERAGE(All_India_Index_Upto_April23__14[[#This Row],[Clothing]:[Personal care and effects]])</f>
        <v>112.6</v>
      </c>
      <c r="Z42">
        <v>111.1</v>
      </c>
      <c r="AA42" s="16" t="s">
        <v>58</v>
      </c>
      <c r="AB42">
        <v>112.6</v>
      </c>
      <c r="AC42" s="1">
        <f>AVERAGE(All_India_Index_Upto_April23__14[[#This Row],[Housing]:[Household goods and services]])</f>
        <v>112.6</v>
      </c>
      <c r="AD42">
        <v>110.4</v>
      </c>
      <c r="AE42">
        <v>110.3</v>
      </c>
      <c r="AF42">
        <f>AVERAGE(All_India_Index_Upto_April23__14[[#This Row],[Health]:[Recreation and amusement]])</f>
        <v>110.35</v>
      </c>
      <c r="AG42">
        <v>111.3</v>
      </c>
      <c r="AH42">
        <v>111.6</v>
      </c>
      <c r="AI42">
        <v>111</v>
      </c>
      <c r="AJ42">
        <v>113.1</v>
      </c>
    </row>
    <row r="43" spans="1:36" x14ac:dyDescent="0.25">
      <c r="A43" s="1" t="s">
        <v>35</v>
      </c>
      <c r="B43">
        <v>2014</v>
      </c>
      <c r="C43" s="1" t="s">
        <v>36</v>
      </c>
      <c r="D43" s="1">
        <f>VLOOKUP(All_India_Index_Upto_April23__14[[#This Row],[Month]],'Data cleaning'!$B$1:$C$13,2,FALSE)</f>
        <v>2</v>
      </c>
      <c r="E43" s="1" t="str">
        <f>All_India_Index_Upto_April23__14[[#This Row],[Year]]&amp;All_India_Index_Upto_April23__14[[#This Row],[month '#]]&amp;All_India_Index_Upto_April23__14[[#This Row],[Sector]]</f>
        <v>20142Rural+Urban</v>
      </c>
      <c r="F43">
        <v>120.2</v>
      </c>
      <c r="G43">
        <v>119.2</v>
      </c>
      <c r="H43">
        <v>122.5</v>
      </c>
      <c r="I43">
        <v>115.1</v>
      </c>
      <c r="J43">
        <v>106.6</v>
      </c>
      <c r="K43">
        <v>115.4</v>
      </c>
      <c r="L43">
        <v>114.5</v>
      </c>
      <c r="M43">
        <v>109.3</v>
      </c>
      <c r="N43">
        <v>99.2</v>
      </c>
      <c r="O43">
        <v>111.4</v>
      </c>
      <c r="P43">
        <v>112.6</v>
      </c>
      <c r="Q43">
        <v>118.8</v>
      </c>
      <c r="R43">
        <v>115.3</v>
      </c>
      <c r="S43">
        <f>AVERAGE(All_India_Index_Upto_April23__14[[#This Row],[Cereals and products]:[Food and beverages]])</f>
        <v>113.85384615384615</v>
      </c>
      <c r="T43">
        <v>114.7</v>
      </c>
      <c r="U43">
        <v>116.4</v>
      </c>
      <c r="V43">
        <v>113.3</v>
      </c>
      <c r="W43">
        <v>115.9</v>
      </c>
      <c r="X43">
        <v>108.7</v>
      </c>
      <c r="Y43">
        <f>AVERAGE(All_India_Index_Upto_April23__14[[#This Row],[Clothing]:[Personal care and effects]])</f>
        <v>113.575</v>
      </c>
      <c r="Z43">
        <v>112.4</v>
      </c>
      <c r="AA43" s="16" t="s">
        <v>58</v>
      </c>
      <c r="AB43">
        <v>112.8</v>
      </c>
      <c r="AC43" s="1">
        <f>AVERAGE(All_India_Index_Upto_April23__14[[#This Row],[Housing]:[Household goods and services]])</f>
        <v>112.8</v>
      </c>
      <c r="AD43">
        <v>110.7</v>
      </c>
      <c r="AE43">
        <v>110.1</v>
      </c>
      <c r="AF43">
        <f>AVERAGE(All_India_Index_Upto_April23__14[[#This Row],[Health]:[Recreation and amusement]])</f>
        <v>110.4</v>
      </c>
      <c r="AG43">
        <v>111.1</v>
      </c>
      <c r="AH43">
        <v>111.8</v>
      </c>
      <c r="AI43">
        <v>110.9</v>
      </c>
      <c r="AJ43">
        <v>113.6</v>
      </c>
    </row>
    <row r="44" spans="1:36" x14ac:dyDescent="0.25">
      <c r="A44" s="1" t="s">
        <v>30</v>
      </c>
      <c r="B44">
        <v>2014</v>
      </c>
      <c r="C44" s="1" t="s">
        <v>38</v>
      </c>
      <c r="D44" s="1">
        <f>VLOOKUP(All_India_Index_Upto_April23__14[[#This Row],[Month]],'Data cleaning'!$B$1:$C$13,2,FALSE)</f>
        <v>3</v>
      </c>
      <c r="E44" s="1" t="str">
        <f>All_India_Index_Upto_April23__14[[#This Row],[Year]]&amp;All_India_Index_Upto_April23__14[[#This Row],[month '#]]&amp;All_India_Index_Upto_April23__14[[#This Row],[Sector]]</f>
        <v>20143Rural</v>
      </c>
      <c r="F44">
        <v>120.1</v>
      </c>
      <c r="G44">
        <v>118.1</v>
      </c>
      <c r="H44">
        <v>120.7</v>
      </c>
      <c r="I44">
        <v>116.1</v>
      </c>
      <c r="J44">
        <v>109.3</v>
      </c>
      <c r="K44">
        <v>119.6</v>
      </c>
      <c r="L44">
        <v>117.9</v>
      </c>
      <c r="M44">
        <v>110.2</v>
      </c>
      <c r="N44">
        <v>101.2</v>
      </c>
      <c r="O44">
        <v>110.7</v>
      </c>
      <c r="P44">
        <v>113</v>
      </c>
      <c r="Q44">
        <v>118.3</v>
      </c>
      <c r="R44">
        <v>116.2</v>
      </c>
      <c r="S44">
        <f>AVERAGE(All_India_Index_Upto_April23__14[[#This Row],[Cereals and products]:[Food and beverages]])</f>
        <v>114.72307692307693</v>
      </c>
      <c r="T44">
        <v>114.6</v>
      </c>
      <c r="U44">
        <v>117.5</v>
      </c>
      <c r="V44">
        <v>114.9</v>
      </c>
      <c r="W44">
        <v>117.2</v>
      </c>
      <c r="X44">
        <v>108.9</v>
      </c>
      <c r="Y44">
        <f>AVERAGE(All_India_Index_Upto_April23__14[[#This Row],[Clothing]:[Personal care and effects]])</f>
        <v>114.625</v>
      </c>
      <c r="Z44">
        <v>113.4</v>
      </c>
      <c r="AA44" s="16" t="s">
        <v>32</v>
      </c>
      <c r="AB44">
        <v>113.4</v>
      </c>
      <c r="AC44" s="1">
        <f>AVERAGE(All_India_Index_Upto_April23__14[[#This Row],[Housing]:[Household goods and services]])</f>
        <v>113.4</v>
      </c>
      <c r="AD44">
        <v>111.4</v>
      </c>
      <c r="AE44">
        <v>110.2</v>
      </c>
      <c r="AF44">
        <f>AVERAGE(All_India_Index_Upto_April23__14[[#This Row],[Health]:[Recreation and amusement]])</f>
        <v>110.80000000000001</v>
      </c>
      <c r="AG44">
        <v>111.2</v>
      </c>
      <c r="AH44">
        <v>112.4</v>
      </c>
      <c r="AI44">
        <v>111.3</v>
      </c>
      <c r="AJ44">
        <v>114.6</v>
      </c>
    </row>
    <row r="45" spans="1:36" x14ac:dyDescent="0.25">
      <c r="A45" s="1" t="s">
        <v>33</v>
      </c>
      <c r="B45">
        <v>2014</v>
      </c>
      <c r="C45" s="1" t="s">
        <v>38</v>
      </c>
      <c r="D45" s="1">
        <f>VLOOKUP(All_India_Index_Upto_April23__14[[#This Row],[Month]],'Data cleaning'!$B$1:$C$13,2,FALSE)</f>
        <v>3</v>
      </c>
      <c r="E45" s="1" t="str">
        <f>All_India_Index_Upto_April23__14[[#This Row],[Year]]&amp;All_India_Index_Upto_April23__14[[#This Row],[month '#]]&amp;All_India_Index_Upto_April23__14[[#This Row],[Sector]]</f>
        <v>20143Urban</v>
      </c>
      <c r="F45">
        <v>122.1</v>
      </c>
      <c r="G45">
        <v>121.4</v>
      </c>
      <c r="H45">
        <v>121.5</v>
      </c>
      <c r="I45">
        <v>116.2</v>
      </c>
      <c r="J45">
        <v>102.8</v>
      </c>
      <c r="K45">
        <v>117.7</v>
      </c>
      <c r="L45">
        <v>113.3</v>
      </c>
      <c r="M45">
        <v>108.9</v>
      </c>
      <c r="N45">
        <v>96.3</v>
      </c>
      <c r="O45">
        <v>114.1</v>
      </c>
      <c r="P45">
        <v>112.2</v>
      </c>
      <c r="Q45">
        <v>120.5</v>
      </c>
      <c r="R45">
        <v>116</v>
      </c>
      <c r="S45">
        <f>AVERAGE(All_India_Index_Upto_April23__14[[#This Row],[Cereals and products]:[Food and beverages]])</f>
        <v>114.07692307692308</v>
      </c>
      <c r="T45">
        <v>116.7</v>
      </c>
      <c r="U45">
        <v>115.8</v>
      </c>
      <c r="V45">
        <v>112.1</v>
      </c>
      <c r="W45">
        <v>115.2</v>
      </c>
      <c r="X45">
        <v>109.2</v>
      </c>
      <c r="Y45">
        <f>AVERAGE(All_India_Index_Upto_April23__14[[#This Row],[Clothing]:[Personal care and effects]])</f>
        <v>113.07499999999999</v>
      </c>
      <c r="Z45">
        <v>110.9</v>
      </c>
      <c r="AA45" s="16" t="s">
        <v>59</v>
      </c>
      <c r="AB45">
        <v>113</v>
      </c>
      <c r="AC45" s="1">
        <f>AVERAGE(All_India_Index_Upto_April23__14[[#This Row],[Housing]:[Household goods and services]])</f>
        <v>113</v>
      </c>
      <c r="AD45">
        <v>110.8</v>
      </c>
      <c r="AE45">
        <v>110.9</v>
      </c>
      <c r="AF45">
        <f>AVERAGE(All_India_Index_Upto_April23__14[[#This Row],[Health]:[Recreation and amusement]])</f>
        <v>110.85</v>
      </c>
      <c r="AG45">
        <v>111.6</v>
      </c>
      <c r="AH45">
        <v>111.8</v>
      </c>
      <c r="AI45">
        <v>111.4</v>
      </c>
      <c r="AJ45">
        <v>113.7</v>
      </c>
    </row>
    <row r="46" spans="1:36" x14ac:dyDescent="0.25">
      <c r="A46" s="1" t="s">
        <v>35</v>
      </c>
      <c r="B46">
        <v>2014</v>
      </c>
      <c r="C46" s="1" t="s">
        <v>38</v>
      </c>
      <c r="D46" s="1">
        <f>VLOOKUP(All_India_Index_Upto_April23__14[[#This Row],[Month]],'Data cleaning'!$B$1:$C$13,2,FALSE)</f>
        <v>3</v>
      </c>
      <c r="E46" s="1" t="str">
        <f>All_India_Index_Upto_April23__14[[#This Row],[Year]]&amp;All_India_Index_Upto_April23__14[[#This Row],[month '#]]&amp;All_India_Index_Upto_April23__14[[#This Row],[Sector]]</f>
        <v>20143Rural+Urban</v>
      </c>
      <c r="F46">
        <v>120.7</v>
      </c>
      <c r="G46">
        <v>119.3</v>
      </c>
      <c r="H46">
        <v>121</v>
      </c>
      <c r="I46">
        <v>116.1</v>
      </c>
      <c r="J46">
        <v>106.9</v>
      </c>
      <c r="K46">
        <v>118.7</v>
      </c>
      <c r="L46">
        <v>116.3</v>
      </c>
      <c r="M46">
        <v>109.8</v>
      </c>
      <c r="N46">
        <v>99.6</v>
      </c>
      <c r="O46">
        <v>111.8</v>
      </c>
      <c r="P46">
        <v>112.7</v>
      </c>
      <c r="Q46">
        <v>119.3</v>
      </c>
      <c r="R46">
        <v>116.1</v>
      </c>
      <c r="S46">
        <f>AVERAGE(All_India_Index_Upto_April23__14[[#This Row],[Cereals and products]:[Food and beverages]])</f>
        <v>114.48461538461537</v>
      </c>
      <c r="T46">
        <v>115.2</v>
      </c>
      <c r="U46">
        <v>116.8</v>
      </c>
      <c r="V46">
        <v>113.7</v>
      </c>
      <c r="W46">
        <v>116.4</v>
      </c>
      <c r="X46">
        <v>109</v>
      </c>
      <c r="Y46">
        <f>AVERAGE(All_India_Index_Upto_April23__14[[#This Row],[Clothing]:[Personal care and effects]])</f>
        <v>113.97499999999999</v>
      </c>
      <c r="Z46">
        <v>112.5</v>
      </c>
      <c r="AA46" s="16" t="s">
        <v>59</v>
      </c>
      <c r="AB46">
        <v>113.2</v>
      </c>
      <c r="AC46" s="1">
        <f>AVERAGE(All_India_Index_Upto_April23__14[[#This Row],[Housing]:[Household goods and services]])</f>
        <v>113.2</v>
      </c>
      <c r="AD46">
        <v>111.2</v>
      </c>
      <c r="AE46">
        <v>110.6</v>
      </c>
      <c r="AF46">
        <f>AVERAGE(All_India_Index_Upto_April23__14[[#This Row],[Health]:[Recreation and amusement]])</f>
        <v>110.9</v>
      </c>
      <c r="AG46">
        <v>111.4</v>
      </c>
      <c r="AH46">
        <v>112</v>
      </c>
      <c r="AI46">
        <v>111.3</v>
      </c>
      <c r="AJ46">
        <v>114.2</v>
      </c>
    </row>
    <row r="47" spans="1:36" x14ac:dyDescent="0.25">
      <c r="A47" s="1" t="s">
        <v>30</v>
      </c>
      <c r="B47">
        <v>2014</v>
      </c>
      <c r="C47" s="1" t="s">
        <v>39</v>
      </c>
      <c r="D47" s="1">
        <f>VLOOKUP(All_India_Index_Upto_April23__14[[#This Row],[Month]],'Data cleaning'!$B$1:$C$13,2,FALSE)</f>
        <v>4</v>
      </c>
      <c r="E47" s="1" t="str">
        <f>All_India_Index_Upto_April23__14[[#This Row],[Year]]&amp;All_India_Index_Upto_April23__14[[#This Row],[month '#]]&amp;All_India_Index_Upto_April23__14[[#This Row],[Sector]]</f>
        <v>20144Rural</v>
      </c>
      <c r="F47">
        <v>120.2</v>
      </c>
      <c r="G47">
        <v>118.9</v>
      </c>
      <c r="H47">
        <v>118.1</v>
      </c>
      <c r="I47">
        <v>117</v>
      </c>
      <c r="J47">
        <v>109.7</v>
      </c>
      <c r="K47">
        <v>125.5</v>
      </c>
      <c r="L47">
        <v>120.5</v>
      </c>
      <c r="M47">
        <v>111</v>
      </c>
      <c r="N47">
        <v>102.6</v>
      </c>
      <c r="O47">
        <v>111.2</v>
      </c>
      <c r="P47">
        <v>113.5</v>
      </c>
      <c r="Q47">
        <v>118.7</v>
      </c>
      <c r="R47">
        <v>117.2</v>
      </c>
      <c r="S47">
        <f>AVERAGE(All_India_Index_Upto_April23__14[[#This Row],[Cereals and products]:[Food and beverages]])</f>
        <v>115.70000000000002</v>
      </c>
      <c r="T47">
        <v>115.4</v>
      </c>
      <c r="U47">
        <v>118.1</v>
      </c>
      <c r="V47">
        <v>116.1</v>
      </c>
      <c r="W47">
        <v>117.8</v>
      </c>
      <c r="X47">
        <v>108.9</v>
      </c>
      <c r="Y47">
        <f>AVERAGE(All_India_Index_Upto_April23__14[[#This Row],[Clothing]:[Personal care and effects]])</f>
        <v>115.22499999999999</v>
      </c>
      <c r="Z47">
        <v>113.4</v>
      </c>
      <c r="AA47" s="16" t="s">
        <v>32</v>
      </c>
      <c r="AB47">
        <v>113.7</v>
      </c>
      <c r="AC47" s="1">
        <f>AVERAGE(All_India_Index_Upto_April23__14[[#This Row],[Housing]:[Household goods and services]])</f>
        <v>113.7</v>
      </c>
      <c r="AD47">
        <v>111.8</v>
      </c>
      <c r="AE47">
        <v>110.5</v>
      </c>
      <c r="AF47">
        <f>AVERAGE(All_India_Index_Upto_April23__14[[#This Row],[Health]:[Recreation and amusement]])</f>
        <v>111.15</v>
      </c>
      <c r="AG47">
        <v>111.2</v>
      </c>
      <c r="AH47">
        <v>113</v>
      </c>
      <c r="AI47">
        <v>111.5</v>
      </c>
      <c r="AJ47">
        <v>115.4</v>
      </c>
    </row>
    <row r="48" spans="1:36" x14ac:dyDescent="0.25">
      <c r="A48" s="1" t="s">
        <v>33</v>
      </c>
      <c r="B48">
        <v>2014</v>
      </c>
      <c r="C48" s="1" t="s">
        <v>39</v>
      </c>
      <c r="D48" s="1">
        <f>VLOOKUP(All_India_Index_Upto_April23__14[[#This Row],[Month]],'Data cleaning'!$B$1:$C$13,2,FALSE)</f>
        <v>4</v>
      </c>
      <c r="E48" s="1" t="str">
        <f>All_India_Index_Upto_April23__14[[#This Row],[Year]]&amp;All_India_Index_Upto_April23__14[[#This Row],[month '#]]&amp;All_India_Index_Upto_April23__14[[#This Row],[Sector]]</f>
        <v>20144Urban</v>
      </c>
      <c r="F48">
        <v>122.5</v>
      </c>
      <c r="G48">
        <v>121.7</v>
      </c>
      <c r="H48">
        <v>113.3</v>
      </c>
      <c r="I48">
        <v>117</v>
      </c>
      <c r="J48">
        <v>103.1</v>
      </c>
      <c r="K48">
        <v>126.7</v>
      </c>
      <c r="L48">
        <v>121.2</v>
      </c>
      <c r="M48">
        <v>111</v>
      </c>
      <c r="N48">
        <v>100.3</v>
      </c>
      <c r="O48">
        <v>115.3</v>
      </c>
      <c r="P48">
        <v>112.7</v>
      </c>
      <c r="Q48">
        <v>121</v>
      </c>
      <c r="R48">
        <v>118.2</v>
      </c>
      <c r="S48">
        <f>AVERAGE(All_India_Index_Upto_April23__14[[#This Row],[Cereals and products]:[Food and beverages]])</f>
        <v>115.69230769230771</v>
      </c>
      <c r="T48">
        <v>117.6</v>
      </c>
      <c r="U48">
        <v>116.3</v>
      </c>
      <c r="V48">
        <v>112.5</v>
      </c>
      <c r="W48">
        <v>115.7</v>
      </c>
      <c r="X48">
        <v>109.1</v>
      </c>
      <c r="Y48">
        <f>AVERAGE(All_India_Index_Upto_April23__14[[#This Row],[Clothing]:[Personal care and effects]])</f>
        <v>113.4</v>
      </c>
      <c r="Z48">
        <v>110.9</v>
      </c>
      <c r="AA48" s="16" t="s">
        <v>61</v>
      </c>
      <c r="AB48">
        <v>113.4</v>
      </c>
      <c r="AC48" s="1">
        <f>AVERAGE(All_India_Index_Upto_April23__14[[#This Row],[Housing]:[Household goods and services]])</f>
        <v>113.4</v>
      </c>
      <c r="AD48">
        <v>111</v>
      </c>
      <c r="AE48">
        <v>111.2</v>
      </c>
      <c r="AF48">
        <f>AVERAGE(All_India_Index_Upto_April23__14[[#This Row],[Health]:[Recreation and amusement]])</f>
        <v>111.1</v>
      </c>
      <c r="AG48">
        <v>111.2</v>
      </c>
      <c r="AH48">
        <v>112.5</v>
      </c>
      <c r="AI48">
        <v>111.4</v>
      </c>
      <c r="AJ48">
        <v>114.7</v>
      </c>
    </row>
    <row r="49" spans="1:36" x14ac:dyDescent="0.25">
      <c r="A49" s="1" t="s">
        <v>35</v>
      </c>
      <c r="B49">
        <v>2014</v>
      </c>
      <c r="C49" s="1" t="s">
        <v>39</v>
      </c>
      <c r="D49" s="1">
        <f>VLOOKUP(All_India_Index_Upto_April23__14[[#This Row],[Month]],'Data cleaning'!$B$1:$C$13,2,FALSE)</f>
        <v>4</v>
      </c>
      <c r="E49" s="1" t="str">
        <f>All_India_Index_Upto_April23__14[[#This Row],[Year]]&amp;All_India_Index_Upto_April23__14[[#This Row],[month '#]]&amp;All_India_Index_Upto_April23__14[[#This Row],[Sector]]</f>
        <v>20144Rural+Urban</v>
      </c>
      <c r="F49">
        <v>120.9</v>
      </c>
      <c r="G49">
        <v>119.9</v>
      </c>
      <c r="H49">
        <v>116.2</v>
      </c>
      <c r="I49">
        <v>117</v>
      </c>
      <c r="J49">
        <v>107.3</v>
      </c>
      <c r="K49">
        <v>126.1</v>
      </c>
      <c r="L49">
        <v>120.7</v>
      </c>
      <c r="M49">
        <v>111</v>
      </c>
      <c r="N49">
        <v>101.8</v>
      </c>
      <c r="O49">
        <v>112.6</v>
      </c>
      <c r="P49">
        <v>113.2</v>
      </c>
      <c r="Q49">
        <v>119.8</v>
      </c>
      <c r="R49">
        <v>117.6</v>
      </c>
      <c r="S49">
        <f>AVERAGE(All_India_Index_Upto_April23__14[[#This Row],[Cereals and products]:[Food and beverages]])</f>
        <v>115.69999999999999</v>
      </c>
      <c r="T49">
        <v>116</v>
      </c>
      <c r="U49">
        <v>117.4</v>
      </c>
      <c r="V49">
        <v>114.6</v>
      </c>
      <c r="W49">
        <v>117</v>
      </c>
      <c r="X49">
        <v>109</v>
      </c>
      <c r="Y49">
        <f>AVERAGE(All_India_Index_Upto_April23__14[[#This Row],[Clothing]:[Personal care and effects]])</f>
        <v>114.5</v>
      </c>
      <c r="Z49">
        <v>112.5</v>
      </c>
      <c r="AA49" s="16" t="s">
        <v>61</v>
      </c>
      <c r="AB49">
        <v>113.6</v>
      </c>
      <c r="AC49" s="1">
        <f>AVERAGE(All_India_Index_Upto_April23__14[[#This Row],[Housing]:[Household goods and services]])</f>
        <v>113.6</v>
      </c>
      <c r="AD49">
        <v>111.5</v>
      </c>
      <c r="AE49">
        <v>110.9</v>
      </c>
      <c r="AF49">
        <f>AVERAGE(All_India_Index_Upto_April23__14[[#This Row],[Health]:[Recreation and amusement]])</f>
        <v>111.2</v>
      </c>
      <c r="AG49">
        <v>111.2</v>
      </c>
      <c r="AH49">
        <v>112.7</v>
      </c>
      <c r="AI49">
        <v>111.5</v>
      </c>
      <c r="AJ49">
        <v>115.1</v>
      </c>
    </row>
    <row r="50" spans="1:36" x14ac:dyDescent="0.25">
      <c r="A50" s="1" t="s">
        <v>30</v>
      </c>
      <c r="B50">
        <v>2014</v>
      </c>
      <c r="C50" s="1" t="s">
        <v>41</v>
      </c>
      <c r="D50" s="1">
        <f>VLOOKUP(All_India_Index_Upto_April23__14[[#This Row],[Month]],'Data cleaning'!$B$1:$C$13,2,FALSE)</f>
        <v>5</v>
      </c>
      <c r="E50" s="1" t="str">
        <f>All_India_Index_Upto_April23__14[[#This Row],[Year]]&amp;All_India_Index_Upto_April23__14[[#This Row],[month '#]]&amp;All_India_Index_Upto_April23__14[[#This Row],[Sector]]</f>
        <v>20145Rural</v>
      </c>
      <c r="F50">
        <v>120.3</v>
      </c>
      <c r="G50">
        <v>120.2</v>
      </c>
      <c r="H50">
        <v>116.9</v>
      </c>
      <c r="I50">
        <v>118</v>
      </c>
      <c r="J50">
        <v>110.1</v>
      </c>
      <c r="K50">
        <v>126.3</v>
      </c>
      <c r="L50">
        <v>123.9</v>
      </c>
      <c r="M50">
        <v>111.5</v>
      </c>
      <c r="N50">
        <v>103.5</v>
      </c>
      <c r="O50">
        <v>111.6</v>
      </c>
      <c r="P50">
        <v>114.2</v>
      </c>
      <c r="Q50">
        <v>119.2</v>
      </c>
      <c r="R50">
        <v>118.2</v>
      </c>
      <c r="S50">
        <f>AVERAGE(All_India_Index_Upto_April23__14[[#This Row],[Cereals and products]:[Food and beverages]])</f>
        <v>116.45384615384614</v>
      </c>
      <c r="T50">
        <v>116.3</v>
      </c>
      <c r="U50">
        <v>118.7</v>
      </c>
      <c r="V50">
        <v>116.8</v>
      </c>
      <c r="W50">
        <v>118.5</v>
      </c>
      <c r="X50">
        <v>108.9</v>
      </c>
      <c r="Y50">
        <f>AVERAGE(All_India_Index_Upto_April23__14[[#This Row],[Clothing]:[Personal care and effects]])</f>
        <v>115.72499999999999</v>
      </c>
      <c r="Z50">
        <v>113.4</v>
      </c>
      <c r="AA50" s="16" t="s">
        <v>32</v>
      </c>
      <c r="AB50">
        <v>114.1</v>
      </c>
      <c r="AC50" s="1">
        <f>AVERAGE(All_India_Index_Upto_April23__14[[#This Row],[Housing]:[Household goods and services]])</f>
        <v>114.1</v>
      </c>
      <c r="AD50">
        <v>112.1</v>
      </c>
      <c r="AE50">
        <v>110.9</v>
      </c>
      <c r="AF50">
        <f>AVERAGE(All_India_Index_Upto_April23__14[[#This Row],[Health]:[Recreation and amusement]])</f>
        <v>111.5</v>
      </c>
      <c r="AG50">
        <v>111.4</v>
      </c>
      <c r="AH50">
        <v>113.1</v>
      </c>
      <c r="AI50">
        <v>111.8</v>
      </c>
      <c r="AJ50">
        <v>116</v>
      </c>
    </row>
    <row r="51" spans="1:36" x14ac:dyDescent="0.25">
      <c r="A51" s="1" t="s">
        <v>33</v>
      </c>
      <c r="B51">
        <v>2014</v>
      </c>
      <c r="C51" s="1" t="s">
        <v>41</v>
      </c>
      <c r="D51" s="1">
        <f>VLOOKUP(All_India_Index_Upto_April23__14[[#This Row],[Month]],'Data cleaning'!$B$1:$C$13,2,FALSE)</f>
        <v>5</v>
      </c>
      <c r="E51" s="1" t="str">
        <f>All_India_Index_Upto_April23__14[[#This Row],[Year]]&amp;All_India_Index_Upto_April23__14[[#This Row],[month '#]]&amp;All_India_Index_Upto_April23__14[[#This Row],[Sector]]</f>
        <v>20145Urban</v>
      </c>
      <c r="F51">
        <v>122.7</v>
      </c>
      <c r="G51">
        <v>124.1</v>
      </c>
      <c r="H51">
        <v>114.2</v>
      </c>
      <c r="I51">
        <v>119.1</v>
      </c>
      <c r="J51">
        <v>103.5</v>
      </c>
      <c r="K51">
        <v>129.19999999999999</v>
      </c>
      <c r="L51">
        <v>127</v>
      </c>
      <c r="M51">
        <v>112.6</v>
      </c>
      <c r="N51">
        <v>101.3</v>
      </c>
      <c r="O51">
        <v>117</v>
      </c>
      <c r="P51">
        <v>112.9</v>
      </c>
      <c r="Q51">
        <v>121.7</v>
      </c>
      <c r="R51">
        <v>120</v>
      </c>
      <c r="S51">
        <f>AVERAGE(All_India_Index_Upto_April23__14[[#This Row],[Cereals and products]:[Food and beverages]])</f>
        <v>117.33076923076925</v>
      </c>
      <c r="T51">
        <v>118.3</v>
      </c>
      <c r="U51">
        <v>116.8</v>
      </c>
      <c r="V51">
        <v>112.9</v>
      </c>
      <c r="W51">
        <v>116.2</v>
      </c>
      <c r="X51">
        <v>109.3</v>
      </c>
      <c r="Y51">
        <f>AVERAGE(All_India_Index_Upto_April23__14[[#This Row],[Clothing]:[Personal care and effects]])</f>
        <v>113.8</v>
      </c>
      <c r="Z51">
        <v>111.1</v>
      </c>
      <c r="AA51" s="16" t="s">
        <v>62</v>
      </c>
      <c r="AB51">
        <v>114.1</v>
      </c>
      <c r="AC51" s="1">
        <f>AVERAGE(All_India_Index_Upto_April23__14[[#This Row],[Housing]:[Household goods and services]])</f>
        <v>114.1</v>
      </c>
      <c r="AD51">
        <v>111.2</v>
      </c>
      <c r="AE51">
        <v>111.5</v>
      </c>
      <c r="AF51">
        <f>AVERAGE(All_India_Index_Upto_April23__14[[#This Row],[Health]:[Recreation and amusement]])</f>
        <v>111.35</v>
      </c>
      <c r="AG51">
        <v>111.3</v>
      </c>
      <c r="AH51">
        <v>112.9</v>
      </c>
      <c r="AI51">
        <v>111.7</v>
      </c>
      <c r="AJ51">
        <v>115.6</v>
      </c>
    </row>
    <row r="52" spans="1:36" x14ac:dyDescent="0.25">
      <c r="A52" s="1" t="s">
        <v>35</v>
      </c>
      <c r="B52">
        <v>2014</v>
      </c>
      <c r="C52" s="1" t="s">
        <v>41</v>
      </c>
      <c r="D52" s="1">
        <f>VLOOKUP(All_India_Index_Upto_April23__14[[#This Row],[Month]],'Data cleaning'!$B$1:$C$13,2,FALSE)</f>
        <v>5</v>
      </c>
      <c r="E52" s="1" t="str">
        <f>All_India_Index_Upto_April23__14[[#This Row],[Year]]&amp;All_India_Index_Upto_April23__14[[#This Row],[month '#]]&amp;All_India_Index_Upto_April23__14[[#This Row],[Sector]]</f>
        <v>20145Rural+Urban</v>
      </c>
      <c r="F52">
        <v>121.1</v>
      </c>
      <c r="G52">
        <v>121.6</v>
      </c>
      <c r="H52">
        <v>115.9</v>
      </c>
      <c r="I52">
        <v>118.4</v>
      </c>
      <c r="J52">
        <v>107.7</v>
      </c>
      <c r="K52">
        <v>127.7</v>
      </c>
      <c r="L52">
        <v>125</v>
      </c>
      <c r="M52">
        <v>111.9</v>
      </c>
      <c r="N52">
        <v>102.8</v>
      </c>
      <c r="O52">
        <v>113.4</v>
      </c>
      <c r="P52">
        <v>113.7</v>
      </c>
      <c r="Q52">
        <v>120.4</v>
      </c>
      <c r="R52">
        <v>118.9</v>
      </c>
      <c r="S52">
        <f>AVERAGE(All_India_Index_Upto_April23__14[[#This Row],[Cereals and products]:[Food and beverages]])</f>
        <v>116.80769230769235</v>
      </c>
      <c r="T52">
        <v>116.8</v>
      </c>
      <c r="U52">
        <v>118</v>
      </c>
      <c r="V52">
        <v>115.2</v>
      </c>
      <c r="W52">
        <v>117.6</v>
      </c>
      <c r="X52">
        <v>109.1</v>
      </c>
      <c r="Y52">
        <f>AVERAGE(All_India_Index_Upto_April23__14[[#This Row],[Clothing]:[Personal care and effects]])</f>
        <v>114.97499999999999</v>
      </c>
      <c r="Z52">
        <v>112.5</v>
      </c>
      <c r="AA52" s="16" t="s">
        <v>62</v>
      </c>
      <c r="AB52">
        <v>114.1</v>
      </c>
      <c r="AC52" s="1">
        <f>AVERAGE(All_India_Index_Upto_April23__14[[#This Row],[Housing]:[Household goods and services]])</f>
        <v>114.1</v>
      </c>
      <c r="AD52">
        <v>111.8</v>
      </c>
      <c r="AE52">
        <v>111.2</v>
      </c>
      <c r="AF52">
        <f>AVERAGE(All_India_Index_Upto_April23__14[[#This Row],[Health]:[Recreation and amusement]])</f>
        <v>111.5</v>
      </c>
      <c r="AG52">
        <v>111.3</v>
      </c>
      <c r="AH52">
        <v>113</v>
      </c>
      <c r="AI52">
        <v>111.8</v>
      </c>
      <c r="AJ52">
        <v>115.8</v>
      </c>
    </row>
    <row r="53" spans="1:36" x14ac:dyDescent="0.25">
      <c r="A53" s="1" t="s">
        <v>30</v>
      </c>
      <c r="B53">
        <v>2014</v>
      </c>
      <c r="C53" s="1" t="s">
        <v>42</v>
      </c>
      <c r="D53" s="1">
        <f>VLOOKUP(All_India_Index_Upto_April23__14[[#This Row],[Month]],'Data cleaning'!$B$1:$C$13,2,FALSE)</f>
        <v>6</v>
      </c>
      <c r="E53" s="1" t="str">
        <f>All_India_Index_Upto_April23__14[[#This Row],[Year]]&amp;All_India_Index_Upto_April23__14[[#This Row],[month '#]]&amp;All_India_Index_Upto_April23__14[[#This Row],[Sector]]</f>
        <v>20146Rural</v>
      </c>
      <c r="F53">
        <v>120.7</v>
      </c>
      <c r="G53">
        <v>121.6</v>
      </c>
      <c r="H53">
        <v>116.1</v>
      </c>
      <c r="I53">
        <v>119.3</v>
      </c>
      <c r="J53">
        <v>110.3</v>
      </c>
      <c r="K53">
        <v>125.8</v>
      </c>
      <c r="L53">
        <v>129.30000000000001</v>
      </c>
      <c r="M53">
        <v>112.2</v>
      </c>
      <c r="N53">
        <v>103.6</v>
      </c>
      <c r="O53">
        <v>112.3</v>
      </c>
      <c r="P53">
        <v>114.9</v>
      </c>
      <c r="Q53">
        <v>120.1</v>
      </c>
      <c r="R53">
        <v>119.5</v>
      </c>
      <c r="S53">
        <f>AVERAGE(All_India_Index_Upto_April23__14[[#This Row],[Cereals and products]:[Food and beverages]])</f>
        <v>117.36153846153844</v>
      </c>
      <c r="T53">
        <v>117.3</v>
      </c>
      <c r="U53">
        <v>119.7</v>
      </c>
      <c r="V53">
        <v>117.3</v>
      </c>
      <c r="W53">
        <v>119.3</v>
      </c>
      <c r="X53">
        <v>108</v>
      </c>
      <c r="Y53">
        <f>AVERAGE(All_India_Index_Upto_April23__14[[#This Row],[Clothing]:[Personal care and effects]])</f>
        <v>116.075</v>
      </c>
      <c r="Z53">
        <v>114.4</v>
      </c>
      <c r="AA53" s="16" t="s">
        <v>32</v>
      </c>
      <c r="AB53">
        <v>114.9</v>
      </c>
      <c r="AC53" s="1">
        <f>AVERAGE(All_India_Index_Upto_April23__14[[#This Row],[Housing]:[Household goods and services]])</f>
        <v>114.9</v>
      </c>
      <c r="AD53">
        <v>112.8</v>
      </c>
      <c r="AE53">
        <v>111.4</v>
      </c>
      <c r="AF53">
        <f>AVERAGE(All_India_Index_Upto_April23__14[[#This Row],[Health]:[Recreation and amusement]])</f>
        <v>112.1</v>
      </c>
      <c r="AG53">
        <v>112.2</v>
      </c>
      <c r="AH53">
        <v>114.3</v>
      </c>
      <c r="AI53">
        <v>112.3</v>
      </c>
      <c r="AJ53">
        <v>117</v>
      </c>
    </row>
    <row r="54" spans="1:36" x14ac:dyDescent="0.25">
      <c r="A54" s="1" t="s">
        <v>33</v>
      </c>
      <c r="B54">
        <v>2014</v>
      </c>
      <c r="C54" s="1" t="s">
        <v>42</v>
      </c>
      <c r="D54" s="1">
        <f>VLOOKUP(All_India_Index_Upto_April23__14[[#This Row],[Month]],'Data cleaning'!$B$1:$C$13,2,FALSE)</f>
        <v>6</v>
      </c>
      <c r="E54" s="1" t="str">
        <f>All_India_Index_Upto_April23__14[[#This Row],[Year]]&amp;All_India_Index_Upto_April23__14[[#This Row],[month '#]]&amp;All_India_Index_Upto_April23__14[[#This Row],[Sector]]</f>
        <v>20146Urban</v>
      </c>
      <c r="F54">
        <v>123.1</v>
      </c>
      <c r="G54">
        <v>125.9</v>
      </c>
      <c r="H54">
        <v>115.4</v>
      </c>
      <c r="I54">
        <v>120.4</v>
      </c>
      <c r="J54">
        <v>103.4</v>
      </c>
      <c r="K54">
        <v>131.19999999999999</v>
      </c>
      <c r="L54">
        <v>137.5</v>
      </c>
      <c r="M54">
        <v>112.8</v>
      </c>
      <c r="N54">
        <v>101.4</v>
      </c>
      <c r="O54">
        <v>118.3</v>
      </c>
      <c r="P54">
        <v>113.2</v>
      </c>
      <c r="Q54">
        <v>122.4</v>
      </c>
      <c r="R54">
        <v>122</v>
      </c>
      <c r="S54">
        <f>AVERAGE(All_India_Index_Upto_April23__14[[#This Row],[Cereals and products]:[Food and beverages]])</f>
        <v>119</v>
      </c>
      <c r="T54">
        <v>119</v>
      </c>
      <c r="U54">
        <v>117.4</v>
      </c>
      <c r="V54">
        <v>113.2</v>
      </c>
      <c r="W54">
        <v>116.7</v>
      </c>
      <c r="X54">
        <v>108.7</v>
      </c>
      <c r="Y54">
        <f>AVERAGE(All_India_Index_Upto_April23__14[[#This Row],[Clothing]:[Personal care and effects]])</f>
        <v>114</v>
      </c>
      <c r="Z54">
        <v>111.2</v>
      </c>
      <c r="AA54" s="16" t="s">
        <v>61</v>
      </c>
      <c r="AB54">
        <v>114.3</v>
      </c>
      <c r="AC54" s="1">
        <f>AVERAGE(All_India_Index_Upto_April23__14[[#This Row],[Housing]:[Household goods and services]])</f>
        <v>114.3</v>
      </c>
      <c r="AD54">
        <v>111.4</v>
      </c>
      <c r="AE54">
        <v>111.8</v>
      </c>
      <c r="AF54">
        <f>AVERAGE(All_India_Index_Upto_April23__14[[#This Row],[Health]:[Recreation and amusement]])</f>
        <v>111.6</v>
      </c>
      <c r="AG54">
        <v>111.5</v>
      </c>
      <c r="AH54">
        <v>115.1</v>
      </c>
      <c r="AI54">
        <v>112.2</v>
      </c>
      <c r="AJ54">
        <v>116.4</v>
      </c>
    </row>
    <row r="55" spans="1:36" x14ac:dyDescent="0.25">
      <c r="A55" s="1" t="s">
        <v>35</v>
      </c>
      <c r="B55">
        <v>2014</v>
      </c>
      <c r="C55" s="1" t="s">
        <v>42</v>
      </c>
      <c r="D55" s="1">
        <f>VLOOKUP(All_India_Index_Upto_April23__14[[#This Row],[Month]],'Data cleaning'!$B$1:$C$13,2,FALSE)</f>
        <v>6</v>
      </c>
      <c r="E55" s="1" t="str">
        <f>All_India_Index_Upto_April23__14[[#This Row],[Year]]&amp;All_India_Index_Upto_April23__14[[#This Row],[month '#]]&amp;All_India_Index_Upto_April23__14[[#This Row],[Sector]]</f>
        <v>20146Rural+Urban</v>
      </c>
      <c r="F55">
        <v>121.5</v>
      </c>
      <c r="G55">
        <v>123.1</v>
      </c>
      <c r="H55">
        <v>115.8</v>
      </c>
      <c r="I55">
        <v>119.7</v>
      </c>
      <c r="J55">
        <v>107.8</v>
      </c>
      <c r="K55">
        <v>128.30000000000001</v>
      </c>
      <c r="L55">
        <v>132.1</v>
      </c>
      <c r="M55">
        <v>112.4</v>
      </c>
      <c r="N55">
        <v>102.9</v>
      </c>
      <c r="O55">
        <v>114.3</v>
      </c>
      <c r="P55">
        <v>114.2</v>
      </c>
      <c r="Q55">
        <v>121.2</v>
      </c>
      <c r="R55">
        <v>120.4</v>
      </c>
      <c r="S55">
        <f>AVERAGE(All_India_Index_Upto_April23__14[[#This Row],[Cereals and products]:[Food and beverages]])</f>
        <v>117.9769230769231</v>
      </c>
      <c r="T55">
        <v>117.8</v>
      </c>
      <c r="U55">
        <v>118.8</v>
      </c>
      <c r="V55">
        <v>115.6</v>
      </c>
      <c r="W55">
        <v>118.3</v>
      </c>
      <c r="X55">
        <v>108.3</v>
      </c>
      <c r="Y55">
        <f>AVERAGE(All_India_Index_Upto_April23__14[[#This Row],[Clothing]:[Personal care and effects]])</f>
        <v>115.25</v>
      </c>
      <c r="Z55">
        <v>113.2</v>
      </c>
      <c r="AA55" s="16" t="s">
        <v>61</v>
      </c>
      <c r="AB55">
        <v>114.6</v>
      </c>
      <c r="AC55" s="1">
        <f>AVERAGE(All_India_Index_Upto_April23__14[[#This Row],[Housing]:[Household goods and services]])</f>
        <v>114.6</v>
      </c>
      <c r="AD55">
        <v>112.3</v>
      </c>
      <c r="AE55">
        <v>111.6</v>
      </c>
      <c r="AF55">
        <f>AVERAGE(All_India_Index_Upto_April23__14[[#This Row],[Health]:[Recreation and amusement]])</f>
        <v>111.94999999999999</v>
      </c>
      <c r="AG55">
        <v>111.8</v>
      </c>
      <c r="AH55">
        <v>114.8</v>
      </c>
      <c r="AI55">
        <v>112.3</v>
      </c>
      <c r="AJ55">
        <v>116.7</v>
      </c>
    </row>
    <row r="56" spans="1:36" x14ac:dyDescent="0.25">
      <c r="A56" s="1" t="s">
        <v>30</v>
      </c>
      <c r="B56">
        <v>2014</v>
      </c>
      <c r="C56" s="1" t="s">
        <v>44</v>
      </c>
      <c r="D56" s="1">
        <f>VLOOKUP(All_India_Index_Upto_April23__14[[#This Row],[Month]],'Data cleaning'!$B$1:$C$13,2,FALSE)</f>
        <v>7</v>
      </c>
      <c r="E56" s="1" t="str">
        <f>All_India_Index_Upto_April23__14[[#This Row],[Year]]&amp;All_India_Index_Upto_April23__14[[#This Row],[month '#]]&amp;All_India_Index_Upto_April23__14[[#This Row],[Sector]]</f>
        <v>20147Rural</v>
      </c>
      <c r="F56">
        <v>121.7</v>
      </c>
      <c r="G56">
        <v>122.5</v>
      </c>
      <c r="H56">
        <v>117.7</v>
      </c>
      <c r="I56">
        <v>120.6</v>
      </c>
      <c r="J56">
        <v>110.4</v>
      </c>
      <c r="K56">
        <v>129.1</v>
      </c>
      <c r="L56">
        <v>150.1</v>
      </c>
      <c r="M56">
        <v>113.2</v>
      </c>
      <c r="N56">
        <v>104.8</v>
      </c>
      <c r="O56">
        <v>113.3</v>
      </c>
      <c r="P56">
        <v>115.6</v>
      </c>
      <c r="Q56">
        <v>120.9</v>
      </c>
      <c r="R56">
        <v>123.3</v>
      </c>
      <c r="S56">
        <f>AVERAGE(All_India_Index_Upto_April23__14[[#This Row],[Cereals and products]:[Food and beverages]])</f>
        <v>120.24615384615385</v>
      </c>
      <c r="T56">
        <v>118</v>
      </c>
      <c r="U56">
        <v>120.7</v>
      </c>
      <c r="V56">
        <v>118.3</v>
      </c>
      <c r="W56">
        <v>120.3</v>
      </c>
      <c r="X56">
        <v>108.8</v>
      </c>
      <c r="Y56">
        <f>AVERAGE(All_India_Index_Upto_April23__14[[#This Row],[Clothing]:[Personal care and effects]])</f>
        <v>117.02500000000001</v>
      </c>
      <c r="Z56">
        <v>115.3</v>
      </c>
      <c r="AA56" s="16" t="s">
        <v>32</v>
      </c>
      <c r="AB56">
        <v>115.4</v>
      </c>
      <c r="AC56" s="1">
        <f>AVERAGE(All_India_Index_Upto_April23__14[[#This Row],[Housing]:[Household goods and services]])</f>
        <v>115.4</v>
      </c>
      <c r="AD56">
        <v>113.4</v>
      </c>
      <c r="AE56">
        <v>111.8</v>
      </c>
      <c r="AF56">
        <f>AVERAGE(All_India_Index_Upto_April23__14[[#This Row],[Health]:[Recreation and amusement]])</f>
        <v>112.6</v>
      </c>
      <c r="AG56">
        <v>113.2</v>
      </c>
      <c r="AH56">
        <v>115.5</v>
      </c>
      <c r="AI56">
        <v>113.1</v>
      </c>
      <c r="AJ56">
        <v>119.5</v>
      </c>
    </row>
    <row r="57" spans="1:36" x14ac:dyDescent="0.25">
      <c r="A57" s="1" t="s">
        <v>33</v>
      </c>
      <c r="B57">
        <v>2014</v>
      </c>
      <c r="C57" s="1" t="s">
        <v>44</v>
      </c>
      <c r="D57" s="1">
        <f>VLOOKUP(All_India_Index_Upto_April23__14[[#This Row],[Month]],'Data cleaning'!$B$1:$C$13,2,FALSE)</f>
        <v>7</v>
      </c>
      <c r="E57" s="1" t="str">
        <f>All_India_Index_Upto_April23__14[[#This Row],[Year]]&amp;All_India_Index_Upto_April23__14[[#This Row],[month '#]]&amp;All_India_Index_Upto_April23__14[[#This Row],[Sector]]</f>
        <v>20147Urban</v>
      </c>
      <c r="F57">
        <v>123.8</v>
      </c>
      <c r="G57">
        <v>126.4</v>
      </c>
      <c r="H57">
        <v>118</v>
      </c>
      <c r="I57">
        <v>121.6</v>
      </c>
      <c r="J57">
        <v>103.5</v>
      </c>
      <c r="K57">
        <v>133.69999999999999</v>
      </c>
      <c r="L57">
        <v>172.4</v>
      </c>
      <c r="M57">
        <v>113.1</v>
      </c>
      <c r="N57">
        <v>102.7</v>
      </c>
      <c r="O57">
        <v>120</v>
      </c>
      <c r="P57">
        <v>113.8</v>
      </c>
      <c r="Q57">
        <v>123.4</v>
      </c>
      <c r="R57">
        <v>127.1</v>
      </c>
      <c r="S57">
        <f>AVERAGE(All_India_Index_Upto_April23__14[[#This Row],[Cereals and products]:[Food and beverages]])</f>
        <v>123.03846153846153</v>
      </c>
      <c r="T57">
        <v>121</v>
      </c>
      <c r="U57">
        <v>118</v>
      </c>
      <c r="V57">
        <v>113.6</v>
      </c>
      <c r="W57">
        <v>117.4</v>
      </c>
      <c r="X57">
        <v>109.7</v>
      </c>
      <c r="Y57">
        <f>AVERAGE(All_India_Index_Upto_April23__14[[#This Row],[Clothing]:[Personal care and effects]])</f>
        <v>114.675</v>
      </c>
      <c r="Z57">
        <v>111.6</v>
      </c>
      <c r="AA57" s="16" t="s">
        <v>63</v>
      </c>
      <c r="AB57">
        <v>114.9</v>
      </c>
      <c r="AC57" s="1">
        <f>AVERAGE(All_India_Index_Upto_April23__14[[#This Row],[Housing]:[Household goods and services]])</f>
        <v>114.9</v>
      </c>
      <c r="AD57">
        <v>111.5</v>
      </c>
      <c r="AE57">
        <v>112.4</v>
      </c>
      <c r="AF57">
        <f>AVERAGE(All_India_Index_Upto_April23__14[[#This Row],[Health]:[Recreation and amusement]])</f>
        <v>111.95</v>
      </c>
      <c r="AG57">
        <v>113</v>
      </c>
      <c r="AH57">
        <v>117.8</v>
      </c>
      <c r="AI57">
        <v>113.5</v>
      </c>
      <c r="AJ57">
        <v>118.9</v>
      </c>
    </row>
    <row r="58" spans="1:36" x14ac:dyDescent="0.25">
      <c r="A58" s="1" t="s">
        <v>35</v>
      </c>
      <c r="B58">
        <v>2014</v>
      </c>
      <c r="C58" s="1" t="s">
        <v>44</v>
      </c>
      <c r="D58" s="1">
        <f>VLOOKUP(All_India_Index_Upto_April23__14[[#This Row],[Month]],'Data cleaning'!$B$1:$C$13,2,FALSE)</f>
        <v>7</v>
      </c>
      <c r="E58" s="1" t="str">
        <f>All_India_Index_Upto_April23__14[[#This Row],[Year]]&amp;All_India_Index_Upto_April23__14[[#This Row],[month '#]]&amp;All_India_Index_Upto_April23__14[[#This Row],[Sector]]</f>
        <v>20147Rural+Urban</v>
      </c>
      <c r="F58">
        <v>122.4</v>
      </c>
      <c r="G58">
        <v>123.9</v>
      </c>
      <c r="H58">
        <v>117.8</v>
      </c>
      <c r="I58">
        <v>121</v>
      </c>
      <c r="J58">
        <v>107.9</v>
      </c>
      <c r="K58">
        <v>131.19999999999999</v>
      </c>
      <c r="L58">
        <v>157.69999999999999</v>
      </c>
      <c r="M58">
        <v>113.2</v>
      </c>
      <c r="N58">
        <v>104.1</v>
      </c>
      <c r="O58">
        <v>115.5</v>
      </c>
      <c r="P58">
        <v>114.8</v>
      </c>
      <c r="Q58">
        <v>122.1</v>
      </c>
      <c r="R58">
        <v>124.7</v>
      </c>
      <c r="S58">
        <f>AVERAGE(All_India_Index_Upto_April23__14[[#This Row],[Cereals and products]:[Food and beverages]])</f>
        <v>121.25384615384615</v>
      </c>
      <c r="T58">
        <v>118.8</v>
      </c>
      <c r="U58">
        <v>119.6</v>
      </c>
      <c r="V58">
        <v>116.3</v>
      </c>
      <c r="W58">
        <v>119.1</v>
      </c>
      <c r="X58">
        <v>109.2</v>
      </c>
      <c r="Y58">
        <f>AVERAGE(All_India_Index_Upto_April23__14[[#This Row],[Clothing]:[Personal care and effects]])</f>
        <v>116.05</v>
      </c>
      <c r="Z58">
        <v>113.9</v>
      </c>
      <c r="AA58" s="16" t="s">
        <v>63</v>
      </c>
      <c r="AB58">
        <v>115.2</v>
      </c>
      <c r="AC58" s="1">
        <f>AVERAGE(All_India_Index_Upto_April23__14[[#This Row],[Housing]:[Household goods and services]])</f>
        <v>115.2</v>
      </c>
      <c r="AD58">
        <v>112.7</v>
      </c>
      <c r="AE58">
        <v>112.1</v>
      </c>
      <c r="AF58">
        <f>AVERAGE(All_India_Index_Upto_April23__14[[#This Row],[Health]:[Recreation and amusement]])</f>
        <v>112.4</v>
      </c>
      <c r="AG58">
        <v>113.1</v>
      </c>
      <c r="AH58">
        <v>116.8</v>
      </c>
      <c r="AI58">
        <v>113.3</v>
      </c>
      <c r="AJ58">
        <v>119.2</v>
      </c>
    </row>
    <row r="59" spans="1:36" x14ac:dyDescent="0.25">
      <c r="A59" s="1" t="s">
        <v>30</v>
      </c>
      <c r="B59">
        <v>2014</v>
      </c>
      <c r="C59" s="1" t="s">
        <v>46</v>
      </c>
      <c r="D59" s="1">
        <f>VLOOKUP(All_India_Index_Upto_April23__14[[#This Row],[Month]],'Data cleaning'!$B$1:$C$13,2,FALSE)</f>
        <v>8</v>
      </c>
      <c r="E59" s="1" t="str">
        <f>All_India_Index_Upto_April23__14[[#This Row],[Year]]&amp;All_India_Index_Upto_April23__14[[#This Row],[month '#]]&amp;All_India_Index_Upto_April23__14[[#This Row],[Sector]]</f>
        <v>20148Rural</v>
      </c>
      <c r="F59">
        <v>121.8</v>
      </c>
      <c r="G59">
        <v>122.8</v>
      </c>
      <c r="H59">
        <v>117.8</v>
      </c>
      <c r="I59">
        <v>121.9</v>
      </c>
      <c r="J59">
        <v>110.6</v>
      </c>
      <c r="K59">
        <v>129.69999999999999</v>
      </c>
      <c r="L59">
        <v>161.1</v>
      </c>
      <c r="M59">
        <v>114.1</v>
      </c>
      <c r="N59">
        <v>105.1</v>
      </c>
      <c r="O59">
        <v>114.6</v>
      </c>
      <c r="P59">
        <v>115.8</v>
      </c>
      <c r="Q59">
        <v>121.7</v>
      </c>
      <c r="R59">
        <v>125.3</v>
      </c>
      <c r="S59">
        <f>AVERAGE(All_India_Index_Upto_April23__14[[#This Row],[Cereals and products]:[Food and beverages]])</f>
        <v>121.71538461538459</v>
      </c>
      <c r="T59">
        <v>118.8</v>
      </c>
      <c r="U59">
        <v>120.9</v>
      </c>
      <c r="V59">
        <v>118.8</v>
      </c>
      <c r="W59">
        <v>120.7</v>
      </c>
      <c r="X59">
        <v>109.4</v>
      </c>
      <c r="Y59">
        <f>AVERAGE(All_India_Index_Upto_April23__14[[#This Row],[Clothing]:[Personal care and effects]])</f>
        <v>117.44999999999999</v>
      </c>
      <c r="Z59">
        <v>115.4</v>
      </c>
      <c r="AA59" s="16" t="s">
        <v>32</v>
      </c>
      <c r="AB59">
        <v>115.9</v>
      </c>
      <c r="AC59" s="1">
        <f>AVERAGE(All_India_Index_Upto_April23__14[[#This Row],[Housing]:[Household goods and services]])</f>
        <v>115.9</v>
      </c>
      <c r="AD59">
        <v>114</v>
      </c>
      <c r="AE59">
        <v>112.2</v>
      </c>
      <c r="AF59">
        <f>AVERAGE(All_India_Index_Upto_April23__14[[#This Row],[Health]:[Recreation and amusement]])</f>
        <v>113.1</v>
      </c>
      <c r="AG59">
        <v>113.2</v>
      </c>
      <c r="AH59">
        <v>116.2</v>
      </c>
      <c r="AI59">
        <v>113.5</v>
      </c>
      <c r="AJ59">
        <v>120.7</v>
      </c>
    </row>
    <row r="60" spans="1:36" x14ac:dyDescent="0.25">
      <c r="A60" s="1" t="s">
        <v>33</v>
      </c>
      <c r="B60">
        <v>2014</v>
      </c>
      <c r="C60" s="1" t="s">
        <v>46</v>
      </c>
      <c r="D60" s="1">
        <f>VLOOKUP(All_India_Index_Upto_April23__14[[#This Row],[Month]],'Data cleaning'!$B$1:$C$13,2,FALSE)</f>
        <v>8</v>
      </c>
      <c r="E60" s="1" t="str">
        <f>All_India_Index_Upto_April23__14[[#This Row],[Year]]&amp;All_India_Index_Upto_April23__14[[#This Row],[month '#]]&amp;All_India_Index_Upto_April23__14[[#This Row],[Sector]]</f>
        <v>20148Urban</v>
      </c>
      <c r="F60">
        <v>124.8</v>
      </c>
      <c r="G60">
        <v>127.3</v>
      </c>
      <c r="H60">
        <v>116.5</v>
      </c>
      <c r="I60">
        <v>122.2</v>
      </c>
      <c r="J60">
        <v>103.6</v>
      </c>
      <c r="K60">
        <v>132.69999999999999</v>
      </c>
      <c r="L60">
        <v>181.9</v>
      </c>
      <c r="M60">
        <v>115.2</v>
      </c>
      <c r="N60">
        <v>102.7</v>
      </c>
      <c r="O60">
        <v>122.1</v>
      </c>
      <c r="P60">
        <v>114.4</v>
      </c>
      <c r="Q60">
        <v>124.7</v>
      </c>
      <c r="R60">
        <v>128.9</v>
      </c>
      <c r="S60">
        <f>AVERAGE(All_India_Index_Upto_April23__14[[#This Row],[Cereals and products]:[Food and beverages]])</f>
        <v>124.38461538461539</v>
      </c>
      <c r="T60">
        <v>123</v>
      </c>
      <c r="U60">
        <v>118.6</v>
      </c>
      <c r="V60">
        <v>114.1</v>
      </c>
      <c r="W60">
        <v>117.9</v>
      </c>
      <c r="X60">
        <v>110.5</v>
      </c>
      <c r="Y60">
        <f>AVERAGE(All_India_Index_Upto_April23__14[[#This Row],[Clothing]:[Personal care and effects]])</f>
        <v>115.27500000000001</v>
      </c>
      <c r="Z60">
        <v>111.8</v>
      </c>
      <c r="AA60" s="16" t="s">
        <v>64</v>
      </c>
      <c r="AB60">
        <v>115.3</v>
      </c>
      <c r="AC60" s="1">
        <f>AVERAGE(All_India_Index_Upto_April23__14[[#This Row],[Housing]:[Household goods and services]])</f>
        <v>115.3</v>
      </c>
      <c r="AD60">
        <v>112.2</v>
      </c>
      <c r="AE60">
        <v>112.9</v>
      </c>
      <c r="AF60">
        <f>AVERAGE(All_India_Index_Upto_April23__14[[#This Row],[Health]:[Recreation and amusement]])</f>
        <v>112.55000000000001</v>
      </c>
      <c r="AG60">
        <v>112.5</v>
      </c>
      <c r="AH60">
        <v>119.2</v>
      </c>
      <c r="AI60">
        <v>113.9</v>
      </c>
      <c r="AJ60">
        <v>119.9</v>
      </c>
    </row>
    <row r="61" spans="1:36" x14ac:dyDescent="0.25">
      <c r="A61" s="1" t="s">
        <v>35</v>
      </c>
      <c r="B61">
        <v>2014</v>
      </c>
      <c r="C61" s="1" t="s">
        <v>46</v>
      </c>
      <c r="D61" s="1">
        <f>VLOOKUP(All_India_Index_Upto_April23__14[[#This Row],[Month]],'Data cleaning'!$B$1:$C$13,2,FALSE)</f>
        <v>8</v>
      </c>
      <c r="E61" s="1" t="str">
        <f>All_India_Index_Upto_April23__14[[#This Row],[Year]]&amp;All_India_Index_Upto_April23__14[[#This Row],[month '#]]&amp;All_India_Index_Upto_April23__14[[#This Row],[Sector]]</f>
        <v>20148Rural+Urban</v>
      </c>
      <c r="F61">
        <v>122.7</v>
      </c>
      <c r="G61">
        <v>124.4</v>
      </c>
      <c r="H61">
        <v>117.3</v>
      </c>
      <c r="I61">
        <v>122</v>
      </c>
      <c r="J61">
        <v>108</v>
      </c>
      <c r="K61">
        <v>131.1</v>
      </c>
      <c r="L61">
        <v>168.2</v>
      </c>
      <c r="M61">
        <v>114.5</v>
      </c>
      <c r="N61">
        <v>104.3</v>
      </c>
      <c r="O61">
        <v>117.1</v>
      </c>
      <c r="P61">
        <v>115.2</v>
      </c>
      <c r="Q61">
        <v>123.1</v>
      </c>
      <c r="R61">
        <v>126.6</v>
      </c>
      <c r="S61">
        <f>AVERAGE(All_India_Index_Upto_April23__14[[#This Row],[Cereals and products]:[Food and beverages]])</f>
        <v>122.65384615384613</v>
      </c>
      <c r="T61">
        <v>119.9</v>
      </c>
      <c r="U61">
        <v>120</v>
      </c>
      <c r="V61">
        <v>116.8</v>
      </c>
      <c r="W61">
        <v>119.6</v>
      </c>
      <c r="X61">
        <v>109.9</v>
      </c>
      <c r="Y61">
        <f>AVERAGE(All_India_Index_Upto_April23__14[[#This Row],[Clothing]:[Personal care and effects]])</f>
        <v>116.57499999999999</v>
      </c>
      <c r="Z61">
        <v>114</v>
      </c>
      <c r="AA61" s="16" t="s">
        <v>64</v>
      </c>
      <c r="AB61">
        <v>115.6</v>
      </c>
      <c r="AC61" s="1">
        <f>AVERAGE(All_India_Index_Upto_April23__14[[#This Row],[Housing]:[Household goods and services]])</f>
        <v>115.6</v>
      </c>
      <c r="AD61">
        <v>113.3</v>
      </c>
      <c r="AE61">
        <v>112.6</v>
      </c>
      <c r="AF61">
        <f>AVERAGE(All_India_Index_Upto_April23__14[[#This Row],[Health]:[Recreation and amusement]])</f>
        <v>112.94999999999999</v>
      </c>
      <c r="AG61">
        <v>112.8</v>
      </c>
      <c r="AH61">
        <v>118</v>
      </c>
      <c r="AI61">
        <v>113.7</v>
      </c>
      <c r="AJ61">
        <v>120.3</v>
      </c>
    </row>
    <row r="62" spans="1:36" x14ac:dyDescent="0.25">
      <c r="A62" s="1" t="s">
        <v>30</v>
      </c>
      <c r="B62">
        <v>2014</v>
      </c>
      <c r="C62" s="1" t="s">
        <v>48</v>
      </c>
      <c r="D62" s="1">
        <f>VLOOKUP(All_India_Index_Upto_April23__14[[#This Row],[Month]],'Data cleaning'!$B$1:$C$13,2,FALSE)</f>
        <v>9</v>
      </c>
      <c r="E62" s="1" t="str">
        <f>All_India_Index_Upto_April23__14[[#This Row],[Year]]&amp;All_India_Index_Upto_April23__14[[#This Row],[month '#]]&amp;All_India_Index_Upto_April23__14[[#This Row],[Sector]]</f>
        <v>20149Rural</v>
      </c>
      <c r="F62">
        <v>122.3</v>
      </c>
      <c r="G62">
        <v>122.4</v>
      </c>
      <c r="H62">
        <v>117.8</v>
      </c>
      <c r="I62">
        <v>122.7</v>
      </c>
      <c r="J62">
        <v>110.4</v>
      </c>
      <c r="K62">
        <v>129.80000000000001</v>
      </c>
      <c r="L62">
        <v>158.80000000000001</v>
      </c>
      <c r="M62">
        <v>115</v>
      </c>
      <c r="N62">
        <v>104.7</v>
      </c>
      <c r="O62">
        <v>114.9</v>
      </c>
      <c r="P62">
        <v>116.5</v>
      </c>
      <c r="Q62">
        <v>122.6</v>
      </c>
      <c r="R62">
        <v>125.3</v>
      </c>
      <c r="S62">
        <f>AVERAGE(All_India_Index_Upto_April23__14[[#This Row],[Cereals and products]:[Food and beverages]])</f>
        <v>121.78461538461539</v>
      </c>
      <c r="T62">
        <v>119.5</v>
      </c>
      <c r="U62">
        <v>121.7</v>
      </c>
      <c r="V62">
        <v>119.2</v>
      </c>
      <c r="W62">
        <v>121.3</v>
      </c>
      <c r="X62">
        <v>109.1</v>
      </c>
      <c r="Y62">
        <f>AVERAGE(All_India_Index_Upto_April23__14[[#This Row],[Clothing]:[Personal care and effects]])</f>
        <v>117.82499999999999</v>
      </c>
      <c r="Z62">
        <v>115.8</v>
      </c>
      <c r="AA62" s="16" t="s">
        <v>32</v>
      </c>
      <c r="AB62">
        <v>116.7</v>
      </c>
      <c r="AC62" s="1">
        <f>AVERAGE(All_India_Index_Upto_April23__14[[#This Row],[Housing]:[Household goods and services]])</f>
        <v>116.7</v>
      </c>
      <c r="AD62">
        <v>114.5</v>
      </c>
      <c r="AE62">
        <v>112.6</v>
      </c>
      <c r="AF62">
        <f>AVERAGE(All_India_Index_Upto_April23__14[[#This Row],[Health]:[Recreation and amusement]])</f>
        <v>113.55</v>
      </c>
      <c r="AG62">
        <v>112.8</v>
      </c>
      <c r="AH62">
        <v>116.6</v>
      </c>
      <c r="AI62">
        <v>113.7</v>
      </c>
      <c r="AJ62">
        <v>120.9</v>
      </c>
    </row>
    <row r="63" spans="1:36" x14ac:dyDescent="0.25">
      <c r="A63" s="1" t="s">
        <v>33</v>
      </c>
      <c r="B63">
        <v>2014</v>
      </c>
      <c r="C63" s="1" t="s">
        <v>48</v>
      </c>
      <c r="D63" s="1">
        <f>VLOOKUP(All_India_Index_Upto_April23__14[[#This Row],[Month]],'Data cleaning'!$B$1:$C$13,2,FALSE)</f>
        <v>9</v>
      </c>
      <c r="E63" s="1" t="str">
        <f>All_India_Index_Upto_April23__14[[#This Row],[Year]]&amp;All_India_Index_Upto_April23__14[[#This Row],[month '#]]&amp;All_India_Index_Upto_April23__14[[#This Row],[Sector]]</f>
        <v>20149Urban</v>
      </c>
      <c r="F63">
        <v>124.2</v>
      </c>
      <c r="G63">
        <v>125.4</v>
      </c>
      <c r="H63">
        <v>116.4</v>
      </c>
      <c r="I63">
        <v>122.7</v>
      </c>
      <c r="J63">
        <v>103.5</v>
      </c>
      <c r="K63">
        <v>124.5</v>
      </c>
      <c r="L63">
        <v>168.6</v>
      </c>
      <c r="M63">
        <v>116.9</v>
      </c>
      <c r="N63">
        <v>101.9</v>
      </c>
      <c r="O63">
        <v>122.9</v>
      </c>
      <c r="P63">
        <v>114.8</v>
      </c>
      <c r="Q63">
        <v>125.2</v>
      </c>
      <c r="R63">
        <v>126.7</v>
      </c>
      <c r="S63">
        <f>AVERAGE(All_India_Index_Upto_April23__14[[#This Row],[Cereals and products]:[Food and beverages]])</f>
        <v>122.59230769230771</v>
      </c>
      <c r="T63">
        <v>124.3</v>
      </c>
      <c r="U63">
        <v>119.2</v>
      </c>
      <c r="V63">
        <v>114.5</v>
      </c>
      <c r="W63">
        <v>118.4</v>
      </c>
      <c r="X63">
        <v>110</v>
      </c>
      <c r="Y63">
        <f>AVERAGE(All_India_Index_Upto_April23__14[[#This Row],[Clothing]:[Personal care and effects]])</f>
        <v>115.52500000000001</v>
      </c>
      <c r="Z63">
        <v>111.8</v>
      </c>
      <c r="AA63" s="16" t="s">
        <v>65</v>
      </c>
      <c r="AB63">
        <v>115.5</v>
      </c>
      <c r="AC63" s="1">
        <f>AVERAGE(All_India_Index_Upto_April23__14[[#This Row],[Housing]:[Household goods and services]])</f>
        <v>115.5</v>
      </c>
      <c r="AD63">
        <v>112.3</v>
      </c>
      <c r="AE63">
        <v>113.4</v>
      </c>
      <c r="AF63">
        <f>AVERAGE(All_India_Index_Upto_April23__14[[#This Row],[Health]:[Recreation and amusement]])</f>
        <v>112.85</v>
      </c>
      <c r="AG63">
        <v>111.2</v>
      </c>
      <c r="AH63">
        <v>120</v>
      </c>
      <c r="AI63">
        <v>113.6</v>
      </c>
      <c r="AJ63">
        <v>119.2</v>
      </c>
    </row>
    <row r="64" spans="1:36" x14ac:dyDescent="0.25">
      <c r="A64" s="1" t="s">
        <v>35</v>
      </c>
      <c r="B64">
        <v>2014</v>
      </c>
      <c r="C64" s="1" t="s">
        <v>48</v>
      </c>
      <c r="D64" s="1">
        <f>VLOOKUP(All_India_Index_Upto_April23__14[[#This Row],[Month]],'Data cleaning'!$B$1:$C$13,2,FALSE)</f>
        <v>9</v>
      </c>
      <c r="E64" s="1" t="str">
        <f>All_India_Index_Upto_April23__14[[#This Row],[Year]]&amp;All_India_Index_Upto_April23__14[[#This Row],[month '#]]&amp;All_India_Index_Upto_April23__14[[#This Row],[Sector]]</f>
        <v>20149Rural+Urban</v>
      </c>
      <c r="F64">
        <v>122.9</v>
      </c>
      <c r="G64">
        <v>123.5</v>
      </c>
      <c r="H64">
        <v>117.3</v>
      </c>
      <c r="I64">
        <v>122.7</v>
      </c>
      <c r="J64">
        <v>107.9</v>
      </c>
      <c r="K64">
        <v>127.3</v>
      </c>
      <c r="L64">
        <v>162.1</v>
      </c>
      <c r="M64">
        <v>115.6</v>
      </c>
      <c r="N64">
        <v>103.8</v>
      </c>
      <c r="O64">
        <v>117.6</v>
      </c>
      <c r="P64">
        <v>115.8</v>
      </c>
      <c r="Q64">
        <v>123.8</v>
      </c>
      <c r="R64">
        <v>125.8</v>
      </c>
      <c r="S64">
        <f>AVERAGE(All_India_Index_Upto_April23__14[[#This Row],[Cereals and products]:[Food and beverages]])</f>
        <v>122.00769230769228</v>
      </c>
      <c r="T64">
        <v>120.8</v>
      </c>
      <c r="U64">
        <v>120.7</v>
      </c>
      <c r="V64">
        <v>117.2</v>
      </c>
      <c r="W64">
        <v>120.1</v>
      </c>
      <c r="X64">
        <v>109.5</v>
      </c>
      <c r="Y64">
        <f>AVERAGE(All_India_Index_Upto_April23__14[[#This Row],[Clothing]:[Personal care and effects]])</f>
        <v>116.875</v>
      </c>
      <c r="Z64">
        <v>114.3</v>
      </c>
      <c r="AA64" s="16" t="s">
        <v>65</v>
      </c>
      <c r="AB64">
        <v>116.1</v>
      </c>
      <c r="AC64" s="1">
        <f>AVERAGE(All_India_Index_Upto_April23__14[[#This Row],[Housing]:[Household goods and services]])</f>
        <v>116.1</v>
      </c>
      <c r="AD64">
        <v>113.7</v>
      </c>
      <c r="AE64">
        <v>113.1</v>
      </c>
      <c r="AF64">
        <f>AVERAGE(All_India_Index_Upto_April23__14[[#This Row],[Health]:[Recreation and amusement]])</f>
        <v>113.4</v>
      </c>
      <c r="AG64">
        <v>112</v>
      </c>
      <c r="AH64">
        <v>118.6</v>
      </c>
      <c r="AI64">
        <v>113.7</v>
      </c>
      <c r="AJ64">
        <v>120.1</v>
      </c>
    </row>
    <row r="65" spans="1:36" x14ac:dyDescent="0.25">
      <c r="A65" s="1" t="s">
        <v>30</v>
      </c>
      <c r="B65">
        <v>2014</v>
      </c>
      <c r="C65" s="1" t="s">
        <v>50</v>
      </c>
      <c r="D65" s="1">
        <f>VLOOKUP(All_India_Index_Upto_April23__14[[#This Row],[Month]],'Data cleaning'!$B$1:$C$13,2,FALSE)</f>
        <v>10</v>
      </c>
      <c r="E65" s="1" t="str">
        <f>All_India_Index_Upto_April23__14[[#This Row],[Year]]&amp;All_India_Index_Upto_April23__14[[#This Row],[month '#]]&amp;All_India_Index_Upto_April23__14[[#This Row],[Sector]]</f>
        <v>201410Rural</v>
      </c>
      <c r="F65">
        <v>122.6</v>
      </c>
      <c r="G65">
        <v>122.5</v>
      </c>
      <c r="H65">
        <v>118.3</v>
      </c>
      <c r="I65">
        <v>123.2</v>
      </c>
      <c r="J65">
        <v>110.5</v>
      </c>
      <c r="K65">
        <v>128.9</v>
      </c>
      <c r="L65">
        <v>155.30000000000001</v>
      </c>
      <c r="M65">
        <v>115.5</v>
      </c>
      <c r="N65">
        <v>104</v>
      </c>
      <c r="O65">
        <v>115.3</v>
      </c>
      <c r="P65">
        <v>116.8</v>
      </c>
      <c r="Q65">
        <v>123.2</v>
      </c>
      <c r="R65">
        <v>125.1</v>
      </c>
      <c r="S65">
        <f>AVERAGE(All_India_Index_Upto_April23__14[[#This Row],[Cereals and products]:[Food and beverages]])</f>
        <v>121.63076923076922</v>
      </c>
      <c r="T65">
        <v>120</v>
      </c>
      <c r="U65">
        <v>122.7</v>
      </c>
      <c r="V65">
        <v>120.3</v>
      </c>
      <c r="W65">
        <v>122.3</v>
      </c>
      <c r="X65">
        <v>109.3</v>
      </c>
      <c r="Y65">
        <f>AVERAGE(All_India_Index_Upto_April23__14[[#This Row],[Clothing]:[Personal care and effects]])</f>
        <v>118.65</v>
      </c>
      <c r="Z65">
        <v>116.4</v>
      </c>
      <c r="AA65" s="16" t="s">
        <v>32</v>
      </c>
      <c r="AB65">
        <v>117.5</v>
      </c>
      <c r="AC65" s="1">
        <f>AVERAGE(All_India_Index_Upto_April23__14[[#This Row],[Housing]:[Household goods and services]])</f>
        <v>117.5</v>
      </c>
      <c r="AD65">
        <v>115.3</v>
      </c>
      <c r="AE65">
        <v>113</v>
      </c>
      <c r="AF65">
        <f>AVERAGE(All_India_Index_Upto_April23__14[[#This Row],[Health]:[Recreation and amusement]])</f>
        <v>114.15</v>
      </c>
      <c r="AG65">
        <v>112.6</v>
      </c>
      <c r="AH65">
        <v>116.9</v>
      </c>
      <c r="AI65">
        <v>114</v>
      </c>
      <c r="AJ65">
        <v>121</v>
      </c>
    </row>
    <row r="66" spans="1:36" x14ac:dyDescent="0.25">
      <c r="A66" s="1" t="s">
        <v>33</v>
      </c>
      <c r="B66">
        <v>2014</v>
      </c>
      <c r="C66" s="1" t="s">
        <v>50</v>
      </c>
      <c r="D66" s="1">
        <f>VLOOKUP(All_India_Index_Upto_April23__14[[#This Row],[Month]],'Data cleaning'!$B$1:$C$13,2,FALSE)</f>
        <v>10</v>
      </c>
      <c r="E66" s="1" t="str">
        <f>All_India_Index_Upto_April23__14[[#This Row],[Year]]&amp;All_India_Index_Upto_April23__14[[#This Row],[month '#]]&amp;All_India_Index_Upto_April23__14[[#This Row],[Sector]]</f>
        <v>201410Urban</v>
      </c>
      <c r="F66">
        <v>124.6</v>
      </c>
      <c r="G66">
        <v>126.1</v>
      </c>
      <c r="H66">
        <v>117.8</v>
      </c>
      <c r="I66">
        <v>123.1</v>
      </c>
      <c r="J66">
        <v>103.5</v>
      </c>
      <c r="K66">
        <v>123.5</v>
      </c>
      <c r="L66">
        <v>159.6</v>
      </c>
      <c r="M66">
        <v>117.4</v>
      </c>
      <c r="N66">
        <v>101.2</v>
      </c>
      <c r="O66">
        <v>123.8</v>
      </c>
      <c r="P66">
        <v>115.2</v>
      </c>
      <c r="Q66">
        <v>125.9</v>
      </c>
      <c r="R66">
        <v>125.8</v>
      </c>
      <c r="S66">
        <f>AVERAGE(All_India_Index_Upto_April23__14[[#This Row],[Cereals and products]:[Food and beverages]])</f>
        <v>122.11538461538461</v>
      </c>
      <c r="T66">
        <v>124.3</v>
      </c>
      <c r="U66">
        <v>119.6</v>
      </c>
      <c r="V66">
        <v>114.9</v>
      </c>
      <c r="W66">
        <v>118.9</v>
      </c>
      <c r="X66">
        <v>110.1</v>
      </c>
      <c r="Y66">
        <f>AVERAGE(All_India_Index_Upto_April23__14[[#This Row],[Clothing]:[Personal care and effects]])</f>
        <v>115.875</v>
      </c>
      <c r="Z66">
        <v>112</v>
      </c>
      <c r="AA66" s="16" t="s">
        <v>66</v>
      </c>
      <c r="AB66">
        <v>115.8</v>
      </c>
      <c r="AC66" s="1">
        <f>AVERAGE(All_India_Index_Upto_April23__14[[#This Row],[Housing]:[Household goods and services]])</f>
        <v>115.8</v>
      </c>
      <c r="AD66">
        <v>112.6</v>
      </c>
      <c r="AE66">
        <v>113.6</v>
      </c>
      <c r="AF66">
        <f>AVERAGE(All_India_Index_Upto_April23__14[[#This Row],[Health]:[Recreation and amusement]])</f>
        <v>113.1</v>
      </c>
      <c r="AG66">
        <v>111</v>
      </c>
      <c r="AH66">
        <v>120.2</v>
      </c>
      <c r="AI66">
        <v>113.7</v>
      </c>
      <c r="AJ66">
        <v>119.1</v>
      </c>
    </row>
    <row r="67" spans="1:36" x14ac:dyDescent="0.25">
      <c r="A67" s="1" t="s">
        <v>35</v>
      </c>
      <c r="B67">
        <v>2014</v>
      </c>
      <c r="C67" s="1" t="s">
        <v>50</v>
      </c>
      <c r="D67" s="1">
        <f>VLOOKUP(All_India_Index_Upto_April23__14[[#This Row],[Month]],'Data cleaning'!$B$1:$C$13,2,FALSE)</f>
        <v>10</v>
      </c>
      <c r="E67" s="1" t="str">
        <f>All_India_Index_Upto_April23__14[[#This Row],[Year]]&amp;All_India_Index_Upto_April23__14[[#This Row],[month '#]]&amp;All_India_Index_Upto_April23__14[[#This Row],[Sector]]</f>
        <v>201410Rural+Urban</v>
      </c>
      <c r="F67">
        <v>123.2</v>
      </c>
      <c r="G67">
        <v>123.8</v>
      </c>
      <c r="H67">
        <v>118.1</v>
      </c>
      <c r="I67">
        <v>123.2</v>
      </c>
      <c r="J67">
        <v>107.9</v>
      </c>
      <c r="K67">
        <v>126.4</v>
      </c>
      <c r="L67">
        <v>156.80000000000001</v>
      </c>
      <c r="M67">
        <v>116.1</v>
      </c>
      <c r="N67">
        <v>103.1</v>
      </c>
      <c r="O67">
        <v>118.1</v>
      </c>
      <c r="P67">
        <v>116.1</v>
      </c>
      <c r="Q67">
        <v>124.5</v>
      </c>
      <c r="R67">
        <v>125.4</v>
      </c>
      <c r="S67">
        <f>AVERAGE(All_India_Index_Upto_April23__14[[#This Row],[Cereals and products]:[Food and beverages]])</f>
        <v>121.74615384615385</v>
      </c>
      <c r="T67">
        <v>121.1</v>
      </c>
      <c r="U67">
        <v>121.5</v>
      </c>
      <c r="V67">
        <v>118.1</v>
      </c>
      <c r="W67">
        <v>121</v>
      </c>
      <c r="X67">
        <v>109.6</v>
      </c>
      <c r="Y67">
        <f>AVERAGE(All_India_Index_Upto_April23__14[[#This Row],[Clothing]:[Personal care and effects]])</f>
        <v>117.55000000000001</v>
      </c>
      <c r="Z67">
        <v>114.7</v>
      </c>
      <c r="AA67" s="16" t="s">
        <v>66</v>
      </c>
      <c r="AB67">
        <v>116.7</v>
      </c>
      <c r="AC67" s="1">
        <f>AVERAGE(All_India_Index_Upto_April23__14[[#This Row],[Housing]:[Household goods and services]])</f>
        <v>116.7</v>
      </c>
      <c r="AD67">
        <v>114.3</v>
      </c>
      <c r="AE67">
        <v>113.3</v>
      </c>
      <c r="AF67">
        <f>AVERAGE(All_India_Index_Upto_April23__14[[#This Row],[Health]:[Recreation and amusement]])</f>
        <v>113.8</v>
      </c>
      <c r="AG67">
        <v>111.8</v>
      </c>
      <c r="AH67">
        <v>118.8</v>
      </c>
      <c r="AI67">
        <v>113.9</v>
      </c>
      <c r="AJ67">
        <v>120.1</v>
      </c>
    </row>
    <row r="68" spans="1:36" x14ac:dyDescent="0.25">
      <c r="A68" s="1" t="s">
        <v>30</v>
      </c>
      <c r="B68">
        <v>2014</v>
      </c>
      <c r="C68" s="1" t="s">
        <v>53</v>
      </c>
      <c r="D68" s="1">
        <f>VLOOKUP(All_India_Index_Upto_April23__14[[#This Row],[Month]],'Data cleaning'!$B$1:$C$13,2,FALSE)</f>
        <v>11</v>
      </c>
      <c r="E68" s="1" t="str">
        <f>All_India_Index_Upto_April23__14[[#This Row],[Year]]&amp;All_India_Index_Upto_April23__14[[#This Row],[month '#]]&amp;All_India_Index_Upto_April23__14[[#This Row],[Sector]]</f>
        <v>201411Rural</v>
      </c>
      <c r="F68">
        <v>122.7</v>
      </c>
      <c r="G68">
        <v>122.6</v>
      </c>
      <c r="H68">
        <v>119.9</v>
      </c>
      <c r="I68">
        <v>124</v>
      </c>
      <c r="J68">
        <v>110.5</v>
      </c>
      <c r="K68">
        <v>128.80000000000001</v>
      </c>
      <c r="L68">
        <v>152</v>
      </c>
      <c r="M68">
        <v>116.2</v>
      </c>
      <c r="N68">
        <v>103.3</v>
      </c>
      <c r="O68">
        <v>115.8</v>
      </c>
      <c r="P68">
        <v>116.8</v>
      </c>
      <c r="Q68">
        <v>124.5</v>
      </c>
      <c r="R68">
        <v>124.9</v>
      </c>
      <c r="S68">
        <f>AVERAGE(All_India_Index_Upto_April23__14[[#This Row],[Cereals and products]:[Food and beverages]])</f>
        <v>121.69230769230769</v>
      </c>
      <c r="T68">
        <v>120.8</v>
      </c>
      <c r="U68">
        <v>123.3</v>
      </c>
      <c r="V68">
        <v>120.5</v>
      </c>
      <c r="W68">
        <v>122.9</v>
      </c>
      <c r="X68">
        <v>108.8</v>
      </c>
      <c r="Y68">
        <f>AVERAGE(All_India_Index_Upto_April23__14[[#This Row],[Clothing]:[Personal care and effects]])</f>
        <v>118.87500000000001</v>
      </c>
      <c r="Z68">
        <v>117.3</v>
      </c>
      <c r="AA68" s="16" t="s">
        <v>32</v>
      </c>
      <c r="AB68">
        <v>118.1</v>
      </c>
      <c r="AC68" s="1">
        <f>AVERAGE(All_India_Index_Upto_April23__14[[#This Row],[Housing]:[Household goods and services]])</f>
        <v>118.1</v>
      </c>
      <c r="AD68">
        <v>115.9</v>
      </c>
      <c r="AE68">
        <v>113.3</v>
      </c>
      <c r="AF68">
        <f>AVERAGE(All_India_Index_Upto_April23__14[[#This Row],[Health]:[Recreation and amusement]])</f>
        <v>114.6</v>
      </c>
      <c r="AG68">
        <v>112</v>
      </c>
      <c r="AH68">
        <v>117.2</v>
      </c>
      <c r="AI68">
        <v>114.1</v>
      </c>
      <c r="AJ68">
        <v>121.1</v>
      </c>
    </row>
    <row r="69" spans="1:36" x14ac:dyDescent="0.25">
      <c r="A69" s="1" t="s">
        <v>33</v>
      </c>
      <c r="B69">
        <v>2014</v>
      </c>
      <c r="C69" s="1" t="s">
        <v>53</v>
      </c>
      <c r="D69" s="1">
        <f>VLOOKUP(All_India_Index_Upto_April23__14[[#This Row],[Month]],'Data cleaning'!$B$1:$C$13,2,FALSE)</f>
        <v>11</v>
      </c>
      <c r="E69" s="1" t="str">
        <f>All_India_Index_Upto_April23__14[[#This Row],[Year]]&amp;All_India_Index_Upto_April23__14[[#This Row],[month '#]]&amp;All_India_Index_Upto_April23__14[[#This Row],[Sector]]</f>
        <v>201411Urban</v>
      </c>
      <c r="F69">
        <v>124.5</v>
      </c>
      <c r="G69">
        <v>125.6</v>
      </c>
      <c r="H69">
        <v>122.7</v>
      </c>
      <c r="I69">
        <v>124.6</v>
      </c>
      <c r="J69">
        <v>103.2</v>
      </c>
      <c r="K69">
        <v>122.2</v>
      </c>
      <c r="L69">
        <v>153.19999999999999</v>
      </c>
      <c r="M69">
        <v>119.3</v>
      </c>
      <c r="N69">
        <v>99.8</v>
      </c>
      <c r="O69">
        <v>124.6</v>
      </c>
      <c r="P69">
        <v>115.8</v>
      </c>
      <c r="Q69">
        <v>126.9</v>
      </c>
      <c r="R69">
        <v>125.4</v>
      </c>
      <c r="S69">
        <f>AVERAGE(All_India_Index_Upto_April23__14[[#This Row],[Cereals and products]:[Food and beverages]])</f>
        <v>122.13846153846154</v>
      </c>
      <c r="T69">
        <v>125.8</v>
      </c>
      <c r="U69">
        <v>120.3</v>
      </c>
      <c r="V69">
        <v>115.4</v>
      </c>
      <c r="W69">
        <v>119.5</v>
      </c>
      <c r="X69">
        <v>109.6</v>
      </c>
      <c r="Y69">
        <f>AVERAGE(All_India_Index_Upto_April23__14[[#This Row],[Clothing]:[Personal care and effects]])</f>
        <v>116.19999999999999</v>
      </c>
      <c r="Z69">
        <v>112.6</v>
      </c>
      <c r="AA69" s="16" t="s">
        <v>67</v>
      </c>
      <c r="AB69">
        <v>116.4</v>
      </c>
      <c r="AC69" s="1">
        <f>AVERAGE(All_India_Index_Upto_April23__14[[#This Row],[Housing]:[Household goods and services]])</f>
        <v>116.4</v>
      </c>
      <c r="AD69">
        <v>113</v>
      </c>
      <c r="AE69">
        <v>114</v>
      </c>
      <c r="AF69">
        <f>AVERAGE(All_India_Index_Upto_April23__14[[#This Row],[Health]:[Recreation and amusement]])</f>
        <v>113.5</v>
      </c>
      <c r="AG69">
        <v>109.7</v>
      </c>
      <c r="AH69">
        <v>120.3</v>
      </c>
      <c r="AI69">
        <v>113.4</v>
      </c>
      <c r="AJ69">
        <v>119</v>
      </c>
    </row>
    <row r="70" spans="1:36" x14ac:dyDescent="0.25">
      <c r="A70" s="1" t="s">
        <v>35</v>
      </c>
      <c r="B70">
        <v>2014</v>
      </c>
      <c r="C70" s="1" t="s">
        <v>53</v>
      </c>
      <c r="D70" s="1">
        <f>VLOOKUP(All_India_Index_Upto_April23__14[[#This Row],[Month]],'Data cleaning'!$B$1:$C$13,2,FALSE)</f>
        <v>11</v>
      </c>
      <c r="E70" s="1" t="str">
        <f>All_India_Index_Upto_April23__14[[#This Row],[Year]]&amp;All_India_Index_Upto_April23__14[[#This Row],[month '#]]&amp;All_India_Index_Upto_April23__14[[#This Row],[Sector]]</f>
        <v>201411Rural+Urban</v>
      </c>
      <c r="F70">
        <v>123.3</v>
      </c>
      <c r="G70">
        <v>123.7</v>
      </c>
      <c r="H70">
        <v>121</v>
      </c>
      <c r="I70">
        <v>124.2</v>
      </c>
      <c r="J70">
        <v>107.8</v>
      </c>
      <c r="K70">
        <v>125.7</v>
      </c>
      <c r="L70">
        <v>152.4</v>
      </c>
      <c r="M70">
        <v>117.2</v>
      </c>
      <c r="N70">
        <v>102.1</v>
      </c>
      <c r="O70">
        <v>118.7</v>
      </c>
      <c r="P70">
        <v>116.4</v>
      </c>
      <c r="Q70">
        <v>125.6</v>
      </c>
      <c r="R70">
        <v>125.1</v>
      </c>
      <c r="S70">
        <f>AVERAGE(All_India_Index_Upto_April23__14[[#This Row],[Cereals and products]:[Food and beverages]])</f>
        <v>121.78461538461539</v>
      </c>
      <c r="T70">
        <v>122.1</v>
      </c>
      <c r="U70">
        <v>122.1</v>
      </c>
      <c r="V70">
        <v>118.4</v>
      </c>
      <c r="W70">
        <v>121.6</v>
      </c>
      <c r="X70">
        <v>109.1</v>
      </c>
      <c r="Y70">
        <f>AVERAGE(All_India_Index_Upto_April23__14[[#This Row],[Clothing]:[Personal care and effects]])</f>
        <v>117.80000000000001</v>
      </c>
      <c r="Z70">
        <v>115.5</v>
      </c>
      <c r="AA70" s="16" t="s">
        <v>67</v>
      </c>
      <c r="AB70">
        <v>117.3</v>
      </c>
      <c r="AC70" s="1">
        <f>AVERAGE(All_India_Index_Upto_April23__14[[#This Row],[Housing]:[Household goods and services]])</f>
        <v>117.3</v>
      </c>
      <c r="AD70">
        <v>114.8</v>
      </c>
      <c r="AE70">
        <v>113.7</v>
      </c>
      <c r="AF70">
        <f>AVERAGE(All_India_Index_Upto_April23__14[[#This Row],[Health]:[Recreation and amusement]])</f>
        <v>114.25</v>
      </c>
      <c r="AG70">
        <v>110.8</v>
      </c>
      <c r="AH70">
        <v>119</v>
      </c>
      <c r="AI70">
        <v>113.8</v>
      </c>
      <c r="AJ70">
        <v>120.1</v>
      </c>
    </row>
    <row r="71" spans="1:36" x14ac:dyDescent="0.25">
      <c r="A71" s="1" t="s">
        <v>30</v>
      </c>
      <c r="B71">
        <v>2014</v>
      </c>
      <c r="C71" s="1" t="s">
        <v>55</v>
      </c>
      <c r="D71" s="1">
        <f>VLOOKUP(All_India_Index_Upto_April23__14[[#This Row],[Month]],'Data cleaning'!$B$1:$C$13,2,FALSE)</f>
        <v>12</v>
      </c>
      <c r="E71" s="1" t="str">
        <f>All_India_Index_Upto_April23__14[[#This Row],[Year]]&amp;All_India_Index_Upto_April23__14[[#This Row],[month '#]]&amp;All_India_Index_Upto_April23__14[[#This Row],[Sector]]</f>
        <v>201412Rural</v>
      </c>
      <c r="F71">
        <v>122.4</v>
      </c>
      <c r="G71">
        <v>122.4</v>
      </c>
      <c r="H71">
        <v>121.8</v>
      </c>
      <c r="I71">
        <v>124.2</v>
      </c>
      <c r="J71">
        <v>110.2</v>
      </c>
      <c r="K71">
        <v>128.6</v>
      </c>
      <c r="L71">
        <v>140.30000000000001</v>
      </c>
      <c r="M71">
        <v>116.3</v>
      </c>
      <c r="N71">
        <v>102</v>
      </c>
      <c r="O71">
        <v>116</v>
      </c>
      <c r="P71">
        <v>117.3</v>
      </c>
      <c r="Q71">
        <v>124.8</v>
      </c>
      <c r="R71">
        <v>123.3</v>
      </c>
      <c r="S71">
        <f>AVERAGE(All_India_Index_Upto_April23__14[[#This Row],[Cereals and products]:[Food and beverages]])</f>
        <v>120.73846153846154</v>
      </c>
      <c r="T71">
        <v>121.7</v>
      </c>
      <c r="U71">
        <v>123.8</v>
      </c>
      <c r="V71">
        <v>120.6</v>
      </c>
      <c r="W71">
        <v>123.3</v>
      </c>
      <c r="X71">
        <v>109.4</v>
      </c>
      <c r="Y71">
        <f>AVERAGE(All_India_Index_Upto_April23__14[[#This Row],[Clothing]:[Personal care and effects]])</f>
        <v>119.27500000000001</v>
      </c>
      <c r="Z71">
        <v>117.4</v>
      </c>
      <c r="AA71" s="16" t="s">
        <v>32</v>
      </c>
      <c r="AB71">
        <v>118.2</v>
      </c>
      <c r="AC71" s="1">
        <f>AVERAGE(All_India_Index_Upto_April23__14[[#This Row],[Housing]:[Household goods and services]])</f>
        <v>118.2</v>
      </c>
      <c r="AD71">
        <v>116.2</v>
      </c>
      <c r="AE71">
        <v>113.3</v>
      </c>
      <c r="AF71">
        <f>AVERAGE(All_India_Index_Upto_April23__14[[#This Row],[Health]:[Recreation and amusement]])</f>
        <v>114.75</v>
      </c>
      <c r="AG71">
        <v>111.5</v>
      </c>
      <c r="AH71">
        <v>117.7</v>
      </c>
      <c r="AI71">
        <v>114.2</v>
      </c>
      <c r="AJ71">
        <v>120.3</v>
      </c>
    </row>
    <row r="72" spans="1:36" x14ac:dyDescent="0.25">
      <c r="A72" s="1" t="s">
        <v>33</v>
      </c>
      <c r="B72">
        <v>2014</v>
      </c>
      <c r="C72" s="1" t="s">
        <v>55</v>
      </c>
      <c r="D72" s="1">
        <f>VLOOKUP(All_India_Index_Upto_April23__14[[#This Row],[Month]],'Data cleaning'!$B$1:$C$13,2,FALSE)</f>
        <v>12</v>
      </c>
      <c r="E72" s="1" t="str">
        <f>All_India_Index_Upto_April23__14[[#This Row],[Year]]&amp;All_India_Index_Upto_April23__14[[#This Row],[month '#]]&amp;All_India_Index_Upto_April23__14[[#This Row],[Sector]]</f>
        <v>201412Urban</v>
      </c>
      <c r="F72">
        <v>124</v>
      </c>
      <c r="G72">
        <v>124.7</v>
      </c>
      <c r="H72">
        <v>126.3</v>
      </c>
      <c r="I72">
        <v>124.9</v>
      </c>
      <c r="J72">
        <v>103</v>
      </c>
      <c r="K72">
        <v>122.3</v>
      </c>
      <c r="L72">
        <v>141</v>
      </c>
      <c r="M72">
        <v>120.1</v>
      </c>
      <c r="N72">
        <v>97.8</v>
      </c>
      <c r="O72">
        <v>125.4</v>
      </c>
      <c r="P72">
        <v>116.1</v>
      </c>
      <c r="Q72">
        <v>127.6</v>
      </c>
      <c r="R72">
        <v>124</v>
      </c>
      <c r="S72">
        <f>AVERAGE(All_India_Index_Upto_April23__14[[#This Row],[Cereals and products]:[Food and beverages]])</f>
        <v>121.32307692307691</v>
      </c>
      <c r="T72">
        <v>126.4</v>
      </c>
      <c r="U72">
        <v>120.7</v>
      </c>
      <c r="V72">
        <v>115.8</v>
      </c>
      <c r="W72">
        <v>120</v>
      </c>
      <c r="X72">
        <v>110.4</v>
      </c>
      <c r="Y72">
        <f>AVERAGE(All_India_Index_Upto_April23__14[[#This Row],[Clothing]:[Personal care and effects]])</f>
        <v>116.72499999999999</v>
      </c>
      <c r="Z72">
        <v>113</v>
      </c>
      <c r="AA72" s="16" t="s">
        <v>68</v>
      </c>
      <c r="AB72">
        <v>116.8</v>
      </c>
      <c r="AC72" s="1">
        <f>AVERAGE(All_India_Index_Upto_April23__14[[#This Row],[Housing]:[Household goods and services]])</f>
        <v>116.8</v>
      </c>
      <c r="AD72">
        <v>113.2</v>
      </c>
      <c r="AE72">
        <v>114.3</v>
      </c>
      <c r="AF72">
        <f>AVERAGE(All_India_Index_Upto_April23__14[[#This Row],[Health]:[Recreation and amusement]])</f>
        <v>113.75</v>
      </c>
      <c r="AG72">
        <v>108.8</v>
      </c>
      <c r="AH72">
        <v>120.7</v>
      </c>
      <c r="AI72">
        <v>113.4</v>
      </c>
      <c r="AJ72">
        <v>118.4</v>
      </c>
    </row>
    <row r="73" spans="1:36" x14ac:dyDescent="0.25">
      <c r="A73" s="1" t="s">
        <v>35</v>
      </c>
      <c r="B73">
        <v>2014</v>
      </c>
      <c r="C73" s="1" t="s">
        <v>55</v>
      </c>
      <c r="D73" s="1">
        <f>VLOOKUP(All_India_Index_Upto_April23__14[[#This Row],[Month]],'Data cleaning'!$B$1:$C$13,2,FALSE)</f>
        <v>12</v>
      </c>
      <c r="E73" s="1" t="str">
        <f>All_India_Index_Upto_April23__14[[#This Row],[Year]]&amp;All_India_Index_Upto_April23__14[[#This Row],[month '#]]&amp;All_India_Index_Upto_April23__14[[#This Row],[Sector]]</f>
        <v>201412Rural+Urban</v>
      </c>
      <c r="F73">
        <v>122.9</v>
      </c>
      <c r="G73">
        <v>123.2</v>
      </c>
      <c r="H73">
        <v>123.5</v>
      </c>
      <c r="I73">
        <v>124.5</v>
      </c>
      <c r="J73">
        <v>107.6</v>
      </c>
      <c r="K73">
        <v>125.7</v>
      </c>
      <c r="L73">
        <v>140.5</v>
      </c>
      <c r="M73">
        <v>117.6</v>
      </c>
      <c r="N73">
        <v>100.6</v>
      </c>
      <c r="O73">
        <v>119.1</v>
      </c>
      <c r="P73">
        <v>116.8</v>
      </c>
      <c r="Q73">
        <v>126.1</v>
      </c>
      <c r="R73">
        <v>123.6</v>
      </c>
      <c r="S73">
        <f>AVERAGE(All_India_Index_Upto_April23__14[[#This Row],[Cereals and products]:[Food and beverages]])</f>
        <v>120.89999999999999</v>
      </c>
      <c r="T73">
        <v>123</v>
      </c>
      <c r="U73">
        <v>122.6</v>
      </c>
      <c r="V73">
        <v>118.6</v>
      </c>
      <c r="W73">
        <v>122</v>
      </c>
      <c r="X73">
        <v>109.8</v>
      </c>
      <c r="Y73">
        <f>AVERAGE(All_India_Index_Upto_April23__14[[#This Row],[Clothing]:[Personal care and effects]])</f>
        <v>118.25</v>
      </c>
      <c r="Z73">
        <v>115.7</v>
      </c>
      <c r="AA73" s="16" t="s">
        <v>68</v>
      </c>
      <c r="AB73">
        <v>117.5</v>
      </c>
      <c r="AC73" s="1">
        <f>AVERAGE(All_India_Index_Upto_April23__14[[#This Row],[Housing]:[Household goods and services]])</f>
        <v>117.5</v>
      </c>
      <c r="AD73">
        <v>115.1</v>
      </c>
      <c r="AE73">
        <v>113.9</v>
      </c>
      <c r="AF73">
        <f>AVERAGE(All_India_Index_Upto_April23__14[[#This Row],[Health]:[Recreation and amusement]])</f>
        <v>114.5</v>
      </c>
      <c r="AG73">
        <v>110.1</v>
      </c>
      <c r="AH73">
        <v>119.5</v>
      </c>
      <c r="AI73">
        <v>113.8</v>
      </c>
      <c r="AJ73">
        <v>119.4</v>
      </c>
    </row>
    <row r="74" spans="1:36" x14ac:dyDescent="0.25">
      <c r="A74" s="1" t="s">
        <v>30</v>
      </c>
      <c r="B74">
        <v>2015</v>
      </c>
      <c r="C74" s="1" t="s">
        <v>31</v>
      </c>
      <c r="D74" s="1">
        <f>VLOOKUP(All_India_Index_Upto_April23__14[[#This Row],[Month]],'Data cleaning'!$B$1:$C$13,2,FALSE)</f>
        <v>1</v>
      </c>
      <c r="E74" s="1" t="str">
        <f>All_India_Index_Upto_April23__14[[#This Row],[Year]]&amp;All_India_Index_Upto_April23__14[[#This Row],[month '#]]&amp;All_India_Index_Upto_April23__14[[#This Row],[Sector]]</f>
        <v>20151Rural</v>
      </c>
      <c r="F74">
        <v>123.1</v>
      </c>
      <c r="G74">
        <v>123.1</v>
      </c>
      <c r="H74">
        <v>122.1</v>
      </c>
      <c r="I74">
        <v>124.9</v>
      </c>
      <c r="J74">
        <v>111</v>
      </c>
      <c r="K74">
        <v>130.4</v>
      </c>
      <c r="L74">
        <v>132.30000000000001</v>
      </c>
      <c r="M74">
        <v>117.2</v>
      </c>
      <c r="N74">
        <v>100.5</v>
      </c>
      <c r="O74">
        <v>117.2</v>
      </c>
      <c r="P74">
        <v>117.9</v>
      </c>
      <c r="Q74">
        <v>125.6</v>
      </c>
      <c r="R74">
        <v>122.8</v>
      </c>
      <c r="S74">
        <f>AVERAGE(All_India_Index_Upto_April23__14[[#This Row],[Cereals and products]:[Food and beverages]])</f>
        <v>120.62307692307692</v>
      </c>
      <c r="T74">
        <v>122.7</v>
      </c>
      <c r="U74">
        <v>124.4</v>
      </c>
      <c r="V74">
        <v>121.6</v>
      </c>
      <c r="W74">
        <v>124</v>
      </c>
      <c r="X74">
        <v>110.2</v>
      </c>
      <c r="Y74">
        <f>AVERAGE(All_India_Index_Upto_April23__14[[#This Row],[Clothing]:[Personal care and effects]])</f>
        <v>120.05</v>
      </c>
      <c r="Z74">
        <v>118.4</v>
      </c>
      <c r="AA74" s="16" t="s">
        <v>32</v>
      </c>
      <c r="AB74">
        <v>118.9</v>
      </c>
      <c r="AC74" s="1">
        <f>AVERAGE(All_India_Index_Upto_April23__14[[#This Row],[Housing]:[Household goods and services]])</f>
        <v>118.9</v>
      </c>
      <c r="AD74">
        <v>116.6</v>
      </c>
      <c r="AE74">
        <v>114</v>
      </c>
      <c r="AF74">
        <f>AVERAGE(All_India_Index_Upto_April23__14[[#This Row],[Health]:[Recreation and amusement]])</f>
        <v>115.3</v>
      </c>
      <c r="AG74">
        <v>111</v>
      </c>
      <c r="AH74">
        <v>118.2</v>
      </c>
      <c r="AI74">
        <v>114.5</v>
      </c>
      <c r="AJ74">
        <v>120.3</v>
      </c>
    </row>
    <row r="75" spans="1:36" x14ac:dyDescent="0.25">
      <c r="A75" s="1" t="s">
        <v>33</v>
      </c>
      <c r="B75">
        <v>2015</v>
      </c>
      <c r="C75" s="1" t="s">
        <v>31</v>
      </c>
      <c r="D75" s="1">
        <f>VLOOKUP(All_India_Index_Upto_April23__14[[#This Row],[Month]],'Data cleaning'!$B$1:$C$13,2,FALSE)</f>
        <v>1</v>
      </c>
      <c r="E75" s="1" t="str">
        <f>All_India_Index_Upto_April23__14[[#This Row],[Year]]&amp;All_India_Index_Upto_April23__14[[#This Row],[month '#]]&amp;All_India_Index_Upto_April23__14[[#This Row],[Sector]]</f>
        <v>20151Urban</v>
      </c>
      <c r="F75">
        <v>124</v>
      </c>
      <c r="G75">
        <v>125.5</v>
      </c>
      <c r="H75">
        <v>126.6</v>
      </c>
      <c r="I75">
        <v>125.2</v>
      </c>
      <c r="J75">
        <v>104.3</v>
      </c>
      <c r="K75">
        <v>121.3</v>
      </c>
      <c r="L75">
        <v>134.4</v>
      </c>
      <c r="M75">
        <v>122.9</v>
      </c>
      <c r="N75">
        <v>96.1</v>
      </c>
      <c r="O75">
        <v>126.6</v>
      </c>
      <c r="P75">
        <v>116.5</v>
      </c>
      <c r="Q75">
        <v>128</v>
      </c>
      <c r="R75">
        <v>123.5</v>
      </c>
      <c r="S75">
        <f>AVERAGE(All_India_Index_Upto_April23__14[[#This Row],[Cereals and products]:[Food and beverages]])</f>
        <v>121.14615384615384</v>
      </c>
      <c r="T75">
        <v>127.4</v>
      </c>
      <c r="U75">
        <v>121</v>
      </c>
      <c r="V75">
        <v>116.1</v>
      </c>
      <c r="W75">
        <v>120.2</v>
      </c>
      <c r="X75">
        <v>111.4</v>
      </c>
      <c r="Y75">
        <f>AVERAGE(All_India_Index_Upto_April23__14[[#This Row],[Clothing]:[Personal care and effects]])</f>
        <v>117.17500000000001</v>
      </c>
      <c r="Z75">
        <v>113.4</v>
      </c>
      <c r="AA75" s="16" t="s">
        <v>69</v>
      </c>
      <c r="AB75">
        <v>117.2</v>
      </c>
      <c r="AC75" s="1">
        <f>AVERAGE(All_India_Index_Upto_April23__14[[#This Row],[Housing]:[Household goods and services]])</f>
        <v>117.2</v>
      </c>
      <c r="AD75">
        <v>113.7</v>
      </c>
      <c r="AE75">
        <v>114.6</v>
      </c>
      <c r="AF75">
        <f>AVERAGE(All_India_Index_Upto_April23__14[[#This Row],[Health]:[Recreation and amusement]])</f>
        <v>114.15</v>
      </c>
      <c r="AG75">
        <v>107.9</v>
      </c>
      <c r="AH75">
        <v>120.8</v>
      </c>
      <c r="AI75">
        <v>113.4</v>
      </c>
      <c r="AJ75">
        <v>118.5</v>
      </c>
    </row>
    <row r="76" spans="1:36" x14ac:dyDescent="0.25">
      <c r="A76" s="1" t="s">
        <v>35</v>
      </c>
      <c r="B76">
        <v>2015</v>
      </c>
      <c r="C76" s="1" t="s">
        <v>31</v>
      </c>
      <c r="D76" s="1">
        <f>VLOOKUP(All_India_Index_Upto_April23__14[[#This Row],[Month]],'Data cleaning'!$B$1:$C$13,2,FALSE)</f>
        <v>1</v>
      </c>
      <c r="E76" s="1" t="str">
        <f>All_India_Index_Upto_April23__14[[#This Row],[Year]]&amp;All_India_Index_Upto_April23__14[[#This Row],[month '#]]&amp;All_India_Index_Upto_April23__14[[#This Row],[Sector]]</f>
        <v>20151Rural+Urban</v>
      </c>
      <c r="F76">
        <v>123.4</v>
      </c>
      <c r="G76">
        <v>123.9</v>
      </c>
      <c r="H76">
        <v>123.8</v>
      </c>
      <c r="I76">
        <v>125</v>
      </c>
      <c r="J76">
        <v>108.5</v>
      </c>
      <c r="K76">
        <v>126.2</v>
      </c>
      <c r="L76">
        <v>133</v>
      </c>
      <c r="M76">
        <v>119.1</v>
      </c>
      <c r="N76">
        <v>99</v>
      </c>
      <c r="O76">
        <v>120.3</v>
      </c>
      <c r="P76">
        <v>117.3</v>
      </c>
      <c r="Q76">
        <v>126.7</v>
      </c>
      <c r="R76">
        <v>123.1</v>
      </c>
      <c r="S76">
        <f>AVERAGE(All_India_Index_Upto_April23__14[[#This Row],[Cereals and products]:[Food and beverages]])</f>
        <v>120.71538461538461</v>
      </c>
      <c r="T76">
        <v>124</v>
      </c>
      <c r="U76">
        <v>123.1</v>
      </c>
      <c r="V76">
        <v>119.3</v>
      </c>
      <c r="W76">
        <v>122.5</v>
      </c>
      <c r="X76">
        <v>110.7</v>
      </c>
      <c r="Y76">
        <f>AVERAGE(All_India_Index_Upto_April23__14[[#This Row],[Clothing]:[Personal care and effects]])</f>
        <v>118.89999999999999</v>
      </c>
      <c r="Z76">
        <v>116.5</v>
      </c>
      <c r="AA76" s="16" t="s">
        <v>69</v>
      </c>
      <c r="AB76">
        <v>118.1</v>
      </c>
      <c r="AC76" s="1">
        <f>AVERAGE(All_India_Index_Upto_April23__14[[#This Row],[Housing]:[Household goods and services]])</f>
        <v>118.1</v>
      </c>
      <c r="AD76">
        <v>115.5</v>
      </c>
      <c r="AE76">
        <v>114.3</v>
      </c>
      <c r="AF76">
        <f>AVERAGE(All_India_Index_Upto_April23__14[[#This Row],[Health]:[Recreation and amusement]])</f>
        <v>114.9</v>
      </c>
      <c r="AG76">
        <v>109.4</v>
      </c>
      <c r="AH76">
        <v>119.7</v>
      </c>
      <c r="AI76">
        <v>114</v>
      </c>
      <c r="AJ76">
        <v>119.5</v>
      </c>
    </row>
    <row r="77" spans="1:36" x14ac:dyDescent="0.25">
      <c r="A77" s="1" t="s">
        <v>30</v>
      </c>
      <c r="B77">
        <v>2015</v>
      </c>
      <c r="C77" s="1" t="s">
        <v>36</v>
      </c>
      <c r="D77" s="1">
        <f>VLOOKUP(All_India_Index_Upto_April23__14[[#This Row],[Month]],'Data cleaning'!$B$1:$C$13,2,FALSE)</f>
        <v>2</v>
      </c>
      <c r="E77" s="1" t="str">
        <f>All_India_Index_Upto_April23__14[[#This Row],[Year]]&amp;All_India_Index_Upto_April23__14[[#This Row],[month '#]]&amp;All_India_Index_Upto_April23__14[[#This Row],[Sector]]</f>
        <v>20152Rural</v>
      </c>
      <c r="F77">
        <v>123.4</v>
      </c>
      <c r="G77">
        <v>124.4</v>
      </c>
      <c r="H77">
        <v>122.1</v>
      </c>
      <c r="I77">
        <v>125.8</v>
      </c>
      <c r="J77">
        <v>111.5</v>
      </c>
      <c r="K77">
        <v>129.4</v>
      </c>
      <c r="L77">
        <v>128.19999999999999</v>
      </c>
      <c r="M77">
        <v>118.8</v>
      </c>
      <c r="N77">
        <v>100</v>
      </c>
      <c r="O77">
        <v>118.6</v>
      </c>
      <c r="P77">
        <v>118.8</v>
      </c>
      <c r="Q77">
        <v>126.8</v>
      </c>
      <c r="R77">
        <v>122.8</v>
      </c>
      <c r="S77">
        <f>AVERAGE(All_India_Index_Upto_April23__14[[#This Row],[Cereals and products]:[Food and beverages]])</f>
        <v>120.81538461538459</v>
      </c>
      <c r="T77">
        <v>124.2</v>
      </c>
      <c r="U77">
        <v>125.4</v>
      </c>
      <c r="V77">
        <v>122.7</v>
      </c>
      <c r="W77">
        <v>125</v>
      </c>
      <c r="X77">
        <v>110.8</v>
      </c>
      <c r="Y77">
        <f>AVERAGE(All_India_Index_Upto_April23__14[[#This Row],[Clothing]:[Personal care and effects]])</f>
        <v>120.97500000000001</v>
      </c>
      <c r="Z77">
        <v>120</v>
      </c>
      <c r="AA77" s="16" t="s">
        <v>32</v>
      </c>
      <c r="AB77">
        <v>119.6</v>
      </c>
      <c r="AC77" s="1">
        <f>AVERAGE(All_India_Index_Upto_April23__14[[#This Row],[Housing]:[Household goods and services]])</f>
        <v>119.6</v>
      </c>
      <c r="AD77">
        <v>117.7</v>
      </c>
      <c r="AE77">
        <v>114.8</v>
      </c>
      <c r="AF77">
        <f>AVERAGE(All_India_Index_Upto_April23__14[[#This Row],[Health]:[Recreation and amusement]])</f>
        <v>116.25</v>
      </c>
      <c r="AG77">
        <v>110.9</v>
      </c>
      <c r="AH77">
        <v>118.7</v>
      </c>
      <c r="AI77">
        <v>115</v>
      </c>
      <c r="AJ77">
        <v>120.6</v>
      </c>
    </row>
    <row r="78" spans="1:36" x14ac:dyDescent="0.25">
      <c r="A78" s="1" t="s">
        <v>33</v>
      </c>
      <c r="B78">
        <v>2015</v>
      </c>
      <c r="C78" s="1" t="s">
        <v>36</v>
      </c>
      <c r="D78" s="1">
        <f>VLOOKUP(All_India_Index_Upto_April23__14[[#This Row],[Month]],'Data cleaning'!$B$1:$C$13,2,FALSE)</f>
        <v>2</v>
      </c>
      <c r="E78" s="1" t="str">
        <f>All_India_Index_Upto_April23__14[[#This Row],[Year]]&amp;All_India_Index_Upto_April23__14[[#This Row],[month '#]]&amp;All_India_Index_Upto_April23__14[[#This Row],[Sector]]</f>
        <v>20152Urban</v>
      </c>
      <c r="F78">
        <v>124.3</v>
      </c>
      <c r="G78">
        <v>126.5</v>
      </c>
      <c r="H78">
        <v>119.5</v>
      </c>
      <c r="I78">
        <v>125.6</v>
      </c>
      <c r="J78">
        <v>104.9</v>
      </c>
      <c r="K78">
        <v>121.6</v>
      </c>
      <c r="L78">
        <v>131.80000000000001</v>
      </c>
      <c r="M78">
        <v>125.1</v>
      </c>
      <c r="N78">
        <v>95</v>
      </c>
      <c r="O78">
        <v>127.7</v>
      </c>
      <c r="P78">
        <v>116.8</v>
      </c>
      <c r="Q78">
        <v>128.6</v>
      </c>
      <c r="R78">
        <v>123.7</v>
      </c>
      <c r="S78">
        <f>AVERAGE(All_India_Index_Upto_April23__14[[#This Row],[Cereals and products]:[Food and beverages]])</f>
        <v>120.85384615384616</v>
      </c>
      <c r="T78">
        <v>128.1</v>
      </c>
      <c r="U78">
        <v>121.3</v>
      </c>
      <c r="V78">
        <v>116.5</v>
      </c>
      <c r="W78">
        <v>120.6</v>
      </c>
      <c r="X78">
        <v>111.7</v>
      </c>
      <c r="Y78">
        <f>AVERAGE(All_India_Index_Upto_April23__14[[#This Row],[Clothing]:[Personal care and effects]])</f>
        <v>117.52499999999999</v>
      </c>
      <c r="Z78">
        <v>114</v>
      </c>
      <c r="AA78" s="16" t="s">
        <v>70</v>
      </c>
      <c r="AB78">
        <v>117.7</v>
      </c>
      <c r="AC78" s="1">
        <f>AVERAGE(All_India_Index_Upto_April23__14[[#This Row],[Housing]:[Household goods and services]])</f>
        <v>117.7</v>
      </c>
      <c r="AD78">
        <v>114.1</v>
      </c>
      <c r="AE78">
        <v>114.9</v>
      </c>
      <c r="AF78">
        <f>AVERAGE(All_India_Index_Upto_April23__14[[#This Row],[Health]:[Recreation and amusement]])</f>
        <v>114.5</v>
      </c>
      <c r="AG78">
        <v>106.8</v>
      </c>
      <c r="AH78">
        <v>120.4</v>
      </c>
      <c r="AI78">
        <v>113.2</v>
      </c>
      <c r="AJ78">
        <v>118.7</v>
      </c>
    </row>
    <row r="79" spans="1:36" x14ac:dyDescent="0.25">
      <c r="A79" s="1" t="s">
        <v>35</v>
      </c>
      <c r="B79">
        <v>2015</v>
      </c>
      <c r="C79" s="1" t="s">
        <v>36</v>
      </c>
      <c r="D79" s="1">
        <f>VLOOKUP(All_India_Index_Upto_April23__14[[#This Row],[Month]],'Data cleaning'!$B$1:$C$13,2,FALSE)</f>
        <v>2</v>
      </c>
      <c r="E79" s="1" t="str">
        <f>All_India_Index_Upto_April23__14[[#This Row],[Year]]&amp;All_India_Index_Upto_April23__14[[#This Row],[month '#]]&amp;All_India_Index_Upto_April23__14[[#This Row],[Sector]]</f>
        <v>20152Rural+Urban</v>
      </c>
      <c r="F79">
        <v>123.7</v>
      </c>
      <c r="G79">
        <v>125.1</v>
      </c>
      <c r="H79">
        <v>121.1</v>
      </c>
      <c r="I79">
        <v>125.7</v>
      </c>
      <c r="J79">
        <v>109.1</v>
      </c>
      <c r="K79">
        <v>125.8</v>
      </c>
      <c r="L79">
        <v>129.4</v>
      </c>
      <c r="M79">
        <v>120.9</v>
      </c>
      <c r="N79">
        <v>98.3</v>
      </c>
      <c r="O79">
        <v>121.6</v>
      </c>
      <c r="P79">
        <v>118</v>
      </c>
      <c r="Q79">
        <v>127.6</v>
      </c>
      <c r="R79">
        <v>123.1</v>
      </c>
      <c r="S79">
        <f>AVERAGE(All_India_Index_Upto_April23__14[[#This Row],[Cereals and products]:[Food and beverages]])</f>
        <v>120.72307692307689</v>
      </c>
      <c r="T79">
        <v>125.2</v>
      </c>
      <c r="U79">
        <v>123.8</v>
      </c>
      <c r="V79">
        <v>120.1</v>
      </c>
      <c r="W79">
        <v>123.3</v>
      </c>
      <c r="X79">
        <v>111.2</v>
      </c>
      <c r="Y79">
        <f>AVERAGE(All_India_Index_Upto_April23__14[[#This Row],[Clothing]:[Personal care and effects]])</f>
        <v>119.6</v>
      </c>
      <c r="Z79">
        <v>117.7</v>
      </c>
      <c r="AA79" s="16" t="s">
        <v>70</v>
      </c>
      <c r="AB79">
        <v>118.7</v>
      </c>
      <c r="AC79" s="1">
        <f>AVERAGE(All_India_Index_Upto_April23__14[[#This Row],[Housing]:[Household goods and services]])</f>
        <v>118.7</v>
      </c>
      <c r="AD79">
        <v>116.3</v>
      </c>
      <c r="AE79">
        <v>114.9</v>
      </c>
      <c r="AF79">
        <f>AVERAGE(All_India_Index_Upto_April23__14[[#This Row],[Health]:[Recreation and amusement]])</f>
        <v>115.6</v>
      </c>
      <c r="AG79">
        <v>108.7</v>
      </c>
      <c r="AH79">
        <v>119.7</v>
      </c>
      <c r="AI79">
        <v>114.1</v>
      </c>
      <c r="AJ79">
        <v>119.7</v>
      </c>
    </row>
    <row r="80" spans="1:36" x14ac:dyDescent="0.25">
      <c r="A80" s="1" t="s">
        <v>30</v>
      </c>
      <c r="B80">
        <v>2015</v>
      </c>
      <c r="C80" s="1" t="s">
        <v>38</v>
      </c>
      <c r="D80" s="1">
        <f>VLOOKUP(All_India_Index_Upto_April23__14[[#This Row],[Month]],'Data cleaning'!$B$1:$C$13,2,FALSE)</f>
        <v>3</v>
      </c>
      <c r="E80" s="1" t="str">
        <f>All_India_Index_Upto_April23__14[[#This Row],[Year]]&amp;All_India_Index_Upto_April23__14[[#This Row],[month '#]]&amp;All_India_Index_Upto_April23__14[[#This Row],[Sector]]</f>
        <v>20153Rural</v>
      </c>
      <c r="F80">
        <v>123.3</v>
      </c>
      <c r="G80">
        <v>124.7</v>
      </c>
      <c r="H80">
        <v>118.9</v>
      </c>
      <c r="I80">
        <v>126</v>
      </c>
      <c r="J80">
        <v>111.8</v>
      </c>
      <c r="K80">
        <v>130.9</v>
      </c>
      <c r="L80">
        <v>128</v>
      </c>
      <c r="M80">
        <v>119.9</v>
      </c>
      <c r="N80">
        <v>98.9</v>
      </c>
      <c r="O80">
        <v>119.4</v>
      </c>
      <c r="P80">
        <v>118.9</v>
      </c>
      <c r="Q80">
        <v>127.7</v>
      </c>
      <c r="R80">
        <v>123.1</v>
      </c>
      <c r="S80">
        <f>AVERAGE(All_India_Index_Upto_April23__14[[#This Row],[Cereals and products]:[Food and beverages]])</f>
        <v>120.88461538461539</v>
      </c>
      <c r="T80">
        <v>124.7</v>
      </c>
      <c r="U80">
        <v>126</v>
      </c>
      <c r="V80">
        <v>122.9</v>
      </c>
      <c r="W80">
        <v>125.5</v>
      </c>
      <c r="X80">
        <v>110.8</v>
      </c>
      <c r="Y80">
        <f>AVERAGE(All_India_Index_Upto_April23__14[[#This Row],[Clothing]:[Personal care and effects]])</f>
        <v>121.3</v>
      </c>
      <c r="Z80">
        <v>120.6</v>
      </c>
      <c r="AA80" s="16" t="s">
        <v>32</v>
      </c>
      <c r="AB80">
        <v>120.2</v>
      </c>
      <c r="AC80" s="1">
        <f>AVERAGE(All_India_Index_Upto_April23__14[[#This Row],[Housing]:[Household goods and services]])</f>
        <v>120.2</v>
      </c>
      <c r="AD80">
        <v>118.2</v>
      </c>
      <c r="AE80">
        <v>115.5</v>
      </c>
      <c r="AF80">
        <f>AVERAGE(All_India_Index_Upto_April23__14[[#This Row],[Health]:[Recreation and amusement]])</f>
        <v>116.85</v>
      </c>
      <c r="AG80">
        <v>111.6</v>
      </c>
      <c r="AH80">
        <v>119.4</v>
      </c>
      <c r="AI80">
        <v>115.5</v>
      </c>
      <c r="AJ80">
        <v>121.1</v>
      </c>
    </row>
    <row r="81" spans="1:36" x14ac:dyDescent="0.25">
      <c r="A81" s="1" t="s">
        <v>33</v>
      </c>
      <c r="B81">
        <v>2015</v>
      </c>
      <c r="C81" s="1" t="s">
        <v>38</v>
      </c>
      <c r="D81" s="1">
        <f>VLOOKUP(All_India_Index_Upto_April23__14[[#This Row],[Month]],'Data cleaning'!$B$1:$C$13,2,FALSE)</f>
        <v>3</v>
      </c>
      <c r="E81" s="1" t="str">
        <f>All_India_Index_Upto_April23__14[[#This Row],[Year]]&amp;All_India_Index_Upto_April23__14[[#This Row],[month '#]]&amp;All_India_Index_Upto_April23__14[[#This Row],[Sector]]</f>
        <v>20153Urban</v>
      </c>
      <c r="F81">
        <v>124</v>
      </c>
      <c r="G81">
        <v>126.7</v>
      </c>
      <c r="H81">
        <v>113.5</v>
      </c>
      <c r="I81">
        <v>125.9</v>
      </c>
      <c r="J81">
        <v>104.8</v>
      </c>
      <c r="K81">
        <v>123.8</v>
      </c>
      <c r="L81">
        <v>131.4</v>
      </c>
      <c r="M81">
        <v>127.2</v>
      </c>
      <c r="N81">
        <v>93.2</v>
      </c>
      <c r="O81">
        <v>127.4</v>
      </c>
      <c r="P81">
        <v>117</v>
      </c>
      <c r="Q81">
        <v>129.19999999999999</v>
      </c>
      <c r="R81">
        <v>123.9</v>
      </c>
      <c r="S81">
        <f>AVERAGE(All_India_Index_Upto_April23__14[[#This Row],[Cereals and products]:[Food and beverages]])</f>
        <v>120.61538461538463</v>
      </c>
      <c r="T81">
        <v>128.80000000000001</v>
      </c>
      <c r="U81">
        <v>121.7</v>
      </c>
      <c r="V81">
        <v>116.9</v>
      </c>
      <c r="W81">
        <v>120.9</v>
      </c>
      <c r="X81">
        <v>111.3</v>
      </c>
      <c r="Y81">
        <f>AVERAGE(All_India_Index_Upto_April23__14[[#This Row],[Clothing]:[Personal care and effects]])</f>
        <v>117.7</v>
      </c>
      <c r="Z81">
        <v>114.4</v>
      </c>
      <c r="AA81" s="16" t="s">
        <v>71</v>
      </c>
      <c r="AB81">
        <v>118</v>
      </c>
      <c r="AC81" s="1">
        <f>AVERAGE(All_India_Index_Upto_April23__14[[#This Row],[Housing]:[Household goods and services]])</f>
        <v>118</v>
      </c>
      <c r="AD81">
        <v>114.3</v>
      </c>
      <c r="AE81">
        <v>115.4</v>
      </c>
      <c r="AF81">
        <f>AVERAGE(All_India_Index_Upto_April23__14[[#This Row],[Health]:[Recreation and amusement]])</f>
        <v>114.85</v>
      </c>
      <c r="AG81">
        <v>108.4</v>
      </c>
      <c r="AH81">
        <v>120.6</v>
      </c>
      <c r="AI81">
        <v>113.8</v>
      </c>
      <c r="AJ81">
        <v>119.1</v>
      </c>
    </row>
    <row r="82" spans="1:36" x14ac:dyDescent="0.25">
      <c r="A82" s="1" t="s">
        <v>35</v>
      </c>
      <c r="B82">
        <v>2015</v>
      </c>
      <c r="C82" s="1" t="s">
        <v>38</v>
      </c>
      <c r="D82" s="1">
        <f>VLOOKUP(All_India_Index_Upto_April23__14[[#This Row],[Month]],'Data cleaning'!$B$1:$C$13,2,FALSE)</f>
        <v>3</v>
      </c>
      <c r="E82" s="1" t="str">
        <f>All_India_Index_Upto_April23__14[[#This Row],[Year]]&amp;All_India_Index_Upto_April23__14[[#This Row],[month '#]]&amp;All_India_Index_Upto_April23__14[[#This Row],[Sector]]</f>
        <v>20153Rural+Urban</v>
      </c>
      <c r="F82">
        <v>123.5</v>
      </c>
      <c r="G82">
        <v>125.4</v>
      </c>
      <c r="H82">
        <v>116.8</v>
      </c>
      <c r="I82">
        <v>126</v>
      </c>
      <c r="J82">
        <v>109.2</v>
      </c>
      <c r="K82">
        <v>127.6</v>
      </c>
      <c r="L82">
        <v>129.19999999999999</v>
      </c>
      <c r="M82">
        <v>122.4</v>
      </c>
      <c r="N82">
        <v>97</v>
      </c>
      <c r="O82">
        <v>122.1</v>
      </c>
      <c r="P82">
        <v>118.1</v>
      </c>
      <c r="Q82">
        <v>128.4</v>
      </c>
      <c r="R82">
        <v>123.4</v>
      </c>
      <c r="S82">
        <f>AVERAGE(All_India_Index_Upto_April23__14[[#This Row],[Cereals and products]:[Food and beverages]])</f>
        <v>120.69999999999999</v>
      </c>
      <c r="T82">
        <v>125.8</v>
      </c>
      <c r="U82">
        <v>124.3</v>
      </c>
      <c r="V82">
        <v>120.4</v>
      </c>
      <c r="W82">
        <v>123.7</v>
      </c>
      <c r="X82">
        <v>111</v>
      </c>
      <c r="Y82">
        <f>AVERAGE(All_India_Index_Upto_April23__14[[#This Row],[Clothing]:[Personal care and effects]])</f>
        <v>119.85</v>
      </c>
      <c r="Z82">
        <v>118.3</v>
      </c>
      <c r="AA82" s="16" t="s">
        <v>71</v>
      </c>
      <c r="AB82">
        <v>119.2</v>
      </c>
      <c r="AC82" s="1">
        <f>AVERAGE(All_India_Index_Upto_April23__14[[#This Row],[Housing]:[Household goods and services]])</f>
        <v>119.2</v>
      </c>
      <c r="AD82">
        <v>116.7</v>
      </c>
      <c r="AE82">
        <v>115.4</v>
      </c>
      <c r="AF82">
        <f>AVERAGE(All_India_Index_Upto_April23__14[[#This Row],[Health]:[Recreation and amusement]])</f>
        <v>116.05000000000001</v>
      </c>
      <c r="AG82">
        <v>109.9</v>
      </c>
      <c r="AH82">
        <v>120.1</v>
      </c>
      <c r="AI82">
        <v>114.7</v>
      </c>
      <c r="AJ82">
        <v>120.2</v>
      </c>
    </row>
    <row r="83" spans="1:36" x14ac:dyDescent="0.25">
      <c r="A83" s="1" t="s">
        <v>30</v>
      </c>
      <c r="B83">
        <v>2015</v>
      </c>
      <c r="C83" s="1" t="s">
        <v>39</v>
      </c>
      <c r="D83" s="1">
        <f>VLOOKUP(All_India_Index_Upto_April23__14[[#This Row],[Month]],'Data cleaning'!$B$1:$C$13,2,FALSE)</f>
        <v>4</v>
      </c>
      <c r="E83" s="1" t="str">
        <f>All_India_Index_Upto_April23__14[[#This Row],[Year]]&amp;All_India_Index_Upto_April23__14[[#This Row],[month '#]]&amp;All_India_Index_Upto_April23__14[[#This Row],[Sector]]</f>
        <v>20154Rural</v>
      </c>
      <c r="F83">
        <v>123.3</v>
      </c>
      <c r="G83">
        <v>125.5</v>
      </c>
      <c r="H83">
        <v>117.2</v>
      </c>
      <c r="I83">
        <v>126.8</v>
      </c>
      <c r="J83">
        <v>111.9</v>
      </c>
      <c r="K83">
        <v>134.19999999999999</v>
      </c>
      <c r="L83">
        <v>127.5</v>
      </c>
      <c r="M83">
        <v>121.5</v>
      </c>
      <c r="N83">
        <v>97.8</v>
      </c>
      <c r="O83">
        <v>119.8</v>
      </c>
      <c r="P83">
        <v>119.4</v>
      </c>
      <c r="Q83">
        <v>128.69999999999999</v>
      </c>
      <c r="R83">
        <v>123.6</v>
      </c>
      <c r="S83">
        <f>AVERAGE(All_India_Index_Upto_April23__14[[#This Row],[Cereals and products]:[Food and beverages]])</f>
        <v>121.32307692307693</v>
      </c>
      <c r="T83">
        <v>125.7</v>
      </c>
      <c r="U83">
        <v>126.4</v>
      </c>
      <c r="V83">
        <v>123.3</v>
      </c>
      <c r="W83">
        <v>126</v>
      </c>
      <c r="X83">
        <v>111.6</v>
      </c>
      <c r="Y83">
        <f>AVERAGE(All_India_Index_Upto_April23__14[[#This Row],[Clothing]:[Personal care and effects]])</f>
        <v>121.82499999999999</v>
      </c>
      <c r="Z83">
        <v>121.2</v>
      </c>
      <c r="AA83" s="16" t="s">
        <v>32</v>
      </c>
      <c r="AB83">
        <v>120.9</v>
      </c>
      <c r="AC83" s="1">
        <f>AVERAGE(All_India_Index_Upto_April23__14[[#This Row],[Housing]:[Household goods and services]])</f>
        <v>120.9</v>
      </c>
      <c r="AD83">
        <v>118.6</v>
      </c>
      <c r="AE83">
        <v>116.2</v>
      </c>
      <c r="AF83">
        <f>AVERAGE(All_India_Index_Upto_April23__14[[#This Row],[Health]:[Recreation and amusement]])</f>
        <v>117.4</v>
      </c>
      <c r="AG83">
        <v>111.9</v>
      </c>
      <c r="AH83">
        <v>119.9</v>
      </c>
      <c r="AI83">
        <v>116</v>
      </c>
      <c r="AJ83">
        <v>121.5</v>
      </c>
    </row>
    <row r="84" spans="1:36" x14ac:dyDescent="0.25">
      <c r="A84" s="1" t="s">
        <v>33</v>
      </c>
      <c r="B84">
        <v>2015</v>
      </c>
      <c r="C84" s="1" t="s">
        <v>39</v>
      </c>
      <c r="D84" s="1">
        <f>VLOOKUP(All_India_Index_Upto_April23__14[[#This Row],[Month]],'Data cleaning'!$B$1:$C$13,2,FALSE)</f>
        <v>4</v>
      </c>
      <c r="E84" s="1" t="str">
        <f>All_India_Index_Upto_April23__14[[#This Row],[Year]]&amp;All_India_Index_Upto_April23__14[[#This Row],[month '#]]&amp;All_India_Index_Upto_April23__14[[#This Row],[Sector]]</f>
        <v>20154Urban</v>
      </c>
      <c r="F84">
        <v>123.8</v>
      </c>
      <c r="G84">
        <v>128.19999999999999</v>
      </c>
      <c r="H84">
        <v>110</v>
      </c>
      <c r="I84">
        <v>126.3</v>
      </c>
      <c r="J84">
        <v>104.5</v>
      </c>
      <c r="K84">
        <v>130.6</v>
      </c>
      <c r="L84">
        <v>130.80000000000001</v>
      </c>
      <c r="M84">
        <v>131.30000000000001</v>
      </c>
      <c r="N84">
        <v>91.6</v>
      </c>
      <c r="O84">
        <v>127.7</v>
      </c>
      <c r="P84">
        <v>117.2</v>
      </c>
      <c r="Q84">
        <v>129.5</v>
      </c>
      <c r="R84">
        <v>124.6</v>
      </c>
      <c r="S84">
        <f>AVERAGE(All_India_Index_Upto_April23__14[[#This Row],[Cereals and products]:[Food and beverages]])</f>
        <v>121.23846153846154</v>
      </c>
      <c r="T84">
        <v>130.1</v>
      </c>
      <c r="U84">
        <v>122.1</v>
      </c>
      <c r="V84">
        <v>117.2</v>
      </c>
      <c r="W84">
        <v>121.3</v>
      </c>
      <c r="X84">
        <v>111.8</v>
      </c>
      <c r="Y84">
        <f>AVERAGE(All_India_Index_Upto_April23__14[[#This Row],[Clothing]:[Personal care and effects]])</f>
        <v>118.10000000000001</v>
      </c>
      <c r="Z84">
        <v>114.7</v>
      </c>
      <c r="AA84" s="16" t="s">
        <v>72</v>
      </c>
      <c r="AB84">
        <v>118.4</v>
      </c>
      <c r="AC84" s="1">
        <f>AVERAGE(All_India_Index_Upto_April23__14[[#This Row],[Housing]:[Household goods and services]])</f>
        <v>118.4</v>
      </c>
      <c r="AD84">
        <v>114.6</v>
      </c>
      <c r="AE84">
        <v>115.6</v>
      </c>
      <c r="AF84">
        <f>AVERAGE(All_India_Index_Upto_April23__14[[#This Row],[Health]:[Recreation and amusement]])</f>
        <v>115.1</v>
      </c>
      <c r="AG84">
        <v>108.4</v>
      </c>
      <c r="AH84">
        <v>121.7</v>
      </c>
      <c r="AI84">
        <v>114.2</v>
      </c>
      <c r="AJ84">
        <v>119.7</v>
      </c>
    </row>
    <row r="85" spans="1:36" x14ac:dyDescent="0.25">
      <c r="A85" s="1" t="s">
        <v>35</v>
      </c>
      <c r="B85">
        <v>2015</v>
      </c>
      <c r="C85" s="1" t="s">
        <v>39</v>
      </c>
      <c r="D85" s="1">
        <f>VLOOKUP(All_India_Index_Upto_April23__14[[#This Row],[Month]],'Data cleaning'!$B$1:$C$13,2,FALSE)</f>
        <v>4</v>
      </c>
      <c r="E85" s="1" t="str">
        <f>All_India_Index_Upto_April23__14[[#This Row],[Year]]&amp;All_India_Index_Upto_April23__14[[#This Row],[month '#]]&amp;All_India_Index_Upto_April23__14[[#This Row],[Sector]]</f>
        <v>20154Rural+Urban</v>
      </c>
      <c r="F85">
        <v>123.5</v>
      </c>
      <c r="G85">
        <v>126.4</v>
      </c>
      <c r="H85">
        <v>114.4</v>
      </c>
      <c r="I85">
        <v>126.6</v>
      </c>
      <c r="J85">
        <v>109.2</v>
      </c>
      <c r="K85">
        <v>132.5</v>
      </c>
      <c r="L85">
        <v>128.6</v>
      </c>
      <c r="M85">
        <v>124.8</v>
      </c>
      <c r="N85">
        <v>95.7</v>
      </c>
      <c r="O85">
        <v>122.4</v>
      </c>
      <c r="P85">
        <v>118.5</v>
      </c>
      <c r="Q85">
        <v>129.1</v>
      </c>
      <c r="R85">
        <v>124</v>
      </c>
      <c r="S85">
        <f>AVERAGE(All_India_Index_Upto_April23__14[[#This Row],[Cereals and products]:[Food and beverages]])</f>
        <v>121.20769230769231</v>
      </c>
      <c r="T85">
        <v>126.9</v>
      </c>
      <c r="U85">
        <v>124.7</v>
      </c>
      <c r="V85">
        <v>120.8</v>
      </c>
      <c r="W85">
        <v>124.1</v>
      </c>
      <c r="X85">
        <v>111.7</v>
      </c>
      <c r="Y85">
        <f>AVERAGE(All_India_Index_Upto_April23__14[[#This Row],[Clothing]:[Personal care and effects]])</f>
        <v>120.325</v>
      </c>
      <c r="Z85">
        <v>118.7</v>
      </c>
      <c r="AA85" s="16" t="s">
        <v>72</v>
      </c>
      <c r="AB85">
        <v>119.7</v>
      </c>
      <c r="AC85" s="1">
        <f>AVERAGE(All_India_Index_Upto_April23__14[[#This Row],[Housing]:[Household goods and services]])</f>
        <v>119.7</v>
      </c>
      <c r="AD85">
        <v>117.1</v>
      </c>
      <c r="AE85">
        <v>115.9</v>
      </c>
      <c r="AF85">
        <f>AVERAGE(All_India_Index_Upto_April23__14[[#This Row],[Health]:[Recreation and amusement]])</f>
        <v>116.5</v>
      </c>
      <c r="AG85">
        <v>110.1</v>
      </c>
      <c r="AH85">
        <v>121</v>
      </c>
      <c r="AI85">
        <v>115.1</v>
      </c>
      <c r="AJ85">
        <v>120.7</v>
      </c>
    </row>
    <row r="86" spans="1:36" x14ac:dyDescent="0.25">
      <c r="A86" s="1" t="s">
        <v>30</v>
      </c>
      <c r="B86">
        <v>2015</v>
      </c>
      <c r="C86" s="1" t="s">
        <v>41</v>
      </c>
      <c r="D86" s="1">
        <f>VLOOKUP(All_India_Index_Upto_April23__14[[#This Row],[Month]],'Data cleaning'!$B$1:$C$13,2,FALSE)</f>
        <v>5</v>
      </c>
      <c r="E86" s="1" t="str">
        <f>All_India_Index_Upto_April23__14[[#This Row],[Year]]&amp;All_India_Index_Upto_April23__14[[#This Row],[month '#]]&amp;All_India_Index_Upto_April23__14[[#This Row],[Sector]]</f>
        <v>20155Rural</v>
      </c>
      <c r="F86">
        <v>123.5</v>
      </c>
      <c r="G86">
        <v>127.1</v>
      </c>
      <c r="H86">
        <v>117.3</v>
      </c>
      <c r="I86">
        <v>127.7</v>
      </c>
      <c r="J86">
        <v>112.5</v>
      </c>
      <c r="K86">
        <v>134.1</v>
      </c>
      <c r="L86">
        <v>128.5</v>
      </c>
      <c r="M86">
        <v>124.3</v>
      </c>
      <c r="N86">
        <v>97.6</v>
      </c>
      <c r="O86">
        <v>120.7</v>
      </c>
      <c r="P86">
        <v>120.2</v>
      </c>
      <c r="Q86">
        <v>129.80000000000001</v>
      </c>
      <c r="R86">
        <v>124.4</v>
      </c>
      <c r="S86">
        <f>AVERAGE(All_India_Index_Upto_April23__14[[#This Row],[Cereals and products]:[Food and beverages]])</f>
        <v>122.13076923076923</v>
      </c>
      <c r="T86">
        <v>126.7</v>
      </c>
      <c r="U86">
        <v>127.3</v>
      </c>
      <c r="V86">
        <v>124.1</v>
      </c>
      <c r="W86">
        <v>126.8</v>
      </c>
      <c r="X86">
        <v>112.3</v>
      </c>
      <c r="Y86">
        <f>AVERAGE(All_India_Index_Upto_April23__14[[#This Row],[Clothing]:[Personal care and effects]])</f>
        <v>122.625</v>
      </c>
      <c r="Z86">
        <v>121.9</v>
      </c>
      <c r="AA86" s="16" t="s">
        <v>32</v>
      </c>
      <c r="AB86">
        <v>121.5</v>
      </c>
      <c r="AC86" s="1">
        <f>AVERAGE(All_India_Index_Upto_April23__14[[#This Row],[Housing]:[Household goods and services]])</f>
        <v>121.5</v>
      </c>
      <c r="AD86">
        <v>119.4</v>
      </c>
      <c r="AE86">
        <v>116.7</v>
      </c>
      <c r="AF86">
        <f>AVERAGE(All_India_Index_Upto_April23__14[[#This Row],[Health]:[Recreation and amusement]])</f>
        <v>118.05000000000001</v>
      </c>
      <c r="AG86">
        <v>113.3</v>
      </c>
      <c r="AH86">
        <v>120.5</v>
      </c>
      <c r="AI86">
        <v>116.9</v>
      </c>
      <c r="AJ86">
        <v>122.4</v>
      </c>
    </row>
    <row r="87" spans="1:36" x14ac:dyDescent="0.25">
      <c r="A87" s="1" t="s">
        <v>33</v>
      </c>
      <c r="B87">
        <v>2015</v>
      </c>
      <c r="C87" s="1" t="s">
        <v>41</v>
      </c>
      <c r="D87" s="1">
        <f>VLOOKUP(All_India_Index_Upto_April23__14[[#This Row],[Month]],'Data cleaning'!$B$1:$C$13,2,FALSE)</f>
        <v>5</v>
      </c>
      <c r="E87" s="1" t="str">
        <f>All_India_Index_Upto_April23__14[[#This Row],[Year]]&amp;All_India_Index_Upto_April23__14[[#This Row],[month '#]]&amp;All_India_Index_Upto_April23__14[[#This Row],[Sector]]</f>
        <v>20155Urban</v>
      </c>
      <c r="F87">
        <v>123.8</v>
      </c>
      <c r="G87">
        <v>129.69999999999999</v>
      </c>
      <c r="H87">
        <v>111.3</v>
      </c>
      <c r="I87">
        <v>126.6</v>
      </c>
      <c r="J87">
        <v>105.2</v>
      </c>
      <c r="K87">
        <v>130.80000000000001</v>
      </c>
      <c r="L87">
        <v>135.6</v>
      </c>
      <c r="M87">
        <v>142.6</v>
      </c>
      <c r="N87">
        <v>90.8</v>
      </c>
      <c r="O87">
        <v>128.80000000000001</v>
      </c>
      <c r="P87">
        <v>117.7</v>
      </c>
      <c r="Q87">
        <v>129.9</v>
      </c>
      <c r="R87">
        <v>126.1</v>
      </c>
      <c r="S87">
        <f>AVERAGE(All_India_Index_Upto_April23__14[[#This Row],[Cereals and products]:[Food and beverages]])</f>
        <v>122.9923076923077</v>
      </c>
      <c r="T87">
        <v>131.30000000000001</v>
      </c>
      <c r="U87">
        <v>122.4</v>
      </c>
      <c r="V87">
        <v>117.4</v>
      </c>
      <c r="W87">
        <v>121.6</v>
      </c>
      <c r="X87">
        <v>112.4</v>
      </c>
      <c r="Y87">
        <f>AVERAGE(All_India_Index_Upto_April23__14[[#This Row],[Clothing]:[Personal care and effects]])</f>
        <v>118.44999999999999</v>
      </c>
      <c r="Z87">
        <v>114.9</v>
      </c>
      <c r="AA87" s="16" t="s">
        <v>73</v>
      </c>
      <c r="AB87">
        <v>118.7</v>
      </c>
      <c r="AC87" s="1">
        <f>AVERAGE(All_India_Index_Upto_April23__14[[#This Row],[Housing]:[Household goods and services]])</f>
        <v>118.7</v>
      </c>
      <c r="AD87">
        <v>114.9</v>
      </c>
      <c r="AE87">
        <v>116</v>
      </c>
      <c r="AF87">
        <f>AVERAGE(All_India_Index_Upto_April23__14[[#This Row],[Health]:[Recreation and amusement]])</f>
        <v>115.45</v>
      </c>
      <c r="AG87">
        <v>110.8</v>
      </c>
      <c r="AH87">
        <v>122</v>
      </c>
      <c r="AI87">
        <v>115.2</v>
      </c>
      <c r="AJ87">
        <v>120.7</v>
      </c>
    </row>
    <row r="88" spans="1:36" x14ac:dyDescent="0.25">
      <c r="A88" s="1" t="s">
        <v>35</v>
      </c>
      <c r="B88">
        <v>2015</v>
      </c>
      <c r="C88" s="1" t="s">
        <v>41</v>
      </c>
      <c r="D88" s="1">
        <f>VLOOKUP(All_India_Index_Upto_April23__14[[#This Row],[Month]],'Data cleaning'!$B$1:$C$13,2,FALSE)</f>
        <v>5</v>
      </c>
      <c r="E88" s="1" t="str">
        <f>All_India_Index_Upto_April23__14[[#This Row],[Year]]&amp;All_India_Index_Upto_April23__14[[#This Row],[month '#]]&amp;All_India_Index_Upto_April23__14[[#This Row],[Sector]]</f>
        <v>20155Rural+Urban</v>
      </c>
      <c r="F88">
        <v>123.6</v>
      </c>
      <c r="G88">
        <v>128</v>
      </c>
      <c r="H88">
        <v>115</v>
      </c>
      <c r="I88">
        <v>127.3</v>
      </c>
      <c r="J88">
        <v>109.8</v>
      </c>
      <c r="K88">
        <v>132.6</v>
      </c>
      <c r="L88">
        <v>130.9</v>
      </c>
      <c r="M88">
        <v>130.5</v>
      </c>
      <c r="N88">
        <v>95.3</v>
      </c>
      <c r="O88">
        <v>123.4</v>
      </c>
      <c r="P88">
        <v>119.2</v>
      </c>
      <c r="Q88">
        <v>129.80000000000001</v>
      </c>
      <c r="R88">
        <v>125</v>
      </c>
      <c r="S88">
        <f>AVERAGE(All_India_Index_Upto_April23__14[[#This Row],[Cereals and products]:[Food and beverages]])</f>
        <v>122.33846153846154</v>
      </c>
      <c r="T88">
        <v>127.9</v>
      </c>
      <c r="U88">
        <v>125.4</v>
      </c>
      <c r="V88">
        <v>121.3</v>
      </c>
      <c r="W88">
        <v>124.7</v>
      </c>
      <c r="X88">
        <v>112.3</v>
      </c>
      <c r="Y88">
        <f>AVERAGE(All_India_Index_Upto_April23__14[[#This Row],[Clothing]:[Personal care and effects]])</f>
        <v>120.925</v>
      </c>
      <c r="Z88">
        <v>119.2</v>
      </c>
      <c r="AA88" s="16" t="s">
        <v>73</v>
      </c>
      <c r="AB88">
        <v>120.2</v>
      </c>
      <c r="AC88" s="1">
        <f>AVERAGE(All_India_Index_Upto_April23__14[[#This Row],[Housing]:[Household goods and services]])</f>
        <v>120.2</v>
      </c>
      <c r="AD88">
        <v>117.7</v>
      </c>
      <c r="AE88">
        <v>116.3</v>
      </c>
      <c r="AF88">
        <f>AVERAGE(All_India_Index_Upto_April23__14[[#This Row],[Health]:[Recreation and amusement]])</f>
        <v>117</v>
      </c>
      <c r="AG88">
        <v>112</v>
      </c>
      <c r="AH88">
        <v>121.4</v>
      </c>
      <c r="AI88">
        <v>116.1</v>
      </c>
      <c r="AJ88">
        <v>121.6</v>
      </c>
    </row>
    <row r="89" spans="1:36" x14ac:dyDescent="0.25">
      <c r="A89" s="1" t="s">
        <v>30</v>
      </c>
      <c r="B89">
        <v>2015</v>
      </c>
      <c r="C89" s="1" t="s">
        <v>42</v>
      </c>
      <c r="D89" s="1">
        <f>VLOOKUP(All_India_Index_Upto_April23__14[[#This Row],[Month]],'Data cleaning'!$B$1:$C$13,2,FALSE)</f>
        <v>6</v>
      </c>
      <c r="E89" s="1" t="str">
        <f>All_India_Index_Upto_April23__14[[#This Row],[Year]]&amp;All_India_Index_Upto_April23__14[[#This Row],[month '#]]&amp;All_India_Index_Upto_April23__14[[#This Row],[Sector]]</f>
        <v>20156Rural</v>
      </c>
      <c r="F89">
        <v>124.1</v>
      </c>
      <c r="G89">
        <v>130.4</v>
      </c>
      <c r="H89">
        <v>122.1</v>
      </c>
      <c r="I89">
        <v>128.69999999999999</v>
      </c>
      <c r="J89">
        <v>114.1</v>
      </c>
      <c r="K89">
        <v>133.19999999999999</v>
      </c>
      <c r="L89">
        <v>135.19999999999999</v>
      </c>
      <c r="M89">
        <v>131.9</v>
      </c>
      <c r="N89">
        <v>96.3</v>
      </c>
      <c r="O89">
        <v>123</v>
      </c>
      <c r="P89">
        <v>121.1</v>
      </c>
      <c r="Q89">
        <v>131.19999999999999</v>
      </c>
      <c r="R89">
        <v>126.6</v>
      </c>
      <c r="S89">
        <f>AVERAGE(All_India_Index_Upto_April23__14[[#This Row],[Cereals and products]:[Food and beverages]])</f>
        <v>124.45384615384614</v>
      </c>
      <c r="T89">
        <v>128.19999999999999</v>
      </c>
      <c r="U89">
        <v>128.4</v>
      </c>
      <c r="V89">
        <v>125.1</v>
      </c>
      <c r="W89">
        <v>128</v>
      </c>
      <c r="X89">
        <v>113</v>
      </c>
      <c r="Y89">
        <f>AVERAGE(All_India_Index_Upto_April23__14[[#This Row],[Clothing]:[Personal care and effects]])</f>
        <v>123.625</v>
      </c>
      <c r="Z89">
        <v>122.6</v>
      </c>
      <c r="AA89" s="16" t="s">
        <v>32</v>
      </c>
      <c r="AB89">
        <v>122.8</v>
      </c>
      <c r="AC89" s="1">
        <f>AVERAGE(All_India_Index_Upto_April23__14[[#This Row],[Housing]:[Household goods and services]])</f>
        <v>122.8</v>
      </c>
      <c r="AD89">
        <v>120.4</v>
      </c>
      <c r="AE89">
        <v>117.9</v>
      </c>
      <c r="AF89">
        <f>AVERAGE(All_India_Index_Upto_April23__14[[#This Row],[Health]:[Recreation and amusement]])</f>
        <v>119.15</v>
      </c>
      <c r="AG89">
        <v>114.2</v>
      </c>
      <c r="AH89">
        <v>122</v>
      </c>
      <c r="AI89">
        <v>117.9</v>
      </c>
      <c r="AJ89">
        <v>124.1</v>
      </c>
    </row>
    <row r="90" spans="1:36" x14ac:dyDescent="0.25">
      <c r="A90" s="1" t="s">
        <v>33</v>
      </c>
      <c r="B90">
        <v>2015</v>
      </c>
      <c r="C90" s="1" t="s">
        <v>42</v>
      </c>
      <c r="D90" s="1">
        <f>VLOOKUP(All_India_Index_Upto_April23__14[[#This Row],[Month]],'Data cleaning'!$B$1:$C$13,2,FALSE)</f>
        <v>6</v>
      </c>
      <c r="E90" s="1" t="str">
        <f>All_India_Index_Upto_April23__14[[#This Row],[Year]]&amp;All_India_Index_Upto_April23__14[[#This Row],[month '#]]&amp;All_India_Index_Upto_April23__14[[#This Row],[Sector]]</f>
        <v>20156Urban</v>
      </c>
      <c r="F90">
        <v>123.6</v>
      </c>
      <c r="G90">
        <v>134.4</v>
      </c>
      <c r="H90">
        <v>120.9</v>
      </c>
      <c r="I90">
        <v>127.3</v>
      </c>
      <c r="J90">
        <v>106</v>
      </c>
      <c r="K90">
        <v>132.30000000000001</v>
      </c>
      <c r="L90">
        <v>146.69999999999999</v>
      </c>
      <c r="M90">
        <v>148.1</v>
      </c>
      <c r="N90">
        <v>89.8</v>
      </c>
      <c r="O90">
        <v>130.5</v>
      </c>
      <c r="P90">
        <v>118</v>
      </c>
      <c r="Q90">
        <v>130.5</v>
      </c>
      <c r="R90">
        <v>128.5</v>
      </c>
      <c r="S90">
        <f>AVERAGE(All_India_Index_Upto_April23__14[[#This Row],[Cereals and products]:[Food and beverages]])</f>
        <v>125.89230769230768</v>
      </c>
      <c r="T90">
        <v>132.1</v>
      </c>
      <c r="U90">
        <v>123.2</v>
      </c>
      <c r="V90">
        <v>117.6</v>
      </c>
      <c r="W90">
        <v>122.3</v>
      </c>
      <c r="X90">
        <v>112.5</v>
      </c>
      <c r="Y90">
        <f>AVERAGE(All_India_Index_Upto_April23__14[[#This Row],[Clothing]:[Personal care and effects]])</f>
        <v>118.9</v>
      </c>
      <c r="Z90">
        <v>115.1</v>
      </c>
      <c r="AA90" s="16" t="s">
        <v>74</v>
      </c>
      <c r="AB90">
        <v>119.2</v>
      </c>
      <c r="AC90" s="1">
        <f>AVERAGE(All_India_Index_Upto_April23__14[[#This Row],[Housing]:[Household goods and services]])</f>
        <v>119.2</v>
      </c>
      <c r="AD90">
        <v>115.4</v>
      </c>
      <c r="AE90">
        <v>116.2</v>
      </c>
      <c r="AF90">
        <f>AVERAGE(All_India_Index_Upto_April23__14[[#This Row],[Health]:[Recreation and amusement]])</f>
        <v>115.80000000000001</v>
      </c>
      <c r="AG90">
        <v>111.7</v>
      </c>
      <c r="AH90">
        <v>123.8</v>
      </c>
      <c r="AI90">
        <v>116</v>
      </c>
      <c r="AJ90">
        <v>121.7</v>
      </c>
    </row>
    <row r="91" spans="1:36" x14ac:dyDescent="0.25">
      <c r="A91" s="1" t="s">
        <v>35</v>
      </c>
      <c r="B91">
        <v>2015</v>
      </c>
      <c r="C91" s="1" t="s">
        <v>42</v>
      </c>
      <c r="D91" s="1">
        <f>VLOOKUP(All_India_Index_Upto_April23__14[[#This Row],[Month]],'Data cleaning'!$B$1:$C$13,2,FALSE)</f>
        <v>6</v>
      </c>
      <c r="E91" s="1" t="str">
        <f>All_India_Index_Upto_April23__14[[#This Row],[Year]]&amp;All_India_Index_Upto_April23__14[[#This Row],[month '#]]&amp;All_India_Index_Upto_April23__14[[#This Row],[Sector]]</f>
        <v>20156Rural+Urban</v>
      </c>
      <c r="F91">
        <v>123.9</v>
      </c>
      <c r="G91">
        <v>131.80000000000001</v>
      </c>
      <c r="H91">
        <v>121.6</v>
      </c>
      <c r="I91">
        <v>128.19999999999999</v>
      </c>
      <c r="J91">
        <v>111.1</v>
      </c>
      <c r="K91">
        <v>132.80000000000001</v>
      </c>
      <c r="L91">
        <v>139.1</v>
      </c>
      <c r="M91">
        <v>137.4</v>
      </c>
      <c r="N91">
        <v>94.1</v>
      </c>
      <c r="O91">
        <v>125.5</v>
      </c>
      <c r="P91">
        <v>119.8</v>
      </c>
      <c r="Q91">
        <v>130.9</v>
      </c>
      <c r="R91">
        <v>127.3</v>
      </c>
      <c r="S91">
        <f>AVERAGE(All_India_Index_Upto_April23__14[[#This Row],[Cereals and products]:[Food and beverages]])</f>
        <v>124.88461538461539</v>
      </c>
      <c r="T91">
        <v>129.19999999999999</v>
      </c>
      <c r="U91">
        <v>126.4</v>
      </c>
      <c r="V91">
        <v>122</v>
      </c>
      <c r="W91">
        <v>125.7</v>
      </c>
      <c r="X91">
        <v>112.8</v>
      </c>
      <c r="Y91">
        <f>AVERAGE(All_India_Index_Upto_April23__14[[#This Row],[Clothing]:[Personal care and effects]])</f>
        <v>121.72500000000001</v>
      </c>
      <c r="Z91">
        <v>119.8</v>
      </c>
      <c r="AA91" s="16" t="s">
        <v>74</v>
      </c>
      <c r="AB91">
        <v>121.1</v>
      </c>
      <c r="AC91" s="1">
        <f>AVERAGE(All_India_Index_Upto_April23__14[[#This Row],[Housing]:[Household goods and services]])</f>
        <v>121.1</v>
      </c>
      <c r="AD91">
        <v>118.5</v>
      </c>
      <c r="AE91">
        <v>116.9</v>
      </c>
      <c r="AF91">
        <f>AVERAGE(All_India_Index_Upto_April23__14[[#This Row],[Health]:[Recreation and amusement]])</f>
        <v>117.7</v>
      </c>
      <c r="AG91">
        <v>112.9</v>
      </c>
      <c r="AH91">
        <v>123.1</v>
      </c>
      <c r="AI91">
        <v>117</v>
      </c>
      <c r="AJ91">
        <v>123</v>
      </c>
    </row>
    <row r="92" spans="1:36" x14ac:dyDescent="0.25">
      <c r="A92" s="1" t="s">
        <v>30</v>
      </c>
      <c r="B92">
        <v>2015</v>
      </c>
      <c r="C92" s="1" t="s">
        <v>44</v>
      </c>
      <c r="D92" s="1">
        <f>VLOOKUP(All_India_Index_Upto_April23__14[[#This Row],[Month]],'Data cleaning'!$B$1:$C$13,2,FALSE)</f>
        <v>7</v>
      </c>
      <c r="E92" s="1" t="str">
        <f>All_India_Index_Upto_April23__14[[#This Row],[Year]]&amp;All_India_Index_Upto_April23__14[[#This Row],[month '#]]&amp;All_India_Index_Upto_April23__14[[#This Row],[Sector]]</f>
        <v>20157Rural</v>
      </c>
      <c r="F92">
        <v>124</v>
      </c>
      <c r="G92">
        <v>131.5</v>
      </c>
      <c r="H92">
        <v>122</v>
      </c>
      <c r="I92">
        <v>128.69999999999999</v>
      </c>
      <c r="J92">
        <v>113.5</v>
      </c>
      <c r="K92">
        <v>133.30000000000001</v>
      </c>
      <c r="L92">
        <v>140.80000000000001</v>
      </c>
      <c r="M92">
        <v>133.80000000000001</v>
      </c>
      <c r="N92">
        <v>94.1</v>
      </c>
      <c r="O92">
        <v>123.4</v>
      </c>
      <c r="P92">
        <v>121</v>
      </c>
      <c r="Q92">
        <v>131.69999999999999</v>
      </c>
      <c r="R92">
        <v>127.5</v>
      </c>
      <c r="S92">
        <f>AVERAGE(All_India_Index_Upto_April23__14[[#This Row],[Cereals and products]:[Food and beverages]])</f>
        <v>125.02307692307691</v>
      </c>
      <c r="T92">
        <v>129.4</v>
      </c>
      <c r="U92">
        <v>128.80000000000001</v>
      </c>
      <c r="V92">
        <v>125.5</v>
      </c>
      <c r="W92">
        <v>128.30000000000001</v>
      </c>
      <c r="X92">
        <v>112.7</v>
      </c>
      <c r="Y92">
        <f>AVERAGE(All_India_Index_Upto_April23__14[[#This Row],[Clothing]:[Personal care and effects]])</f>
        <v>123.825</v>
      </c>
      <c r="Z92">
        <v>123</v>
      </c>
      <c r="AA92" s="16" t="s">
        <v>32</v>
      </c>
      <c r="AB92">
        <v>123</v>
      </c>
      <c r="AC92" s="1">
        <f>AVERAGE(All_India_Index_Upto_April23__14[[#This Row],[Housing]:[Household goods and services]])</f>
        <v>123</v>
      </c>
      <c r="AD92">
        <v>120.8</v>
      </c>
      <c r="AE92">
        <v>118</v>
      </c>
      <c r="AF92">
        <f>AVERAGE(All_India_Index_Upto_April23__14[[#This Row],[Health]:[Recreation and amusement]])</f>
        <v>119.4</v>
      </c>
      <c r="AG92">
        <v>114.1</v>
      </c>
      <c r="AH92">
        <v>122.9</v>
      </c>
      <c r="AI92">
        <v>118.1</v>
      </c>
      <c r="AJ92">
        <v>124.7</v>
      </c>
    </row>
    <row r="93" spans="1:36" x14ac:dyDescent="0.25">
      <c r="A93" s="1" t="s">
        <v>33</v>
      </c>
      <c r="B93">
        <v>2015</v>
      </c>
      <c r="C93" s="1" t="s">
        <v>44</v>
      </c>
      <c r="D93" s="1">
        <f>VLOOKUP(All_India_Index_Upto_April23__14[[#This Row],[Month]],'Data cleaning'!$B$1:$C$13,2,FALSE)</f>
        <v>7</v>
      </c>
      <c r="E93" s="1" t="str">
        <f>All_India_Index_Upto_April23__14[[#This Row],[Year]]&amp;All_India_Index_Upto_April23__14[[#This Row],[month '#]]&amp;All_India_Index_Upto_April23__14[[#This Row],[Sector]]</f>
        <v>20157Urban</v>
      </c>
      <c r="F93">
        <v>123.2</v>
      </c>
      <c r="G93">
        <v>134.30000000000001</v>
      </c>
      <c r="H93">
        <v>119.5</v>
      </c>
      <c r="I93">
        <v>127.7</v>
      </c>
      <c r="J93">
        <v>106.3</v>
      </c>
      <c r="K93">
        <v>132.80000000000001</v>
      </c>
      <c r="L93">
        <v>153.5</v>
      </c>
      <c r="M93">
        <v>149.5</v>
      </c>
      <c r="N93">
        <v>85.7</v>
      </c>
      <c r="O93">
        <v>131.5</v>
      </c>
      <c r="P93">
        <v>118.3</v>
      </c>
      <c r="Q93">
        <v>131.1</v>
      </c>
      <c r="R93">
        <v>129.5</v>
      </c>
      <c r="S93">
        <f>AVERAGE(All_India_Index_Upto_April23__14[[#This Row],[Cereals and products]:[Food and beverages]])</f>
        <v>126.37692307692306</v>
      </c>
      <c r="T93">
        <v>133.1</v>
      </c>
      <c r="U93">
        <v>123.5</v>
      </c>
      <c r="V93">
        <v>117.9</v>
      </c>
      <c r="W93">
        <v>122.7</v>
      </c>
      <c r="X93">
        <v>111.7</v>
      </c>
      <c r="Y93">
        <f>AVERAGE(All_India_Index_Upto_April23__14[[#This Row],[Clothing]:[Personal care and effects]])</f>
        <v>118.95</v>
      </c>
      <c r="Z93">
        <v>115.3</v>
      </c>
      <c r="AA93" s="16" t="s">
        <v>75</v>
      </c>
      <c r="AB93">
        <v>119.5</v>
      </c>
      <c r="AC93" s="1">
        <f>AVERAGE(All_India_Index_Upto_April23__14[[#This Row],[Housing]:[Household goods and services]])</f>
        <v>119.5</v>
      </c>
      <c r="AD93">
        <v>116</v>
      </c>
      <c r="AE93">
        <v>116.6</v>
      </c>
      <c r="AF93">
        <f>AVERAGE(All_India_Index_Upto_April23__14[[#This Row],[Health]:[Recreation and amusement]])</f>
        <v>116.3</v>
      </c>
      <c r="AG93">
        <v>111.5</v>
      </c>
      <c r="AH93">
        <v>125.4</v>
      </c>
      <c r="AI93">
        <v>116.3</v>
      </c>
      <c r="AJ93">
        <v>122.4</v>
      </c>
    </row>
    <row r="94" spans="1:36" x14ac:dyDescent="0.25">
      <c r="A94" s="1" t="s">
        <v>35</v>
      </c>
      <c r="B94">
        <v>2015</v>
      </c>
      <c r="C94" s="1" t="s">
        <v>44</v>
      </c>
      <c r="D94" s="1">
        <f>VLOOKUP(All_India_Index_Upto_April23__14[[#This Row],[Month]],'Data cleaning'!$B$1:$C$13,2,FALSE)</f>
        <v>7</v>
      </c>
      <c r="E94" s="1" t="str">
        <f>All_India_Index_Upto_April23__14[[#This Row],[Year]]&amp;All_India_Index_Upto_April23__14[[#This Row],[month '#]]&amp;All_India_Index_Upto_April23__14[[#This Row],[Sector]]</f>
        <v>20157Rural+Urban</v>
      </c>
      <c r="F94">
        <v>123.7</v>
      </c>
      <c r="G94">
        <v>132.5</v>
      </c>
      <c r="H94">
        <v>121</v>
      </c>
      <c r="I94">
        <v>128.30000000000001</v>
      </c>
      <c r="J94">
        <v>110.9</v>
      </c>
      <c r="K94">
        <v>133.1</v>
      </c>
      <c r="L94">
        <v>145.1</v>
      </c>
      <c r="M94">
        <v>139.1</v>
      </c>
      <c r="N94">
        <v>91.3</v>
      </c>
      <c r="O94">
        <v>126.1</v>
      </c>
      <c r="P94">
        <v>119.9</v>
      </c>
      <c r="Q94">
        <v>131.4</v>
      </c>
      <c r="R94">
        <v>128.19999999999999</v>
      </c>
      <c r="S94">
        <f>AVERAGE(All_India_Index_Upto_April23__14[[#This Row],[Cereals and products]:[Food and beverages]])</f>
        <v>125.43076923076924</v>
      </c>
      <c r="T94">
        <v>130.4</v>
      </c>
      <c r="U94">
        <v>126.7</v>
      </c>
      <c r="V94">
        <v>122.3</v>
      </c>
      <c r="W94">
        <v>126.1</v>
      </c>
      <c r="X94">
        <v>112.3</v>
      </c>
      <c r="Y94">
        <f>AVERAGE(All_India_Index_Upto_April23__14[[#This Row],[Clothing]:[Personal care and effects]])</f>
        <v>121.85000000000001</v>
      </c>
      <c r="Z94">
        <v>120.1</v>
      </c>
      <c r="AA94" s="16" t="s">
        <v>75</v>
      </c>
      <c r="AB94">
        <v>121.3</v>
      </c>
      <c r="AC94" s="1">
        <f>AVERAGE(All_India_Index_Upto_April23__14[[#This Row],[Housing]:[Household goods and services]])</f>
        <v>121.3</v>
      </c>
      <c r="AD94">
        <v>119</v>
      </c>
      <c r="AE94">
        <v>117.2</v>
      </c>
      <c r="AF94">
        <f>AVERAGE(All_India_Index_Upto_April23__14[[#This Row],[Health]:[Recreation and amusement]])</f>
        <v>118.1</v>
      </c>
      <c r="AG94">
        <v>112.7</v>
      </c>
      <c r="AH94">
        <v>124.4</v>
      </c>
      <c r="AI94">
        <v>117.2</v>
      </c>
      <c r="AJ94">
        <v>123.6</v>
      </c>
    </row>
    <row r="95" spans="1:36" x14ac:dyDescent="0.25">
      <c r="A95" s="1" t="s">
        <v>30</v>
      </c>
      <c r="B95">
        <v>2015</v>
      </c>
      <c r="C95" s="1" t="s">
        <v>46</v>
      </c>
      <c r="D95" s="1">
        <f>VLOOKUP(All_India_Index_Upto_April23__14[[#This Row],[Month]],'Data cleaning'!$B$1:$C$13,2,FALSE)</f>
        <v>8</v>
      </c>
      <c r="E95" s="1" t="str">
        <f>All_India_Index_Upto_April23__14[[#This Row],[Year]]&amp;All_India_Index_Upto_April23__14[[#This Row],[month '#]]&amp;All_India_Index_Upto_April23__14[[#This Row],[Sector]]</f>
        <v>20158Rural</v>
      </c>
      <c r="F95">
        <v>124.7</v>
      </c>
      <c r="G95">
        <v>131.30000000000001</v>
      </c>
      <c r="H95">
        <v>121.3</v>
      </c>
      <c r="I95">
        <v>128.80000000000001</v>
      </c>
      <c r="J95">
        <v>114</v>
      </c>
      <c r="K95">
        <v>134.19999999999999</v>
      </c>
      <c r="L95">
        <v>153.6</v>
      </c>
      <c r="M95">
        <v>137.9</v>
      </c>
      <c r="N95">
        <v>93.1</v>
      </c>
      <c r="O95">
        <v>123.9</v>
      </c>
      <c r="P95">
        <v>121.5</v>
      </c>
      <c r="Q95">
        <v>132.5</v>
      </c>
      <c r="R95">
        <v>129.80000000000001</v>
      </c>
      <c r="S95">
        <f>AVERAGE(All_India_Index_Upto_April23__14[[#This Row],[Cereals and products]:[Food and beverages]])</f>
        <v>126.66153846153846</v>
      </c>
      <c r="T95">
        <v>130.1</v>
      </c>
      <c r="U95">
        <v>129.5</v>
      </c>
      <c r="V95">
        <v>126.3</v>
      </c>
      <c r="W95">
        <v>129</v>
      </c>
      <c r="X95">
        <v>112.5</v>
      </c>
      <c r="Y95">
        <f>AVERAGE(All_India_Index_Upto_April23__14[[#This Row],[Clothing]:[Personal care and effects]])</f>
        <v>124.325</v>
      </c>
      <c r="Z95">
        <v>123.8</v>
      </c>
      <c r="AA95" s="16" t="s">
        <v>32</v>
      </c>
      <c r="AB95">
        <v>123.7</v>
      </c>
      <c r="AC95" s="1">
        <f>AVERAGE(All_India_Index_Upto_April23__14[[#This Row],[Housing]:[Household goods and services]])</f>
        <v>123.7</v>
      </c>
      <c r="AD95">
        <v>121.1</v>
      </c>
      <c r="AE95">
        <v>118.5</v>
      </c>
      <c r="AF95">
        <f>AVERAGE(All_India_Index_Upto_April23__14[[#This Row],[Health]:[Recreation and amusement]])</f>
        <v>119.8</v>
      </c>
      <c r="AG95">
        <v>113.6</v>
      </c>
      <c r="AH95">
        <v>123.6</v>
      </c>
      <c r="AI95">
        <v>118.2</v>
      </c>
      <c r="AJ95">
        <v>126.1</v>
      </c>
    </row>
    <row r="96" spans="1:36" x14ac:dyDescent="0.25">
      <c r="A96" s="1" t="s">
        <v>33</v>
      </c>
      <c r="B96">
        <v>2015</v>
      </c>
      <c r="C96" s="1" t="s">
        <v>46</v>
      </c>
      <c r="D96" s="1">
        <f>VLOOKUP(All_India_Index_Upto_April23__14[[#This Row],[Month]],'Data cleaning'!$B$1:$C$13,2,FALSE)</f>
        <v>8</v>
      </c>
      <c r="E96" s="1" t="str">
        <f>All_India_Index_Upto_April23__14[[#This Row],[Year]]&amp;All_India_Index_Upto_April23__14[[#This Row],[month '#]]&amp;All_India_Index_Upto_April23__14[[#This Row],[Sector]]</f>
        <v>20158Urban</v>
      </c>
      <c r="F96">
        <v>123.1</v>
      </c>
      <c r="G96">
        <v>131.69999999999999</v>
      </c>
      <c r="H96">
        <v>118.1</v>
      </c>
      <c r="I96">
        <v>128</v>
      </c>
      <c r="J96">
        <v>106.8</v>
      </c>
      <c r="K96">
        <v>130.1</v>
      </c>
      <c r="L96">
        <v>165.5</v>
      </c>
      <c r="M96">
        <v>156</v>
      </c>
      <c r="N96">
        <v>85.3</v>
      </c>
      <c r="O96">
        <v>132.69999999999999</v>
      </c>
      <c r="P96">
        <v>118.8</v>
      </c>
      <c r="Q96">
        <v>131.69999999999999</v>
      </c>
      <c r="R96">
        <v>131.1</v>
      </c>
      <c r="S96">
        <f>AVERAGE(All_India_Index_Upto_April23__14[[#This Row],[Cereals and products]:[Food and beverages]])</f>
        <v>127.6076923076923</v>
      </c>
      <c r="T96">
        <v>134.19999999999999</v>
      </c>
      <c r="U96">
        <v>123.7</v>
      </c>
      <c r="V96">
        <v>118.2</v>
      </c>
      <c r="W96">
        <v>122.9</v>
      </c>
      <c r="X96">
        <v>112</v>
      </c>
      <c r="Y96">
        <f>AVERAGE(All_India_Index_Upto_April23__14[[#This Row],[Clothing]:[Personal care and effects]])</f>
        <v>119.2</v>
      </c>
      <c r="Z96">
        <v>115.3</v>
      </c>
      <c r="AA96" s="16" t="s">
        <v>76</v>
      </c>
      <c r="AB96">
        <v>120</v>
      </c>
      <c r="AC96" s="1">
        <f>AVERAGE(All_India_Index_Upto_April23__14[[#This Row],[Housing]:[Household goods and services]])</f>
        <v>120</v>
      </c>
      <c r="AD96">
        <v>116.6</v>
      </c>
      <c r="AE96">
        <v>117.2</v>
      </c>
      <c r="AF96">
        <f>AVERAGE(All_India_Index_Upto_April23__14[[#This Row],[Health]:[Recreation and amusement]])</f>
        <v>116.9</v>
      </c>
      <c r="AG96">
        <v>109.9</v>
      </c>
      <c r="AH96">
        <v>126.2</v>
      </c>
      <c r="AI96">
        <v>116.2</v>
      </c>
      <c r="AJ96">
        <v>123.2</v>
      </c>
    </row>
    <row r="97" spans="1:36" x14ac:dyDescent="0.25">
      <c r="A97" s="1" t="s">
        <v>35</v>
      </c>
      <c r="B97">
        <v>2015</v>
      </c>
      <c r="C97" s="1" t="s">
        <v>46</v>
      </c>
      <c r="D97" s="1">
        <f>VLOOKUP(All_India_Index_Upto_April23__14[[#This Row],[Month]],'Data cleaning'!$B$1:$C$13,2,FALSE)</f>
        <v>8</v>
      </c>
      <c r="E97" s="1" t="str">
        <f>All_India_Index_Upto_April23__14[[#This Row],[Year]]&amp;All_India_Index_Upto_April23__14[[#This Row],[month '#]]&amp;All_India_Index_Upto_April23__14[[#This Row],[Sector]]</f>
        <v>20158Rural+Urban</v>
      </c>
      <c r="F97">
        <v>124.2</v>
      </c>
      <c r="G97">
        <v>131.4</v>
      </c>
      <c r="H97">
        <v>120.1</v>
      </c>
      <c r="I97">
        <v>128.5</v>
      </c>
      <c r="J97">
        <v>111.4</v>
      </c>
      <c r="K97">
        <v>132.30000000000001</v>
      </c>
      <c r="L97">
        <v>157.6</v>
      </c>
      <c r="M97">
        <v>144</v>
      </c>
      <c r="N97">
        <v>90.5</v>
      </c>
      <c r="O97">
        <v>126.8</v>
      </c>
      <c r="P97">
        <v>120.4</v>
      </c>
      <c r="Q97">
        <v>132.1</v>
      </c>
      <c r="R97">
        <v>130.30000000000001</v>
      </c>
      <c r="S97">
        <f>AVERAGE(All_India_Index_Upto_April23__14[[#This Row],[Cereals and products]:[Food and beverages]])</f>
        <v>126.89230769230768</v>
      </c>
      <c r="T97">
        <v>131.19999999999999</v>
      </c>
      <c r="U97">
        <v>127.2</v>
      </c>
      <c r="V97">
        <v>122.9</v>
      </c>
      <c r="W97">
        <v>126.6</v>
      </c>
      <c r="X97">
        <v>112.3</v>
      </c>
      <c r="Y97">
        <f>AVERAGE(All_India_Index_Upto_April23__14[[#This Row],[Clothing]:[Personal care and effects]])</f>
        <v>122.25000000000001</v>
      </c>
      <c r="Z97">
        <v>120.6</v>
      </c>
      <c r="AA97" s="16" t="s">
        <v>76</v>
      </c>
      <c r="AB97">
        <v>122</v>
      </c>
      <c r="AC97" s="1">
        <f>AVERAGE(All_India_Index_Upto_April23__14[[#This Row],[Housing]:[Household goods and services]])</f>
        <v>122</v>
      </c>
      <c r="AD97">
        <v>119.4</v>
      </c>
      <c r="AE97">
        <v>117.8</v>
      </c>
      <c r="AF97">
        <f>AVERAGE(All_India_Index_Upto_April23__14[[#This Row],[Health]:[Recreation and amusement]])</f>
        <v>118.6</v>
      </c>
      <c r="AG97">
        <v>111.7</v>
      </c>
      <c r="AH97">
        <v>125.1</v>
      </c>
      <c r="AI97">
        <v>117.2</v>
      </c>
      <c r="AJ97">
        <v>124.8</v>
      </c>
    </row>
    <row r="98" spans="1:36" x14ac:dyDescent="0.25">
      <c r="A98" s="1" t="s">
        <v>30</v>
      </c>
      <c r="B98">
        <v>2015</v>
      </c>
      <c r="C98" s="1" t="s">
        <v>48</v>
      </c>
      <c r="D98" s="1">
        <f>VLOOKUP(All_India_Index_Upto_April23__14[[#This Row],[Month]],'Data cleaning'!$B$1:$C$13,2,FALSE)</f>
        <v>9</v>
      </c>
      <c r="E98" s="1" t="str">
        <f>All_India_Index_Upto_April23__14[[#This Row],[Year]]&amp;All_India_Index_Upto_April23__14[[#This Row],[month '#]]&amp;All_India_Index_Upto_April23__14[[#This Row],[Sector]]</f>
        <v>20159Rural</v>
      </c>
      <c r="F98">
        <v>125.1</v>
      </c>
      <c r="G98">
        <v>131.1</v>
      </c>
      <c r="H98">
        <v>120.7</v>
      </c>
      <c r="I98">
        <v>129.19999999999999</v>
      </c>
      <c r="J98">
        <v>114.7</v>
      </c>
      <c r="K98">
        <v>132.30000000000001</v>
      </c>
      <c r="L98">
        <v>158.9</v>
      </c>
      <c r="M98">
        <v>142.1</v>
      </c>
      <c r="N98">
        <v>92.5</v>
      </c>
      <c r="O98">
        <v>125.4</v>
      </c>
      <c r="P98">
        <v>121.9</v>
      </c>
      <c r="Q98">
        <v>132.69999999999999</v>
      </c>
      <c r="R98">
        <v>131</v>
      </c>
      <c r="S98">
        <f>AVERAGE(All_India_Index_Upto_April23__14[[#This Row],[Cereals and products]:[Food and beverages]])</f>
        <v>127.50769230769232</v>
      </c>
      <c r="T98">
        <v>131</v>
      </c>
      <c r="U98">
        <v>130.4</v>
      </c>
      <c r="V98">
        <v>126.8</v>
      </c>
      <c r="W98">
        <v>129.9</v>
      </c>
      <c r="X98">
        <v>113.7</v>
      </c>
      <c r="Y98">
        <f>AVERAGE(All_India_Index_Upto_April23__14[[#This Row],[Clothing]:[Personal care and effects]])</f>
        <v>125.2</v>
      </c>
      <c r="Z98">
        <v>123.7</v>
      </c>
      <c r="AA98" s="16" t="s">
        <v>32</v>
      </c>
      <c r="AB98">
        <v>124.5</v>
      </c>
      <c r="AC98" s="1">
        <f>AVERAGE(All_India_Index_Upto_April23__14[[#This Row],[Housing]:[Household goods and services]])</f>
        <v>124.5</v>
      </c>
      <c r="AD98">
        <v>121.4</v>
      </c>
      <c r="AE98">
        <v>119.6</v>
      </c>
      <c r="AF98">
        <f>AVERAGE(All_India_Index_Upto_April23__14[[#This Row],[Health]:[Recreation and amusement]])</f>
        <v>120.5</v>
      </c>
      <c r="AG98">
        <v>113.8</v>
      </c>
      <c r="AH98">
        <v>124.5</v>
      </c>
      <c r="AI98">
        <v>118.8</v>
      </c>
      <c r="AJ98">
        <v>127</v>
      </c>
    </row>
    <row r="99" spans="1:36" x14ac:dyDescent="0.25">
      <c r="A99" s="1" t="s">
        <v>33</v>
      </c>
      <c r="B99">
        <v>2015</v>
      </c>
      <c r="C99" s="1" t="s">
        <v>48</v>
      </c>
      <c r="D99" s="1">
        <f>VLOOKUP(All_India_Index_Upto_April23__14[[#This Row],[Month]],'Data cleaning'!$B$1:$C$13,2,FALSE)</f>
        <v>9</v>
      </c>
      <c r="E99" s="1" t="str">
        <f>All_India_Index_Upto_April23__14[[#This Row],[Year]]&amp;All_India_Index_Upto_April23__14[[#This Row],[month '#]]&amp;All_India_Index_Upto_April23__14[[#This Row],[Sector]]</f>
        <v>20159Urban</v>
      </c>
      <c r="F99">
        <v>123.4</v>
      </c>
      <c r="G99">
        <v>129</v>
      </c>
      <c r="H99">
        <v>115.6</v>
      </c>
      <c r="I99">
        <v>128.30000000000001</v>
      </c>
      <c r="J99">
        <v>107</v>
      </c>
      <c r="K99">
        <v>124</v>
      </c>
      <c r="L99">
        <v>168.5</v>
      </c>
      <c r="M99">
        <v>165.4</v>
      </c>
      <c r="N99">
        <v>86.3</v>
      </c>
      <c r="O99">
        <v>134.4</v>
      </c>
      <c r="P99">
        <v>119.1</v>
      </c>
      <c r="Q99">
        <v>132.30000000000001</v>
      </c>
      <c r="R99">
        <v>131.5</v>
      </c>
      <c r="S99">
        <f>AVERAGE(All_India_Index_Upto_April23__14[[#This Row],[Cereals and products]:[Food and beverages]])</f>
        <v>128.06153846153845</v>
      </c>
      <c r="T99">
        <v>134.69999999999999</v>
      </c>
      <c r="U99">
        <v>124</v>
      </c>
      <c r="V99">
        <v>118.6</v>
      </c>
      <c r="W99">
        <v>123.2</v>
      </c>
      <c r="X99">
        <v>112.9</v>
      </c>
      <c r="Y99">
        <f>AVERAGE(All_India_Index_Upto_April23__14[[#This Row],[Clothing]:[Personal care and effects]])</f>
        <v>119.67500000000001</v>
      </c>
      <c r="Z99">
        <v>115.1</v>
      </c>
      <c r="AA99" s="16" t="s">
        <v>77</v>
      </c>
      <c r="AB99">
        <v>120.4</v>
      </c>
      <c r="AC99" s="1">
        <f>AVERAGE(All_India_Index_Upto_April23__14[[#This Row],[Housing]:[Household goods and services]])</f>
        <v>120.4</v>
      </c>
      <c r="AD99">
        <v>117.1</v>
      </c>
      <c r="AE99">
        <v>117.3</v>
      </c>
      <c r="AF99">
        <f>AVERAGE(All_India_Index_Upto_April23__14[[#This Row],[Health]:[Recreation and amusement]])</f>
        <v>117.19999999999999</v>
      </c>
      <c r="AG99">
        <v>109.1</v>
      </c>
      <c r="AH99">
        <v>126.5</v>
      </c>
      <c r="AI99">
        <v>116.2</v>
      </c>
      <c r="AJ99">
        <v>123.5</v>
      </c>
    </row>
    <row r="100" spans="1:36" x14ac:dyDescent="0.25">
      <c r="A100" s="1" t="s">
        <v>35</v>
      </c>
      <c r="B100">
        <v>2015</v>
      </c>
      <c r="C100" s="1" t="s">
        <v>48</v>
      </c>
      <c r="D100" s="1">
        <f>VLOOKUP(All_India_Index_Upto_April23__14[[#This Row],[Month]],'Data cleaning'!$B$1:$C$13,2,FALSE)</f>
        <v>9</v>
      </c>
      <c r="E100" s="1" t="str">
        <f>All_India_Index_Upto_April23__14[[#This Row],[Year]]&amp;All_India_Index_Upto_April23__14[[#This Row],[month '#]]&amp;All_India_Index_Upto_April23__14[[#This Row],[Sector]]</f>
        <v>20159Rural+Urban</v>
      </c>
      <c r="F100">
        <v>124.6</v>
      </c>
      <c r="G100">
        <v>130.4</v>
      </c>
      <c r="H100">
        <v>118.7</v>
      </c>
      <c r="I100">
        <v>128.9</v>
      </c>
      <c r="J100">
        <v>111.9</v>
      </c>
      <c r="K100">
        <v>128.4</v>
      </c>
      <c r="L100">
        <v>162.19999999999999</v>
      </c>
      <c r="M100">
        <v>150</v>
      </c>
      <c r="N100">
        <v>90.4</v>
      </c>
      <c r="O100">
        <v>128.4</v>
      </c>
      <c r="P100">
        <v>120.7</v>
      </c>
      <c r="Q100">
        <v>132.5</v>
      </c>
      <c r="R100">
        <v>131.19999999999999</v>
      </c>
      <c r="S100">
        <f>AVERAGE(All_India_Index_Upto_April23__14[[#This Row],[Cereals and products]:[Food and beverages]])</f>
        <v>127.56153846153848</v>
      </c>
      <c r="T100">
        <v>132</v>
      </c>
      <c r="U100">
        <v>127.9</v>
      </c>
      <c r="V100">
        <v>123.4</v>
      </c>
      <c r="W100">
        <v>127.2</v>
      </c>
      <c r="X100">
        <v>113.4</v>
      </c>
      <c r="Y100">
        <f>AVERAGE(All_India_Index_Upto_April23__14[[#This Row],[Clothing]:[Personal care and effects]])</f>
        <v>122.97499999999999</v>
      </c>
      <c r="Z100">
        <v>120.4</v>
      </c>
      <c r="AA100" s="16" t="s">
        <v>77</v>
      </c>
      <c r="AB100">
        <v>122.6</v>
      </c>
      <c r="AC100" s="1">
        <f>AVERAGE(All_India_Index_Upto_April23__14[[#This Row],[Housing]:[Household goods and services]])</f>
        <v>122.6</v>
      </c>
      <c r="AD100">
        <v>119.8</v>
      </c>
      <c r="AE100">
        <v>118.3</v>
      </c>
      <c r="AF100">
        <f>AVERAGE(All_India_Index_Upto_April23__14[[#This Row],[Health]:[Recreation and amusement]])</f>
        <v>119.05</v>
      </c>
      <c r="AG100">
        <v>111.3</v>
      </c>
      <c r="AH100">
        <v>125.7</v>
      </c>
      <c r="AI100">
        <v>117.5</v>
      </c>
      <c r="AJ100">
        <v>125.4</v>
      </c>
    </row>
    <row r="101" spans="1:36" x14ac:dyDescent="0.25">
      <c r="A101" s="1" t="s">
        <v>30</v>
      </c>
      <c r="B101">
        <v>2015</v>
      </c>
      <c r="C101" s="1" t="s">
        <v>50</v>
      </c>
      <c r="D101" s="1">
        <f>VLOOKUP(All_India_Index_Upto_April23__14[[#This Row],[Month]],'Data cleaning'!$B$1:$C$13,2,FALSE)</f>
        <v>10</v>
      </c>
      <c r="E101" s="1" t="str">
        <f>All_India_Index_Upto_April23__14[[#This Row],[Year]]&amp;All_India_Index_Upto_April23__14[[#This Row],[month '#]]&amp;All_India_Index_Upto_April23__14[[#This Row],[Sector]]</f>
        <v>201510Rural</v>
      </c>
      <c r="F101">
        <v>125.6</v>
      </c>
      <c r="G101">
        <v>130.4</v>
      </c>
      <c r="H101">
        <v>120.8</v>
      </c>
      <c r="I101">
        <v>129.4</v>
      </c>
      <c r="J101">
        <v>115.8</v>
      </c>
      <c r="K101">
        <v>133.19999999999999</v>
      </c>
      <c r="L101">
        <v>157.69999999999999</v>
      </c>
      <c r="M101">
        <v>154.19999999999999</v>
      </c>
      <c r="N101">
        <v>93.7</v>
      </c>
      <c r="O101">
        <v>126.6</v>
      </c>
      <c r="P101">
        <v>122.3</v>
      </c>
      <c r="Q101">
        <v>133.1</v>
      </c>
      <c r="R101">
        <v>131.80000000000001</v>
      </c>
      <c r="S101">
        <f>AVERAGE(All_India_Index_Upto_April23__14[[#This Row],[Cereals and products]:[Food and beverages]])</f>
        <v>128.8153846153846</v>
      </c>
      <c r="T101">
        <v>131.5</v>
      </c>
      <c r="U101">
        <v>131.1</v>
      </c>
      <c r="V101">
        <v>127.3</v>
      </c>
      <c r="W101">
        <v>130.6</v>
      </c>
      <c r="X101">
        <v>114.2</v>
      </c>
      <c r="Y101">
        <f>AVERAGE(All_India_Index_Upto_April23__14[[#This Row],[Clothing]:[Personal care and effects]])</f>
        <v>125.8</v>
      </c>
      <c r="Z101">
        <v>124.4</v>
      </c>
      <c r="AA101" s="16" t="s">
        <v>32</v>
      </c>
      <c r="AB101">
        <v>125.1</v>
      </c>
      <c r="AC101" s="1">
        <f>AVERAGE(All_India_Index_Upto_April23__14[[#This Row],[Housing]:[Household goods and services]])</f>
        <v>125.1</v>
      </c>
      <c r="AD101">
        <v>122</v>
      </c>
      <c r="AE101">
        <v>120.1</v>
      </c>
      <c r="AF101">
        <f>AVERAGE(All_India_Index_Upto_April23__14[[#This Row],[Health]:[Recreation and amusement]])</f>
        <v>121.05</v>
      </c>
      <c r="AG101">
        <v>113.8</v>
      </c>
      <c r="AH101">
        <v>125.1</v>
      </c>
      <c r="AI101">
        <v>119.2</v>
      </c>
      <c r="AJ101">
        <v>127.7</v>
      </c>
    </row>
    <row r="102" spans="1:36" x14ac:dyDescent="0.25">
      <c r="A102" s="1" t="s">
        <v>33</v>
      </c>
      <c r="B102">
        <v>2015</v>
      </c>
      <c r="C102" s="1" t="s">
        <v>50</v>
      </c>
      <c r="D102" s="1">
        <f>VLOOKUP(All_India_Index_Upto_April23__14[[#This Row],[Month]],'Data cleaning'!$B$1:$C$13,2,FALSE)</f>
        <v>10</v>
      </c>
      <c r="E102" s="1" t="str">
        <f>All_India_Index_Upto_April23__14[[#This Row],[Year]]&amp;All_India_Index_Upto_April23__14[[#This Row],[month '#]]&amp;All_India_Index_Upto_April23__14[[#This Row],[Sector]]</f>
        <v>201510Urban</v>
      </c>
      <c r="F102">
        <v>123.6</v>
      </c>
      <c r="G102">
        <v>128.6</v>
      </c>
      <c r="H102">
        <v>115.9</v>
      </c>
      <c r="I102">
        <v>128.5</v>
      </c>
      <c r="J102">
        <v>109</v>
      </c>
      <c r="K102">
        <v>124.1</v>
      </c>
      <c r="L102">
        <v>165.8</v>
      </c>
      <c r="M102">
        <v>187.2</v>
      </c>
      <c r="N102">
        <v>89.4</v>
      </c>
      <c r="O102">
        <v>135.80000000000001</v>
      </c>
      <c r="P102">
        <v>119.4</v>
      </c>
      <c r="Q102">
        <v>132.9</v>
      </c>
      <c r="R102">
        <v>132.6</v>
      </c>
      <c r="S102">
        <f>AVERAGE(All_India_Index_Upto_April23__14[[#This Row],[Cereals and products]:[Food and beverages]])</f>
        <v>130.21538461538464</v>
      </c>
      <c r="T102">
        <v>135.30000000000001</v>
      </c>
      <c r="U102">
        <v>124.4</v>
      </c>
      <c r="V102">
        <v>118.8</v>
      </c>
      <c r="W102">
        <v>123.6</v>
      </c>
      <c r="X102">
        <v>113.5</v>
      </c>
      <c r="Y102">
        <f>AVERAGE(All_India_Index_Upto_April23__14[[#This Row],[Clothing]:[Personal care and effects]])</f>
        <v>120.07499999999999</v>
      </c>
      <c r="Z102">
        <v>114.9</v>
      </c>
      <c r="AA102" s="16" t="s">
        <v>78</v>
      </c>
      <c r="AB102">
        <v>120.7</v>
      </c>
      <c r="AC102" s="1">
        <f>AVERAGE(All_India_Index_Upto_April23__14[[#This Row],[Housing]:[Household goods and services]])</f>
        <v>120.7</v>
      </c>
      <c r="AD102">
        <v>117.7</v>
      </c>
      <c r="AE102">
        <v>117.7</v>
      </c>
      <c r="AF102">
        <f>AVERAGE(All_India_Index_Upto_April23__14[[#This Row],[Health]:[Recreation and amusement]])</f>
        <v>117.7</v>
      </c>
      <c r="AG102">
        <v>109.3</v>
      </c>
      <c r="AH102">
        <v>126.5</v>
      </c>
      <c r="AI102">
        <v>116.5</v>
      </c>
      <c r="AJ102">
        <v>124.2</v>
      </c>
    </row>
    <row r="103" spans="1:36" x14ac:dyDescent="0.25">
      <c r="A103" s="1" t="s">
        <v>35</v>
      </c>
      <c r="B103">
        <v>2015</v>
      </c>
      <c r="C103" s="1" t="s">
        <v>50</v>
      </c>
      <c r="D103" s="1">
        <f>VLOOKUP(All_India_Index_Upto_April23__14[[#This Row],[Month]],'Data cleaning'!$B$1:$C$13,2,FALSE)</f>
        <v>10</v>
      </c>
      <c r="E103" s="1" t="str">
        <f>All_India_Index_Upto_April23__14[[#This Row],[Year]]&amp;All_India_Index_Upto_April23__14[[#This Row],[month '#]]&amp;All_India_Index_Upto_April23__14[[#This Row],[Sector]]</f>
        <v>201510Rural+Urban</v>
      </c>
      <c r="F103">
        <v>125</v>
      </c>
      <c r="G103">
        <v>129.80000000000001</v>
      </c>
      <c r="H103">
        <v>118.9</v>
      </c>
      <c r="I103">
        <v>129.1</v>
      </c>
      <c r="J103">
        <v>113.3</v>
      </c>
      <c r="K103">
        <v>129</v>
      </c>
      <c r="L103">
        <v>160.4</v>
      </c>
      <c r="M103">
        <v>165.3</v>
      </c>
      <c r="N103">
        <v>92.3</v>
      </c>
      <c r="O103">
        <v>129.69999999999999</v>
      </c>
      <c r="P103">
        <v>121.1</v>
      </c>
      <c r="Q103">
        <v>133</v>
      </c>
      <c r="R103">
        <v>132.1</v>
      </c>
      <c r="S103">
        <f>AVERAGE(All_India_Index_Upto_April23__14[[#This Row],[Cereals and products]:[Food and beverages]])</f>
        <v>129.15384615384613</v>
      </c>
      <c r="T103">
        <v>132.5</v>
      </c>
      <c r="U103">
        <v>128.5</v>
      </c>
      <c r="V103">
        <v>123.8</v>
      </c>
      <c r="W103">
        <v>127.8</v>
      </c>
      <c r="X103">
        <v>113.9</v>
      </c>
      <c r="Y103">
        <f>AVERAGE(All_India_Index_Upto_April23__14[[#This Row],[Clothing]:[Personal care and effects]])</f>
        <v>123.5</v>
      </c>
      <c r="Z103">
        <v>120.8</v>
      </c>
      <c r="AA103" s="16" t="s">
        <v>78</v>
      </c>
      <c r="AB103">
        <v>123</v>
      </c>
      <c r="AC103" s="1">
        <f>AVERAGE(All_India_Index_Upto_April23__14[[#This Row],[Housing]:[Household goods and services]])</f>
        <v>123</v>
      </c>
      <c r="AD103">
        <v>120.4</v>
      </c>
      <c r="AE103">
        <v>118.7</v>
      </c>
      <c r="AF103">
        <f>AVERAGE(All_India_Index_Upto_April23__14[[#This Row],[Health]:[Recreation and amusement]])</f>
        <v>119.55000000000001</v>
      </c>
      <c r="AG103">
        <v>111.4</v>
      </c>
      <c r="AH103">
        <v>125.9</v>
      </c>
      <c r="AI103">
        <v>117.9</v>
      </c>
      <c r="AJ103">
        <v>126.1</v>
      </c>
    </row>
    <row r="104" spans="1:36" x14ac:dyDescent="0.25">
      <c r="A104" s="1" t="s">
        <v>30</v>
      </c>
      <c r="B104">
        <v>2015</v>
      </c>
      <c r="C104" s="1" t="s">
        <v>53</v>
      </c>
      <c r="D104" s="1">
        <f>VLOOKUP(All_India_Index_Upto_April23__14[[#This Row],[Month]],'Data cleaning'!$B$1:$C$13,2,FALSE)</f>
        <v>11</v>
      </c>
      <c r="E104" s="1" t="str">
        <f>All_India_Index_Upto_April23__14[[#This Row],[Year]]&amp;All_India_Index_Upto_April23__14[[#This Row],[month '#]]&amp;All_India_Index_Upto_April23__14[[#This Row],[Sector]]</f>
        <v>201511Rural</v>
      </c>
      <c r="F104">
        <v>126.1</v>
      </c>
      <c r="G104">
        <v>130.6</v>
      </c>
      <c r="H104">
        <v>121.7</v>
      </c>
      <c r="I104">
        <v>129.5</v>
      </c>
      <c r="J104">
        <v>117.8</v>
      </c>
      <c r="K104">
        <v>132.1</v>
      </c>
      <c r="L104">
        <v>155.19999999999999</v>
      </c>
      <c r="M104">
        <v>160.80000000000001</v>
      </c>
      <c r="N104">
        <v>94.5</v>
      </c>
      <c r="O104">
        <v>128.30000000000001</v>
      </c>
      <c r="P104">
        <v>123.1</v>
      </c>
      <c r="Q104">
        <v>134.19999999999999</v>
      </c>
      <c r="R104">
        <v>132.4</v>
      </c>
      <c r="S104">
        <f>AVERAGE(All_India_Index_Upto_April23__14[[#This Row],[Cereals and products]:[Food and beverages]])</f>
        <v>129.71538461538461</v>
      </c>
      <c r="T104">
        <v>132.19999999999999</v>
      </c>
      <c r="U104">
        <v>132.1</v>
      </c>
      <c r="V104">
        <v>128.19999999999999</v>
      </c>
      <c r="W104">
        <v>131.5</v>
      </c>
      <c r="X104">
        <v>114.2</v>
      </c>
      <c r="Y104">
        <f>AVERAGE(All_India_Index_Upto_April23__14[[#This Row],[Clothing]:[Personal care and effects]])</f>
        <v>126.49999999999999</v>
      </c>
      <c r="Z104">
        <v>125.6</v>
      </c>
      <c r="AA104" s="16" t="s">
        <v>32</v>
      </c>
      <c r="AB104">
        <v>125.6</v>
      </c>
      <c r="AC104" s="1">
        <f>AVERAGE(All_India_Index_Upto_April23__14[[#This Row],[Housing]:[Household goods and services]])</f>
        <v>125.6</v>
      </c>
      <c r="AD104">
        <v>122.6</v>
      </c>
      <c r="AE104">
        <v>120.9</v>
      </c>
      <c r="AF104">
        <f>AVERAGE(All_India_Index_Upto_April23__14[[#This Row],[Health]:[Recreation and amusement]])</f>
        <v>121.75</v>
      </c>
      <c r="AG104">
        <v>114</v>
      </c>
      <c r="AH104">
        <v>125.8</v>
      </c>
      <c r="AI104">
        <v>119.6</v>
      </c>
      <c r="AJ104">
        <v>128.30000000000001</v>
      </c>
    </row>
    <row r="105" spans="1:36" x14ac:dyDescent="0.25">
      <c r="A105" s="1" t="s">
        <v>33</v>
      </c>
      <c r="B105">
        <v>2015</v>
      </c>
      <c r="C105" s="1" t="s">
        <v>53</v>
      </c>
      <c r="D105" s="1">
        <f>VLOOKUP(All_India_Index_Upto_April23__14[[#This Row],[Month]],'Data cleaning'!$B$1:$C$13,2,FALSE)</f>
        <v>11</v>
      </c>
      <c r="E105" s="1" t="str">
        <f>All_India_Index_Upto_April23__14[[#This Row],[Year]]&amp;All_India_Index_Upto_April23__14[[#This Row],[month '#]]&amp;All_India_Index_Upto_April23__14[[#This Row],[Sector]]</f>
        <v>201511Urban</v>
      </c>
      <c r="F105">
        <v>124</v>
      </c>
      <c r="G105">
        <v>129.80000000000001</v>
      </c>
      <c r="H105">
        <v>121.5</v>
      </c>
      <c r="I105">
        <v>128.6</v>
      </c>
      <c r="J105">
        <v>110</v>
      </c>
      <c r="K105">
        <v>123.7</v>
      </c>
      <c r="L105">
        <v>164.6</v>
      </c>
      <c r="M105">
        <v>191.6</v>
      </c>
      <c r="N105">
        <v>90.8</v>
      </c>
      <c r="O105">
        <v>137.1</v>
      </c>
      <c r="P105">
        <v>119.8</v>
      </c>
      <c r="Q105">
        <v>133.69999999999999</v>
      </c>
      <c r="R105">
        <v>133.30000000000001</v>
      </c>
      <c r="S105">
        <f>AVERAGE(All_India_Index_Upto_April23__14[[#This Row],[Cereals and products]:[Food and beverages]])</f>
        <v>131.42307692307691</v>
      </c>
      <c r="T105">
        <v>137.6</v>
      </c>
      <c r="U105">
        <v>125</v>
      </c>
      <c r="V105">
        <v>119.3</v>
      </c>
      <c r="W105">
        <v>124.2</v>
      </c>
      <c r="X105">
        <v>113.3</v>
      </c>
      <c r="Y105">
        <f>AVERAGE(All_India_Index_Upto_April23__14[[#This Row],[Clothing]:[Personal care and effects]])</f>
        <v>120.45</v>
      </c>
      <c r="Z105">
        <v>115.1</v>
      </c>
      <c r="AA105" s="16" t="s">
        <v>79</v>
      </c>
      <c r="AB105">
        <v>121</v>
      </c>
      <c r="AC105" s="1">
        <f>AVERAGE(All_India_Index_Upto_April23__14[[#This Row],[Housing]:[Household goods and services]])</f>
        <v>121</v>
      </c>
      <c r="AD105">
        <v>118.1</v>
      </c>
      <c r="AE105">
        <v>117.9</v>
      </c>
      <c r="AF105">
        <f>AVERAGE(All_India_Index_Upto_April23__14[[#This Row],[Health]:[Recreation and amusement]])</f>
        <v>118</v>
      </c>
      <c r="AG105">
        <v>109.3</v>
      </c>
      <c r="AH105">
        <v>126.6</v>
      </c>
      <c r="AI105">
        <v>116.6</v>
      </c>
      <c r="AJ105">
        <v>124.6</v>
      </c>
    </row>
    <row r="106" spans="1:36" x14ac:dyDescent="0.25">
      <c r="A106" s="1" t="s">
        <v>35</v>
      </c>
      <c r="B106">
        <v>2015</v>
      </c>
      <c r="C106" s="1" t="s">
        <v>53</v>
      </c>
      <c r="D106" s="1">
        <f>VLOOKUP(All_India_Index_Upto_April23__14[[#This Row],[Month]],'Data cleaning'!$B$1:$C$13,2,FALSE)</f>
        <v>11</v>
      </c>
      <c r="E106" s="1" t="str">
        <f>All_India_Index_Upto_April23__14[[#This Row],[Year]]&amp;All_India_Index_Upto_April23__14[[#This Row],[month '#]]&amp;All_India_Index_Upto_April23__14[[#This Row],[Sector]]</f>
        <v>201511Rural+Urban</v>
      </c>
      <c r="F106">
        <v>125.4</v>
      </c>
      <c r="G106">
        <v>130.30000000000001</v>
      </c>
      <c r="H106">
        <v>121.6</v>
      </c>
      <c r="I106">
        <v>129.19999999999999</v>
      </c>
      <c r="J106">
        <v>114.9</v>
      </c>
      <c r="K106">
        <v>128.19999999999999</v>
      </c>
      <c r="L106">
        <v>158.4</v>
      </c>
      <c r="M106">
        <v>171.2</v>
      </c>
      <c r="N106">
        <v>93.3</v>
      </c>
      <c r="O106">
        <v>131.19999999999999</v>
      </c>
      <c r="P106">
        <v>121.7</v>
      </c>
      <c r="Q106">
        <v>134</v>
      </c>
      <c r="R106">
        <v>132.69999999999999</v>
      </c>
      <c r="S106">
        <f>AVERAGE(All_India_Index_Upto_April23__14[[#This Row],[Cereals and products]:[Food and beverages]])</f>
        <v>130.16153846153844</v>
      </c>
      <c r="T106">
        <v>133.6</v>
      </c>
      <c r="U106">
        <v>129.30000000000001</v>
      </c>
      <c r="V106">
        <v>124.5</v>
      </c>
      <c r="W106">
        <v>128.6</v>
      </c>
      <c r="X106">
        <v>113.8</v>
      </c>
      <c r="Y106">
        <f>AVERAGE(All_India_Index_Upto_April23__14[[#This Row],[Clothing]:[Personal care and effects]])</f>
        <v>124.05</v>
      </c>
      <c r="Z106">
        <v>121.6</v>
      </c>
      <c r="AA106" s="16" t="s">
        <v>79</v>
      </c>
      <c r="AB106">
        <v>123.4</v>
      </c>
      <c r="AC106" s="1">
        <f>AVERAGE(All_India_Index_Upto_April23__14[[#This Row],[Housing]:[Household goods and services]])</f>
        <v>123.4</v>
      </c>
      <c r="AD106">
        <v>120.9</v>
      </c>
      <c r="AE106">
        <v>119.2</v>
      </c>
      <c r="AF106">
        <f>AVERAGE(All_India_Index_Upto_April23__14[[#This Row],[Health]:[Recreation and amusement]])</f>
        <v>120.05000000000001</v>
      </c>
      <c r="AG106">
        <v>111.5</v>
      </c>
      <c r="AH106">
        <v>126.3</v>
      </c>
      <c r="AI106">
        <v>118.1</v>
      </c>
      <c r="AJ106">
        <v>126.6</v>
      </c>
    </row>
    <row r="107" spans="1:36" x14ac:dyDescent="0.25">
      <c r="A107" s="1" t="s">
        <v>30</v>
      </c>
      <c r="B107">
        <v>2015</v>
      </c>
      <c r="C107" s="1" t="s">
        <v>55</v>
      </c>
      <c r="D107" s="1">
        <f>VLOOKUP(All_India_Index_Upto_April23__14[[#This Row],[Month]],'Data cleaning'!$B$1:$C$13,2,FALSE)</f>
        <v>12</v>
      </c>
      <c r="E107" s="1" t="str">
        <f>All_India_Index_Upto_April23__14[[#This Row],[Year]]&amp;All_India_Index_Upto_April23__14[[#This Row],[month '#]]&amp;All_India_Index_Upto_April23__14[[#This Row],[Sector]]</f>
        <v>201512Rural</v>
      </c>
      <c r="F107">
        <v>126.3</v>
      </c>
      <c r="G107">
        <v>131.30000000000001</v>
      </c>
      <c r="H107">
        <v>123.3</v>
      </c>
      <c r="I107">
        <v>129.80000000000001</v>
      </c>
      <c r="J107">
        <v>118.3</v>
      </c>
      <c r="K107">
        <v>131.6</v>
      </c>
      <c r="L107">
        <v>145.5</v>
      </c>
      <c r="M107">
        <v>162.1</v>
      </c>
      <c r="N107">
        <v>95.4</v>
      </c>
      <c r="O107">
        <v>128.9</v>
      </c>
      <c r="P107">
        <v>123.3</v>
      </c>
      <c r="Q107">
        <v>135.1</v>
      </c>
      <c r="R107">
        <v>131.4</v>
      </c>
      <c r="S107">
        <f>AVERAGE(All_India_Index_Upto_April23__14[[#This Row],[Cereals and products]:[Food and beverages]])</f>
        <v>129.40769230769232</v>
      </c>
      <c r="T107">
        <v>133.1</v>
      </c>
      <c r="U107">
        <v>132.5</v>
      </c>
      <c r="V107">
        <v>128.5</v>
      </c>
      <c r="W107">
        <v>131.9</v>
      </c>
      <c r="X107">
        <v>114.1</v>
      </c>
      <c r="Y107">
        <f>AVERAGE(All_India_Index_Upto_April23__14[[#This Row],[Clothing]:[Personal care and effects]])</f>
        <v>126.75</v>
      </c>
      <c r="Z107">
        <v>125.7</v>
      </c>
      <c r="AA107" s="16" t="s">
        <v>32</v>
      </c>
      <c r="AB107">
        <v>126</v>
      </c>
      <c r="AC107" s="1">
        <f>AVERAGE(All_India_Index_Upto_April23__14[[#This Row],[Housing]:[Household goods and services]])</f>
        <v>126</v>
      </c>
      <c r="AD107">
        <v>123.1</v>
      </c>
      <c r="AE107">
        <v>121.6</v>
      </c>
      <c r="AF107">
        <f>AVERAGE(All_India_Index_Upto_April23__14[[#This Row],[Health]:[Recreation and amusement]])</f>
        <v>122.35</v>
      </c>
      <c r="AG107">
        <v>114</v>
      </c>
      <c r="AH107">
        <v>125.6</v>
      </c>
      <c r="AI107">
        <v>119.8</v>
      </c>
      <c r="AJ107">
        <v>127.9</v>
      </c>
    </row>
    <row r="108" spans="1:36" x14ac:dyDescent="0.25">
      <c r="A108" s="1" t="s">
        <v>33</v>
      </c>
      <c r="B108">
        <v>2015</v>
      </c>
      <c r="C108" s="1" t="s">
        <v>55</v>
      </c>
      <c r="D108" s="1">
        <f>VLOOKUP(All_India_Index_Upto_April23__14[[#This Row],[Month]],'Data cleaning'!$B$1:$C$13,2,FALSE)</f>
        <v>12</v>
      </c>
      <c r="E108" s="1" t="str">
        <f>All_India_Index_Upto_April23__14[[#This Row],[Year]]&amp;All_India_Index_Upto_April23__14[[#This Row],[month '#]]&amp;All_India_Index_Upto_April23__14[[#This Row],[Sector]]</f>
        <v>201512Urban</v>
      </c>
      <c r="F108">
        <v>124.3</v>
      </c>
      <c r="G108">
        <v>131.69999999999999</v>
      </c>
      <c r="H108">
        <v>127.1</v>
      </c>
      <c r="I108">
        <v>128.6</v>
      </c>
      <c r="J108">
        <v>110</v>
      </c>
      <c r="K108">
        <v>120.8</v>
      </c>
      <c r="L108">
        <v>149</v>
      </c>
      <c r="M108">
        <v>190.1</v>
      </c>
      <c r="N108">
        <v>92.7</v>
      </c>
      <c r="O108">
        <v>138.6</v>
      </c>
      <c r="P108">
        <v>120.2</v>
      </c>
      <c r="Q108">
        <v>134.19999999999999</v>
      </c>
      <c r="R108">
        <v>131.5</v>
      </c>
      <c r="S108">
        <f>AVERAGE(All_India_Index_Upto_April23__14[[#This Row],[Cereals and products]:[Food and beverages]])</f>
        <v>130.67692307692306</v>
      </c>
      <c r="T108">
        <v>138.19999999999999</v>
      </c>
      <c r="U108">
        <v>125.4</v>
      </c>
      <c r="V108">
        <v>119.5</v>
      </c>
      <c r="W108">
        <v>124.5</v>
      </c>
      <c r="X108">
        <v>113.2</v>
      </c>
      <c r="Y108">
        <f>AVERAGE(All_India_Index_Upto_April23__14[[#This Row],[Clothing]:[Personal care and effects]])</f>
        <v>120.64999999999999</v>
      </c>
      <c r="Z108">
        <v>116</v>
      </c>
      <c r="AA108" s="16" t="s">
        <v>78</v>
      </c>
      <c r="AB108">
        <v>121</v>
      </c>
      <c r="AC108" s="1">
        <f>AVERAGE(All_India_Index_Upto_April23__14[[#This Row],[Housing]:[Household goods and services]])</f>
        <v>121</v>
      </c>
      <c r="AD108">
        <v>118.6</v>
      </c>
      <c r="AE108">
        <v>118.1</v>
      </c>
      <c r="AF108">
        <f>AVERAGE(All_India_Index_Upto_April23__14[[#This Row],[Health]:[Recreation and amusement]])</f>
        <v>118.35</v>
      </c>
      <c r="AG108">
        <v>109.3</v>
      </c>
      <c r="AH108">
        <v>126.6</v>
      </c>
      <c r="AI108">
        <v>116.7</v>
      </c>
      <c r="AJ108">
        <v>124</v>
      </c>
    </row>
    <row r="109" spans="1:36" x14ac:dyDescent="0.25">
      <c r="A109" s="1" t="s">
        <v>35</v>
      </c>
      <c r="B109">
        <v>2015</v>
      </c>
      <c r="C109" s="1" t="s">
        <v>55</v>
      </c>
      <c r="D109" s="1">
        <f>VLOOKUP(All_India_Index_Upto_April23__14[[#This Row],[Month]],'Data cleaning'!$B$1:$C$13,2,FALSE)</f>
        <v>12</v>
      </c>
      <c r="E109" s="1" t="str">
        <f>All_India_Index_Upto_April23__14[[#This Row],[Year]]&amp;All_India_Index_Upto_April23__14[[#This Row],[month '#]]&amp;All_India_Index_Upto_April23__14[[#This Row],[Sector]]</f>
        <v>201512Rural+Urban</v>
      </c>
      <c r="F109">
        <v>125.7</v>
      </c>
      <c r="G109">
        <v>131.4</v>
      </c>
      <c r="H109">
        <v>124.8</v>
      </c>
      <c r="I109">
        <v>129.4</v>
      </c>
      <c r="J109">
        <v>115.3</v>
      </c>
      <c r="K109">
        <v>126.6</v>
      </c>
      <c r="L109">
        <v>146.69999999999999</v>
      </c>
      <c r="M109">
        <v>171.5</v>
      </c>
      <c r="N109">
        <v>94.5</v>
      </c>
      <c r="O109">
        <v>132.1</v>
      </c>
      <c r="P109">
        <v>122</v>
      </c>
      <c r="Q109">
        <v>134.69999999999999</v>
      </c>
      <c r="R109">
        <v>131.4</v>
      </c>
      <c r="S109">
        <f>AVERAGE(All_India_Index_Upto_April23__14[[#This Row],[Cereals and products]:[Food and beverages]])</f>
        <v>129.70000000000002</v>
      </c>
      <c r="T109">
        <v>134.5</v>
      </c>
      <c r="U109">
        <v>129.69999999999999</v>
      </c>
      <c r="V109">
        <v>124.8</v>
      </c>
      <c r="W109">
        <v>129</v>
      </c>
      <c r="X109">
        <v>113.7</v>
      </c>
      <c r="Y109">
        <f>AVERAGE(All_India_Index_Upto_April23__14[[#This Row],[Clothing]:[Personal care and effects]])</f>
        <v>124.3</v>
      </c>
      <c r="Z109">
        <v>122</v>
      </c>
      <c r="AA109" s="16" t="s">
        <v>78</v>
      </c>
      <c r="AB109">
        <v>123.6</v>
      </c>
      <c r="AC109" s="1">
        <f>AVERAGE(All_India_Index_Upto_April23__14[[#This Row],[Housing]:[Household goods and services]])</f>
        <v>123.6</v>
      </c>
      <c r="AD109">
        <v>121.4</v>
      </c>
      <c r="AE109">
        <v>119.6</v>
      </c>
      <c r="AF109">
        <f>AVERAGE(All_India_Index_Upto_April23__14[[#This Row],[Health]:[Recreation and amusement]])</f>
        <v>120.5</v>
      </c>
      <c r="AG109">
        <v>111.5</v>
      </c>
      <c r="AH109">
        <v>126.2</v>
      </c>
      <c r="AI109">
        <v>118.3</v>
      </c>
      <c r="AJ109">
        <v>126.1</v>
      </c>
    </row>
    <row r="110" spans="1:36" x14ac:dyDescent="0.25">
      <c r="A110" s="1" t="s">
        <v>30</v>
      </c>
      <c r="B110">
        <v>2016</v>
      </c>
      <c r="C110" s="1" t="s">
        <v>31</v>
      </c>
      <c r="D110" s="1">
        <f>VLOOKUP(All_India_Index_Upto_April23__14[[#This Row],[Month]],'Data cleaning'!$B$1:$C$13,2,FALSE)</f>
        <v>1</v>
      </c>
      <c r="E110" s="1" t="str">
        <f>All_India_Index_Upto_April23__14[[#This Row],[Year]]&amp;All_India_Index_Upto_April23__14[[#This Row],[month '#]]&amp;All_India_Index_Upto_April23__14[[#This Row],[Sector]]</f>
        <v>20161Rural</v>
      </c>
      <c r="F110">
        <v>126.8</v>
      </c>
      <c r="G110">
        <v>133.19999999999999</v>
      </c>
      <c r="H110">
        <v>126.5</v>
      </c>
      <c r="I110">
        <v>130.30000000000001</v>
      </c>
      <c r="J110">
        <v>118.9</v>
      </c>
      <c r="K110">
        <v>131.6</v>
      </c>
      <c r="L110">
        <v>140.1</v>
      </c>
      <c r="M110">
        <v>163.80000000000001</v>
      </c>
      <c r="N110">
        <v>97.7</v>
      </c>
      <c r="O110">
        <v>129.6</v>
      </c>
      <c r="P110">
        <v>124.3</v>
      </c>
      <c r="Q110">
        <v>135.9</v>
      </c>
      <c r="R110">
        <v>131.4</v>
      </c>
      <c r="S110">
        <f>AVERAGE(All_India_Index_Upto_April23__14[[#This Row],[Cereals and products]:[Food and beverages]])</f>
        <v>130.00769230769231</v>
      </c>
      <c r="T110">
        <v>133.6</v>
      </c>
      <c r="U110">
        <v>133.19999999999999</v>
      </c>
      <c r="V110">
        <v>128.9</v>
      </c>
      <c r="W110">
        <v>132.6</v>
      </c>
      <c r="X110">
        <v>114.9</v>
      </c>
      <c r="Y110">
        <f>AVERAGE(All_India_Index_Upto_April23__14[[#This Row],[Clothing]:[Personal care and effects]])</f>
        <v>127.4</v>
      </c>
      <c r="Z110">
        <v>126.2</v>
      </c>
      <c r="AA110" s="16" t="s">
        <v>32</v>
      </c>
      <c r="AB110">
        <v>126.6</v>
      </c>
      <c r="AC110" s="1">
        <f>AVERAGE(All_India_Index_Upto_April23__14[[#This Row],[Housing]:[Household goods and services]])</f>
        <v>126.6</v>
      </c>
      <c r="AD110">
        <v>123.7</v>
      </c>
      <c r="AE110">
        <v>121.4</v>
      </c>
      <c r="AF110">
        <f>AVERAGE(All_India_Index_Upto_April23__14[[#This Row],[Health]:[Recreation and amusement]])</f>
        <v>122.55000000000001</v>
      </c>
      <c r="AG110">
        <v>113.6</v>
      </c>
      <c r="AH110">
        <v>126.2</v>
      </c>
      <c r="AI110">
        <v>120.1</v>
      </c>
      <c r="AJ110">
        <v>128.1</v>
      </c>
    </row>
    <row r="111" spans="1:36" x14ac:dyDescent="0.25">
      <c r="A111" s="1" t="s">
        <v>33</v>
      </c>
      <c r="B111">
        <v>2016</v>
      </c>
      <c r="C111" s="1" t="s">
        <v>31</v>
      </c>
      <c r="D111" s="1">
        <f>VLOOKUP(All_India_Index_Upto_April23__14[[#This Row],[Month]],'Data cleaning'!$B$1:$C$13,2,FALSE)</f>
        <v>1</v>
      </c>
      <c r="E111" s="1" t="str">
        <f>All_India_Index_Upto_April23__14[[#This Row],[Year]]&amp;All_India_Index_Upto_April23__14[[#This Row],[month '#]]&amp;All_India_Index_Upto_April23__14[[#This Row],[Sector]]</f>
        <v>20161Urban</v>
      </c>
      <c r="F111">
        <v>124.7</v>
      </c>
      <c r="G111">
        <v>135.9</v>
      </c>
      <c r="H111">
        <v>132</v>
      </c>
      <c r="I111">
        <v>129.19999999999999</v>
      </c>
      <c r="J111">
        <v>109.7</v>
      </c>
      <c r="K111">
        <v>119</v>
      </c>
      <c r="L111">
        <v>144.1</v>
      </c>
      <c r="M111">
        <v>184.2</v>
      </c>
      <c r="N111">
        <v>96.7</v>
      </c>
      <c r="O111">
        <v>139.5</v>
      </c>
      <c r="P111">
        <v>120.5</v>
      </c>
      <c r="Q111">
        <v>134.69999999999999</v>
      </c>
      <c r="R111">
        <v>131.19999999999999</v>
      </c>
      <c r="S111">
        <f>AVERAGE(All_India_Index_Upto_April23__14[[#This Row],[Cereals and products]:[Food and beverages]])</f>
        <v>130.87692307692308</v>
      </c>
      <c r="T111">
        <v>139.5</v>
      </c>
      <c r="U111">
        <v>125.8</v>
      </c>
      <c r="V111">
        <v>119.8</v>
      </c>
      <c r="W111">
        <v>124.9</v>
      </c>
      <c r="X111">
        <v>114</v>
      </c>
      <c r="Y111">
        <f>AVERAGE(All_India_Index_Upto_April23__14[[#This Row],[Clothing]:[Personal care and effects]])</f>
        <v>121.125</v>
      </c>
      <c r="Z111">
        <v>116.9</v>
      </c>
      <c r="AA111" s="16" t="s">
        <v>80</v>
      </c>
      <c r="AB111">
        <v>121.6</v>
      </c>
      <c r="AC111" s="1">
        <f>AVERAGE(All_India_Index_Upto_April23__14[[#This Row],[Housing]:[Household goods and services]])</f>
        <v>121.6</v>
      </c>
      <c r="AD111">
        <v>119.1</v>
      </c>
      <c r="AE111">
        <v>118.5</v>
      </c>
      <c r="AF111">
        <f>AVERAGE(All_India_Index_Upto_April23__14[[#This Row],[Health]:[Recreation and amusement]])</f>
        <v>118.8</v>
      </c>
      <c r="AG111">
        <v>108.9</v>
      </c>
      <c r="AH111">
        <v>126.4</v>
      </c>
      <c r="AI111">
        <v>116.8</v>
      </c>
      <c r="AJ111">
        <v>124.2</v>
      </c>
    </row>
    <row r="112" spans="1:36" x14ac:dyDescent="0.25">
      <c r="A112" s="1" t="s">
        <v>35</v>
      </c>
      <c r="B112">
        <v>2016</v>
      </c>
      <c r="C112" s="1" t="s">
        <v>31</v>
      </c>
      <c r="D112" s="1">
        <f>VLOOKUP(All_India_Index_Upto_April23__14[[#This Row],[Month]],'Data cleaning'!$B$1:$C$13,2,FALSE)</f>
        <v>1</v>
      </c>
      <c r="E112" s="1" t="str">
        <f>All_India_Index_Upto_April23__14[[#This Row],[Year]]&amp;All_India_Index_Upto_April23__14[[#This Row],[month '#]]&amp;All_India_Index_Upto_April23__14[[#This Row],[Sector]]</f>
        <v>20161Rural+Urban</v>
      </c>
      <c r="F112">
        <v>126.1</v>
      </c>
      <c r="G112">
        <v>134.1</v>
      </c>
      <c r="H112">
        <v>128.6</v>
      </c>
      <c r="I112">
        <v>129.9</v>
      </c>
      <c r="J112">
        <v>115.5</v>
      </c>
      <c r="K112">
        <v>125.7</v>
      </c>
      <c r="L112">
        <v>141.5</v>
      </c>
      <c r="M112">
        <v>170.7</v>
      </c>
      <c r="N112">
        <v>97.4</v>
      </c>
      <c r="O112">
        <v>132.9</v>
      </c>
      <c r="P112">
        <v>122.7</v>
      </c>
      <c r="Q112">
        <v>135.30000000000001</v>
      </c>
      <c r="R112">
        <v>131.30000000000001</v>
      </c>
      <c r="S112">
        <f>AVERAGE(All_India_Index_Upto_April23__14[[#This Row],[Cereals and products]:[Food and beverages]])</f>
        <v>130.13076923076923</v>
      </c>
      <c r="T112">
        <v>135.19999999999999</v>
      </c>
      <c r="U112">
        <v>130.30000000000001</v>
      </c>
      <c r="V112">
        <v>125.1</v>
      </c>
      <c r="W112">
        <v>129.5</v>
      </c>
      <c r="X112">
        <v>114.5</v>
      </c>
      <c r="Y112">
        <f>AVERAGE(All_India_Index_Upto_April23__14[[#This Row],[Clothing]:[Personal care and effects]])</f>
        <v>124.85</v>
      </c>
      <c r="Z112">
        <v>122.7</v>
      </c>
      <c r="AA112" s="16" t="s">
        <v>80</v>
      </c>
      <c r="AB112">
        <v>124.2</v>
      </c>
      <c r="AC112" s="1">
        <f>AVERAGE(All_India_Index_Upto_April23__14[[#This Row],[Housing]:[Household goods and services]])</f>
        <v>124.2</v>
      </c>
      <c r="AD112">
        <v>122</v>
      </c>
      <c r="AE112">
        <v>119.8</v>
      </c>
      <c r="AF112">
        <f>AVERAGE(All_India_Index_Upto_April23__14[[#This Row],[Health]:[Recreation and amusement]])</f>
        <v>120.9</v>
      </c>
      <c r="AG112">
        <v>111.1</v>
      </c>
      <c r="AH112">
        <v>126.3</v>
      </c>
      <c r="AI112">
        <v>118.5</v>
      </c>
      <c r="AJ112">
        <v>126.3</v>
      </c>
    </row>
    <row r="113" spans="1:36" x14ac:dyDescent="0.25">
      <c r="A113" s="1" t="s">
        <v>30</v>
      </c>
      <c r="B113">
        <v>2016</v>
      </c>
      <c r="C113" s="1" t="s">
        <v>36</v>
      </c>
      <c r="D113" s="1">
        <f>VLOOKUP(All_India_Index_Upto_April23__14[[#This Row],[Month]],'Data cleaning'!$B$1:$C$13,2,FALSE)</f>
        <v>2</v>
      </c>
      <c r="E113" s="1" t="str">
        <f>All_India_Index_Upto_April23__14[[#This Row],[Year]]&amp;All_India_Index_Upto_April23__14[[#This Row],[month '#]]&amp;All_India_Index_Upto_April23__14[[#This Row],[Sector]]</f>
        <v>20162Rural</v>
      </c>
      <c r="F113">
        <v>127.1</v>
      </c>
      <c r="G113">
        <v>133.69999999999999</v>
      </c>
      <c r="H113">
        <v>127.7</v>
      </c>
      <c r="I113">
        <v>130.69999999999999</v>
      </c>
      <c r="J113">
        <v>118.5</v>
      </c>
      <c r="K113">
        <v>130.4</v>
      </c>
      <c r="L113">
        <v>130.9</v>
      </c>
      <c r="M113">
        <v>162.80000000000001</v>
      </c>
      <c r="N113">
        <v>98.7</v>
      </c>
      <c r="O113">
        <v>130.6</v>
      </c>
      <c r="P113">
        <v>124.8</v>
      </c>
      <c r="Q113">
        <v>136.4</v>
      </c>
      <c r="R113">
        <v>130.30000000000001</v>
      </c>
      <c r="S113">
        <f>AVERAGE(All_India_Index_Upto_April23__14[[#This Row],[Cereals and products]:[Food and beverages]])</f>
        <v>129.43076923076922</v>
      </c>
      <c r="T113">
        <v>134.4</v>
      </c>
      <c r="U113">
        <v>133.9</v>
      </c>
      <c r="V113">
        <v>129.80000000000001</v>
      </c>
      <c r="W113">
        <v>133.4</v>
      </c>
      <c r="X113">
        <v>116.8</v>
      </c>
      <c r="Y113">
        <f>AVERAGE(All_India_Index_Upto_April23__14[[#This Row],[Clothing]:[Personal care and effects]])</f>
        <v>128.47499999999999</v>
      </c>
      <c r="Z113">
        <v>127.5</v>
      </c>
      <c r="AA113" s="16" t="s">
        <v>32</v>
      </c>
      <c r="AB113">
        <v>127.1</v>
      </c>
      <c r="AC113" s="1">
        <f>AVERAGE(All_India_Index_Upto_April23__14[[#This Row],[Housing]:[Household goods and services]])</f>
        <v>127.1</v>
      </c>
      <c r="AD113">
        <v>124.3</v>
      </c>
      <c r="AE113">
        <v>122.3</v>
      </c>
      <c r="AF113">
        <f>AVERAGE(All_India_Index_Upto_April23__14[[#This Row],[Health]:[Recreation and amusement]])</f>
        <v>123.3</v>
      </c>
      <c r="AG113">
        <v>113.9</v>
      </c>
      <c r="AH113">
        <v>127.1</v>
      </c>
      <c r="AI113">
        <v>120.9</v>
      </c>
      <c r="AJ113">
        <v>127.9</v>
      </c>
    </row>
    <row r="114" spans="1:36" x14ac:dyDescent="0.25">
      <c r="A114" s="1" t="s">
        <v>33</v>
      </c>
      <c r="B114">
        <v>2016</v>
      </c>
      <c r="C114" s="1" t="s">
        <v>36</v>
      </c>
      <c r="D114" s="1">
        <f>VLOOKUP(All_India_Index_Upto_April23__14[[#This Row],[Month]],'Data cleaning'!$B$1:$C$13,2,FALSE)</f>
        <v>2</v>
      </c>
      <c r="E114" s="1" t="str">
        <f>All_India_Index_Upto_April23__14[[#This Row],[Year]]&amp;All_India_Index_Upto_April23__14[[#This Row],[month '#]]&amp;All_India_Index_Upto_April23__14[[#This Row],[Sector]]</f>
        <v>20162Urban</v>
      </c>
      <c r="F114">
        <v>124.8</v>
      </c>
      <c r="G114">
        <v>135.1</v>
      </c>
      <c r="H114">
        <v>130.30000000000001</v>
      </c>
      <c r="I114">
        <v>129.6</v>
      </c>
      <c r="J114">
        <v>108.4</v>
      </c>
      <c r="K114">
        <v>118.6</v>
      </c>
      <c r="L114">
        <v>129.19999999999999</v>
      </c>
      <c r="M114">
        <v>176.4</v>
      </c>
      <c r="N114">
        <v>99.1</v>
      </c>
      <c r="O114">
        <v>139.69999999999999</v>
      </c>
      <c r="P114">
        <v>120.6</v>
      </c>
      <c r="Q114">
        <v>135.19999999999999</v>
      </c>
      <c r="R114">
        <v>129.1</v>
      </c>
      <c r="S114">
        <f>AVERAGE(All_India_Index_Upto_April23__14[[#This Row],[Cereals and products]:[Food and beverages]])</f>
        <v>128.93076923076922</v>
      </c>
      <c r="T114">
        <v>140</v>
      </c>
      <c r="U114">
        <v>126.2</v>
      </c>
      <c r="V114">
        <v>120.1</v>
      </c>
      <c r="W114">
        <v>125.3</v>
      </c>
      <c r="X114">
        <v>116.2</v>
      </c>
      <c r="Y114">
        <f>AVERAGE(All_India_Index_Upto_April23__14[[#This Row],[Clothing]:[Personal care and effects]])</f>
        <v>121.95</v>
      </c>
      <c r="Z114">
        <v>116</v>
      </c>
      <c r="AA114" s="16" t="s">
        <v>81</v>
      </c>
      <c r="AB114">
        <v>121.8</v>
      </c>
      <c r="AC114" s="1">
        <f>AVERAGE(All_India_Index_Upto_April23__14[[#This Row],[Housing]:[Household goods and services]])</f>
        <v>121.8</v>
      </c>
      <c r="AD114">
        <v>119.5</v>
      </c>
      <c r="AE114">
        <v>118.8</v>
      </c>
      <c r="AF114">
        <f>AVERAGE(All_India_Index_Upto_April23__14[[#This Row],[Health]:[Recreation and amusement]])</f>
        <v>119.15</v>
      </c>
      <c r="AG114">
        <v>109.1</v>
      </c>
      <c r="AH114">
        <v>126.3</v>
      </c>
      <c r="AI114">
        <v>117.2</v>
      </c>
      <c r="AJ114">
        <v>123.8</v>
      </c>
    </row>
    <row r="115" spans="1:36" x14ac:dyDescent="0.25">
      <c r="A115" s="1" t="s">
        <v>35</v>
      </c>
      <c r="B115">
        <v>2016</v>
      </c>
      <c r="C115" s="1" t="s">
        <v>36</v>
      </c>
      <c r="D115" s="1">
        <f>VLOOKUP(All_India_Index_Upto_April23__14[[#This Row],[Month]],'Data cleaning'!$B$1:$C$13,2,FALSE)</f>
        <v>2</v>
      </c>
      <c r="E115" s="1" t="str">
        <f>All_India_Index_Upto_April23__14[[#This Row],[Year]]&amp;All_India_Index_Upto_April23__14[[#This Row],[month '#]]&amp;All_India_Index_Upto_April23__14[[#This Row],[Sector]]</f>
        <v>20162Rural+Urban</v>
      </c>
      <c r="F115">
        <v>126.4</v>
      </c>
      <c r="G115">
        <v>134.19999999999999</v>
      </c>
      <c r="H115">
        <v>128.69999999999999</v>
      </c>
      <c r="I115">
        <v>130.30000000000001</v>
      </c>
      <c r="J115">
        <v>114.8</v>
      </c>
      <c r="K115">
        <v>124.9</v>
      </c>
      <c r="L115">
        <v>130.30000000000001</v>
      </c>
      <c r="M115">
        <v>167.4</v>
      </c>
      <c r="N115">
        <v>98.8</v>
      </c>
      <c r="O115">
        <v>133.6</v>
      </c>
      <c r="P115">
        <v>123</v>
      </c>
      <c r="Q115">
        <v>135.80000000000001</v>
      </c>
      <c r="R115">
        <v>129.9</v>
      </c>
      <c r="S115">
        <f>AVERAGE(All_India_Index_Upto_April23__14[[#This Row],[Cereals and products]:[Food and beverages]])</f>
        <v>129.08461538461538</v>
      </c>
      <c r="T115">
        <v>135.9</v>
      </c>
      <c r="U115">
        <v>130.9</v>
      </c>
      <c r="V115">
        <v>125.8</v>
      </c>
      <c r="W115">
        <v>130.19999999999999</v>
      </c>
      <c r="X115">
        <v>116.6</v>
      </c>
      <c r="Y115">
        <f>AVERAGE(All_India_Index_Upto_April23__14[[#This Row],[Clothing]:[Personal care and effects]])</f>
        <v>125.875</v>
      </c>
      <c r="Z115">
        <v>123.1</v>
      </c>
      <c r="AA115" s="16" t="s">
        <v>81</v>
      </c>
      <c r="AB115">
        <v>124.6</v>
      </c>
      <c r="AC115" s="1">
        <f>AVERAGE(All_India_Index_Upto_April23__14[[#This Row],[Housing]:[Household goods and services]])</f>
        <v>124.6</v>
      </c>
      <c r="AD115">
        <v>122.5</v>
      </c>
      <c r="AE115">
        <v>120.3</v>
      </c>
      <c r="AF115">
        <f>AVERAGE(All_India_Index_Upto_April23__14[[#This Row],[Health]:[Recreation and amusement]])</f>
        <v>121.4</v>
      </c>
      <c r="AG115">
        <v>111.4</v>
      </c>
      <c r="AH115">
        <v>126.6</v>
      </c>
      <c r="AI115">
        <v>119.1</v>
      </c>
      <c r="AJ115">
        <v>126</v>
      </c>
    </row>
    <row r="116" spans="1:36" x14ac:dyDescent="0.25">
      <c r="A116" s="1" t="s">
        <v>30</v>
      </c>
      <c r="B116">
        <v>2016</v>
      </c>
      <c r="C116" s="1" t="s">
        <v>38</v>
      </c>
      <c r="D116" s="1">
        <f>VLOOKUP(All_India_Index_Upto_April23__14[[#This Row],[Month]],'Data cleaning'!$B$1:$C$13,2,FALSE)</f>
        <v>3</v>
      </c>
      <c r="E116" s="1" t="str">
        <f>All_India_Index_Upto_April23__14[[#This Row],[Year]]&amp;All_India_Index_Upto_April23__14[[#This Row],[month '#]]&amp;All_India_Index_Upto_April23__14[[#This Row],[Sector]]</f>
        <v>20163Rural</v>
      </c>
      <c r="F116">
        <v>127.3</v>
      </c>
      <c r="G116">
        <v>134.4</v>
      </c>
      <c r="H116">
        <v>125.1</v>
      </c>
      <c r="I116">
        <v>130.5</v>
      </c>
      <c r="J116">
        <v>118.3</v>
      </c>
      <c r="K116">
        <v>131.69999999999999</v>
      </c>
      <c r="L116">
        <v>130.69999999999999</v>
      </c>
      <c r="M116">
        <v>161.19999999999999</v>
      </c>
      <c r="N116">
        <v>100.4</v>
      </c>
      <c r="O116">
        <v>130.80000000000001</v>
      </c>
      <c r="P116">
        <v>124.9</v>
      </c>
      <c r="Q116">
        <v>137</v>
      </c>
      <c r="R116">
        <v>130.4</v>
      </c>
      <c r="S116">
        <f>AVERAGE(All_India_Index_Upto_April23__14[[#This Row],[Cereals and products]:[Food and beverages]])</f>
        <v>129.43846153846155</v>
      </c>
      <c r="T116">
        <v>135</v>
      </c>
      <c r="U116">
        <v>134.4</v>
      </c>
      <c r="V116">
        <v>130.19999999999999</v>
      </c>
      <c r="W116">
        <v>133.80000000000001</v>
      </c>
      <c r="X116">
        <v>117.4</v>
      </c>
      <c r="Y116">
        <f>AVERAGE(All_India_Index_Upto_April23__14[[#This Row],[Clothing]:[Personal care and effects]])</f>
        <v>128.95000000000002</v>
      </c>
      <c r="Z116">
        <v>127</v>
      </c>
      <c r="AA116" s="16" t="s">
        <v>32</v>
      </c>
      <c r="AB116">
        <v>127.7</v>
      </c>
      <c r="AC116" s="1">
        <f>AVERAGE(All_India_Index_Upto_April23__14[[#This Row],[Housing]:[Household goods and services]])</f>
        <v>127.7</v>
      </c>
      <c r="AD116">
        <v>124.8</v>
      </c>
      <c r="AE116">
        <v>122.5</v>
      </c>
      <c r="AF116">
        <f>AVERAGE(All_India_Index_Upto_April23__14[[#This Row],[Health]:[Recreation and amusement]])</f>
        <v>123.65</v>
      </c>
      <c r="AG116">
        <v>113.6</v>
      </c>
      <c r="AH116">
        <v>127.5</v>
      </c>
      <c r="AI116">
        <v>121.1</v>
      </c>
      <c r="AJ116">
        <v>128</v>
      </c>
    </row>
    <row r="117" spans="1:36" x14ac:dyDescent="0.25">
      <c r="A117" s="1" t="s">
        <v>33</v>
      </c>
      <c r="B117">
        <v>2016</v>
      </c>
      <c r="C117" s="1" t="s">
        <v>38</v>
      </c>
      <c r="D117" s="1">
        <f>VLOOKUP(All_India_Index_Upto_April23__14[[#This Row],[Month]],'Data cleaning'!$B$1:$C$13,2,FALSE)</f>
        <v>3</v>
      </c>
      <c r="E117" s="1" t="str">
        <f>All_India_Index_Upto_April23__14[[#This Row],[Year]]&amp;All_India_Index_Upto_April23__14[[#This Row],[month '#]]&amp;All_India_Index_Upto_April23__14[[#This Row],[Sector]]</f>
        <v>20163Urban</v>
      </c>
      <c r="F117">
        <v>124.8</v>
      </c>
      <c r="G117">
        <v>136.30000000000001</v>
      </c>
      <c r="H117">
        <v>123.7</v>
      </c>
      <c r="I117">
        <v>129.69999999999999</v>
      </c>
      <c r="J117">
        <v>107.9</v>
      </c>
      <c r="K117">
        <v>119.9</v>
      </c>
      <c r="L117">
        <v>128.1</v>
      </c>
      <c r="M117">
        <v>170.3</v>
      </c>
      <c r="N117">
        <v>101.8</v>
      </c>
      <c r="O117">
        <v>140.1</v>
      </c>
      <c r="P117">
        <v>120.7</v>
      </c>
      <c r="Q117">
        <v>135.4</v>
      </c>
      <c r="R117">
        <v>128.9</v>
      </c>
      <c r="S117">
        <f>AVERAGE(All_India_Index_Upto_April23__14[[#This Row],[Cereals and products]:[Food and beverages]])</f>
        <v>128.27692307692308</v>
      </c>
      <c r="T117">
        <v>140.6</v>
      </c>
      <c r="U117">
        <v>126.4</v>
      </c>
      <c r="V117">
        <v>120.3</v>
      </c>
      <c r="W117">
        <v>125.5</v>
      </c>
      <c r="X117">
        <v>117.1</v>
      </c>
      <c r="Y117">
        <f>AVERAGE(All_India_Index_Upto_April23__14[[#This Row],[Clothing]:[Personal care and effects]])</f>
        <v>122.32499999999999</v>
      </c>
      <c r="Z117">
        <v>114.8</v>
      </c>
      <c r="AA117" s="16" t="s">
        <v>82</v>
      </c>
      <c r="AB117">
        <v>122.3</v>
      </c>
      <c r="AC117" s="1">
        <f>AVERAGE(All_India_Index_Upto_April23__14[[#This Row],[Housing]:[Household goods and services]])</f>
        <v>122.3</v>
      </c>
      <c r="AD117">
        <v>119.7</v>
      </c>
      <c r="AE117">
        <v>119.1</v>
      </c>
      <c r="AF117">
        <f>AVERAGE(All_India_Index_Upto_April23__14[[#This Row],[Health]:[Recreation and amusement]])</f>
        <v>119.4</v>
      </c>
      <c r="AG117">
        <v>108.5</v>
      </c>
      <c r="AH117">
        <v>126.4</v>
      </c>
      <c r="AI117">
        <v>117.3</v>
      </c>
      <c r="AJ117">
        <v>123.8</v>
      </c>
    </row>
    <row r="118" spans="1:36" x14ac:dyDescent="0.25">
      <c r="A118" s="1" t="s">
        <v>35</v>
      </c>
      <c r="B118">
        <v>2016</v>
      </c>
      <c r="C118" s="1" t="s">
        <v>38</v>
      </c>
      <c r="D118" s="1">
        <f>VLOOKUP(All_India_Index_Upto_April23__14[[#This Row],[Month]],'Data cleaning'!$B$1:$C$13,2,FALSE)</f>
        <v>3</v>
      </c>
      <c r="E118" s="1" t="str">
        <f>All_India_Index_Upto_April23__14[[#This Row],[Year]]&amp;All_India_Index_Upto_April23__14[[#This Row],[month '#]]&amp;All_India_Index_Upto_April23__14[[#This Row],[Sector]]</f>
        <v>20163Rural+Urban</v>
      </c>
      <c r="F118">
        <v>126.5</v>
      </c>
      <c r="G118">
        <v>135.1</v>
      </c>
      <c r="H118">
        <v>124.6</v>
      </c>
      <c r="I118">
        <v>130.19999999999999</v>
      </c>
      <c r="J118">
        <v>114.5</v>
      </c>
      <c r="K118">
        <v>126.2</v>
      </c>
      <c r="L118">
        <v>129.80000000000001</v>
      </c>
      <c r="M118">
        <v>164.3</v>
      </c>
      <c r="N118">
        <v>100.9</v>
      </c>
      <c r="O118">
        <v>133.9</v>
      </c>
      <c r="P118">
        <v>123.1</v>
      </c>
      <c r="Q118">
        <v>136.30000000000001</v>
      </c>
      <c r="R118">
        <v>129.80000000000001</v>
      </c>
      <c r="S118">
        <f>AVERAGE(All_India_Index_Upto_April23__14[[#This Row],[Cereals and products]:[Food and beverages]])</f>
        <v>128.86153846153846</v>
      </c>
      <c r="T118">
        <v>136.5</v>
      </c>
      <c r="U118">
        <v>131.30000000000001</v>
      </c>
      <c r="V118">
        <v>126.1</v>
      </c>
      <c r="W118">
        <v>130.5</v>
      </c>
      <c r="X118">
        <v>117.3</v>
      </c>
      <c r="Y118">
        <f>AVERAGE(All_India_Index_Upto_April23__14[[#This Row],[Clothing]:[Personal care and effects]])</f>
        <v>126.3</v>
      </c>
      <c r="Z118">
        <v>122.4</v>
      </c>
      <c r="AA118" s="16" t="s">
        <v>82</v>
      </c>
      <c r="AB118">
        <v>125.1</v>
      </c>
      <c r="AC118" s="1">
        <f>AVERAGE(All_India_Index_Upto_April23__14[[#This Row],[Housing]:[Household goods and services]])</f>
        <v>125.1</v>
      </c>
      <c r="AD118">
        <v>122.9</v>
      </c>
      <c r="AE118">
        <v>120.6</v>
      </c>
      <c r="AF118">
        <f>AVERAGE(All_India_Index_Upto_April23__14[[#This Row],[Health]:[Recreation and amusement]])</f>
        <v>121.75</v>
      </c>
      <c r="AG118">
        <v>110.9</v>
      </c>
      <c r="AH118">
        <v>126.9</v>
      </c>
      <c r="AI118">
        <v>119.3</v>
      </c>
      <c r="AJ118">
        <v>126</v>
      </c>
    </row>
    <row r="119" spans="1:36" x14ac:dyDescent="0.25">
      <c r="A119" s="1" t="s">
        <v>30</v>
      </c>
      <c r="B119">
        <v>2016</v>
      </c>
      <c r="C119" s="1" t="s">
        <v>39</v>
      </c>
      <c r="D119" s="1">
        <f>VLOOKUP(All_India_Index_Upto_April23__14[[#This Row],[Month]],'Data cleaning'!$B$1:$C$13,2,FALSE)</f>
        <v>4</v>
      </c>
      <c r="E119" s="1" t="str">
        <f>All_India_Index_Upto_April23__14[[#This Row],[Year]]&amp;All_India_Index_Upto_April23__14[[#This Row],[month '#]]&amp;All_India_Index_Upto_April23__14[[#This Row],[Sector]]</f>
        <v>20164Rural</v>
      </c>
      <c r="F119">
        <v>127.4</v>
      </c>
      <c r="G119">
        <v>135.4</v>
      </c>
      <c r="H119">
        <v>123.4</v>
      </c>
      <c r="I119">
        <v>131.30000000000001</v>
      </c>
      <c r="J119">
        <v>118.2</v>
      </c>
      <c r="K119">
        <v>138.1</v>
      </c>
      <c r="L119">
        <v>134.1</v>
      </c>
      <c r="M119">
        <v>162.69999999999999</v>
      </c>
      <c r="N119">
        <v>105</v>
      </c>
      <c r="O119">
        <v>131.4</v>
      </c>
      <c r="P119">
        <v>125.4</v>
      </c>
      <c r="Q119">
        <v>137.4</v>
      </c>
      <c r="R119">
        <v>131.80000000000001</v>
      </c>
      <c r="S119">
        <f>AVERAGE(All_India_Index_Upto_April23__14[[#This Row],[Cereals and products]:[Food and beverages]])</f>
        <v>130.89230769230772</v>
      </c>
      <c r="T119">
        <v>135.5</v>
      </c>
      <c r="U119">
        <v>135</v>
      </c>
      <c r="V119">
        <v>130.6</v>
      </c>
      <c r="W119">
        <v>134.4</v>
      </c>
      <c r="X119">
        <v>118.4</v>
      </c>
      <c r="Y119">
        <f>AVERAGE(All_India_Index_Upto_April23__14[[#This Row],[Clothing]:[Personal care and effects]])</f>
        <v>129.6</v>
      </c>
      <c r="Z119">
        <v>127</v>
      </c>
      <c r="AA119" s="16" t="s">
        <v>32</v>
      </c>
      <c r="AB119">
        <v>128</v>
      </c>
      <c r="AC119" s="1">
        <f>AVERAGE(All_India_Index_Upto_April23__14[[#This Row],[Housing]:[Household goods and services]])</f>
        <v>128</v>
      </c>
      <c r="AD119">
        <v>125.2</v>
      </c>
      <c r="AE119">
        <v>123.2</v>
      </c>
      <c r="AF119">
        <f>AVERAGE(All_India_Index_Upto_April23__14[[#This Row],[Health]:[Recreation and amusement]])</f>
        <v>124.2</v>
      </c>
      <c r="AG119">
        <v>114.4</v>
      </c>
      <c r="AH119">
        <v>127.9</v>
      </c>
      <c r="AI119">
        <v>121.7</v>
      </c>
      <c r="AJ119">
        <v>129</v>
      </c>
    </row>
    <row r="120" spans="1:36" x14ac:dyDescent="0.25">
      <c r="A120" s="1" t="s">
        <v>33</v>
      </c>
      <c r="B120">
        <v>2016</v>
      </c>
      <c r="C120" s="1" t="s">
        <v>39</v>
      </c>
      <c r="D120" s="1">
        <f>VLOOKUP(All_India_Index_Upto_April23__14[[#This Row],[Month]],'Data cleaning'!$B$1:$C$13,2,FALSE)</f>
        <v>4</v>
      </c>
      <c r="E120" s="1" t="str">
        <f>All_India_Index_Upto_April23__14[[#This Row],[Year]]&amp;All_India_Index_Upto_April23__14[[#This Row],[month '#]]&amp;All_India_Index_Upto_April23__14[[#This Row],[Sector]]</f>
        <v>20164Urban</v>
      </c>
      <c r="F120">
        <v>124.9</v>
      </c>
      <c r="G120">
        <v>139.30000000000001</v>
      </c>
      <c r="H120">
        <v>119.9</v>
      </c>
      <c r="I120">
        <v>130.19999999999999</v>
      </c>
      <c r="J120">
        <v>108.9</v>
      </c>
      <c r="K120">
        <v>131.1</v>
      </c>
      <c r="L120">
        <v>136.80000000000001</v>
      </c>
      <c r="M120">
        <v>176.9</v>
      </c>
      <c r="N120">
        <v>109.1</v>
      </c>
      <c r="O120">
        <v>140.4</v>
      </c>
      <c r="P120">
        <v>121.1</v>
      </c>
      <c r="Q120">
        <v>135.9</v>
      </c>
      <c r="R120">
        <v>131.80000000000001</v>
      </c>
      <c r="S120">
        <f>AVERAGE(All_India_Index_Upto_April23__14[[#This Row],[Cereals and products]:[Food and beverages]])</f>
        <v>131.25384615384615</v>
      </c>
      <c r="T120">
        <v>141.5</v>
      </c>
      <c r="U120">
        <v>126.8</v>
      </c>
      <c r="V120">
        <v>120.5</v>
      </c>
      <c r="W120">
        <v>125.8</v>
      </c>
      <c r="X120">
        <v>117.6</v>
      </c>
      <c r="Y120">
        <f>AVERAGE(All_India_Index_Upto_April23__14[[#This Row],[Clothing]:[Personal care and effects]])</f>
        <v>122.67500000000001</v>
      </c>
      <c r="Z120">
        <v>114.6</v>
      </c>
      <c r="AA120" s="16" t="s">
        <v>83</v>
      </c>
      <c r="AB120">
        <v>122.8</v>
      </c>
      <c r="AC120" s="1">
        <f>AVERAGE(All_India_Index_Upto_April23__14[[#This Row],[Housing]:[Household goods and services]])</f>
        <v>122.8</v>
      </c>
      <c r="AD120">
        <v>120</v>
      </c>
      <c r="AE120">
        <v>119.5</v>
      </c>
      <c r="AF120">
        <f>AVERAGE(All_India_Index_Upto_April23__14[[#This Row],[Health]:[Recreation and amusement]])</f>
        <v>119.75</v>
      </c>
      <c r="AG120">
        <v>110</v>
      </c>
      <c r="AH120">
        <v>127.6</v>
      </c>
      <c r="AI120">
        <v>118.2</v>
      </c>
      <c r="AJ120">
        <v>125.3</v>
      </c>
    </row>
    <row r="121" spans="1:36" x14ac:dyDescent="0.25">
      <c r="A121" s="1" t="s">
        <v>35</v>
      </c>
      <c r="B121">
        <v>2016</v>
      </c>
      <c r="C121" s="1" t="s">
        <v>39</v>
      </c>
      <c r="D121" s="1">
        <f>VLOOKUP(All_India_Index_Upto_April23__14[[#This Row],[Month]],'Data cleaning'!$B$1:$C$13,2,FALSE)</f>
        <v>4</v>
      </c>
      <c r="E121" s="1" t="str">
        <f>All_India_Index_Upto_April23__14[[#This Row],[Year]]&amp;All_India_Index_Upto_April23__14[[#This Row],[month '#]]&amp;All_India_Index_Upto_April23__14[[#This Row],[Sector]]</f>
        <v>20164Rural+Urban</v>
      </c>
      <c r="F121">
        <v>126.6</v>
      </c>
      <c r="G121">
        <v>136.80000000000001</v>
      </c>
      <c r="H121">
        <v>122</v>
      </c>
      <c r="I121">
        <v>130.9</v>
      </c>
      <c r="J121">
        <v>114.8</v>
      </c>
      <c r="K121">
        <v>134.80000000000001</v>
      </c>
      <c r="L121">
        <v>135</v>
      </c>
      <c r="M121">
        <v>167.5</v>
      </c>
      <c r="N121">
        <v>106.4</v>
      </c>
      <c r="O121">
        <v>134.4</v>
      </c>
      <c r="P121">
        <v>123.6</v>
      </c>
      <c r="Q121">
        <v>136.69999999999999</v>
      </c>
      <c r="R121">
        <v>131.80000000000001</v>
      </c>
      <c r="S121">
        <f>AVERAGE(All_India_Index_Upto_April23__14[[#This Row],[Cereals and products]:[Food and beverages]])</f>
        <v>130.86923076923077</v>
      </c>
      <c r="T121">
        <v>137.1</v>
      </c>
      <c r="U121">
        <v>131.80000000000001</v>
      </c>
      <c r="V121">
        <v>126.4</v>
      </c>
      <c r="W121">
        <v>131</v>
      </c>
      <c r="X121">
        <v>118.1</v>
      </c>
      <c r="Y121">
        <f>AVERAGE(All_India_Index_Upto_April23__14[[#This Row],[Clothing]:[Personal care and effects]])</f>
        <v>126.82500000000002</v>
      </c>
      <c r="Z121">
        <v>122.3</v>
      </c>
      <c r="AA121" s="16" t="s">
        <v>83</v>
      </c>
      <c r="AB121">
        <v>125.5</v>
      </c>
      <c r="AC121" s="1">
        <f>AVERAGE(All_India_Index_Upto_April23__14[[#This Row],[Housing]:[Household goods and services]])</f>
        <v>125.5</v>
      </c>
      <c r="AD121">
        <v>123.2</v>
      </c>
      <c r="AE121">
        <v>121.1</v>
      </c>
      <c r="AF121">
        <f>AVERAGE(All_India_Index_Upto_April23__14[[#This Row],[Health]:[Recreation and amusement]])</f>
        <v>122.15</v>
      </c>
      <c r="AG121">
        <v>112.1</v>
      </c>
      <c r="AH121">
        <v>127.7</v>
      </c>
      <c r="AI121">
        <v>120</v>
      </c>
      <c r="AJ121">
        <v>127.3</v>
      </c>
    </row>
    <row r="122" spans="1:36" x14ac:dyDescent="0.25">
      <c r="A122" s="1" t="s">
        <v>30</v>
      </c>
      <c r="B122">
        <v>2016</v>
      </c>
      <c r="C122" s="1" t="s">
        <v>41</v>
      </c>
      <c r="D122" s="1">
        <f>VLOOKUP(All_India_Index_Upto_April23__14[[#This Row],[Month]],'Data cleaning'!$B$1:$C$13,2,FALSE)</f>
        <v>5</v>
      </c>
      <c r="E122" s="1" t="str">
        <f>All_India_Index_Upto_April23__14[[#This Row],[Year]]&amp;All_India_Index_Upto_April23__14[[#This Row],[month '#]]&amp;All_India_Index_Upto_April23__14[[#This Row],[Sector]]</f>
        <v>20165Rural</v>
      </c>
      <c r="F122">
        <v>127.6</v>
      </c>
      <c r="G122">
        <v>137.5</v>
      </c>
      <c r="H122">
        <v>124.4</v>
      </c>
      <c r="I122">
        <v>132.4</v>
      </c>
      <c r="J122">
        <v>118.2</v>
      </c>
      <c r="K122">
        <v>138.1</v>
      </c>
      <c r="L122">
        <v>141.80000000000001</v>
      </c>
      <c r="M122">
        <v>166</v>
      </c>
      <c r="N122">
        <v>107.5</v>
      </c>
      <c r="O122">
        <v>132.19999999999999</v>
      </c>
      <c r="P122">
        <v>126.1</v>
      </c>
      <c r="Q122">
        <v>138.30000000000001</v>
      </c>
      <c r="R122">
        <v>133.6</v>
      </c>
      <c r="S122">
        <f>AVERAGE(All_India_Index_Upto_April23__14[[#This Row],[Cereals and products]:[Food and beverages]])</f>
        <v>132.59230769230768</v>
      </c>
      <c r="T122">
        <v>136</v>
      </c>
      <c r="U122">
        <v>135.4</v>
      </c>
      <c r="V122">
        <v>131.1</v>
      </c>
      <c r="W122">
        <v>134.80000000000001</v>
      </c>
      <c r="X122">
        <v>119.7</v>
      </c>
      <c r="Y122">
        <f>AVERAGE(All_India_Index_Upto_April23__14[[#This Row],[Clothing]:[Personal care and effects]])</f>
        <v>130.25</v>
      </c>
      <c r="Z122">
        <v>127.4</v>
      </c>
      <c r="AA122" s="16" t="s">
        <v>32</v>
      </c>
      <c r="AB122">
        <v>128.5</v>
      </c>
      <c r="AC122" s="1">
        <f>AVERAGE(All_India_Index_Upto_April23__14[[#This Row],[Housing]:[Household goods and services]])</f>
        <v>128.5</v>
      </c>
      <c r="AD122">
        <v>125.8</v>
      </c>
      <c r="AE122">
        <v>123.6</v>
      </c>
      <c r="AF122">
        <f>AVERAGE(All_India_Index_Upto_April23__14[[#This Row],[Health]:[Recreation and amusement]])</f>
        <v>124.69999999999999</v>
      </c>
      <c r="AG122">
        <v>115.1</v>
      </c>
      <c r="AH122">
        <v>129.1</v>
      </c>
      <c r="AI122">
        <v>122.5</v>
      </c>
      <c r="AJ122">
        <v>130.30000000000001</v>
      </c>
    </row>
    <row r="123" spans="1:36" x14ac:dyDescent="0.25">
      <c r="A123" s="1" t="s">
        <v>33</v>
      </c>
      <c r="B123">
        <v>2016</v>
      </c>
      <c r="C123" s="1" t="s">
        <v>41</v>
      </c>
      <c r="D123" s="1">
        <f>VLOOKUP(All_India_Index_Upto_April23__14[[#This Row],[Month]],'Data cleaning'!$B$1:$C$13,2,FALSE)</f>
        <v>5</v>
      </c>
      <c r="E123" s="1" t="str">
        <f>All_India_Index_Upto_April23__14[[#This Row],[Year]]&amp;All_India_Index_Upto_April23__14[[#This Row],[month '#]]&amp;All_India_Index_Upto_April23__14[[#This Row],[Sector]]</f>
        <v>20165Urban</v>
      </c>
      <c r="F123">
        <v>125</v>
      </c>
      <c r="G123">
        <v>142.1</v>
      </c>
      <c r="H123">
        <v>127</v>
      </c>
      <c r="I123">
        <v>130.4</v>
      </c>
      <c r="J123">
        <v>109.6</v>
      </c>
      <c r="K123">
        <v>133.5</v>
      </c>
      <c r="L123">
        <v>151.4</v>
      </c>
      <c r="M123">
        <v>182.8</v>
      </c>
      <c r="N123">
        <v>111.1</v>
      </c>
      <c r="O123">
        <v>141.5</v>
      </c>
      <c r="P123">
        <v>121.5</v>
      </c>
      <c r="Q123">
        <v>136.30000000000001</v>
      </c>
      <c r="R123">
        <v>134.6</v>
      </c>
      <c r="S123">
        <f>AVERAGE(All_India_Index_Upto_April23__14[[#This Row],[Cereals and products]:[Food and beverages]])</f>
        <v>134.36923076923074</v>
      </c>
      <c r="T123">
        <v>142.19999999999999</v>
      </c>
      <c r="U123">
        <v>127.2</v>
      </c>
      <c r="V123">
        <v>120.7</v>
      </c>
      <c r="W123">
        <v>126.2</v>
      </c>
      <c r="X123">
        <v>118.5</v>
      </c>
      <c r="Y123">
        <f>AVERAGE(All_India_Index_Upto_April23__14[[#This Row],[Clothing]:[Personal care and effects]])</f>
        <v>123.15</v>
      </c>
      <c r="Z123">
        <v>115</v>
      </c>
      <c r="AA123" s="16" t="s">
        <v>84</v>
      </c>
      <c r="AB123">
        <v>123.2</v>
      </c>
      <c r="AC123" s="1">
        <f>AVERAGE(All_India_Index_Upto_April23__14[[#This Row],[Housing]:[Household goods and services]])</f>
        <v>123.2</v>
      </c>
      <c r="AD123">
        <v>120.3</v>
      </c>
      <c r="AE123">
        <v>119.8</v>
      </c>
      <c r="AF123">
        <f>AVERAGE(All_India_Index_Upto_April23__14[[#This Row],[Health]:[Recreation and amusement]])</f>
        <v>120.05</v>
      </c>
      <c r="AG123">
        <v>110.7</v>
      </c>
      <c r="AH123">
        <v>128</v>
      </c>
      <c r="AI123">
        <v>118.7</v>
      </c>
      <c r="AJ123">
        <v>126.6</v>
      </c>
    </row>
    <row r="124" spans="1:36" x14ac:dyDescent="0.25">
      <c r="A124" s="1" t="s">
        <v>35</v>
      </c>
      <c r="B124">
        <v>2016</v>
      </c>
      <c r="C124" s="1" t="s">
        <v>41</v>
      </c>
      <c r="D124" s="1">
        <f>VLOOKUP(All_India_Index_Upto_April23__14[[#This Row],[Month]],'Data cleaning'!$B$1:$C$13,2,FALSE)</f>
        <v>5</v>
      </c>
      <c r="E124" s="1" t="str">
        <f>All_India_Index_Upto_April23__14[[#This Row],[Year]]&amp;All_India_Index_Upto_April23__14[[#This Row],[month '#]]&amp;All_India_Index_Upto_April23__14[[#This Row],[Sector]]</f>
        <v>20165Rural+Urban</v>
      </c>
      <c r="F124">
        <v>126.8</v>
      </c>
      <c r="G124">
        <v>139.1</v>
      </c>
      <c r="H124">
        <v>125.4</v>
      </c>
      <c r="I124">
        <v>131.69999999999999</v>
      </c>
      <c r="J124">
        <v>115</v>
      </c>
      <c r="K124">
        <v>136</v>
      </c>
      <c r="L124">
        <v>145.1</v>
      </c>
      <c r="M124">
        <v>171.7</v>
      </c>
      <c r="N124">
        <v>108.7</v>
      </c>
      <c r="O124">
        <v>135.30000000000001</v>
      </c>
      <c r="P124">
        <v>124.2</v>
      </c>
      <c r="Q124">
        <v>137.4</v>
      </c>
      <c r="R124">
        <v>134</v>
      </c>
      <c r="S124">
        <f>AVERAGE(All_India_Index_Upto_April23__14[[#This Row],[Cereals and products]:[Food and beverages]])</f>
        <v>133.1076923076923</v>
      </c>
      <c r="T124">
        <v>137.69999999999999</v>
      </c>
      <c r="U124">
        <v>132.19999999999999</v>
      </c>
      <c r="V124">
        <v>126.8</v>
      </c>
      <c r="W124">
        <v>131.4</v>
      </c>
      <c r="X124">
        <v>119.2</v>
      </c>
      <c r="Y124">
        <f>AVERAGE(All_India_Index_Upto_April23__14[[#This Row],[Clothing]:[Personal care and effects]])</f>
        <v>127.39999999999999</v>
      </c>
      <c r="Z124">
        <v>122.7</v>
      </c>
      <c r="AA124" s="16" t="s">
        <v>84</v>
      </c>
      <c r="AB124">
        <v>126</v>
      </c>
      <c r="AC124" s="1">
        <f>AVERAGE(All_India_Index_Upto_April23__14[[#This Row],[Housing]:[Household goods and services]])</f>
        <v>126</v>
      </c>
      <c r="AD124">
        <v>123.7</v>
      </c>
      <c r="AE124">
        <v>121.5</v>
      </c>
      <c r="AF124">
        <f>AVERAGE(All_India_Index_Upto_April23__14[[#This Row],[Health]:[Recreation and amusement]])</f>
        <v>122.6</v>
      </c>
      <c r="AG124">
        <v>112.8</v>
      </c>
      <c r="AH124">
        <v>128.5</v>
      </c>
      <c r="AI124">
        <v>120.7</v>
      </c>
      <c r="AJ124">
        <v>128.6</v>
      </c>
    </row>
    <row r="125" spans="1:36" x14ac:dyDescent="0.25">
      <c r="A125" s="1" t="s">
        <v>30</v>
      </c>
      <c r="B125">
        <v>2016</v>
      </c>
      <c r="C125" s="1" t="s">
        <v>42</v>
      </c>
      <c r="D125" s="1">
        <f>VLOOKUP(All_India_Index_Upto_April23__14[[#This Row],[Month]],'Data cleaning'!$B$1:$C$13,2,FALSE)</f>
        <v>6</v>
      </c>
      <c r="E125" s="1" t="str">
        <f>All_India_Index_Upto_April23__14[[#This Row],[Year]]&amp;All_India_Index_Upto_April23__14[[#This Row],[month '#]]&amp;All_India_Index_Upto_April23__14[[#This Row],[Sector]]</f>
        <v>20166Rural</v>
      </c>
      <c r="F125">
        <v>128.6</v>
      </c>
      <c r="G125">
        <v>138.6</v>
      </c>
      <c r="H125">
        <v>126.6</v>
      </c>
      <c r="I125">
        <v>133.6</v>
      </c>
      <c r="J125">
        <v>118.6</v>
      </c>
      <c r="K125">
        <v>137.4</v>
      </c>
      <c r="L125">
        <v>152.5</v>
      </c>
      <c r="M125">
        <v>169.2</v>
      </c>
      <c r="N125">
        <v>108.8</v>
      </c>
      <c r="O125">
        <v>133.1</v>
      </c>
      <c r="P125">
        <v>126.4</v>
      </c>
      <c r="Q125">
        <v>139.19999999999999</v>
      </c>
      <c r="R125">
        <v>136</v>
      </c>
      <c r="S125">
        <f>AVERAGE(All_India_Index_Upto_April23__14[[#This Row],[Cereals and products]:[Food and beverages]])</f>
        <v>134.50769230769231</v>
      </c>
      <c r="T125">
        <v>137.19999999999999</v>
      </c>
      <c r="U125">
        <v>136.30000000000001</v>
      </c>
      <c r="V125">
        <v>131.6</v>
      </c>
      <c r="W125">
        <v>135.6</v>
      </c>
      <c r="X125">
        <v>119.9</v>
      </c>
      <c r="Y125">
        <f>AVERAGE(All_India_Index_Upto_April23__14[[#This Row],[Clothing]:[Personal care and effects]])</f>
        <v>130.85</v>
      </c>
      <c r="Z125">
        <v>128</v>
      </c>
      <c r="AA125" s="16" t="s">
        <v>32</v>
      </c>
      <c r="AB125">
        <v>129.30000000000001</v>
      </c>
      <c r="AC125" s="1">
        <f>AVERAGE(All_India_Index_Upto_April23__14[[#This Row],[Housing]:[Household goods and services]])</f>
        <v>129.30000000000001</v>
      </c>
      <c r="AD125">
        <v>126.2</v>
      </c>
      <c r="AE125">
        <v>124.1</v>
      </c>
      <c r="AF125">
        <f>AVERAGE(All_India_Index_Upto_April23__14[[#This Row],[Health]:[Recreation and amusement]])</f>
        <v>125.15</v>
      </c>
      <c r="AG125">
        <v>116.3</v>
      </c>
      <c r="AH125">
        <v>130.19999999999999</v>
      </c>
      <c r="AI125">
        <v>123.3</v>
      </c>
      <c r="AJ125">
        <v>131.9</v>
      </c>
    </row>
    <row r="126" spans="1:36" x14ac:dyDescent="0.25">
      <c r="A126" s="1" t="s">
        <v>33</v>
      </c>
      <c r="B126">
        <v>2016</v>
      </c>
      <c r="C126" s="1" t="s">
        <v>42</v>
      </c>
      <c r="D126" s="1">
        <f>VLOOKUP(All_India_Index_Upto_April23__14[[#This Row],[Month]],'Data cleaning'!$B$1:$C$13,2,FALSE)</f>
        <v>6</v>
      </c>
      <c r="E126" s="1" t="str">
        <f>All_India_Index_Upto_April23__14[[#This Row],[Year]]&amp;All_India_Index_Upto_April23__14[[#This Row],[month '#]]&amp;All_India_Index_Upto_April23__14[[#This Row],[Sector]]</f>
        <v>20166Urban</v>
      </c>
      <c r="F126">
        <v>125.9</v>
      </c>
      <c r="G126">
        <v>143.9</v>
      </c>
      <c r="H126">
        <v>130.9</v>
      </c>
      <c r="I126">
        <v>131</v>
      </c>
      <c r="J126">
        <v>110.2</v>
      </c>
      <c r="K126">
        <v>135.5</v>
      </c>
      <c r="L126">
        <v>173.7</v>
      </c>
      <c r="M126">
        <v>184.4</v>
      </c>
      <c r="N126">
        <v>112</v>
      </c>
      <c r="O126">
        <v>142.80000000000001</v>
      </c>
      <c r="P126">
        <v>121.6</v>
      </c>
      <c r="Q126">
        <v>136.9</v>
      </c>
      <c r="R126">
        <v>138.19999999999999</v>
      </c>
      <c r="S126">
        <f>AVERAGE(All_India_Index_Upto_April23__14[[#This Row],[Cereals and products]:[Food and beverages]])</f>
        <v>137.46153846153848</v>
      </c>
      <c r="T126">
        <v>142.69999999999999</v>
      </c>
      <c r="U126">
        <v>127.6</v>
      </c>
      <c r="V126">
        <v>121.1</v>
      </c>
      <c r="W126">
        <v>126.6</v>
      </c>
      <c r="X126">
        <v>118.8</v>
      </c>
      <c r="Y126">
        <f>AVERAGE(All_India_Index_Upto_April23__14[[#This Row],[Clothing]:[Personal care and effects]])</f>
        <v>123.52499999999999</v>
      </c>
      <c r="Z126">
        <v>115.5</v>
      </c>
      <c r="AA126" s="16" t="s">
        <v>85</v>
      </c>
      <c r="AB126">
        <v>123.2</v>
      </c>
      <c r="AC126" s="1">
        <f>AVERAGE(All_India_Index_Upto_April23__14[[#This Row],[Housing]:[Household goods and services]])</f>
        <v>123.2</v>
      </c>
      <c r="AD126">
        <v>120.6</v>
      </c>
      <c r="AE126">
        <v>119.9</v>
      </c>
      <c r="AF126">
        <f>AVERAGE(All_India_Index_Upto_April23__14[[#This Row],[Health]:[Recreation and amusement]])</f>
        <v>120.25</v>
      </c>
      <c r="AG126">
        <v>112.3</v>
      </c>
      <c r="AH126">
        <v>129.30000000000001</v>
      </c>
      <c r="AI126">
        <v>119.6</v>
      </c>
      <c r="AJ126">
        <v>128.1</v>
      </c>
    </row>
    <row r="127" spans="1:36" x14ac:dyDescent="0.25">
      <c r="A127" s="1" t="s">
        <v>35</v>
      </c>
      <c r="B127">
        <v>2016</v>
      </c>
      <c r="C127" s="1" t="s">
        <v>42</v>
      </c>
      <c r="D127" s="1">
        <f>VLOOKUP(All_India_Index_Upto_April23__14[[#This Row],[Month]],'Data cleaning'!$B$1:$C$13,2,FALSE)</f>
        <v>6</v>
      </c>
      <c r="E127" s="1" t="str">
        <f>All_India_Index_Upto_April23__14[[#This Row],[Year]]&amp;All_India_Index_Upto_April23__14[[#This Row],[month '#]]&amp;All_India_Index_Upto_April23__14[[#This Row],[Sector]]</f>
        <v>20166Rural+Urban</v>
      </c>
      <c r="F127">
        <v>127.7</v>
      </c>
      <c r="G127">
        <v>140.5</v>
      </c>
      <c r="H127">
        <v>128.30000000000001</v>
      </c>
      <c r="I127">
        <v>132.6</v>
      </c>
      <c r="J127">
        <v>115.5</v>
      </c>
      <c r="K127">
        <v>136.5</v>
      </c>
      <c r="L127">
        <v>159.69999999999999</v>
      </c>
      <c r="M127">
        <v>174.3</v>
      </c>
      <c r="N127">
        <v>109.9</v>
      </c>
      <c r="O127">
        <v>136.30000000000001</v>
      </c>
      <c r="P127">
        <v>124.4</v>
      </c>
      <c r="Q127">
        <v>138.1</v>
      </c>
      <c r="R127">
        <v>136.80000000000001</v>
      </c>
      <c r="S127">
        <f>AVERAGE(All_India_Index_Upto_April23__14[[#This Row],[Cereals and products]:[Food and beverages]])</f>
        <v>135.43076923076922</v>
      </c>
      <c r="T127">
        <v>138.69999999999999</v>
      </c>
      <c r="U127">
        <v>132.9</v>
      </c>
      <c r="V127">
        <v>127.2</v>
      </c>
      <c r="W127">
        <v>132</v>
      </c>
      <c r="X127">
        <v>119.4</v>
      </c>
      <c r="Y127">
        <f>AVERAGE(All_India_Index_Upto_April23__14[[#This Row],[Clothing]:[Personal care and effects]])</f>
        <v>127.875</v>
      </c>
      <c r="Z127">
        <v>123.3</v>
      </c>
      <c r="AA127" s="16" t="s">
        <v>85</v>
      </c>
      <c r="AB127">
        <v>126.4</v>
      </c>
      <c r="AC127" s="1">
        <f>AVERAGE(All_India_Index_Upto_April23__14[[#This Row],[Housing]:[Household goods and services]])</f>
        <v>126.4</v>
      </c>
      <c r="AD127">
        <v>124.1</v>
      </c>
      <c r="AE127">
        <v>121.7</v>
      </c>
      <c r="AF127">
        <f>AVERAGE(All_India_Index_Upto_April23__14[[#This Row],[Health]:[Recreation and amusement]])</f>
        <v>122.9</v>
      </c>
      <c r="AG127">
        <v>114.2</v>
      </c>
      <c r="AH127">
        <v>129.69999999999999</v>
      </c>
      <c r="AI127">
        <v>121.5</v>
      </c>
      <c r="AJ127">
        <v>130.1</v>
      </c>
    </row>
    <row r="128" spans="1:36" x14ac:dyDescent="0.25">
      <c r="A128" s="1" t="s">
        <v>30</v>
      </c>
      <c r="B128">
        <v>2016</v>
      </c>
      <c r="C128" s="1" t="s">
        <v>44</v>
      </c>
      <c r="D128" s="1">
        <f>VLOOKUP(All_India_Index_Upto_April23__14[[#This Row],[Month]],'Data cleaning'!$B$1:$C$13,2,FALSE)</f>
        <v>7</v>
      </c>
      <c r="E128" s="1" t="str">
        <f>All_India_Index_Upto_April23__14[[#This Row],[Year]]&amp;All_India_Index_Upto_April23__14[[#This Row],[month '#]]&amp;All_India_Index_Upto_April23__14[[#This Row],[Sector]]</f>
        <v>20167Rural</v>
      </c>
      <c r="F128">
        <v>129.30000000000001</v>
      </c>
      <c r="G128">
        <v>139.5</v>
      </c>
      <c r="H128">
        <v>129.6</v>
      </c>
      <c r="I128">
        <v>134.5</v>
      </c>
      <c r="J128">
        <v>119.5</v>
      </c>
      <c r="K128">
        <v>138.5</v>
      </c>
      <c r="L128">
        <v>158.19999999999999</v>
      </c>
      <c r="M128">
        <v>171.8</v>
      </c>
      <c r="N128">
        <v>110.3</v>
      </c>
      <c r="O128">
        <v>134.30000000000001</v>
      </c>
      <c r="P128">
        <v>127.3</v>
      </c>
      <c r="Q128">
        <v>139.9</v>
      </c>
      <c r="R128">
        <v>137.6</v>
      </c>
      <c r="S128">
        <f>AVERAGE(All_India_Index_Upto_April23__14[[#This Row],[Cereals and products]:[Food and beverages]])</f>
        <v>136.17692307692306</v>
      </c>
      <c r="T128">
        <v>138</v>
      </c>
      <c r="U128">
        <v>137.19999999999999</v>
      </c>
      <c r="V128">
        <v>132.19999999999999</v>
      </c>
      <c r="W128">
        <v>136.5</v>
      </c>
      <c r="X128">
        <v>120.9</v>
      </c>
      <c r="Y128">
        <f>AVERAGE(All_India_Index_Upto_April23__14[[#This Row],[Clothing]:[Personal care and effects]])</f>
        <v>131.69999999999999</v>
      </c>
      <c r="Z128">
        <v>128.19999999999999</v>
      </c>
      <c r="AA128" s="16" t="s">
        <v>32</v>
      </c>
      <c r="AB128">
        <v>130</v>
      </c>
      <c r="AC128" s="1">
        <f>AVERAGE(All_India_Index_Upto_April23__14[[#This Row],[Housing]:[Household goods and services]])</f>
        <v>130</v>
      </c>
      <c r="AD128">
        <v>126.7</v>
      </c>
      <c r="AE128">
        <v>125.2</v>
      </c>
      <c r="AF128">
        <f>AVERAGE(All_India_Index_Upto_April23__14[[#This Row],[Health]:[Recreation and amusement]])</f>
        <v>125.95</v>
      </c>
      <c r="AG128">
        <v>116.4</v>
      </c>
      <c r="AH128">
        <v>130.80000000000001</v>
      </c>
      <c r="AI128">
        <v>123.8</v>
      </c>
      <c r="AJ128">
        <v>133</v>
      </c>
    </row>
    <row r="129" spans="1:36" x14ac:dyDescent="0.25">
      <c r="A129" s="1" t="s">
        <v>33</v>
      </c>
      <c r="B129">
        <v>2016</v>
      </c>
      <c r="C129" s="1" t="s">
        <v>44</v>
      </c>
      <c r="D129" s="1">
        <f>VLOOKUP(All_India_Index_Upto_April23__14[[#This Row],[Month]],'Data cleaning'!$B$1:$C$13,2,FALSE)</f>
        <v>7</v>
      </c>
      <c r="E129" s="1" t="str">
        <f>All_India_Index_Upto_April23__14[[#This Row],[Year]]&amp;All_India_Index_Upto_April23__14[[#This Row],[month '#]]&amp;All_India_Index_Upto_April23__14[[#This Row],[Sector]]</f>
        <v>20167Urban</v>
      </c>
      <c r="F129">
        <v>126.8</v>
      </c>
      <c r="G129">
        <v>144.19999999999999</v>
      </c>
      <c r="H129">
        <v>136.6</v>
      </c>
      <c r="I129">
        <v>131.80000000000001</v>
      </c>
      <c r="J129">
        <v>111</v>
      </c>
      <c r="K129">
        <v>137</v>
      </c>
      <c r="L129">
        <v>179.5</v>
      </c>
      <c r="M129">
        <v>188.4</v>
      </c>
      <c r="N129">
        <v>113.3</v>
      </c>
      <c r="O129">
        <v>143.9</v>
      </c>
      <c r="P129">
        <v>121.7</v>
      </c>
      <c r="Q129">
        <v>137.5</v>
      </c>
      <c r="R129">
        <v>139.80000000000001</v>
      </c>
      <c r="S129">
        <f>AVERAGE(All_India_Index_Upto_April23__14[[#This Row],[Cereals and products]:[Food and beverages]])</f>
        <v>139.34615384615387</v>
      </c>
      <c r="T129">
        <v>142.9</v>
      </c>
      <c r="U129">
        <v>127.9</v>
      </c>
      <c r="V129">
        <v>121.1</v>
      </c>
      <c r="W129">
        <v>126.9</v>
      </c>
      <c r="X129">
        <v>120</v>
      </c>
      <c r="Y129">
        <f>AVERAGE(All_India_Index_Upto_April23__14[[#This Row],[Clothing]:[Personal care and effects]])</f>
        <v>123.97499999999999</v>
      </c>
      <c r="Z129">
        <v>115.5</v>
      </c>
      <c r="AA129" s="16" t="s">
        <v>86</v>
      </c>
      <c r="AB129">
        <v>123.5</v>
      </c>
      <c r="AC129" s="1">
        <f>AVERAGE(All_India_Index_Upto_April23__14[[#This Row],[Housing]:[Household goods and services]])</f>
        <v>123.5</v>
      </c>
      <c r="AD129">
        <v>120.9</v>
      </c>
      <c r="AE129">
        <v>120.3</v>
      </c>
      <c r="AF129">
        <f>AVERAGE(All_India_Index_Upto_April23__14[[#This Row],[Health]:[Recreation and amusement]])</f>
        <v>120.6</v>
      </c>
      <c r="AG129">
        <v>111.7</v>
      </c>
      <c r="AH129">
        <v>130.80000000000001</v>
      </c>
      <c r="AI129">
        <v>119.9</v>
      </c>
      <c r="AJ129">
        <v>129</v>
      </c>
    </row>
    <row r="130" spans="1:36" x14ac:dyDescent="0.25">
      <c r="A130" s="1" t="s">
        <v>35</v>
      </c>
      <c r="B130">
        <v>2016</v>
      </c>
      <c r="C130" s="1" t="s">
        <v>44</v>
      </c>
      <c r="D130" s="1">
        <f>VLOOKUP(All_India_Index_Upto_April23__14[[#This Row],[Month]],'Data cleaning'!$B$1:$C$13,2,FALSE)</f>
        <v>7</v>
      </c>
      <c r="E130" s="1" t="str">
        <f>All_India_Index_Upto_April23__14[[#This Row],[Year]]&amp;All_India_Index_Upto_April23__14[[#This Row],[month '#]]&amp;All_India_Index_Upto_April23__14[[#This Row],[Sector]]</f>
        <v>20167Rural+Urban</v>
      </c>
      <c r="F130">
        <v>128.5</v>
      </c>
      <c r="G130">
        <v>141.19999999999999</v>
      </c>
      <c r="H130">
        <v>132.30000000000001</v>
      </c>
      <c r="I130">
        <v>133.5</v>
      </c>
      <c r="J130">
        <v>116.4</v>
      </c>
      <c r="K130">
        <v>137.80000000000001</v>
      </c>
      <c r="L130">
        <v>165.4</v>
      </c>
      <c r="M130">
        <v>177.4</v>
      </c>
      <c r="N130">
        <v>111.3</v>
      </c>
      <c r="O130">
        <v>137.5</v>
      </c>
      <c r="P130">
        <v>125</v>
      </c>
      <c r="Q130">
        <v>138.80000000000001</v>
      </c>
      <c r="R130">
        <v>138.4</v>
      </c>
      <c r="S130">
        <f>AVERAGE(All_India_Index_Upto_April23__14[[#This Row],[Cereals and products]:[Food and beverages]])</f>
        <v>137.19230769230768</v>
      </c>
      <c r="T130">
        <v>139.30000000000001</v>
      </c>
      <c r="U130">
        <v>133.5</v>
      </c>
      <c r="V130">
        <v>127.6</v>
      </c>
      <c r="W130">
        <v>132.69999999999999</v>
      </c>
      <c r="X130">
        <v>120.5</v>
      </c>
      <c r="Y130">
        <f>AVERAGE(All_India_Index_Upto_April23__14[[#This Row],[Clothing]:[Personal care and effects]])</f>
        <v>128.57499999999999</v>
      </c>
      <c r="Z130">
        <v>123.4</v>
      </c>
      <c r="AA130" s="16" t="s">
        <v>86</v>
      </c>
      <c r="AB130">
        <v>126.9</v>
      </c>
      <c r="AC130" s="1">
        <f>AVERAGE(All_India_Index_Upto_April23__14[[#This Row],[Housing]:[Household goods and services]])</f>
        <v>126.9</v>
      </c>
      <c r="AD130">
        <v>124.5</v>
      </c>
      <c r="AE130">
        <v>122.4</v>
      </c>
      <c r="AF130">
        <f>AVERAGE(All_India_Index_Upto_April23__14[[#This Row],[Health]:[Recreation and amusement]])</f>
        <v>123.45</v>
      </c>
      <c r="AG130">
        <v>113.9</v>
      </c>
      <c r="AH130">
        <v>130.80000000000001</v>
      </c>
      <c r="AI130">
        <v>121.9</v>
      </c>
      <c r="AJ130">
        <v>131.1</v>
      </c>
    </row>
    <row r="131" spans="1:36" x14ac:dyDescent="0.25">
      <c r="A131" s="1" t="s">
        <v>30</v>
      </c>
      <c r="B131">
        <v>2016</v>
      </c>
      <c r="C131" s="1" t="s">
        <v>46</v>
      </c>
      <c r="D131" s="1">
        <f>VLOOKUP(All_India_Index_Upto_April23__14[[#This Row],[Month]],'Data cleaning'!$B$1:$C$13,2,FALSE)</f>
        <v>8</v>
      </c>
      <c r="E131" s="1" t="str">
        <f>All_India_Index_Upto_April23__14[[#This Row],[Year]]&amp;All_India_Index_Upto_April23__14[[#This Row],[month '#]]&amp;All_India_Index_Upto_April23__14[[#This Row],[Sector]]</f>
        <v>20168Rural</v>
      </c>
      <c r="F131">
        <v>130.1</v>
      </c>
      <c r="G131">
        <v>138.80000000000001</v>
      </c>
      <c r="H131">
        <v>130.30000000000001</v>
      </c>
      <c r="I131">
        <v>135.30000000000001</v>
      </c>
      <c r="J131">
        <v>119.9</v>
      </c>
      <c r="K131">
        <v>140.19999999999999</v>
      </c>
      <c r="L131">
        <v>156.9</v>
      </c>
      <c r="M131">
        <v>172.2</v>
      </c>
      <c r="N131">
        <v>112.1</v>
      </c>
      <c r="O131">
        <v>134.9</v>
      </c>
      <c r="P131">
        <v>128.1</v>
      </c>
      <c r="Q131">
        <v>140.69999999999999</v>
      </c>
      <c r="R131">
        <v>138</v>
      </c>
      <c r="S131">
        <f>AVERAGE(All_India_Index_Upto_April23__14[[#This Row],[Cereals and products]:[Food and beverages]])</f>
        <v>136.73076923076923</v>
      </c>
      <c r="T131">
        <v>138.9</v>
      </c>
      <c r="U131">
        <v>137.80000000000001</v>
      </c>
      <c r="V131">
        <v>133</v>
      </c>
      <c r="W131">
        <v>137.1</v>
      </c>
      <c r="X131">
        <v>122</v>
      </c>
      <c r="Y131">
        <f>AVERAGE(All_India_Index_Upto_April23__14[[#This Row],[Clothing]:[Personal care and effects]])</f>
        <v>132.47499999999999</v>
      </c>
      <c r="Z131">
        <v>129.1</v>
      </c>
      <c r="AA131" s="16" t="s">
        <v>32</v>
      </c>
      <c r="AB131">
        <v>130.6</v>
      </c>
      <c r="AC131" s="1">
        <f>AVERAGE(All_India_Index_Upto_April23__14[[#This Row],[Housing]:[Household goods and services]])</f>
        <v>130.6</v>
      </c>
      <c r="AD131">
        <v>127</v>
      </c>
      <c r="AE131">
        <v>125.5</v>
      </c>
      <c r="AF131">
        <f>AVERAGE(All_India_Index_Upto_April23__14[[#This Row],[Health]:[Recreation and amusement]])</f>
        <v>126.25</v>
      </c>
      <c r="AG131">
        <v>116</v>
      </c>
      <c r="AH131">
        <v>131.9</v>
      </c>
      <c r="AI131">
        <v>124.2</v>
      </c>
      <c r="AJ131">
        <v>133.5</v>
      </c>
    </row>
    <row r="132" spans="1:36" x14ac:dyDescent="0.25">
      <c r="A132" s="1" t="s">
        <v>33</v>
      </c>
      <c r="B132">
        <v>2016</v>
      </c>
      <c r="C132" s="1" t="s">
        <v>46</v>
      </c>
      <c r="D132" s="1">
        <f>VLOOKUP(All_India_Index_Upto_April23__14[[#This Row],[Month]],'Data cleaning'!$B$1:$C$13,2,FALSE)</f>
        <v>8</v>
      </c>
      <c r="E132" s="1" t="str">
        <f>All_India_Index_Upto_April23__14[[#This Row],[Year]]&amp;All_India_Index_Upto_April23__14[[#This Row],[month '#]]&amp;All_India_Index_Upto_April23__14[[#This Row],[Sector]]</f>
        <v>20168Urban</v>
      </c>
      <c r="F132">
        <v>127.6</v>
      </c>
      <c r="G132">
        <v>140.30000000000001</v>
      </c>
      <c r="H132">
        <v>133.69999999999999</v>
      </c>
      <c r="I132">
        <v>132.19999999999999</v>
      </c>
      <c r="J132">
        <v>111.8</v>
      </c>
      <c r="K132">
        <v>135.80000000000001</v>
      </c>
      <c r="L132">
        <v>163.5</v>
      </c>
      <c r="M132">
        <v>182.3</v>
      </c>
      <c r="N132">
        <v>114.6</v>
      </c>
      <c r="O132">
        <v>144.6</v>
      </c>
      <c r="P132">
        <v>121.9</v>
      </c>
      <c r="Q132">
        <v>138.1</v>
      </c>
      <c r="R132">
        <v>137.6</v>
      </c>
      <c r="S132">
        <f>AVERAGE(All_India_Index_Upto_April23__14[[#This Row],[Cereals and products]:[Food and beverages]])</f>
        <v>137.2307692307692</v>
      </c>
      <c r="T132">
        <v>143.6</v>
      </c>
      <c r="U132">
        <v>128.30000000000001</v>
      </c>
      <c r="V132">
        <v>121.4</v>
      </c>
      <c r="W132">
        <v>127.3</v>
      </c>
      <c r="X132">
        <v>120.9</v>
      </c>
      <c r="Y132">
        <f>AVERAGE(All_India_Index_Upto_April23__14[[#This Row],[Clothing]:[Personal care and effects]])</f>
        <v>124.47499999999999</v>
      </c>
      <c r="Z132">
        <v>114.7</v>
      </c>
      <c r="AA132" s="16" t="s">
        <v>87</v>
      </c>
      <c r="AB132">
        <v>123.9</v>
      </c>
      <c r="AC132" s="1">
        <f>AVERAGE(All_India_Index_Upto_April23__14[[#This Row],[Housing]:[Household goods and services]])</f>
        <v>123.9</v>
      </c>
      <c r="AD132">
        <v>121.2</v>
      </c>
      <c r="AE132">
        <v>120.6</v>
      </c>
      <c r="AF132">
        <f>AVERAGE(All_India_Index_Upto_April23__14[[#This Row],[Health]:[Recreation and amusement]])</f>
        <v>120.9</v>
      </c>
      <c r="AG132">
        <v>110.4</v>
      </c>
      <c r="AH132">
        <v>131.5</v>
      </c>
      <c r="AI132">
        <v>119.9</v>
      </c>
      <c r="AJ132">
        <v>128.4</v>
      </c>
    </row>
    <row r="133" spans="1:36" x14ac:dyDescent="0.25">
      <c r="A133" s="1" t="s">
        <v>35</v>
      </c>
      <c r="B133">
        <v>2016</v>
      </c>
      <c r="C133" s="1" t="s">
        <v>46</v>
      </c>
      <c r="D133" s="1">
        <f>VLOOKUP(All_India_Index_Upto_April23__14[[#This Row],[Month]],'Data cleaning'!$B$1:$C$13,2,FALSE)</f>
        <v>8</v>
      </c>
      <c r="E133" s="1" t="str">
        <f>All_India_Index_Upto_April23__14[[#This Row],[Year]]&amp;All_India_Index_Upto_April23__14[[#This Row],[month '#]]&amp;All_India_Index_Upto_April23__14[[#This Row],[Sector]]</f>
        <v>20168Rural+Urban</v>
      </c>
      <c r="F133">
        <v>129.30000000000001</v>
      </c>
      <c r="G133">
        <v>139.30000000000001</v>
      </c>
      <c r="H133">
        <v>131.6</v>
      </c>
      <c r="I133">
        <v>134.1</v>
      </c>
      <c r="J133">
        <v>116.9</v>
      </c>
      <c r="K133">
        <v>138.1</v>
      </c>
      <c r="L133">
        <v>159.1</v>
      </c>
      <c r="M133">
        <v>175.6</v>
      </c>
      <c r="N133">
        <v>112.9</v>
      </c>
      <c r="O133">
        <v>138.1</v>
      </c>
      <c r="P133">
        <v>125.5</v>
      </c>
      <c r="Q133">
        <v>139.5</v>
      </c>
      <c r="R133">
        <v>137.9</v>
      </c>
      <c r="S133">
        <f>AVERAGE(All_India_Index_Upto_April23__14[[#This Row],[Cereals and products]:[Food and beverages]])</f>
        <v>136.76153846153846</v>
      </c>
      <c r="T133">
        <v>140.19999999999999</v>
      </c>
      <c r="U133">
        <v>134.1</v>
      </c>
      <c r="V133">
        <v>128.19999999999999</v>
      </c>
      <c r="W133">
        <v>133.19999999999999</v>
      </c>
      <c r="X133">
        <v>121.5</v>
      </c>
      <c r="Y133">
        <f>AVERAGE(All_India_Index_Upto_April23__14[[#This Row],[Clothing]:[Personal care and effects]])</f>
        <v>129.25</v>
      </c>
      <c r="Z133">
        <v>123.6</v>
      </c>
      <c r="AA133" s="16" t="s">
        <v>87</v>
      </c>
      <c r="AB133">
        <v>127.4</v>
      </c>
      <c r="AC133" s="1">
        <f>AVERAGE(All_India_Index_Upto_April23__14[[#This Row],[Housing]:[Household goods and services]])</f>
        <v>127.4</v>
      </c>
      <c r="AD133">
        <v>124.8</v>
      </c>
      <c r="AE133">
        <v>122.7</v>
      </c>
      <c r="AF133">
        <f>AVERAGE(All_India_Index_Upto_April23__14[[#This Row],[Health]:[Recreation and amusement]])</f>
        <v>123.75</v>
      </c>
      <c r="AG133">
        <v>113.1</v>
      </c>
      <c r="AH133">
        <v>131.69999999999999</v>
      </c>
      <c r="AI133">
        <v>122.1</v>
      </c>
      <c r="AJ133">
        <v>131.1</v>
      </c>
    </row>
    <row r="134" spans="1:36" x14ac:dyDescent="0.25">
      <c r="A134" s="1" t="s">
        <v>30</v>
      </c>
      <c r="B134">
        <v>2016</v>
      </c>
      <c r="C134" s="1" t="s">
        <v>48</v>
      </c>
      <c r="D134" s="1">
        <f>VLOOKUP(All_India_Index_Upto_April23__14[[#This Row],[Month]],'Data cleaning'!$B$1:$C$13,2,FALSE)</f>
        <v>9</v>
      </c>
      <c r="E134" s="1" t="str">
        <f>All_India_Index_Upto_April23__14[[#This Row],[Year]]&amp;All_India_Index_Upto_April23__14[[#This Row],[month '#]]&amp;All_India_Index_Upto_April23__14[[#This Row],[Sector]]</f>
        <v>20169Rural</v>
      </c>
      <c r="F134">
        <v>130.80000000000001</v>
      </c>
      <c r="G134">
        <v>138.19999999999999</v>
      </c>
      <c r="H134">
        <v>130.5</v>
      </c>
      <c r="I134">
        <v>135.5</v>
      </c>
      <c r="J134">
        <v>120.2</v>
      </c>
      <c r="K134">
        <v>139.19999999999999</v>
      </c>
      <c r="L134">
        <v>149.5</v>
      </c>
      <c r="M134">
        <v>170.4</v>
      </c>
      <c r="N134">
        <v>113.1</v>
      </c>
      <c r="O134">
        <v>135.80000000000001</v>
      </c>
      <c r="P134">
        <v>128.80000000000001</v>
      </c>
      <c r="Q134">
        <v>141.5</v>
      </c>
      <c r="R134">
        <v>137.19999999999999</v>
      </c>
      <c r="S134">
        <f>AVERAGE(All_India_Index_Upto_April23__14[[#This Row],[Cereals and products]:[Food and beverages]])</f>
        <v>136.2076923076923</v>
      </c>
      <c r="T134">
        <v>139.9</v>
      </c>
      <c r="U134">
        <v>138.5</v>
      </c>
      <c r="V134">
        <v>133.5</v>
      </c>
      <c r="W134">
        <v>137.80000000000001</v>
      </c>
      <c r="X134">
        <v>122.8</v>
      </c>
      <c r="Y134">
        <f>AVERAGE(All_India_Index_Upto_April23__14[[#This Row],[Clothing]:[Personal care and effects]])</f>
        <v>133.15</v>
      </c>
      <c r="Z134">
        <v>129.69999999999999</v>
      </c>
      <c r="AA134" s="16" t="s">
        <v>32</v>
      </c>
      <c r="AB134">
        <v>131.1</v>
      </c>
      <c r="AC134" s="1">
        <f>AVERAGE(All_India_Index_Upto_April23__14[[#This Row],[Housing]:[Household goods and services]])</f>
        <v>131.1</v>
      </c>
      <c r="AD134">
        <v>127.8</v>
      </c>
      <c r="AE134">
        <v>125.7</v>
      </c>
      <c r="AF134">
        <f>AVERAGE(All_India_Index_Upto_April23__14[[#This Row],[Health]:[Recreation and amusement]])</f>
        <v>126.75</v>
      </c>
      <c r="AG134">
        <v>117</v>
      </c>
      <c r="AH134">
        <v>132.19999999999999</v>
      </c>
      <c r="AI134">
        <v>124.9</v>
      </c>
      <c r="AJ134">
        <v>133.4</v>
      </c>
    </row>
    <row r="135" spans="1:36" x14ac:dyDescent="0.25">
      <c r="A135" s="1" t="s">
        <v>33</v>
      </c>
      <c r="B135">
        <v>2016</v>
      </c>
      <c r="C135" s="1" t="s">
        <v>48</v>
      </c>
      <c r="D135" s="1">
        <f>VLOOKUP(All_India_Index_Upto_April23__14[[#This Row],[Month]],'Data cleaning'!$B$1:$C$13,2,FALSE)</f>
        <v>9</v>
      </c>
      <c r="E135" s="1" t="str">
        <f>All_India_Index_Upto_April23__14[[#This Row],[Year]]&amp;All_India_Index_Upto_April23__14[[#This Row],[month '#]]&amp;All_India_Index_Upto_April23__14[[#This Row],[Sector]]</f>
        <v>20169Urban</v>
      </c>
      <c r="F135">
        <v>128.1</v>
      </c>
      <c r="G135">
        <v>137.69999999999999</v>
      </c>
      <c r="H135">
        <v>130.6</v>
      </c>
      <c r="I135">
        <v>132.6</v>
      </c>
      <c r="J135">
        <v>111.9</v>
      </c>
      <c r="K135">
        <v>132.5</v>
      </c>
      <c r="L135">
        <v>152.9</v>
      </c>
      <c r="M135">
        <v>173.6</v>
      </c>
      <c r="N135">
        <v>115.1</v>
      </c>
      <c r="O135">
        <v>144.80000000000001</v>
      </c>
      <c r="P135">
        <v>122.1</v>
      </c>
      <c r="Q135">
        <v>138.80000000000001</v>
      </c>
      <c r="R135">
        <v>135.69999999999999</v>
      </c>
      <c r="S135">
        <f>AVERAGE(All_India_Index_Upto_April23__14[[#This Row],[Cereals and products]:[Food and beverages]])</f>
        <v>135.10769230769228</v>
      </c>
      <c r="T135">
        <v>143.9</v>
      </c>
      <c r="U135">
        <v>128.69999999999999</v>
      </c>
      <c r="V135">
        <v>121.6</v>
      </c>
      <c r="W135">
        <v>127.7</v>
      </c>
      <c r="X135">
        <v>121.2</v>
      </c>
      <c r="Y135">
        <f>AVERAGE(All_India_Index_Upto_April23__14[[#This Row],[Clothing]:[Personal care and effects]])</f>
        <v>124.8</v>
      </c>
      <c r="Z135">
        <v>114.8</v>
      </c>
      <c r="AA135" s="16" t="s">
        <v>88</v>
      </c>
      <c r="AB135">
        <v>124.3</v>
      </c>
      <c r="AC135" s="1">
        <f>AVERAGE(All_India_Index_Upto_April23__14[[#This Row],[Housing]:[Household goods and services]])</f>
        <v>124.3</v>
      </c>
      <c r="AD135">
        <v>121.4</v>
      </c>
      <c r="AE135">
        <v>120.8</v>
      </c>
      <c r="AF135">
        <f>AVERAGE(All_India_Index_Upto_April23__14[[#This Row],[Health]:[Recreation and amusement]])</f>
        <v>121.1</v>
      </c>
      <c r="AG135">
        <v>111.8</v>
      </c>
      <c r="AH135">
        <v>131.6</v>
      </c>
      <c r="AI135">
        <v>120.5</v>
      </c>
      <c r="AJ135">
        <v>128</v>
      </c>
    </row>
    <row r="136" spans="1:36" x14ac:dyDescent="0.25">
      <c r="A136" s="1" t="s">
        <v>35</v>
      </c>
      <c r="B136">
        <v>2016</v>
      </c>
      <c r="C136" s="1" t="s">
        <v>48</v>
      </c>
      <c r="D136" s="1">
        <f>VLOOKUP(All_India_Index_Upto_April23__14[[#This Row],[Month]],'Data cleaning'!$B$1:$C$13,2,FALSE)</f>
        <v>9</v>
      </c>
      <c r="E136" s="1" t="str">
        <f>All_India_Index_Upto_April23__14[[#This Row],[Year]]&amp;All_India_Index_Upto_April23__14[[#This Row],[month '#]]&amp;All_India_Index_Upto_April23__14[[#This Row],[Sector]]</f>
        <v>20169Rural+Urban</v>
      </c>
      <c r="F136">
        <v>129.9</v>
      </c>
      <c r="G136">
        <v>138</v>
      </c>
      <c r="H136">
        <v>130.5</v>
      </c>
      <c r="I136">
        <v>134.4</v>
      </c>
      <c r="J136">
        <v>117.2</v>
      </c>
      <c r="K136">
        <v>136.1</v>
      </c>
      <c r="L136">
        <v>150.69999999999999</v>
      </c>
      <c r="M136">
        <v>171.5</v>
      </c>
      <c r="N136">
        <v>113.8</v>
      </c>
      <c r="O136">
        <v>138.80000000000001</v>
      </c>
      <c r="P136">
        <v>126</v>
      </c>
      <c r="Q136">
        <v>140.19999999999999</v>
      </c>
      <c r="R136">
        <v>136.6</v>
      </c>
      <c r="S136">
        <f>AVERAGE(All_India_Index_Upto_April23__14[[#This Row],[Cereals and products]:[Food and beverages]])</f>
        <v>135.66923076923075</v>
      </c>
      <c r="T136">
        <v>141</v>
      </c>
      <c r="U136">
        <v>134.6</v>
      </c>
      <c r="V136">
        <v>128.6</v>
      </c>
      <c r="W136">
        <v>133.80000000000001</v>
      </c>
      <c r="X136">
        <v>122.1</v>
      </c>
      <c r="Y136">
        <f>AVERAGE(All_India_Index_Upto_April23__14[[#This Row],[Clothing]:[Personal care and effects]])</f>
        <v>129.77500000000001</v>
      </c>
      <c r="Z136">
        <v>124.1</v>
      </c>
      <c r="AA136" s="16" t="s">
        <v>88</v>
      </c>
      <c r="AB136">
        <v>127.9</v>
      </c>
      <c r="AC136" s="1">
        <f>AVERAGE(All_India_Index_Upto_April23__14[[#This Row],[Housing]:[Household goods and services]])</f>
        <v>127.9</v>
      </c>
      <c r="AD136">
        <v>125.4</v>
      </c>
      <c r="AE136">
        <v>122.9</v>
      </c>
      <c r="AF136">
        <f>AVERAGE(All_India_Index_Upto_April23__14[[#This Row],[Health]:[Recreation and amusement]])</f>
        <v>124.15</v>
      </c>
      <c r="AG136">
        <v>114.3</v>
      </c>
      <c r="AH136">
        <v>131.80000000000001</v>
      </c>
      <c r="AI136">
        <v>122.8</v>
      </c>
      <c r="AJ136">
        <v>130.9</v>
      </c>
    </row>
    <row r="137" spans="1:36" x14ac:dyDescent="0.25">
      <c r="A137" s="1" t="s">
        <v>30</v>
      </c>
      <c r="B137">
        <v>2016</v>
      </c>
      <c r="C137" s="1" t="s">
        <v>50</v>
      </c>
      <c r="D137" s="1">
        <f>VLOOKUP(All_India_Index_Upto_April23__14[[#This Row],[Month]],'Data cleaning'!$B$1:$C$13,2,FALSE)</f>
        <v>10</v>
      </c>
      <c r="E137" s="1" t="str">
        <f>All_India_Index_Upto_April23__14[[#This Row],[Year]]&amp;All_India_Index_Upto_April23__14[[#This Row],[month '#]]&amp;All_India_Index_Upto_April23__14[[#This Row],[Sector]]</f>
        <v>201610Rural</v>
      </c>
      <c r="F137">
        <v>131.30000000000001</v>
      </c>
      <c r="G137">
        <v>137.6</v>
      </c>
      <c r="H137">
        <v>130.1</v>
      </c>
      <c r="I137">
        <v>136</v>
      </c>
      <c r="J137">
        <v>120.8</v>
      </c>
      <c r="K137">
        <v>138.4</v>
      </c>
      <c r="L137">
        <v>149.19999999999999</v>
      </c>
      <c r="M137">
        <v>170.2</v>
      </c>
      <c r="N137">
        <v>113.4</v>
      </c>
      <c r="O137">
        <v>136.30000000000001</v>
      </c>
      <c r="P137">
        <v>128.69999999999999</v>
      </c>
      <c r="Q137">
        <v>142.4</v>
      </c>
      <c r="R137">
        <v>137.4</v>
      </c>
      <c r="S137">
        <f>AVERAGE(All_India_Index_Upto_April23__14[[#This Row],[Cereals and products]:[Food and beverages]])</f>
        <v>136.2923076923077</v>
      </c>
      <c r="T137">
        <v>140.9</v>
      </c>
      <c r="U137">
        <v>139.6</v>
      </c>
      <c r="V137">
        <v>134.30000000000001</v>
      </c>
      <c r="W137">
        <v>138.80000000000001</v>
      </c>
      <c r="X137">
        <v>123</v>
      </c>
      <c r="Y137">
        <f>AVERAGE(All_India_Index_Upto_April23__14[[#This Row],[Clothing]:[Personal care and effects]])</f>
        <v>133.92500000000001</v>
      </c>
      <c r="Z137">
        <v>129.80000000000001</v>
      </c>
      <c r="AA137" s="16" t="s">
        <v>32</v>
      </c>
      <c r="AB137">
        <v>131.80000000000001</v>
      </c>
      <c r="AC137" s="1">
        <f>AVERAGE(All_India_Index_Upto_April23__14[[#This Row],[Housing]:[Household goods and services]])</f>
        <v>131.80000000000001</v>
      </c>
      <c r="AD137">
        <v>128.69999999999999</v>
      </c>
      <c r="AE137">
        <v>126.5</v>
      </c>
      <c r="AF137">
        <f>AVERAGE(All_India_Index_Upto_April23__14[[#This Row],[Health]:[Recreation and amusement]])</f>
        <v>127.6</v>
      </c>
      <c r="AG137">
        <v>117.8</v>
      </c>
      <c r="AH137">
        <v>133</v>
      </c>
      <c r="AI137">
        <v>125.7</v>
      </c>
      <c r="AJ137">
        <v>133.80000000000001</v>
      </c>
    </row>
    <row r="138" spans="1:36" x14ac:dyDescent="0.25">
      <c r="A138" s="1" t="s">
        <v>33</v>
      </c>
      <c r="B138">
        <v>2016</v>
      </c>
      <c r="C138" s="1" t="s">
        <v>50</v>
      </c>
      <c r="D138" s="1">
        <f>VLOOKUP(All_India_Index_Upto_April23__14[[#This Row],[Month]],'Data cleaning'!$B$1:$C$13,2,FALSE)</f>
        <v>10</v>
      </c>
      <c r="E138" s="1" t="str">
        <f>All_India_Index_Upto_April23__14[[#This Row],[Year]]&amp;All_India_Index_Upto_April23__14[[#This Row],[month '#]]&amp;All_India_Index_Upto_April23__14[[#This Row],[Sector]]</f>
        <v>201610Urban</v>
      </c>
      <c r="F138">
        <v>128.69999999999999</v>
      </c>
      <c r="G138">
        <v>138.4</v>
      </c>
      <c r="H138">
        <v>130.30000000000001</v>
      </c>
      <c r="I138">
        <v>132.69999999999999</v>
      </c>
      <c r="J138">
        <v>112.5</v>
      </c>
      <c r="K138">
        <v>130.4</v>
      </c>
      <c r="L138">
        <v>155.1</v>
      </c>
      <c r="M138">
        <v>175.7</v>
      </c>
      <c r="N138">
        <v>115.4</v>
      </c>
      <c r="O138">
        <v>145.30000000000001</v>
      </c>
      <c r="P138">
        <v>122.5</v>
      </c>
      <c r="Q138">
        <v>139.6</v>
      </c>
      <c r="R138">
        <v>136.30000000000001</v>
      </c>
      <c r="S138">
        <f>AVERAGE(All_India_Index_Upto_April23__14[[#This Row],[Cereals and products]:[Food and beverages]])</f>
        <v>135.6076923076923</v>
      </c>
      <c r="T138">
        <v>144.30000000000001</v>
      </c>
      <c r="U138">
        <v>129.1</v>
      </c>
      <c r="V138">
        <v>121.9</v>
      </c>
      <c r="W138">
        <v>128</v>
      </c>
      <c r="X138">
        <v>120.8</v>
      </c>
      <c r="Y138">
        <f>AVERAGE(All_India_Index_Upto_April23__14[[#This Row],[Clothing]:[Personal care and effects]])</f>
        <v>124.95</v>
      </c>
      <c r="Z138">
        <v>115.2</v>
      </c>
      <c r="AA138" s="16" t="s">
        <v>89</v>
      </c>
      <c r="AB138">
        <v>124.5</v>
      </c>
      <c r="AC138" s="1">
        <f>AVERAGE(All_India_Index_Upto_April23__14[[#This Row],[Housing]:[Household goods and services]])</f>
        <v>124.5</v>
      </c>
      <c r="AD138">
        <v>121.8</v>
      </c>
      <c r="AE138">
        <v>121.2</v>
      </c>
      <c r="AF138">
        <f>AVERAGE(All_India_Index_Upto_April23__14[[#This Row],[Health]:[Recreation and amusement]])</f>
        <v>121.5</v>
      </c>
      <c r="AG138">
        <v>112.8</v>
      </c>
      <c r="AH138">
        <v>131.9</v>
      </c>
      <c r="AI138">
        <v>120.9</v>
      </c>
      <c r="AJ138">
        <v>128.6</v>
      </c>
    </row>
    <row r="139" spans="1:36" x14ac:dyDescent="0.25">
      <c r="A139" s="1" t="s">
        <v>35</v>
      </c>
      <c r="B139">
        <v>2016</v>
      </c>
      <c r="C139" s="1" t="s">
        <v>50</v>
      </c>
      <c r="D139" s="1">
        <f>VLOOKUP(All_India_Index_Upto_April23__14[[#This Row],[Month]],'Data cleaning'!$B$1:$C$13,2,FALSE)</f>
        <v>10</v>
      </c>
      <c r="E139" s="1" t="str">
        <f>All_India_Index_Upto_April23__14[[#This Row],[Year]]&amp;All_India_Index_Upto_April23__14[[#This Row],[month '#]]&amp;All_India_Index_Upto_April23__14[[#This Row],[Sector]]</f>
        <v>201610Rural+Urban</v>
      </c>
      <c r="F139">
        <v>130.5</v>
      </c>
      <c r="G139">
        <v>137.9</v>
      </c>
      <c r="H139">
        <v>130.19999999999999</v>
      </c>
      <c r="I139">
        <v>134.80000000000001</v>
      </c>
      <c r="J139">
        <v>117.8</v>
      </c>
      <c r="K139">
        <v>134.69999999999999</v>
      </c>
      <c r="L139">
        <v>151.19999999999999</v>
      </c>
      <c r="M139">
        <v>172.1</v>
      </c>
      <c r="N139">
        <v>114.1</v>
      </c>
      <c r="O139">
        <v>139.30000000000001</v>
      </c>
      <c r="P139">
        <v>126.1</v>
      </c>
      <c r="Q139">
        <v>141.1</v>
      </c>
      <c r="R139">
        <v>137</v>
      </c>
      <c r="S139">
        <f>AVERAGE(All_India_Index_Upto_April23__14[[#This Row],[Cereals and products]:[Food and beverages]])</f>
        <v>135.90769230769226</v>
      </c>
      <c r="T139">
        <v>141.80000000000001</v>
      </c>
      <c r="U139">
        <v>135.5</v>
      </c>
      <c r="V139">
        <v>129.1</v>
      </c>
      <c r="W139">
        <v>134.5</v>
      </c>
      <c r="X139">
        <v>122.1</v>
      </c>
      <c r="Y139">
        <f>AVERAGE(All_India_Index_Upto_April23__14[[#This Row],[Clothing]:[Personal care and effects]])</f>
        <v>130.30000000000001</v>
      </c>
      <c r="Z139">
        <v>124.3</v>
      </c>
      <c r="AA139" s="16" t="s">
        <v>89</v>
      </c>
      <c r="AB139">
        <v>128.4</v>
      </c>
      <c r="AC139" s="1">
        <f>AVERAGE(All_India_Index_Upto_April23__14[[#This Row],[Housing]:[Household goods and services]])</f>
        <v>128.4</v>
      </c>
      <c r="AD139">
        <v>126.1</v>
      </c>
      <c r="AE139">
        <v>123.5</v>
      </c>
      <c r="AF139">
        <f>AVERAGE(All_India_Index_Upto_April23__14[[#This Row],[Health]:[Recreation and amusement]])</f>
        <v>124.8</v>
      </c>
      <c r="AG139">
        <v>115.2</v>
      </c>
      <c r="AH139">
        <v>132.4</v>
      </c>
      <c r="AI139">
        <v>123.4</v>
      </c>
      <c r="AJ139">
        <v>131.4</v>
      </c>
    </row>
    <row r="140" spans="1:36" x14ac:dyDescent="0.25">
      <c r="A140" s="1" t="s">
        <v>30</v>
      </c>
      <c r="B140">
        <v>2016</v>
      </c>
      <c r="C140" s="1" t="s">
        <v>53</v>
      </c>
      <c r="D140" s="1">
        <f>VLOOKUP(All_India_Index_Upto_April23__14[[#This Row],[Month]],'Data cleaning'!$B$1:$C$13,2,FALSE)</f>
        <v>11</v>
      </c>
      <c r="E140" s="1" t="str">
        <f>All_India_Index_Upto_April23__14[[#This Row],[Year]]&amp;All_India_Index_Upto_April23__14[[#This Row],[month '#]]&amp;All_India_Index_Upto_April23__14[[#This Row],[Sector]]</f>
        <v>201611Rural</v>
      </c>
      <c r="F140">
        <v>132</v>
      </c>
      <c r="G140">
        <v>137.4</v>
      </c>
      <c r="H140">
        <v>130.6</v>
      </c>
      <c r="I140">
        <v>136.19999999999999</v>
      </c>
      <c r="J140">
        <v>121.1</v>
      </c>
      <c r="K140">
        <v>136.9</v>
      </c>
      <c r="L140">
        <v>141.80000000000001</v>
      </c>
      <c r="M140">
        <v>170</v>
      </c>
      <c r="N140">
        <v>113.4</v>
      </c>
      <c r="O140">
        <v>136.80000000000001</v>
      </c>
      <c r="P140">
        <v>128.69999999999999</v>
      </c>
      <c r="Q140">
        <v>143.1</v>
      </c>
      <c r="R140">
        <v>136.6</v>
      </c>
      <c r="S140">
        <f>AVERAGE(All_India_Index_Upto_April23__14[[#This Row],[Cereals and products]:[Food and beverages]])</f>
        <v>135.73846153846154</v>
      </c>
      <c r="T140">
        <v>141.19999999999999</v>
      </c>
      <c r="U140">
        <v>139.9</v>
      </c>
      <c r="V140">
        <v>134.5</v>
      </c>
      <c r="W140">
        <v>139.19999999999999</v>
      </c>
      <c r="X140">
        <v>123.5</v>
      </c>
      <c r="Y140">
        <f>AVERAGE(All_India_Index_Upto_April23__14[[#This Row],[Clothing]:[Personal care and effects]])</f>
        <v>134.27499999999998</v>
      </c>
      <c r="Z140">
        <v>130.30000000000001</v>
      </c>
      <c r="AA140" s="16" t="s">
        <v>32</v>
      </c>
      <c r="AB140">
        <v>132.1</v>
      </c>
      <c r="AC140" s="1">
        <f>AVERAGE(All_India_Index_Upto_April23__14[[#This Row],[Housing]:[Household goods and services]])</f>
        <v>132.1</v>
      </c>
      <c r="AD140">
        <v>129.1</v>
      </c>
      <c r="AE140">
        <v>126.9</v>
      </c>
      <c r="AF140">
        <f>AVERAGE(All_India_Index_Upto_April23__14[[#This Row],[Health]:[Recreation and amusement]])</f>
        <v>128</v>
      </c>
      <c r="AG140">
        <v>118.2</v>
      </c>
      <c r="AH140">
        <v>133.69999999999999</v>
      </c>
      <c r="AI140">
        <v>126.1</v>
      </c>
      <c r="AJ140">
        <v>133.6</v>
      </c>
    </row>
    <row r="141" spans="1:36" x14ac:dyDescent="0.25">
      <c r="A141" s="1" t="s">
        <v>33</v>
      </c>
      <c r="B141">
        <v>2016</v>
      </c>
      <c r="C141" s="1" t="s">
        <v>53</v>
      </c>
      <c r="D141" s="1">
        <f>VLOOKUP(All_India_Index_Upto_April23__14[[#This Row],[Month]],'Data cleaning'!$B$1:$C$13,2,FALSE)</f>
        <v>11</v>
      </c>
      <c r="E141" s="1" t="str">
        <f>All_India_Index_Upto_April23__14[[#This Row],[Year]]&amp;All_India_Index_Upto_April23__14[[#This Row],[month '#]]&amp;All_India_Index_Upto_April23__14[[#This Row],[Sector]]</f>
        <v>201611Urban</v>
      </c>
      <c r="F141">
        <v>130.19999999999999</v>
      </c>
      <c r="G141">
        <v>138.5</v>
      </c>
      <c r="H141">
        <v>134.1</v>
      </c>
      <c r="I141">
        <v>132.9</v>
      </c>
      <c r="J141">
        <v>112.6</v>
      </c>
      <c r="K141">
        <v>130.80000000000001</v>
      </c>
      <c r="L141">
        <v>142</v>
      </c>
      <c r="M141">
        <v>174.9</v>
      </c>
      <c r="N141">
        <v>115.6</v>
      </c>
      <c r="O141">
        <v>145.4</v>
      </c>
      <c r="P141">
        <v>122.7</v>
      </c>
      <c r="Q141">
        <v>140.30000000000001</v>
      </c>
      <c r="R141">
        <v>135.19999999999999</v>
      </c>
      <c r="S141">
        <f>AVERAGE(All_India_Index_Upto_April23__14[[#This Row],[Cereals and products]:[Food and beverages]])</f>
        <v>135.01538461538462</v>
      </c>
      <c r="T141">
        <v>144.30000000000001</v>
      </c>
      <c r="U141">
        <v>129.6</v>
      </c>
      <c r="V141">
        <v>122.1</v>
      </c>
      <c r="W141">
        <v>128.5</v>
      </c>
      <c r="X141">
        <v>121.3</v>
      </c>
      <c r="Y141">
        <f>AVERAGE(All_India_Index_Upto_April23__14[[#This Row],[Clothing]:[Personal care and effects]])</f>
        <v>125.375</v>
      </c>
      <c r="Z141">
        <v>116.2</v>
      </c>
      <c r="AA141" s="16" t="s">
        <v>90</v>
      </c>
      <c r="AB141">
        <v>124.7</v>
      </c>
      <c r="AC141" s="1">
        <f>AVERAGE(All_India_Index_Upto_April23__14[[#This Row],[Housing]:[Household goods and services]])</f>
        <v>124.7</v>
      </c>
      <c r="AD141">
        <v>122.1</v>
      </c>
      <c r="AE141">
        <v>121.7</v>
      </c>
      <c r="AF141">
        <f>AVERAGE(All_India_Index_Upto_April23__14[[#This Row],[Health]:[Recreation and amusement]])</f>
        <v>121.9</v>
      </c>
      <c r="AG141">
        <v>113.4</v>
      </c>
      <c r="AH141">
        <v>132.1</v>
      </c>
      <c r="AI141">
        <v>121.3</v>
      </c>
      <c r="AJ141">
        <v>128.5</v>
      </c>
    </row>
    <row r="142" spans="1:36" x14ac:dyDescent="0.25">
      <c r="A142" s="1" t="s">
        <v>35</v>
      </c>
      <c r="B142">
        <v>2016</v>
      </c>
      <c r="C142" s="1" t="s">
        <v>53</v>
      </c>
      <c r="D142" s="1">
        <f>VLOOKUP(All_India_Index_Upto_April23__14[[#This Row],[Month]],'Data cleaning'!$B$1:$C$13,2,FALSE)</f>
        <v>11</v>
      </c>
      <c r="E142" s="1" t="str">
        <f>All_India_Index_Upto_April23__14[[#This Row],[Year]]&amp;All_India_Index_Upto_April23__14[[#This Row],[month '#]]&amp;All_India_Index_Upto_April23__14[[#This Row],[Sector]]</f>
        <v>201611Rural+Urban</v>
      </c>
      <c r="F142">
        <v>131.4</v>
      </c>
      <c r="G142">
        <v>137.80000000000001</v>
      </c>
      <c r="H142">
        <v>132</v>
      </c>
      <c r="I142">
        <v>135</v>
      </c>
      <c r="J142">
        <v>118</v>
      </c>
      <c r="K142">
        <v>134.1</v>
      </c>
      <c r="L142">
        <v>141.9</v>
      </c>
      <c r="M142">
        <v>171.7</v>
      </c>
      <c r="N142">
        <v>114.1</v>
      </c>
      <c r="O142">
        <v>139.69999999999999</v>
      </c>
      <c r="P142">
        <v>126.2</v>
      </c>
      <c r="Q142">
        <v>141.80000000000001</v>
      </c>
      <c r="R142">
        <v>136.1</v>
      </c>
      <c r="S142">
        <f>AVERAGE(All_India_Index_Upto_April23__14[[#This Row],[Cereals and products]:[Food and beverages]])</f>
        <v>135.36923076923077</v>
      </c>
      <c r="T142">
        <v>142</v>
      </c>
      <c r="U142">
        <v>135.80000000000001</v>
      </c>
      <c r="V142">
        <v>129.30000000000001</v>
      </c>
      <c r="W142">
        <v>135</v>
      </c>
      <c r="X142">
        <v>122.6</v>
      </c>
      <c r="Y142">
        <f>AVERAGE(All_India_Index_Upto_April23__14[[#This Row],[Clothing]:[Personal care and effects]])</f>
        <v>130.67500000000001</v>
      </c>
      <c r="Z142">
        <v>125</v>
      </c>
      <c r="AA142" s="16" t="s">
        <v>90</v>
      </c>
      <c r="AB142">
        <v>128.6</v>
      </c>
      <c r="AC142" s="1">
        <f>AVERAGE(All_India_Index_Upto_April23__14[[#This Row],[Housing]:[Household goods and services]])</f>
        <v>128.6</v>
      </c>
      <c r="AD142">
        <v>126.4</v>
      </c>
      <c r="AE142">
        <v>124</v>
      </c>
      <c r="AF142">
        <f>AVERAGE(All_India_Index_Upto_April23__14[[#This Row],[Health]:[Recreation and amusement]])</f>
        <v>125.2</v>
      </c>
      <c r="AG142">
        <v>115.7</v>
      </c>
      <c r="AH142">
        <v>132.80000000000001</v>
      </c>
      <c r="AI142">
        <v>123.8</v>
      </c>
      <c r="AJ142">
        <v>131.19999999999999</v>
      </c>
    </row>
    <row r="143" spans="1:36" x14ac:dyDescent="0.25">
      <c r="A143" s="1" t="s">
        <v>30</v>
      </c>
      <c r="B143">
        <v>2016</v>
      </c>
      <c r="C143" s="1" t="s">
        <v>55</v>
      </c>
      <c r="D143" s="1">
        <f>VLOOKUP(All_India_Index_Upto_April23__14[[#This Row],[Month]],'Data cleaning'!$B$1:$C$13,2,FALSE)</f>
        <v>12</v>
      </c>
      <c r="E143" s="1" t="str">
        <f>All_India_Index_Upto_April23__14[[#This Row],[Year]]&amp;All_India_Index_Upto_April23__14[[#This Row],[month '#]]&amp;All_India_Index_Upto_April23__14[[#This Row],[Sector]]</f>
        <v>201612Rural</v>
      </c>
      <c r="F143">
        <v>132.6</v>
      </c>
      <c r="G143">
        <v>137.30000000000001</v>
      </c>
      <c r="H143">
        <v>131.6</v>
      </c>
      <c r="I143">
        <v>136.30000000000001</v>
      </c>
      <c r="J143">
        <v>121.6</v>
      </c>
      <c r="K143">
        <v>135.6</v>
      </c>
      <c r="L143">
        <v>127.5</v>
      </c>
      <c r="M143">
        <v>167.9</v>
      </c>
      <c r="N143">
        <v>113.8</v>
      </c>
      <c r="O143">
        <v>137.5</v>
      </c>
      <c r="P143">
        <v>129.1</v>
      </c>
      <c r="Q143">
        <v>143.6</v>
      </c>
      <c r="R143">
        <v>134.69999999999999</v>
      </c>
      <c r="S143">
        <f>AVERAGE(All_India_Index_Upto_April23__14[[#This Row],[Cereals and products]:[Food and beverages]])</f>
        <v>134.54615384615383</v>
      </c>
      <c r="T143">
        <v>142.4</v>
      </c>
      <c r="U143">
        <v>140.4</v>
      </c>
      <c r="V143">
        <v>135.19999999999999</v>
      </c>
      <c r="W143">
        <v>139.69999999999999</v>
      </c>
      <c r="X143">
        <v>121.9</v>
      </c>
      <c r="Y143">
        <f>AVERAGE(All_India_Index_Upto_April23__14[[#This Row],[Clothing]:[Personal care and effects]])</f>
        <v>134.30000000000001</v>
      </c>
      <c r="Z143">
        <v>132</v>
      </c>
      <c r="AA143" s="16" t="s">
        <v>32</v>
      </c>
      <c r="AB143">
        <v>132.9</v>
      </c>
      <c r="AC143" s="1">
        <f>AVERAGE(All_India_Index_Upto_April23__14[[#This Row],[Housing]:[Household goods and services]])</f>
        <v>132.9</v>
      </c>
      <c r="AD143">
        <v>129.69999999999999</v>
      </c>
      <c r="AE143">
        <v>127.3</v>
      </c>
      <c r="AF143">
        <f>AVERAGE(All_India_Index_Upto_April23__14[[#This Row],[Health]:[Recreation and amusement]])</f>
        <v>128.5</v>
      </c>
      <c r="AG143">
        <v>118.6</v>
      </c>
      <c r="AH143">
        <v>134.19999999999999</v>
      </c>
      <c r="AI143">
        <v>126.3</v>
      </c>
      <c r="AJ143">
        <v>132.80000000000001</v>
      </c>
    </row>
    <row r="144" spans="1:36" x14ac:dyDescent="0.25">
      <c r="A144" s="1" t="s">
        <v>33</v>
      </c>
      <c r="B144">
        <v>2016</v>
      </c>
      <c r="C144" s="1" t="s">
        <v>55</v>
      </c>
      <c r="D144" s="1">
        <f>VLOOKUP(All_India_Index_Upto_April23__14[[#This Row],[Month]],'Data cleaning'!$B$1:$C$13,2,FALSE)</f>
        <v>12</v>
      </c>
      <c r="E144" s="1" t="str">
        <f>All_India_Index_Upto_April23__14[[#This Row],[Year]]&amp;All_India_Index_Upto_April23__14[[#This Row],[month '#]]&amp;All_India_Index_Upto_April23__14[[#This Row],[Sector]]</f>
        <v>201612Urban</v>
      </c>
      <c r="F144">
        <v>131.6</v>
      </c>
      <c r="G144">
        <v>138.19999999999999</v>
      </c>
      <c r="H144">
        <v>134.9</v>
      </c>
      <c r="I144">
        <v>133.1</v>
      </c>
      <c r="J144">
        <v>113.5</v>
      </c>
      <c r="K144">
        <v>129.30000000000001</v>
      </c>
      <c r="L144">
        <v>121.1</v>
      </c>
      <c r="M144">
        <v>170.3</v>
      </c>
      <c r="N144">
        <v>115.5</v>
      </c>
      <c r="O144">
        <v>145.5</v>
      </c>
      <c r="P144">
        <v>123.1</v>
      </c>
      <c r="Q144">
        <v>140.9</v>
      </c>
      <c r="R144">
        <v>132.80000000000001</v>
      </c>
      <c r="S144">
        <f>AVERAGE(All_India_Index_Upto_April23__14[[#This Row],[Cereals and products]:[Food and beverages]])</f>
        <v>133.06153846153845</v>
      </c>
      <c r="T144">
        <v>145</v>
      </c>
      <c r="U144">
        <v>130</v>
      </c>
      <c r="V144">
        <v>122.2</v>
      </c>
      <c r="W144">
        <v>128.80000000000001</v>
      </c>
      <c r="X144">
        <v>119.9</v>
      </c>
      <c r="Y144">
        <f>AVERAGE(All_India_Index_Upto_April23__14[[#This Row],[Clothing]:[Personal care and effects]])</f>
        <v>125.22499999999999</v>
      </c>
      <c r="Z144">
        <v>117.8</v>
      </c>
      <c r="AA144" s="16" t="s">
        <v>91</v>
      </c>
      <c r="AB144">
        <v>125</v>
      </c>
      <c r="AC144" s="1">
        <f>AVERAGE(All_India_Index_Upto_April23__14[[#This Row],[Housing]:[Household goods and services]])</f>
        <v>125</v>
      </c>
      <c r="AD144">
        <v>122.3</v>
      </c>
      <c r="AE144">
        <v>121.8</v>
      </c>
      <c r="AF144">
        <f>AVERAGE(All_India_Index_Upto_April23__14[[#This Row],[Health]:[Recreation and amusement]])</f>
        <v>122.05</v>
      </c>
      <c r="AG144">
        <v>113.7</v>
      </c>
      <c r="AH144">
        <v>132.30000000000001</v>
      </c>
      <c r="AI144">
        <v>121.4</v>
      </c>
      <c r="AJ144">
        <v>127.6</v>
      </c>
    </row>
    <row r="145" spans="1:36" x14ac:dyDescent="0.25">
      <c r="A145" s="1" t="s">
        <v>35</v>
      </c>
      <c r="B145">
        <v>2016</v>
      </c>
      <c r="C145" s="1" t="s">
        <v>55</v>
      </c>
      <c r="D145" s="1">
        <f>VLOOKUP(All_India_Index_Upto_April23__14[[#This Row],[Month]],'Data cleaning'!$B$1:$C$13,2,FALSE)</f>
        <v>12</v>
      </c>
      <c r="E145" s="1" t="str">
        <f>All_India_Index_Upto_April23__14[[#This Row],[Year]]&amp;All_India_Index_Upto_April23__14[[#This Row],[month '#]]&amp;All_India_Index_Upto_April23__14[[#This Row],[Sector]]</f>
        <v>201612Rural+Urban</v>
      </c>
      <c r="F145">
        <v>132.30000000000001</v>
      </c>
      <c r="G145">
        <v>137.6</v>
      </c>
      <c r="H145">
        <v>132.9</v>
      </c>
      <c r="I145">
        <v>135.1</v>
      </c>
      <c r="J145">
        <v>118.6</v>
      </c>
      <c r="K145">
        <v>132.69999999999999</v>
      </c>
      <c r="L145">
        <v>125.3</v>
      </c>
      <c r="M145">
        <v>168.7</v>
      </c>
      <c r="N145">
        <v>114.4</v>
      </c>
      <c r="O145">
        <v>140.19999999999999</v>
      </c>
      <c r="P145">
        <v>126.6</v>
      </c>
      <c r="Q145">
        <v>142.30000000000001</v>
      </c>
      <c r="R145">
        <v>134</v>
      </c>
      <c r="S145">
        <f>AVERAGE(All_India_Index_Upto_April23__14[[#This Row],[Cereals and products]:[Food and beverages]])</f>
        <v>133.9</v>
      </c>
      <c r="T145">
        <v>143.1</v>
      </c>
      <c r="U145">
        <v>136.30000000000001</v>
      </c>
      <c r="V145">
        <v>129.80000000000001</v>
      </c>
      <c r="W145">
        <v>135.4</v>
      </c>
      <c r="X145">
        <v>121.1</v>
      </c>
      <c r="Y145">
        <f>AVERAGE(All_India_Index_Upto_April23__14[[#This Row],[Clothing]:[Personal care and effects]])</f>
        <v>130.65</v>
      </c>
      <c r="Z145">
        <v>126.6</v>
      </c>
      <c r="AA145" s="16" t="s">
        <v>91</v>
      </c>
      <c r="AB145">
        <v>129.19999999999999</v>
      </c>
      <c r="AC145" s="1">
        <f>AVERAGE(All_India_Index_Upto_April23__14[[#This Row],[Housing]:[Household goods and services]])</f>
        <v>129.19999999999999</v>
      </c>
      <c r="AD145">
        <v>126.9</v>
      </c>
      <c r="AE145">
        <v>124.2</v>
      </c>
      <c r="AF145">
        <f>AVERAGE(All_India_Index_Upto_April23__14[[#This Row],[Health]:[Recreation and amusement]])</f>
        <v>125.55000000000001</v>
      </c>
      <c r="AG145">
        <v>116</v>
      </c>
      <c r="AH145">
        <v>133.1</v>
      </c>
      <c r="AI145">
        <v>123.9</v>
      </c>
      <c r="AJ145">
        <v>130.4</v>
      </c>
    </row>
    <row r="146" spans="1:36" x14ac:dyDescent="0.25">
      <c r="A146" s="1" t="s">
        <v>30</v>
      </c>
      <c r="B146">
        <v>2017</v>
      </c>
      <c r="C146" s="1" t="s">
        <v>31</v>
      </c>
      <c r="D146" s="1">
        <f>VLOOKUP(All_India_Index_Upto_April23__14[[#This Row],[Month]],'Data cleaning'!$B$1:$C$13,2,FALSE)</f>
        <v>1</v>
      </c>
      <c r="E146" s="1" t="str">
        <f>All_India_Index_Upto_April23__14[[#This Row],[Year]]&amp;All_India_Index_Upto_April23__14[[#This Row],[month '#]]&amp;All_India_Index_Upto_April23__14[[#This Row],[Sector]]</f>
        <v>20171Rural</v>
      </c>
      <c r="F146">
        <v>133.1</v>
      </c>
      <c r="G146">
        <v>137.80000000000001</v>
      </c>
      <c r="H146">
        <v>131.9</v>
      </c>
      <c r="I146">
        <v>136.69999999999999</v>
      </c>
      <c r="J146">
        <v>122</v>
      </c>
      <c r="K146">
        <v>136</v>
      </c>
      <c r="L146">
        <v>119.8</v>
      </c>
      <c r="M146">
        <v>161.69999999999999</v>
      </c>
      <c r="N146">
        <v>114.8</v>
      </c>
      <c r="O146">
        <v>136.9</v>
      </c>
      <c r="P146">
        <v>129</v>
      </c>
      <c r="Q146">
        <v>143.9</v>
      </c>
      <c r="R146">
        <v>133.69999999999999</v>
      </c>
      <c r="S146">
        <f>AVERAGE(All_India_Index_Upto_April23__14[[#This Row],[Cereals and products]:[Food and beverages]])</f>
        <v>133.63846153846154</v>
      </c>
      <c r="T146">
        <v>143.1</v>
      </c>
      <c r="U146">
        <v>140.69999999999999</v>
      </c>
      <c r="V146">
        <v>135.80000000000001</v>
      </c>
      <c r="W146">
        <v>140</v>
      </c>
      <c r="X146">
        <v>122.3</v>
      </c>
      <c r="Y146">
        <f>AVERAGE(All_India_Index_Upto_April23__14[[#This Row],[Clothing]:[Personal care and effects]])</f>
        <v>134.69999999999999</v>
      </c>
      <c r="Z146">
        <v>132.1</v>
      </c>
      <c r="AA146" s="16" t="s">
        <v>32</v>
      </c>
      <c r="AB146">
        <v>133.19999999999999</v>
      </c>
      <c r="AC146" s="1">
        <f>AVERAGE(All_India_Index_Upto_April23__14[[#This Row],[Housing]:[Household goods and services]])</f>
        <v>133.19999999999999</v>
      </c>
      <c r="AD146">
        <v>129.9</v>
      </c>
      <c r="AE146">
        <v>127</v>
      </c>
      <c r="AF146">
        <f>AVERAGE(All_India_Index_Upto_April23__14[[#This Row],[Health]:[Recreation and amusement]])</f>
        <v>128.44999999999999</v>
      </c>
      <c r="AG146">
        <v>119.1</v>
      </c>
      <c r="AH146">
        <v>134.6</v>
      </c>
      <c r="AI146">
        <v>126.6</v>
      </c>
      <c r="AJ146">
        <v>132.4</v>
      </c>
    </row>
    <row r="147" spans="1:36" x14ac:dyDescent="0.25">
      <c r="A147" s="1" t="s">
        <v>33</v>
      </c>
      <c r="B147">
        <v>2017</v>
      </c>
      <c r="C147" s="1" t="s">
        <v>31</v>
      </c>
      <c r="D147" s="1">
        <f>VLOOKUP(All_India_Index_Upto_April23__14[[#This Row],[Month]],'Data cleaning'!$B$1:$C$13,2,FALSE)</f>
        <v>1</v>
      </c>
      <c r="E147" s="1" t="str">
        <f>All_India_Index_Upto_April23__14[[#This Row],[Year]]&amp;All_India_Index_Upto_April23__14[[#This Row],[month '#]]&amp;All_India_Index_Upto_April23__14[[#This Row],[Sector]]</f>
        <v>20171Urban</v>
      </c>
      <c r="F147">
        <v>132.19999999999999</v>
      </c>
      <c r="G147">
        <v>138.9</v>
      </c>
      <c r="H147">
        <v>132.6</v>
      </c>
      <c r="I147">
        <v>133.1</v>
      </c>
      <c r="J147">
        <v>114</v>
      </c>
      <c r="K147">
        <v>129.6</v>
      </c>
      <c r="L147">
        <v>118.7</v>
      </c>
      <c r="M147">
        <v>155.1</v>
      </c>
      <c r="N147">
        <v>117.3</v>
      </c>
      <c r="O147">
        <v>144.9</v>
      </c>
      <c r="P147">
        <v>123.2</v>
      </c>
      <c r="Q147">
        <v>141.6</v>
      </c>
      <c r="R147">
        <v>132</v>
      </c>
      <c r="S147">
        <f>AVERAGE(All_India_Index_Upto_April23__14[[#This Row],[Cereals and products]:[Food and beverages]])</f>
        <v>131.78461538461539</v>
      </c>
      <c r="T147">
        <v>145.6</v>
      </c>
      <c r="U147">
        <v>130.19999999999999</v>
      </c>
      <c r="V147">
        <v>122.3</v>
      </c>
      <c r="W147">
        <v>129</v>
      </c>
      <c r="X147">
        <v>120.9</v>
      </c>
      <c r="Y147">
        <f>AVERAGE(All_India_Index_Upto_April23__14[[#This Row],[Clothing]:[Personal care and effects]])</f>
        <v>125.6</v>
      </c>
      <c r="Z147">
        <v>118</v>
      </c>
      <c r="AA147" s="16" t="s">
        <v>92</v>
      </c>
      <c r="AB147">
        <v>125.1</v>
      </c>
      <c r="AC147" s="1">
        <f>AVERAGE(All_India_Index_Upto_April23__14[[#This Row],[Housing]:[Household goods and services]])</f>
        <v>125.1</v>
      </c>
      <c r="AD147">
        <v>122.6</v>
      </c>
      <c r="AE147">
        <v>122</v>
      </c>
      <c r="AF147">
        <f>AVERAGE(All_India_Index_Upto_April23__14[[#This Row],[Health]:[Recreation and amusement]])</f>
        <v>122.3</v>
      </c>
      <c r="AG147">
        <v>115.2</v>
      </c>
      <c r="AH147">
        <v>132.4</v>
      </c>
      <c r="AI147">
        <v>122.1</v>
      </c>
      <c r="AJ147">
        <v>127.8</v>
      </c>
    </row>
    <row r="148" spans="1:36" x14ac:dyDescent="0.25">
      <c r="A148" s="1" t="s">
        <v>35</v>
      </c>
      <c r="B148">
        <v>2017</v>
      </c>
      <c r="C148" s="1" t="s">
        <v>31</v>
      </c>
      <c r="D148" s="1">
        <f>VLOOKUP(All_India_Index_Upto_April23__14[[#This Row],[Month]],'Data cleaning'!$B$1:$C$13,2,FALSE)</f>
        <v>1</v>
      </c>
      <c r="E148" s="1" t="str">
        <f>All_India_Index_Upto_April23__14[[#This Row],[Year]]&amp;All_India_Index_Upto_April23__14[[#This Row],[month '#]]&amp;All_India_Index_Upto_April23__14[[#This Row],[Sector]]</f>
        <v>20171Rural+Urban</v>
      </c>
      <c r="F148">
        <v>132.80000000000001</v>
      </c>
      <c r="G148">
        <v>138.19999999999999</v>
      </c>
      <c r="H148">
        <v>132.19999999999999</v>
      </c>
      <c r="I148">
        <v>135.4</v>
      </c>
      <c r="J148">
        <v>119.1</v>
      </c>
      <c r="K148">
        <v>133</v>
      </c>
      <c r="L148">
        <v>119.4</v>
      </c>
      <c r="M148">
        <v>159.5</v>
      </c>
      <c r="N148">
        <v>115.6</v>
      </c>
      <c r="O148">
        <v>139.6</v>
      </c>
      <c r="P148">
        <v>126.6</v>
      </c>
      <c r="Q148">
        <v>142.80000000000001</v>
      </c>
      <c r="R148">
        <v>133.1</v>
      </c>
      <c r="S148">
        <f>AVERAGE(All_India_Index_Upto_April23__14[[#This Row],[Cereals and products]:[Food and beverages]])</f>
        <v>132.86923076923074</v>
      </c>
      <c r="T148">
        <v>143.80000000000001</v>
      </c>
      <c r="U148">
        <v>136.6</v>
      </c>
      <c r="V148">
        <v>130.19999999999999</v>
      </c>
      <c r="W148">
        <v>135.6</v>
      </c>
      <c r="X148">
        <v>121.7</v>
      </c>
      <c r="Y148">
        <f>AVERAGE(All_India_Index_Upto_April23__14[[#This Row],[Clothing]:[Personal care and effects]])</f>
        <v>131.02500000000001</v>
      </c>
      <c r="Z148">
        <v>126.8</v>
      </c>
      <c r="AA148" s="16" t="s">
        <v>92</v>
      </c>
      <c r="AB148">
        <v>129.4</v>
      </c>
      <c r="AC148" s="1">
        <f>AVERAGE(All_India_Index_Upto_April23__14[[#This Row],[Housing]:[Household goods and services]])</f>
        <v>129.4</v>
      </c>
      <c r="AD148">
        <v>127.1</v>
      </c>
      <c r="AE148">
        <v>124.2</v>
      </c>
      <c r="AF148">
        <f>AVERAGE(All_India_Index_Upto_April23__14[[#This Row],[Health]:[Recreation and amusement]])</f>
        <v>125.65</v>
      </c>
      <c r="AG148">
        <v>117</v>
      </c>
      <c r="AH148">
        <v>133.30000000000001</v>
      </c>
      <c r="AI148">
        <v>124.4</v>
      </c>
      <c r="AJ148">
        <v>130.30000000000001</v>
      </c>
    </row>
    <row r="149" spans="1:36" x14ac:dyDescent="0.25">
      <c r="A149" s="1" t="s">
        <v>30</v>
      </c>
      <c r="B149">
        <v>2017</v>
      </c>
      <c r="C149" s="1" t="s">
        <v>36</v>
      </c>
      <c r="D149" s="1">
        <f>VLOOKUP(All_India_Index_Upto_April23__14[[#This Row],[Month]],'Data cleaning'!$B$1:$C$13,2,FALSE)</f>
        <v>2</v>
      </c>
      <c r="E149" s="1" t="str">
        <f>All_India_Index_Upto_April23__14[[#This Row],[Year]]&amp;All_India_Index_Upto_April23__14[[#This Row],[month '#]]&amp;All_India_Index_Upto_April23__14[[#This Row],[Sector]]</f>
        <v>20172Rural</v>
      </c>
      <c r="F149">
        <v>133.30000000000001</v>
      </c>
      <c r="G149">
        <v>138.30000000000001</v>
      </c>
      <c r="H149">
        <v>129.30000000000001</v>
      </c>
      <c r="I149">
        <v>137.19999999999999</v>
      </c>
      <c r="J149">
        <v>122.1</v>
      </c>
      <c r="K149">
        <v>138.69999999999999</v>
      </c>
      <c r="L149">
        <v>119.1</v>
      </c>
      <c r="M149">
        <v>156.9</v>
      </c>
      <c r="N149">
        <v>116.2</v>
      </c>
      <c r="O149">
        <v>136</v>
      </c>
      <c r="P149">
        <v>129.4</v>
      </c>
      <c r="Q149">
        <v>144.4</v>
      </c>
      <c r="R149">
        <v>133.6</v>
      </c>
      <c r="S149">
        <f>AVERAGE(All_India_Index_Upto_April23__14[[#This Row],[Cereals and products]:[Food and beverages]])</f>
        <v>133.42307692307693</v>
      </c>
      <c r="T149">
        <v>143.69999999999999</v>
      </c>
      <c r="U149">
        <v>140.9</v>
      </c>
      <c r="V149">
        <v>135.80000000000001</v>
      </c>
      <c r="W149">
        <v>140.19999999999999</v>
      </c>
      <c r="X149">
        <v>123.2</v>
      </c>
      <c r="Y149">
        <f>AVERAGE(All_India_Index_Upto_April23__14[[#This Row],[Clothing]:[Personal care and effects]])</f>
        <v>135.02500000000001</v>
      </c>
      <c r="Z149">
        <v>133.19999999999999</v>
      </c>
      <c r="AA149" s="16" t="s">
        <v>32</v>
      </c>
      <c r="AB149">
        <v>133.6</v>
      </c>
      <c r="AC149" s="1">
        <f>AVERAGE(All_India_Index_Upto_April23__14[[#This Row],[Housing]:[Household goods and services]])</f>
        <v>133.6</v>
      </c>
      <c r="AD149">
        <v>130.1</v>
      </c>
      <c r="AE149">
        <v>127.7</v>
      </c>
      <c r="AF149">
        <f>AVERAGE(All_India_Index_Upto_April23__14[[#This Row],[Health]:[Recreation and amusement]])</f>
        <v>128.9</v>
      </c>
      <c r="AG149">
        <v>119.5</v>
      </c>
      <c r="AH149">
        <v>134.9</v>
      </c>
      <c r="AI149">
        <v>127</v>
      </c>
      <c r="AJ149">
        <v>132.6</v>
      </c>
    </row>
    <row r="150" spans="1:36" x14ac:dyDescent="0.25">
      <c r="A150" s="1" t="s">
        <v>33</v>
      </c>
      <c r="B150">
        <v>2017</v>
      </c>
      <c r="C150" s="1" t="s">
        <v>36</v>
      </c>
      <c r="D150" s="1">
        <f>VLOOKUP(All_India_Index_Upto_April23__14[[#This Row],[Month]],'Data cleaning'!$B$1:$C$13,2,FALSE)</f>
        <v>2</v>
      </c>
      <c r="E150" s="1" t="str">
        <f>All_India_Index_Upto_April23__14[[#This Row],[Year]]&amp;All_India_Index_Upto_April23__14[[#This Row],[month '#]]&amp;All_India_Index_Upto_April23__14[[#This Row],[Sector]]</f>
        <v>20172Urban</v>
      </c>
      <c r="F150">
        <v>132.80000000000001</v>
      </c>
      <c r="G150">
        <v>139.80000000000001</v>
      </c>
      <c r="H150">
        <v>129.30000000000001</v>
      </c>
      <c r="I150">
        <v>133.5</v>
      </c>
      <c r="J150">
        <v>114.3</v>
      </c>
      <c r="K150">
        <v>131.4</v>
      </c>
      <c r="L150">
        <v>120.2</v>
      </c>
      <c r="M150">
        <v>143.1</v>
      </c>
      <c r="N150">
        <v>119.5</v>
      </c>
      <c r="O150">
        <v>144</v>
      </c>
      <c r="P150">
        <v>123.4</v>
      </c>
      <c r="Q150">
        <v>141.9</v>
      </c>
      <c r="R150">
        <v>132.1</v>
      </c>
      <c r="S150">
        <f>AVERAGE(All_India_Index_Upto_April23__14[[#This Row],[Cereals and products]:[Food and beverages]])</f>
        <v>131.17692307692309</v>
      </c>
      <c r="T150">
        <v>146.30000000000001</v>
      </c>
      <c r="U150">
        <v>130.5</v>
      </c>
      <c r="V150">
        <v>122.5</v>
      </c>
      <c r="W150">
        <v>129.30000000000001</v>
      </c>
      <c r="X150">
        <v>121.7</v>
      </c>
      <c r="Y150">
        <f>AVERAGE(All_India_Index_Upto_April23__14[[#This Row],[Clothing]:[Personal care and effects]])</f>
        <v>126</v>
      </c>
      <c r="Z150">
        <v>119.2</v>
      </c>
      <c r="AA150" s="16" t="s">
        <v>93</v>
      </c>
      <c r="AB150">
        <v>125.3</v>
      </c>
      <c r="AC150" s="1">
        <f>AVERAGE(All_India_Index_Upto_April23__14[[#This Row],[Housing]:[Household goods and services]])</f>
        <v>125.3</v>
      </c>
      <c r="AD150">
        <v>122.9</v>
      </c>
      <c r="AE150">
        <v>122.2</v>
      </c>
      <c r="AF150">
        <f>AVERAGE(All_India_Index_Upto_April23__14[[#This Row],[Health]:[Recreation and amusement]])</f>
        <v>122.55000000000001</v>
      </c>
      <c r="AG150">
        <v>115.5</v>
      </c>
      <c r="AH150">
        <v>132.4</v>
      </c>
      <c r="AI150">
        <v>122.4</v>
      </c>
      <c r="AJ150">
        <v>128.19999999999999</v>
      </c>
    </row>
    <row r="151" spans="1:36" x14ac:dyDescent="0.25">
      <c r="A151" s="1" t="s">
        <v>35</v>
      </c>
      <c r="B151">
        <v>2017</v>
      </c>
      <c r="C151" s="1" t="s">
        <v>36</v>
      </c>
      <c r="D151" s="1">
        <f>VLOOKUP(All_India_Index_Upto_April23__14[[#This Row],[Month]],'Data cleaning'!$B$1:$C$13,2,FALSE)</f>
        <v>2</v>
      </c>
      <c r="E151" s="1" t="str">
        <f>All_India_Index_Upto_April23__14[[#This Row],[Year]]&amp;All_India_Index_Upto_April23__14[[#This Row],[month '#]]&amp;All_India_Index_Upto_April23__14[[#This Row],[Sector]]</f>
        <v>20172Rural+Urban</v>
      </c>
      <c r="F151">
        <v>133.1</v>
      </c>
      <c r="G151">
        <v>138.80000000000001</v>
      </c>
      <c r="H151">
        <v>129.30000000000001</v>
      </c>
      <c r="I151">
        <v>135.80000000000001</v>
      </c>
      <c r="J151">
        <v>119.2</v>
      </c>
      <c r="K151">
        <v>135.30000000000001</v>
      </c>
      <c r="L151">
        <v>119.5</v>
      </c>
      <c r="M151">
        <v>152.19999999999999</v>
      </c>
      <c r="N151">
        <v>117.3</v>
      </c>
      <c r="O151">
        <v>138.69999999999999</v>
      </c>
      <c r="P151">
        <v>126.9</v>
      </c>
      <c r="Q151">
        <v>143.19999999999999</v>
      </c>
      <c r="R151">
        <v>133</v>
      </c>
      <c r="S151">
        <f>AVERAGE(All_India_Index_Upto_April23__14[[#This Row],[Cereals and products]:[Food and beverages]])</f>
        <v>132.48461538461541</v>
      </c>
      <c r="T151">
        <v>144.4</v>
      </c>
      <c r="U151">
        <v>136.80000000000001</v>
      </c>
      <c r="V151">
        <v>130.30000000000001</v>
      </c>
      <c r="W151">
        <v>135.9</v>
      </c>
      <c r="X151">
        <v>122.6</v>
      </c>
      <c r="Y151">
        <f>AVERAGE(All_India_Index_Upto_April23__14[[#This Row],[Clothing]:[Personal care and effects]])</f>
        <v>131.4</v>
      </c>
      <c r="Z151">
        <v>127.9</v>
      </c>
      <c r="AA151" s="16" t="s">
        <v>93</v>
      </c>
      <c r="AB151">
        <v>129.69999999999999</v>
      </c>
      <c r="AC151" s="1">
        <f>AVERAGE(All_India_Index_Upto_April23__14[[#This Row],[Housing]:[Household goods and services]])</f>
        <v>129.69999999999999</v>
      </c>
      <c r="AD151">
        <v>127.4</v>
      </c>
      <c r="AE151">
        <v>124.6</v>
      </c>
      <c r="AF151">
        <f>AVERAGE(All_India_Index_Upto_April23__14[[#This Row],[Health]:[Recreation and amusement]])</f>
        <v>126</v>
      </c>
      <c r="AG151">
        <v>117.4</v>
      </c>
      <c r="AH151">
        <v>133.4</v>
      </c>
      <c r="AI151">
        <v>124.8</v>
      </c>
      <c r="AJ151">
        <v>130.6</v>
      </c>
    </row>
    <row r="152" spans="1:36" x14ac:dyDescent="0.25">
      <c r="A152" s="1" t="s">
        <v>30</v>
      </c>
      <c r="B152">
        <v>2017</v>
      </c>
      <c r="C152" s="1" t="s">
        <v>38</v>
      </c>
      <c r="D152" s="1">
        <f>VLOOKUP(All_India_Index_Upto_April23__14[[#This Row],[Month]],'Data cleaning'!$B$1:$C$13,2,FALSE)</f>
        <v>3</v>
      </c>
      <c r="E152" s="1" t="str">
        <f>All_India_Index_Upto_April23__14[[#This Row],[Year]]&amp;All_India_Index_Upto_April23__14[[#This Row],[month '#]]&amp;All_India_Index_Upto_April23__14[[#This Row],[Sector]]</f>
        <v>20173Rural</v>
      </c>
      <c r="F152">
        <v>133.6</v>
      </c>
      <c r="G152">
        <v>138.80000000000001</v>
      </c>
      <c r="H152">
        <v>128.80000000000001</v>
      </c>
      <c r="I152">
        <v>137.19999999999999</v>
      </c>
      <c r="J152">
        <v>121.6</v>
      </c>
      <c r="K152">
        <v>139.69999999999999</v>
      </c>
      <c r="L152">
        <v>119.7</v>
      </c>
      <c r="M152">
        <v>148</v>
      </c>
      <c r="N152">
        <v>116.9</v>
      </c>
      <c r="O152">
        <v>135.6</v>
      </c>
      <c r="P152">
        <v>129.80000000000001</v>
      </c>
      <c r="Q152">
        <v>145.4</v>
      </c>
      <c r="R152">
        <v>133.4</v>
      </c>
      <c r="S152">
        <f>AVERAGE(All_India_Index_Upto_April23__14[[#This Row],[Cereals and products]:[Food and beverages]])</f>
        <v>132.96153846153848</v>
      </c>
      <c r="T152">
        <v>144.19999999999999</v>
      </c>
      <c r="U152">
        <v>141.6</v>
      </c>
      <c r="V152">
        <v>136.19999999999999</v>
      </c>
      <c r="W152">
        <v>140.80000000000001</v>
      </c>
      <c r="X152">
        <v>123.3</v>
      </c>
      <c r="Y152">
        <f>AVERAGE(All_India_Index_Upto_April23__14[[#This Row],[Clothing]:[Personal care and effects]])</f>
        <v>135.47499999999999</v>
      </c>
      <c r="Z152">
        <v>134.19999999999999</v>
      </c>
      <c r="AA152" s="16" t="s">
        <v>32</v>
      </c>
      <c r="AB152">
        <v>134.1</v>
      </c>
      <c r="AC152" s="1">
        <f>AVERAGE(All_India_Index_Upto_April23__14[[#This Row],[Housing]:[Household goods and services]])</f>
        <v>134.1</v>
      </c>
      <c r="AD152">
        <v>130.6</v>
      </c>
      <c r="AE152">
        <v>128.30000000000001</v>
      </c>
      <c r="AF152">
        <f>AVERAGE(All_India_Index_Upto_April23__14[[#This Row],[Health]:[Recreation and amusement]])</f>
        <v>129.44999999999999</v>
      </c>
      <c r="AG152">
        <v>119.8</v>
      </c>
      <c r="AH152">
        <v>135.19999999999999</v>
      </c>
      <c r="AI152">
        <v>127.4</v>
      </c>
      <c r="AJ152">
        <v>132.80000000000001</v>
      </c>
    </row>
    <row r="153" spans="1:36" x14ac:dyDescent="0.25">
      <c r="A153" s="1" t="s">
        <v>33</v>
      </c>
      <c r="B153">
        <v>2017</v>
      </c>
      <c r="C153" s="1" t="s">
        <v>38</v>
      </c>
      <c r="D153" s="1">
        <f>VLOOKUP(All_India_Index_Upto_April23__14[[#This Row],[Month]],'Data cleaning'!$B$1:$C$13,2,FALSE)</f>
        <v>3</v>
      </c>
      <c r="E153" s="1" t="str">
        <f>All_India_Index_Upto_April23__14[[#This Row],[Year]]&amp;All_India_Index_Upto_April23__14[[#This Row],[month '#]]&amp;All_India_Index_Upto_April23__14[[#This Row],[Sector]]</f>
        <v>20173Urban</v>
      </c>
      <c r="F153">
        <v>132.69999999999999</v>
      </c>
      <c r="G153">
        <v>139.4</v>
      </c>
      <c r="H153">
        <v>128.4</v>
      </c>
      <c r="I153">
        <v>134.9</v>
      </c>
      <c r="J153">
        <v>114</v>
      </c>
      <c r="K153">
        <v>136.80000000000001</v>
      </c>
      <c r="L153">
        <v>122.2</v>
      </c>
      <c r="M153">
        <v>135.80000000000001</v>
      </c>
      <c r="N153">
        <v>120.3</v>
      </c>
      <c r="O153">
        <v>142.6</v>
      </c>
      <c r="P153">
        <v>123.6</v>
      </c>
      <c r="Q153">
        <v>142.4</v>
      </c>
      <c r="R153">
        <v>132.6</v>
      </c>
      <c r="S153">
        <f>AVERAGE(All_India_Index_Upto_April23__14[[#This Row],[Cereals and products]:[Food and beverages]])</f>
        <v>131.2076923076923</v>
      </c>
      <c r="T153">
        <v>147.5</v>
      </c>
      <c r="U153">
        <v>130.80000000000001</v>
      </c>
      <c r="V153">
        <v>122.8</v>
      </c>
      <c r="W153">
        <v>129.6</v>
      </c>
      <c r="X153">
        <v>121.7</v>
      </c>
      <c r="Y153">
        <f>AVERAGE(All_India_Index_Upto_April23__14[[#This Row],[Clothing]:[Personal care and effects]])</f>
        <v>126.22500000000001</v>
      </c>
      <c r="Z153">
        <v>120.8</v>
      </c>
      <c r="AA153" s="16" t="s">
        <v>94</v>
      </c>
      <c r="AB153">
        <v>125.6</v>
      </c>
      <c r="AC153" s="1">
        <f>AVERAGE(All_India_Index_Upto_April23__14[[#This Row],[Housing]:[Household goods and services]])</f>
        <v>125.6</v>
      </c>
      <c r="AD153">
        <v>123.1</v>
      </c>
      <c r="AE153">
        <v>122.4</v>
      </c>
      <c r="AF153">
        <f>AVERAGE(All_India_Index_Upto_April23__14[[#This Row],[Health]:[Recreation and amusement]])</f>
        <v>122.75</v>
      </c>
      <c r="AG153">
        <v>115.6</v>
      </c>
      <c r="AH153">
        <v>132.80000000000001</v>
      </c>
      <c r="AI153">
        <v>122.6</v>
      </c>
      <c r="AJ153">
        <v>128.69999999999999</v>
      </c>
    </row>
    <row r="154" spans="1:36" x14ac:dyDescent="0.25">
      <c r="A154" s="1" t="s">
        <v>35</v>
      </c>
      <c r="B154">
        <v>2017</v>
      </c>
      <c r="C154" s="1" t="s">
        <v>38</v>
      </c>
      <c r="D154" s="1">
        <f>VLOOKUP(All_India_Index_Upto_April23__14[[#This Row],[Month]],'Data cleaning'!$B$1:$C$13,2,FALSE)</f>
        <v>3</v>
      </c>
      <c r="E154" s="1" t="str">
        <f>All_India_Index_Upto_April23__14[[#This Row],[Year]]&amp;All_India_Index_Upto_April23__14[[#This Row],[month '#]]&amp;All_India_Index_Upto_April23__14[[#This Row],[Sector]]</f>
        <v>20173Rural+Urban</v>
      </c>
      <c r="F154">
        <v>133.30000000000001</v>
      </c>
      <c r="G154">
        <v>139</v>
      </c>
      <c r="H154">
        <v>128.6</v>
      </c>
      <c r="I154">
        <v>136.30000000000001</v>
      </c>
      <c r="J154">
        <v>118.8</v>
      </c>
      <c r="K154">
        <v>138.30000000000001</v>
      </c>
      <c r="L154">
        <v>120.5</v>
      </c>
      <c r="M154">
        <v>143.9</v>
      </c>
      <c r="N154">
        <v>118</v>
      </c>
      <c r="O154">
        <v>137.9</v>
      </c>
      <c r="P154">
        <v>127.2</v>
      </c>
      <c r="Q154">
        <v>144</v>
      </c>
      <c r="R154">
        <v>133.1</v>
      </c>
      <c r="S154">
        <f>AVERAGE(All_India_Index_Upto_April23__14[[#This Row],[Cereals and products]:[Food and beverages]])</f>
        <v>132.22307692307692</v>
      </c>
      <c r="T154">
        <v>145.1</v>
      </c>
      <c r="U154">
        <v>137.30000000000001</v>
      </c>
      <c r="V154">
        <v>130.6</v>
      </c>
      <c r="W154">
        <v>136.4</v>
      </c>
      <c r="X154">
        <v>122.6</v>
      </c>
      <c r="Y154">
        <f>AVERAGE(All_India_Index_Upto_April23__14[[#This Row],[Clothing]:[Personal care and effects]])</f>
        <v>131.72499999999999</v>
      </c>
      <c r="Z154">
        <v>129.1</v>
      </c>
      <c r="AA154" s="16" t="s">
        <v>94</v>
      </c>
      <c r="AB154">
        <v>130.1</v>
      </c>
      <c r="AC154" s="1">
        <f>AVERAGE(All_India_Index_Upto_April23__14[[#This Row],[Housing]:[Household goods and services]])</f>
        <v>130.1</v>
      </c>
      <c r="AD154">
        <v>127.8</v>
      </c>
      <c r="AE154">
        <v>125</v>
      </c>
      <c r="AF154">
        <f>AVERAGE(All_India_Index_Upto_April23__14[[#This Row],[Health]:[Recreation and amusement]])</f>
        <v>126.4</v>
      </c>
      <c r="AG154">
        <v>117.6</v>
      </c>
      <c r="AH154">
        <v>133.80000000000001</v>
      </c>
      <c r="AI154">
        <v>125.1</v>
      </c>
      <c r="AJ154">
        <v>130.9</v>
      </c>
    </row>
    <row r="155" spans="1:36" x14ac:dyDescent="0.25">
      <c r="A155" s="1" t="s">
        <v>30</v>
      </c>
      <c r="B155">
        <v>2017</v>
      </c>
      <c r="C155" s="1" t="s">
        <v>39</v>
      </c>
      <c r="D155" s="1">
        <f>VLOOKUP(All_India_Index_Upto_April23__14[[#This Row],[Month]],'Data cleaning'!$B$1:$C$13,2,FALSE)</f>
        <v>4</v>
      </c>
      <c r="E155" s="1" t="str">
        <f>All_India_Index_Upto_April23__14[[#This Row],[Year]]&amp;All_India_Index_Upto_April23__14[[#This Row],[month '#]]&amp;All_India_Index_Upto_April23__14[[#This Row],[Sector]]</f>
        <v>20174Rural</v>
      </c>
      <c r="F155">
        <v>133.19999999999999</v>
      </c>
      <c r="G155">
        <v>138.69999999999999</v>
      </c>
      <c r="H155">
        <v>127.1</v>
      </c>
      <c r="I155">
        <v>137.69999999999999</v>
      </c>
      <c r="J155">
        <v>121.3</v>
      </c>
      <c r="K155">
        <v>141.80000000000001</v>
      </c>
      <c r="L155">
        <v>121.5</v>
      </c>
      <c r="M155">
        <v>144.5</v>
      </c>
      <c r="N155">
        <v>117.4</v>
      </c>
      <c r="O155">
        <v>134.1</v>
      </c>
      <c r="P155">
        <v>130</v>
      </c>
      <c r="Q155">
        <v>145.5</v>
      </c>
      <c r="R155">
        <v>133.5</v>
      </c>
      <c r="S155">
        <f>AVERAGE(All_India_Index_Upto_April23__14[[#This Row],[Cereals and products]:[Food and beverages]])</f>
        <v>132.7923076923077</v>
      </c>
      <c r="T155">
        <v>144.4</v>
      </c>
      <c r="U155">
        <v>142.4</v>
      </c>
      <c r="V155">
        <v>136.80000000000001</v>
      </c>
      <c r="W155">
        <v>141.6</v>
      </c>
      <c r="X155">
        <v>123.7</v>
      </c>
      <c r="Y155">
        <f>AVERAGE(All_India_Index_Upto_April23__14[[#This Row],[Clothing]:[Personal care and effects]])</f>
        <v>136.12500000000003</v>
      </c>
      <c r="Z155">
        <v>135</v>
      </c>
      <c r="AA155" s="16" t="s">
        <v>32</v>
      </c>
      <c r="AB155">
        <v>134.30000000000001</v>
      </c>
      <c r="AC155" s="1">
        <f>AVERAGE(All_India_Index_Upto_April23__14[[#This Row],[Housing]:[Household goods and services]])</f>
        <v>134.30000000000001</v>
      </c>
      <c r="AD155">
        <v>131</v>
      </c>
      <c r="AE155">
        <v>128.30000000000001</v>
      </c>
      <c r="AF155">
        <f>AVERAGE(All_India_Index_Upto_April23__14[[#This Row],[Health]:[Recreation and amusement]])</f>
        <v>129.65</v>
      </c>
      <c r="AG155">
        <v>119.2</v>
      </c>
      <c r="AH155">
        <v>135.69999999999999</v>
      </c>
      <c r="AI155">
        <v>127.5</v>
      </c>
      <c r="AJ155">
        <v>132.9</v>
      </c>
    </row>
    <row r="156" spans="1:36" x14ac:dyDescent="0.25">
      <c r="A156" s="1" t="s">
        <v>33</v>
      </c>
      <c r="B156">
        <v>2017</v>
      </c>
      <c r="C156" s="1" t="s">
        <v>39</v>
      </c>
      <c r="D156" s="1">
        <f>VLOOKUP(All_India_Index_Upto_April23__14[[#This Row],[Month]],'Data cleaning'!$B$1:$C$13,2,FALSE)</f>
        <v>4</v>
      </c>
      <c r="E156" s="1" t="str">
        <f>All_India_Index_Upto_April23__14[[#This Row],[Year]]&amp;All_India_Index_Upto_April23__14[[#This Row],[month '#]]&amp;All_India_Index_Upto_April23__14[[#This Row],[Sector]]</f>
        <v>20174Urban</v>
      </c>
      <c r="F156">
        <v>132.69999999999999</v>
      </c>
      <c r="G156">
        <v>140.6</v>
      </c>
      <c r="H156">
        <v>124.5</v>
      </c>
      <c r="I156">
        <v>136.30000000000001</v>
      </c>
      <c r="J156">
        <v>113.5</v>
      </c>
      <c r="K156">
        <v>137.69999999999999</v>
      </c>
      <c r="L156">
        <v>127.1</v>
      </c>
      <c r="M156">
        <v>133.80000000000001</v>
      </c>
      <c r="N156">
        <v>120.8</v>
      </c>
      <c r="O156">
        <v>141.30000000000001</v>
      </c>
      <c r="P156">
        <v>123.8</v>
      </c>
      <c r="Q156">
        <v>142.6</v>
      </c>
      <c r="R156">
        <v>133.4</v>
      </c>
      <c r="S156">
        <f>AVERAGE(All_India_Index_Upto_April23__14[[#This Row],[Cereals and products]:[Food and beverages]])</f>
        <v>131.3923076923077</v>
      </c>
      <c r="T156">
        <v>148</v>
      </c>
      <c r="U156">
        <v>131.19999999999999</v>
      </c>
      <c r="V156">
        <v>123</v>
      </c>
      <c r="W156">
        <v>130</v>
      </c>
      <c r="X156">
        <v>122.2</v>
      </c>
      <c r="Y156">
        <f>AVERAGE(All_India_Index_Upto_April23__14[[#This Row],[Clothing]:[Personal care and effects]])</f>
        <v>126.6</v>
      </c>
      <c r="Z156">
        <v>121.4</v>
      </c>
      <c r="AA156" s="16" t="s">
        <v>95</v>
      </c>
      <c r="AB156">
        <v>126</v>
      </c>
      <c r="AC156" s="1">
        <f>AVERAGE(All_India_Index_Upto_April23__14[[#This Row],[Housing]:[Household goods and services]])</f>
        <v>126</v>
      </c>
      <c r="AD156">
        <v>123.4</v>
      </c>
      <c r="AE156">
        <v>122.6</v>
      </c>
      <c r="AF156">
        <f>AVERAGE(All_India_Index_Upto_April23__14[[#This Row],[Health]:[Recreation and amusement]])</f>
        <v>123</v>
      </c>
      <c r="AG156">
        <v>114.3</v>
      </c>
      <c r="AH156">
        <v>133.6</v>
      </c>
      <c r="AI156">
        <v>122.5</v>
      </c>
      <c r="AJ156">
        <v>129.1</v>
      </c>
    </row>
    <row r="157" spans="1:36" x14ac:dyDescent="0.25">
      <c r="A157" s="1" t="s">
        <v>35</v>
      </c>
      <c r="B157">
        <v>2017</v>
      </c>
      <c r="C157" s="1" t="s">
        <v>39</v>
      </c>
      <c r="D157" s="1">
        <f>VLOOKUP(All_India_Index_Upto_April23__14[[#This Row],[Month]],'Data cleaning'!$B$1:$C$13,2,FALSE)</f>
        <v>4</v>
      </c>
      <c r="E157" s="1" t="str">
        <f>All_India_Index_Upto_April23__14[[#This Row],[Year]]&amp;All_India_Index_Upto_April23__14[[#This Row],[month '#]]&amp;All_India_Index_Upto_April23__14[[#This Row],[Sector]]</f>
        <v>20174Rural+Urban</v>
      </c>
      <c r="F157">
        <v>133</v>
      </c>
      <c r="G157">
        <v>139.4</v>
      </c>
      <c r="H157">
        <v>126.1</v>
      </c>
      <c r="I157">
        <v>137.19999999999999</v>
      </c>
      <c r="J157">
        <v>118.4</v>
      </c>
      <c r="K157">
        <v>139.9</v>
      </c>
      <c r="L157">
        <v>123.4</v>
      </c>
      <c r="M157">
        <v>140.9</v>
      </c>
      <c r="N157">
        <v>118.5</v>
      </c>
      <c r="O157">
        <v>136.5</v>
      </c>
      <c r="P157">
        <v>127.4</v>
      </c>
      <c r="Q157">
        <v>144.19999999999999</v>
      </c>
      <c r="R157">
        <v>133.5</v>
      </c>
      <c r="S157">
        <f>AVERAGE(All_India_Index_Upto_April23__14[[#This Row],[Cereals and products]:[Food and beverages]])</f>
        <v>132.1846153846154</v>
      </c>
      <c r="T157">
        <v>145.4</v>
      </c>
      <c r="U157">
        <v>138</v>
      </c>
      <c r="V157">
        <v>131.1</v>
      </c>
      <c r="W157">
        <v>137</v>
      </c>
      <c r="X157">
        <v>123.1</v>
      </c>
      <c r="Y157">
        <f>AVERAGE(All_India_Index_Upto_April23__14[[#This Row],[Clothing]:[Personal care and effects]])</f>
        <v>132.30000000000001</v>
      </c>
      <c r="Z157">
        <v>129.80000000000001</v>
      </c>
      <c r="AA157" s="16" t="s">
        <v>95</v>
      </c>
      <c r="AB157">
        <v>130.4</v>
      </c>
      <c r="AC157" s="1">
        <f>AVERAGE(All_India_Index_Upto_April23__14[[#This Row],[Housing]:[Household goods and services]])</f>
        <v>130.4</v>
      </c>
      <c r="AD157">
        <v>128.1</v>
      </c>
      <c r="AE157">
        <v>125.1</v>
      </c>
      <c r="AF157">
        <f>AVERAGE(All_India_Index_Upto_April23__14[[#This Row],[Health]:[Recreation and amusement]])</f>
        <v>126.6</v>
      </c>
      <c r="AG157">
        <v>116.6</v>
      </c>
      <c r="AH157">
        <v>134.5</v>
      </c>
      <c r="AI157">
        <v>125.1</v>
      </c>
      <c r="AJ157">
        <v>131.1</v>
      </c>
    </row>
    <row r="158" spans="1:36" x14ac:dyDescent="0.25">
      <c r="A158" s="1" t="s">
        <v>30</v>
      </c>
      <c r="B158">
        <v>2017</v>
      </c>
      <c r="C158" s="1" t="s">
        <v>41</v>
      </c>
      <c r="D158" s="1">
        <f>VLOOKUP(All_India_Index_Upto_April23__14[[#This Row],[Month]],'Data cleaning'!$B$1:$C$13,2,FALSE)</f>
        <v>5</v>
      </c>
      <c r="E158" s="1" t="str">
        <f>All_India_Index_Upto_April23__14[[#This Row],[Year]]&amp;All_India_Index_Upto_April23__14[[#This Row],[month '#]]&amp;All_India_Index_Upto_April23__14[[#This Row],[Sector]]</f>
        <v>20175Rural</v>
      </c>
      <c r="F158">
        <v>133.1</v>
      </c>
      <c r="G158">
        <v>140.30000000000001</v>
      </c>
      <c r="H158">
        <v>126.8</v>
      </c>
      <c r="I158">
        <v>138.19999999999999</v>
      </c>
      <c r="J158">
        <v>120.8</v>
      </c>
      <c r="K158">
        <v>140.19999999999999</v>
      </c>
      <c r="L158">
        <v>123.8</v>
      </c>
      <c r="M158">
        <v>141.80000000000001</v>
      </c>
      <c r="N158">
        <v>118.6</v>
      </c>
      <c r="O158">
        <v>134</v>
      </c>
      <c r="P158">
        <v>130.30000000000001</v>
      </c>
      <c r="Q158">
        <v>145.80000000000001</v>
      </c>
      <c r="R158">
        <v>133.80000000000001</v>
      </c>
      <c r="S158">
        <f>AVERAGE(All_India_Index_Upto_April23__14[[#This Row],[Cereals and products]:[Food and beverages]])</f>
        <v>132.88461538461536</v>
      </c>
      <c r="T158">
        <v>145.5</v>
      </c>
      <c r="U158">
        <v>142.5</v>
      </c>
      <c r="V158">
        <v>137.30000000000001</v>
      </c>
      <c r="W158">
        <v>141.80000000000001</v>
      </c>
      <c r="X158">
        <v>123.7</v>
      </c>
      <c r="Y158">
        <f>AVERAGE(All_India_Index_Upto_April23__14[[#This Row],[Clothing]:[Personal care and effects]])</f>
        <v>136.32500000000002</v>
      </c>
      <c r="Z158">
        <v>135</v>
      </c>
      <c r="AA158" s="16" t="s">
        <v>32</v>
      </c>
      <c r="AB158">
        <v>134.9</v>
      </c>
      <c r="AC158" s="1">
        <f>AVERAGE(All_India_Index_Upto_April23__14[[#This Row],[Housing]:[Household goods and services]])</f>
        <v>134.9</v>
      </c>
      <c r="AD158">
        <v>131.4</v>
      </c>
      <c r="AE158">
        <v>129.4</v>
      </c>
      <c r="AF158">
        <f>AVERAGE(All_India_Index_Upto_April23__14[[#This Row],[Health]:[Recreation and amusement]])</f>
        <v>130.4</v>
      </c>
      <c r="AG158">
        <v>119.4</v>
      </c>
      <c r="AH158">
        <v>136.30000000000001</v>
      </c>
      <c r="AI158">
        <v>127.9</v>
      </c>
      <c r="AJ158">
        <v>133.30000000000001</v>
      </c>
    </row>
    <row r="159" spans="1:36" x14ac:dyDescent="0.25">
      <c r="A159" s="1" t="s">
        <v>33</v>
      </c>
      <c r="B159">
        <v>2017</v>
      </c>
      <c r="C159" s="1" t="s">
        <v>41</v>
      </c>
      <c r="D159" s="1">
        <f>VLOOKUP(All_India_Index_Upto_April23__14[[#This Row],[Month]],'Data cleaning'!$B$1:$C$13,2,FALSE)</f>
        <v>5</v>
      </c>
      <c r="E159" s="1" t="str">
        <f>All_India_Index_Upto_April23__14[[#This Row],[Year]]&amp;All_India_Index_Upto_April23__14[[#This Row],[month '#]]&amp;All_India_Index_Upto_April23__14[[#This Row],[Sector]]</f>
        <v>20175Urban</v>
      </c>
      <c r="F159">
        <v>132.6</v>
      </c>
      <c r="G159">
        <v>144.1</v>
      </c>
      <c r="H159">
        <v>125.6</v>
      </c>
      <c r="I159">
        <v>136.80000000000001</v>
      </c>
      <c r="J159">
        <v>113.4</v>
      </c>
      <c r="K159">
        <v>135.19999999999999</v>
      </c>
      <c r="L159">
        <v>129.19999999999999</v>
      </c>
      <c r="M159">
        <v>131.5</v>
      </c>
      <c r="N159">
        <v>121</v>
      </c>
      <c r="O159">
        <v>139.9</v>
      </c>
      <c r="P159">
        <v>123.8</v>
      </c>
      <c r="Q159">
        <v>142.9</v>
      </c>
      <c r="R159">
        <v>133.6</v>
      </c>
      <c r="S159">
        <f>AVERAGE(All_India_Index_Upto_April23__14[[#This Row],[Cereals and products]:[Food and beverages]])</f>
        <v>131.50769230769231</v>
      </c>
      <c r="T159">
        <v>148.30000000000001</v>
      </c>
      <c r="U159">
        <v>131.5</v>
      </c>
      <c r="V159">
        <v>123.2</v>
      </c>
      <c r="W159">
        <v>130.19999999999999</v>
      </c>
      <c r="X159">
        <v>122</v>
      </c>
      <c r="Y159">
        <f>AVERAGE(All_India_Index_Upto_April23__14[[#This Row],[Clothing]:[Personal care and effects]])</f>
        <v>126.72499999999999</v>
      </c>
      <c r="Z159">
        <v>120.1</v>
      </c>
      <c r="AA159" s="16" t="s">
        <v>96</v>
      </c>
      <c r="AB159">
        <v>126.5</v>
      </c>
      <c r="AC159" s="1">
        <f>AVERAGE(All_India_Index_Upto_April23__14[[#This Row],[Housing]:[Household goods and services]])</f>
        <v>126.5</v>
      </c>
      <c r="AD159">
        <v>123.6</v>
      </c>
      <c r="AE159">
        <v>122.8</v>
      </c>
      <c r="AF159">
        <f>AVERAGE(All_India_Index_Upto_April23__14[[#This Row],[Health]:[Recreation and amusement]])</f>
        <v>123.19999999999999</v>
      </c>
      <c r="AG159">
        <v>114.3</v>
      </c>
      <c r="AH159">
        <v>133.80000000000001</v>
      </c>
      <c r="AI159">
        <v>122.6</v>
      </c>
      <c r="AJ159">
        <v>129.30000000000001</v>
      </c>
    </row>
    <row r="160" spans="1:36" x14ac:dyDescent="0.25">
      <c r="A160" s="1" t="s">
        <v>35</v>
      </c>
      <c r="B160">
        <v>2017</v>
      </c>
      <c r="C160" s="1" t="s">
        <v>41</v>
      </c>
      <c r="D160" s="1">
        <f>VLOOKUP(All_India_Index_Upto_April23__14[[#This Row],[Month]],'Data cleaning'!$B$1:$C$13,2,FALSE)</f>
        <v>5</v>
      </c>
      <c r="E160" s="1" t="str">
        <f>All_India_Index_Upto_April23__14[[#This Row],[Year]]&amp;All_India_Index_Upto_April23__14[[#This Row],[month '#]]&amp;All_India_Index_Upto_April23__14[[#This Row],[Sector]]</f>
        <v>20175Rural+Urban</v>
      </c>
      <c r="F160">
        <v>132.9</v>
      </c>
      <c r="G160">
        <v>141.6</v>
      </c>
      <c r="H160">
        <v>126.3</v>
      </c>
      <c r="I160">
        <v>137.69999999999999</v>
      </c>
      <c r="J160">
        <v>118.1</v>
      </c>
      <c r="K160">
        <v>137.9</v>
      </c>
      <c r="L160">
        <v>125.6</v>
      </c>
      <c r="M160">
        <v>138.30000000000001</v>
      </c>
      <c r="N160">
        <v>119.4</v>
      </c>
      <c r="O160">
        <v>136</v>
      </c>
      <c r="P160">
        <v>127.6</v>
      </c>
      <c r="Q160">
        <v>144.5</v>
      </c>
      <c r="R160">
        <v>133.69999999999999</v>
      </c>
      <c r="S160">
        <f>AVERAGE(All_India_Index_Upto_April23__14[[#This Row],[Cereals and products]:[Food and beverages]])</f>
        <v>132.27692307692308</v>
      </c>
      <c r="T160">
        <v>146.19999999999999</v>
      </c>
      <c r="U160">
        <v>138.19999999999999</v>
      </c>
      <c r="V160">
        <v>131.4</v>
      </c>
      <c r="W160">
        <v>137.19999999999999</v>
      </c>
      <c r="X160">
        <v>123</v>
      </c>
      <c r="Y160">
        <f>AVERAGE(All_India_Index_Upto_April23__14[[#This Row],[Clothing]:[Personal care and effects]])</f>
        <v>132.44999999999999</v>
      </c>
      <c r="Z160">
        <v>129.4</v>
      </c>
      <c r="AA160" s="16" t="s">
        <v>96</v>
      </c>
      <c r="AB160">
        <v>130.9</v>
      </c>
      <c r="AC160" s="1">
        <f>AVERAGE(All_India_Index_Upto_April23__14[[#This Row],[Housing]:[Household goods and services]])</f>
        <v>130.9</v>
      </c>
      <c r="AD160">
        <v>128.4</v>
      </c>
      <c r="AE160">
        <v>125.7</v>
      </c>
      <c r="AF160">
        <f>AVERAGE(All_India_Index_Upto_April23__14[[#This Row],[Health]:[Recreation and amusement]])</f>
        <v>127.05000000000001</v>
      </c>
      <c r="AG160">
        <v>116.7</v>
      </c>
      <c r="AH160">
        <v>134.80000000000001</v>
      </c>
      <c r="AI160">
        <v>125.3</v>
      </c>
      <c r="AJ160">
        <v>131.4</v>
      </c>
    </row>
    <row r="161" spans="1:36" x14ac:dyDescent="0.25">
      <c r="A161" s="1" t="s">
        <v>30</v>
      </c>
      <c r="B161">
        <v>2017</v>
      </c>
      <c r="C161" s="1" t="s">
        <v>42</v>
      </c>
      <c r="D161" s="1">
        <f>VLOOKUP(All_India_Index_Upto_April23__14[[#This Row],[Month]],'Data cleaning'!$B$1:$C$13,2,FALSE)</f>
        <v>6</v>
      </c>
      <c r="E161" s="1" t="str">
        <f>All_India_Index_Upto_April23__14[[#This Row],[Year]]&amp;All_India_Index_Upto_April23__14[[#This Row],[month '#]]&amp;All_India_Index_Upto_April23__14[[#This Row],[Sector]]</f>
        <v>20176Rural</v>
      </c>
      <c r="F161">
        <v>133.5</v>
      </c>
      <c r="G161">
        <v>143.69999999999999</v>
      </c>
      <c r="H161">
        <v>128</v>
      </c>
      <c r="I161">
        <v>138.6</v>
      </c>
      <c r="J161">
        <v>120.9</v>
      </c>
      <c r="K161">
        <v>140.9</v>
      </c>
      <c r="L161">
        <v>128.80000000000001</v>
      </c>
      <c r="M161">
        <v>140.19999999999999</v>
      </c>
      <c r="N161">
        <v>118.9</v>
      </c>
      <c r="O161">
        <v>133.5</v>
      </c>
      <c r="P161">
        <v>130.4</v>
      </c>
      <c r="Q161">
        <v>146.5</v>
      </c>
      <c r="R161">
        <v>134.9</v>
      </c>
      <c r="S161">
        <f>AVERAGE(All_India_Index_Upto_April23__14[[#This Row],[Cereals and products]:[Food and beverages]])</f>
        <v>133.75384615384615</v>
      </c>
      <c r="T161">
        <v>145.80000000000001</v>
      </c>
      <c r="U161">
        <v>143.1</v>
      </c>
      <c r="V161">
        <v>137.69999999999999</v>
      </c>
      <c r="W161">
        <v>142.30000000000001</v>
      </c>
      <c r="X161">
        <v>124.1</v>
      </c>
      <c r="Y161">
        <f>AVERAGE(All_India_Index_Upto_April23__14[[#This Row],[Clothing]:[Personal care and effects]])</f>
        <v>136.79999999999998</v>
      </c>
      <c r="Z161">
        <v>134.80000000000001</v>
      </c>
      <c r="AA161" s="16" t="s">
        <v>32</v>
      </c>
      <c r="AB161">
        <v>135.19999999999999</v>
      </c>
      <c r="AC161" s="1">
        <f>AVERAGE(All_India_Index_Upto_April23__14[[#This Row],[Housing]:[Household goods and services]])</f>
        <v>135.19999999999999</v>
      </c>
      <c r="AD161">
        <v>131.30000000000001</v>
      </c>
      <c r="AE161">
        <v>129.80000000000001</v>
      </c>
      <c r="AF161">
        <f>AVERAGE(All_India_Index_Upto_April23__14[[#This Row],[Health]:[Recreation and amusement]])</f>
        <v>130.55000000000001</v>
      </c>
      <c r="AG161">
        <v>119.4</v>
      </c>
      <c r="AH161">
        <v>136.9</v>
      </c>
      <c r="AI161">
        <v>128.1</v>
      </c>
      <c r="AJ161">
        <v>133.9</v>
      </c>
    </row>
    <row r="162" spans="1:36" x14ac:dyDescent="0.25">
      <c r="A162" s="1" t="s">
        <v>33</v>
      </c>
      <c r="B162">
        <v>2017</v>
      </c>
      <c r="C162" s="1" t="s">
        <v>42</v>
      </c>
      <c r="D162" s="1">
        <f>VLOOKUP(All_India_Index_Upto_April23__14[[#This Row],[Month]],'Data cleaning'!$B$1:$C$13,2,FALSE)</f>
        <v>6</v>
      </c>
      <c r="E162" s="1" t="str">
        <f>All_India_Index_Upto_April23__14[[#This Row],[Year]]&amp;All_India_Index_Upto_April23__14[[#This Row],[month '#]]&amp;All_India_Index_Upto_April23__14[[#This Row],[Sector]]</f>
        <v>20176Urban</v>
      </c>
      <c r="F162">
        <v>132.9</v>
      </c>
      <c r="G162">
        <v>148.69999999999999</v>
      </c>
      <c r="H162">
        <v>128.30000000000001</v>
      </c>
      <c r="I162">
        <v>137.30000000000001</v>
      </c>
      <c r="J162">
        <v>113.5</v>
      </c>
      <c r="K162">
        <v>137.19999999999999</v>
      </c>
      <c r="L162">
        <v>142.19999999999999</v>
      </c>
      <c r="M162">
        <v>128.19999999999999</v>
      </c>
      <c r="N162">
        <v>120.9</v>
      </c>
      <c r="O162">
        <v>138.80000000000001</v>
      </c>
      <c r="P162">
        <v>124.2</v>
      </c>
      <c r="Q162">
        <v>143.1</v>
      </c>
      <c r="R162">
        <v>135.69999999999999</v>
      </c>
      <c r="S162">
        <f>AVERAGE(All_India_Index_Upto_April23__14[[#This Row],[Cereals and products]:[Food and beverages]])</f>
        <v>133.15384615384616</v>
      </c>
      <c r="T162">
        <v>148.6</v>
      </c>
      <c r="U162">
        <v>131.5</v>
      </c>
      <c r="V162">
        <v>123.2</v>
      </c>
      <c r="W162">
        <v>130.19999999999999</v>
      </c>
      <c r="X162">
        <v>122.5</v>
      </c>
      <c r="Y162">
        <f>AVERAGE(All_India_Index_Upto_April23__14[[#This Row],[Clothing]:[Personal care and effects]])</f>
        <v>126.85</v>
      </c>
      <c r="Z162">
        <v>119</v>
      </c>
      <c r="AA162" s="16" t="s">
        <v>97</v>
      </c>
      <c r="AB162">
        <v>126.8</v>
      </c>
      <c r="AC162" s="1">
        <f>AVERAGE(All_India_Index_Upto_April23__14[[#This Row],[Housing]:[Household goods and services]])</f>
        <v>126.8</v>
      </c>
      <c r="AD162">
        <v>123.8</v>
      </c>
      <c r="AE162">
        <v>122.9</v>
      </c>
      <c r="AF162">
        <f>AVERAGE(All_India_Index_Upto_April23__14[[#This Row],[Health]:[Recreation and amusement]])</f>
        <v>123.35</v>
      </c>
      <c r="AG162">
        <v>113.9</v>
      </c>
      <c r="AH162">
        <v>134.30000000000001</v>
      </c>
      <c r="AI162">
        <v>122.7</v>
      </c>
      <c r="AJ162">
        <v>129.9</v>
      </c>
    </row>
    <row r="163" spans="1:36" x14ac:dyDescent="0.25">
      <c r="A163" s="1" t="s">
        <v>35</v>
      </c>
      <c r="B163">
        <v>2017</v>
      </c>
      <c r="C163" s="1" t="s">
        <v>42</v>
      </c>
      <c r="D163" s="1">
        <f>VLOOKUP(All_India_Index_Upto_April23__14[[#This Row],[Month]],'Data cleaning'!$B$1:$C$13,2,FALSE)</f>
        <v>6</v>
      </c>
      <c r="E163" s="1" t="str">
        <f>All_India_Index_Upto_April23__14[[#This Row],[Year]]&amp;All_India_Index_Upto_April23__14[[#This Row],[month '#]]&amp;All_India_Index_Upto_April23__14[[#This Row],[Sector]]</f>
        <v>20176Rural+Urban</v>
      </c>
      <c r="F163">
        <v>133.30000000000001</v>
      </c>
      <c r="G163">
        <v>145.5</v>
      </c>
      <c r="H163">
        <v>128.1</v>
      </c>
      <c r="I163">
        <v>138.1</v>
      </c>
      <c r="J163">
        <v>118.2</v>
      </c>
      <c r="K163">
        <v>139.19999999999999</v>
      </c>
      <c r="L163">
        <v>133.30000000000001</v>
      </c>
      <c r="M163">
        <v>136.19999999999999</v>
      </c>
      <c r="N163">
        <v>119.6</v>
      </c>
      <c r="O163">
        <v>135.30000000000001</v>
      </c>
      <c r="P163">
        <v>127.8</v>
      </c>
      <c r="Q163">
        <v>144.9</v>
      </c>
      <c r="R163">
        <v>135.19999999999999</v>
      </c>
      <c r="S163">
        <f>AVERAGE(All_India_Index_Upto_April23__14[[#This Row],[Cereals and products]:[Food and beverages]])</f>
        <v>133.43846153846155</v>
      </c>
      <c r="T163">
        <v>146.5</v>
      </c>
      <c r="U163">
        <v>138.5</v>
      </c>
      <c r="V163">
        <v>131.69999999999999</v>
      </c>
      <c r="W163">
        <v>137.5</v>
      </c>
      <c r="X163">
        <v>123.4</v>
      </c>
      <c r="Y163">
        <f>AVERAGE(All_India_Index_Upto_April23__14[[#This Row],[Clothing]:[Personal care and effects]])</f>
        <v>132.77500000000001</v>
      </c>
      <c r="Z163">
        <v>128.80000000000001</v>
      </c>
      <c r="AA163" s="16" t="s">
        <v>97</v>
      </c>
      <c r="AB163">
        <v>131.19999999999999</v>
      </c>
      <c r="AC163" s="1">
        <f>AVERAGE(All_India_Index_Upto_April23__14[[#This Row],[Housing]:[Household goods and services]])</f>
        <v>131.19999999999999</v>
      </c>
      <c r="AD163">
        <v>128.5</v>
      </c>
      <c r="AE163">
        <v>125.9</v>
      </c>
      <c r="AF163">
        <f>AVERAGE(All_India_Index_Upto_April23__14[[#This Row],[Health]:[Recreation and amusement]])</f>
        <v>127.2</v>
      </c>
      <c r="AG163">
        <v>116.5</v>
      </c>
      <c r="AH163">
        <v>135.4</v>
      </c>
      <c r="AI163">
        <v>125.5</v>
      </c>
      <c r="AJ163">
        <v>132</v>
      </c>
    </row>
    <row r="164" spans="1:36" x14ac:dyDescent="0.25">
      <c r="A164" s="1" t="s">
        <v>30</v>
      </c>
      <c r="B164">
        <v>2017</v>
      </c>
      <c r="C164" s="1" t="s">
        <v>44</v>
      </c>
      <c r="D164" s="1">
        <f>VLOOKUP(All_India_Index_Upto_April23__14[[#This Row],[Month]],'Data cleaning'!$B$1:$C$13,2,FALSE)</f>
        <v>7</v>
      </c>
      <c r="E164" s="1" t="str">
        <f>All_India_Index_Upto_April23__14[[#This Row],[Year]]&amp;All_India_Index_Upto_April23__14[[#This Row],[month '#]]&amp;All_India_Index_Upto_April23__14[[#This Row],[Sector]]</f>
        <v>20177Rural</v>
      </c>
      <c r="F164">
        <v>134</v>
      </c>
      <c r="G164">
        <v>144.19999999999999</v>
      </c>
      <c r="H164">
        <v>129.80000000000001</v>
      </c>
      <c r="I164">
        <v>139</v>
      </c>
      <c r="J164">
        <v>120.9</v>
      </c>
      <c r="K164">
        <v>143.9</v>
      </c>
      <c r="L164">
        <v>151.5</v>
      </c>
      <c r="M164">
        <v>138.1</v>
      </c>
      <c r="N164">
        <v>120</v>
      </c>
      <c r="O164">
        <v>133.9</v>
      </c>
      <c r="P164">
        <v>131.4</v>
      </c>
      <c r="Q164">
        <v>147.69999999999999</v>
      </c>
      <c r="R164">
        <v>138.5</v>
      </c>
      <c r="S164">
        <f>AVERAGE(All_India_Index_Upto_April23__14[[#This Row],[Cereals and products]:[Food and beverages]])</f>
        <v>136.37692307692308</v>
      </c>
      <c r="T164">
        <v>147.4</v>
      </c>
      <c r="U164">
        <v>144.30000000000001</v>
      </c>
      <c r="V164">
        <v>138.1</v>
      </c>
      <c r="W164">
        <v>143.5</v>
      </c>
      <c r="X164">
        <v>124.4</v>
      </c>
      <c r="Y164">
        <f>AVERAGE(All_India_Index_Upto_April23__14[[#This Row],[Clothing]:[Personal care and effects]])</f>
        <v>137.57499999999999</v>
      </c>
      <c r="Z164">
        <v>135.30000000000001</v>
      </c>
      <c r="AA164" s="16" t="s">
        <v>32</v>
      </c>
      <c r="AB164">
        <v>136.1</v>
      </c>
      <c r="AC164" s="1">
        <f>AVERAGE(All_India_Index_Upto_April23__14[[#This Row],[Housing]:[Household goods and services]])</f>
        <v>136.1</v>
      </c>
      <c r="AD164">
        <v>132.1</v>
      </c>
      <c r="AE164">
        <v>130.6</v>
      </c>
      <c r="AF164">
        <f>AVERAGE(All_India_Index_Upto_April23__14[[#This Row],[Health]:[Recreation and amusement]])</f>
        <v>131.35</v>
      </c>
      <c r="AG164">
        <v>119.1</v>
      </c>
      <c r="AH164">
        <v>138.6</v>
      </c>
      <c r="AI164">
        <v>128.6</v>
      </c>
      <c r="AJ164">
        <v>136.19999999999999</v>
      </c>
    </row>
    <row r="165" spans="1:36" x14ac:dyDescent="0.25">
      <c r="A165" s="1" t="s">
        <v>33</v>
      </c>
      <c r="B165">
        <v>2017</v>
      </c>
      <c r="C165" s="1" t="s">
        <v>44</v>
      </c>
      <c r="D165" s="1">
        <f>VLOOKUP(All_India_Index_Upto_April23__14[[#This Row],[Month]],'Data cleaning'!$B$1:$C$13,2,FALSE)</f>
        <v>7</v>
      </c>
      <c r="E165" s="1" t="str">
        <f>All_India_Index_Upto_April23__14[[#This Row],[Year]]&amp;All_India_Index_Upto_April23__14[[#This Row],[month '#]]&amp;All_India_Index_Upto_April23__14[[#This Row],[Sector]]</f>
        <v>20177Urban</v>
      </c>
      <c r="F165">
        <v>132.80000000000001</v>
      </c>
      <c r="G165">
        <v>148.4</v>
      </c>
      <c r="H165">
        <v>129.4</v>
      </c>
      <c r="I165">
        <v>137.69999999999999</v>
      </c>
      <c r="J165">
        <v>113.4</v>
      </c>
      <c r="K165">
        <v>139.4</v>
      </c>
      <c r="L165">
        <v>175.1</v>
      </c>
      <c r="M165">
        <v>124.7</v>
      </c>
      <c r="N165">
        <v>121.5</v>
      </c>
      <c r="O165">
        <v>137.80000000000001</v>
      </c>
      <c r="P165">
        <v>124.4</v>
      </c>
      <c r="Q165">
        <v>143.69999999999999</v>
      </c>
      <c r="R165">
        <v>139.80000000000001</v>
      </c>
      <c r="S165">
        <f>AVERAGE(All_India_Index_Upto_April23__14[[#This Row],[Cereals and products]:[Food and beverages]])</f>
        <v>136.00769230769231</v>
      </c>
      <c r="T165">
        <v>150.5</v>
      </c>
      <c r="U165">
        <v>131.6</v>
      </c>
      <c r="V165">
        <v>123.7</v>
      </c>
      <c r="W165">
        <v>130.4</v>
      </c>
      <c r="X165">
        <v>122.4</v>
      </c>
      <c r="Y165">
        <f>AVERAGE(All_India_Index_Upto_April23__14[[#This Row],[Clothing]:[Personal care and effects]])</f>
        <v>127.02500000000001</v>
      </c>
      <c r="Z165">
        <v>119.7</v>
      </c>
      <c r="AA165" s="16" t="s">
        <v>98</v>
      </c>
      <c r="AB165">
        <v>127.2</v>
      </c>
      <c r="AC165" s="1">
        <f>AVERAGE(All_India_Index_Upto_April23__14[[#This Row],[Housing]:[Household goods and services]])</f>
        <v>127.2</v>
      </c>
      <c r="AD165">
        <v>125</v>
      </c>
      <c r="AE165">
        <v>123.5</v>
      </c>
      <c r="AF165">
        <f>AVERAGE(All_India_Index_Upto_April23__14[[#This Row],[Health]:[Recreation and amusement]])</f>
        <v>124.25</v>
      </c>
      <c r="AG165">
        <v>113.2</v>
      </c>
      <c r="AH165">
        <v>135.5</v>
      </c>
      <c r="AI165">
        <v>123</v>
      </c>
      <c r="AJ165">
        <v>131.80000000000001</v>
      </c>
    </row>
    <row r="166" spans="1:36" x14ac:dyDescent="0.25">
      <c r="A166" s="1" t="s">
        <v>35</v>
      </c>
      <c r="B166">
        <v>2017</v>
      </c>
      <c r="C166" s="1" t="s">
        <v>44</v>
      </c>
      <c r="D166" s="1">
        <f>VLOOKUP(All_India_Index_Upto_April23__14[[#This Row],[Month]],'Data cleaning'!$B$1:$C$13,2,FALSE)</f>
        <v>7</v>
      </c>
      <c r="E166" s="1" t="str">
        <f>All_India_Index_Upto_April23__14[[#This Row],[Year]]&amp;All_India_Index_Upto_April23__14[[#This Row],[month '#]]&amp;All_India_Index_Upto_April23__14[[#This Row],[Sector]]</f>
        <v>20177Rural+Urban</v>
      </c>
      <c r="F166">
        <v>133.6</v>
      </c>
      <c r="G166">
        <v>145.69999999999999</v>
      </c>
      <c r="H166">
        <v>129.6</v>
      </c>
      <c r="I166">
        <v>138.5</v>
      </c>
      <c r="J166">
        <v>118.1</v>
      </c>
      <c r="K166">
        <v>141.80000000000001</v>
      </c>
      <c r="L166">
        <v>159.5</v>
      </c>
      <c r="M166">
        <v>133.6</v>
      </c>
      <c r="N166">
        <v>120.5</v>
      </c>
      <c r="O166">
        <v>135.19999999999999</v>
      </c>
      <c r="P166">
        <v>128.5</v>
      </c>
      <c r="Q166">
        <v>145.80000000000001</v>
      </c>
      <c r="R166">
        <v>139</v>
      </c>
      <c r="S166">
        <f>AVERAGE(All_India_Index_Upto_April23__14[[#This Row],[Cereals and products]:[Food and beverages]])</f>
        <v>136.1076923076923</v>
      </c>
      <c r="T166">
        <v>148.19999999999999</v>
      </c>
      <c r="U166">
        <v>139.30000000000001</v>
      </c>
      <c r="V166">
        <v>132.1</v>
      </c>
      <c r="W166">
        <v>138.30000000000001</v>
      </c>
      <c r="X166">
        <v>123.6</v>
      </c>
      <c r="Y166">
        <f>AVERAGE(All_India_Index_Upto_April23__14[[#This Row],[Clothing]:[Personal care and effects]])</f>
        <v>133.32499999999999</v>
      </c>
      <c r="Z166">
        <v>129.4</v>
      </c>
      <c r="AA166" s="16" t="s">
        <v>98</v>
      </c>
      <c r="AB166">
        <v>131.9</v>
      </c>
      <c r="AC166" s="1">
        <f>AVERAGE(All_India_Index_Upto_April23__14[[#This Row],[Housing]:[Household goods and services]])</f>
        <v>131.9</v>
      </c>
      <c r="AD166">
        <v>129.4</v>
      </c>
      <c r="AE166">
        <v>126.6</v>
      </c>
      <c r="AF166">
        <f>AVERAGE(All_India_Index_Upto_April23__14[[#This Row],[Health]:[Recreation and amusement]])</f>
        <v>128</v>
      </c>
      <c r="AG166">
        <v>116</v>
      </c>
      <c r="AH166">
        <v>136.80000000000001</v>
      </c>
      <c r="AI166">
        <v>125.9</v>
      </c>
      <c r="AJ166">
        <v>134.19999999999999</v>
      </c>
    </row>
    <row r="167" spans="1:36" x14ac:dyDescent="0.25">
      <c r="A167" s="1" t="s">
        <v>30</v>
      </c>
      <c r="B167">
        <v>2017</v>
      </c>
      <c r="C167" s="1" t="s">
        <v>46</v>
      </c>
      <c r="D167" s="1">
        <f>VLOOKUP(All_India_Index_Upto_April23__14[[#This Row],[Month]],'Data cleaning'!$B$1:$C$13,2,FALSE)</f>
        <v>8</v>
      </c>
      <c r="E167" s="1" t="str">
        <f>All_India_Index_Upto_April23__14[[#This Row],[Year]]&amp;All_India_Index_Upto_April23__14[[#This Row],[month '#]]&amp;All_India_Index_Upto_April23__14[[#This Row],[Sector]]</f>
        <v>20178Rural</v>
      </c>
      <c r="F167">
        <v>134.80000000000001</v>
      </c>
      <c r="G167">
        <v>143.1</v>
      </c>
      <c r="H167">
        <v>130</v>
      </c>
      <c r="I167">
        <v>139.4</v>
      </c>
      <c r="J167">
        <v>120.5</v>
      </c>
      <c r="K167">
        <v>148</v>
      </c>
      <c r="L167">
        <v>162.9</v>
      </c>
      <c r="M167">
        <v>137.4</v>
      </c>
      <c r="N167">
        <v>120.8</v>
      </c>
      <c r="O167">
        <v>134.69999999999999</v>
      </c>
      <c r="P167">
        <v>131.6</v>
      </c>
      <c r="Q167">
        <v>148.69999999999999</v>
      </c>
      <c r="R167">
        <v>140.6</v>
      </c>
      <c r="S167">
        <f>AVERAGE(All_India_Index_Upto_April23__14[[#This Row],[Cereals and products]:[Food and beverages]])</f>
        <v>137.88461538461536</v>
      </c>
      <c r="T167">
        <v>149</v>
      </c>
      <c r="U167">
        <v>145.30000000000001</v>
      </c>
      <c r="V167">
        <v>139.19999999999999</v>
      </c>
      <c r="W167">
        <v>144.5</v>
      </c>
      <c r="X167">
        <v>125.4</v>
      </c>
      <c r="Y167">
        <f>AVERAGE(All_India_Index_Upto_April23__14[[#This Row],[Clothing]:[Personal care and effects]])</f>
        <v>138.6</v>
      </c>
      <c r="Z167">
        <v>136.4</v>
      </c>
      <c r="AA167" s="16" t="s">
        <v>32</v>
      </c>
      <c r="AB167">
        <v>137.30000000000001</v>
      </c>
      <c r="AC167" s="1">
        <f>AVERAGE(All_India_Index_Upto_April23__14[[#This Row],[Housing]:[Household goods and services]])</f>
        <v>137.30000000000001</v>
      </c>
      <c r="AD167">
        <v>133</v>
      </c>
      <c r="AE167">
        <v>131.5</v>
      </c>
      <c r="AF167">
        <f>AVERAGE(All_India_Index_Upto_April23__14[[#This Row],[Health]:[Recreation and amusement]])</f>
        <v>132.25</v>
      </c>
      <c r="AG167">
        <v>120.3</v>
      </c>
      <c r="AH167">
        <v>140.19999999999999</v>
      </c>
      <c r="AI167">
        <v>129.69999999999999</v>
      </c>
      <c r="AJ167">
        <v>137.80000000000001</v>
      </c>
    </row>
    <row r="168" spans="1:36" x14ac:dyDescent="0.25">
      <c r="A168" s="1" t="s">
        <v>33</v>
      </c>
      <c r="B168">
        <v>2017</v>
      </c>
      <c r="C168" s="1" t="s">
        <v>46</v>
      </c>
      <c r="D168" s="1">
        <f>VLOOKUP(All_India_Index_Upto_April23__14[[#This Row],[Month]],'Data cleaning'!$B$1:$C$13,2,FALSE)</f>
        <v>8</v>
      </c>
      <c r="E168" s="1" t="str">
        <f>All_India_Index_Upto_April23__14[[#This Row],[Year]]&amp;All_India_Index_Upto_April23__14[[#This Row],[month '#]]&amp;All_India_Index_Upto_April23__14[[#This Row],[Sector]]</f>
        <v>20178Urban</v>
      </c>
      <c r="F168">
        <v>133.19999999999999</v>
      </c>
      <c r="G168">
        <v>143.9</v>
      </c>
      <c r="H168">
        <v>128.30000000000001</v>
      </c>
      <c r="I168">
        <v>138.30000000000001</v>
      </c>
      <c r="J168">
        <v>114.1</v>
      </c>
      <c r="K168">
        <v>142.69999999999999</v>
      </c>
      <c r="L168">
        <v>179.8</v>
      </c>
      <c r="M168">
        <v>123.5</v>
      </c>
      <c r="N168">
        <v>122.1</v>
      </c>
      <c r="O168">
        <v>137.5</v>
      </c>
      <c r="P168">
        <v>124.6</v>
      </c>
      <c r="Q168">
        <v>144.5</v>
      </c>
      <c r="R168">
        <v>140.5</v>
      </c>
      <c r="S168">
        <f>AVERAGE(All_India_Index_Upto_April23__14[[#This Row],[Cereals and products]:[Food and beverages]])</f>
        <v>136.38461538461536</v>
      </c>
      <c r="T168">
        <v>152.1</v>
      </c>
      <c r="U168">
        <v>132.69999999999999</v>
      </c>
      <c r="V168">
        <v>124.3</v>
      </c>
      <c r="W168">
        <v>131.4</v>
      </c>
      <c r="X168">
        <v>123.3</v>
      </c>
      <c r="Y168">
        <f>AVERAGE(All_India_Index_Upto_April23__14[[#This Row],[Clothing]:[Personal care and effects]])</f>
        <v>127.925</v>
      </c>
      <c r="Z168">
        <v>118.9</v>
      </c>
      <c r="AA168" s="16" t="s">
        <v>99</v>
      </c>
      <c r="AB168">
        <v>127.7</v>
      </c>
      <c r="AC168" s="1">
        <f>AVERAGE(All_India_Index_Upto_April23__14[[#This Row],[Housing]:[Household goods and services]])</f>
        <v>127.7</v>
      </c>
      <c r="AD168">
        <v>125.7</v>
      </c>
      <c r="AE168">
        <v>124.1</v>
      </c>
      <c r="AF168">
        <f>AVERAGE(All_India_Index_Upto_April23__14[[#This Row],[Health]:[Recreation and amusement]])</f>
        <v>124.9</v>
      </c>
      <c r="AG168">
        <v>114.6</v>
      </c>
      <c r="AH168">
        <v>135.69999999999999</v>
      </c>
      <c r="AI168">
        <v>123.8</v>
      </c>
      <c r="AJ168">
        <v>132.69999999999999</v>
      </c>
    </row>
    <row r="169" spans="1:36" x14ac:dyDescent="0.25">
      <c r="A169" s="1" t="s">
        <v>35</v>
      </c>
      <c r="B169">
        <v>2017</v>
      </c>
      <c r="C169" s="1" t="s">
        <v>46</v>
      </c>
      <c r="D169" s="1">
        <f>VLOOKUP(All_India_Index_Upto_April23__14[[#This Row],[Month]],'Data cleaning'!$B$1:$C$13,2,FALSE)</f>
        <v>8</v>
      </c>
      <c r="E169" s="1" t="str">
        <f>All_India_Index_Upto_April23__14[[#This Row],[Year]]&amp;All_India_Index_Upto_April23__14[[#This Row],[month '#]]&amp;All_India_Index_Upto_April23__14[[#This Row],[Sector]]</f>
        <v>20178Rural+Urban</v>
      </c>
      <c r="F169">
        <v>134.30000000000001</v>
      </c>
      <c r="G169">
        <v>143.4</v>
      </c>
      <c r="H169">
        <v>129.30000000000001</v>
      </c>
      <c r="I169">
        <v>139</v>
      </c>
      <c r="J169">
        <v>118.1</v>
      </c>
      <c r="K169">
        <v>145.5</v>
      </c>
      <c r="L169">
        <v>168.6</v>
      </c>
      <c r="M169">
        <v>132.69999999999999</v>
      </c>
      <c r="N169">
        <v>121.2</v>
      </c>
      <c r="O169">
        <v>135.6</v>
      </c>
      <c r="P169">
        <v>128.69999999999999</v>
      </c>
      <c r="Q169">
        <v>146.80000000000001</v>
      </c>
      <c r="R169">
        <v>140.6</v>
      </c>
      <c r="S169">
        <f>AVERAGE(All_India_Index_Upto_April23__14[[#This Row],[Cereals and products]:[Food and beverages]])</f>
        <v>137.21538461538461</v>
      </c>
      <c r="T169">
        <v>149.80000000000001</v>
      </c>
      <c r="U169">
        <v>140.30000000000001</v>
      </c>
      <c r="V169">
        <v>133</v>
      </c>
      <c r="W169">
        <v>139.30000000000001</v>
      </c>
      <c r="X169">
        <v>124.5</v>
      </c>
      <c r="Y169">
        <f>AVERAGE(All_India_Index_Upto_April23__14[[#This Row],[Clothing]:[Personal care and effects]])</f>
        <v>134.27500000000001</v>
      </c>
      <c r="Z169">
        <v>129.80000000000001</v>
      </c>
      <c r="AA169" s="16" t="s">
        <v>99</v>
      </c>
      <c r="AB169">
        <v>132.80000000000001</v>
      </c>
      <c r="AC169" s="1">
        <f>AVERAGE(All_India_Index_Upto_April23__14[[#This Row],[Housing]:[Household goods and services]])</f>
        <v>132.80000000000001</v>
      </c>
      <c r="AD169">
        <v>130.19999999999999</v>
      </c>
      <c r="AE169">
        <v>127.3</v>
      </c>
      <c r="AF169">
        <f>AVERAGE(All_India_Index_Upto_April23__14[[#This Row],[Health]:[Recreation and amusement]])</f>
        <v>128.75</v>
      </c>
      <c r="AG169">
        <v>117.3</v>
      </c>
      <c r="AH169">
        <v>137.6</v>
      </c>
      <c r="AI169">
        <v>126.8</v>
      </c>
      <c r="AJ169">
        <v>135.4</v>
      </c>
    </row>
    <row r="170" spans="1:36" x14ac:dyDescent="0.25">
      <c r="A170" s="1" t="s">
        <v>30</v>
      </c>
      <c r="B170">
        <v>2017</v>
      </c>
      <c r="C170" s="1" t="s">
        <v>48</v>
      </c>
      <c r="D170" s="1">
        <f>VLOOKUP(All_India_Index_Upto_April23__14[[#This Row],[Month]],'Data cleaning'!$B$1:$C$13,2,FALSE)</f>
        <v>9</v>
      </c>
      <c r="E170" s="1" t="str">
        <f>All_India_Index_Upto_April23__14[[#This Row],[Year]]&amp;All_India_Index_Upto_April23__14[[#This Row],[month '#]]&amp;All_India_Index_Upto_April23__14[[#This Row],[Sector]]</f>
        <v>20179Rural</v>
      </c>
      <c r="F170">
        <v>135.19999999999999</v>
      </c>
      <c r="G170">
        <v>142</v>
      </c>
      <c r="H170">
        <v>130.5</v>
      </c>
      <c r="I170">
        <v>140.19999999999999</v>
      </c>
      <c r="J170">
        <v>120.7</v>
      </c>
      <c r="K170">
        <v>147.80000000000001</v>
      </c>
      <c r="L170">
        <v>154.5</v>
      </c>
      <c r="M170">
        <v>137.1</v>
      </c>
      <c r="N170">
        <v>121</v>
      </c>
      <c r="O170">
        <v>134.69999999999999</v>
      </c>
      <c r="P170">
        <v>131.69999999999999</v>
      </c>
      <c r="Q170">
        <v>149.30000000000001</v>
      </c>
      <c r="R170">
        <v>139.6</v>
      </c>
      <c r="S170">
        <f>AVERAGE(All_India_Index_Upto_April23__14[[#This Row],[Cereals and products]:[Food and beverages]])</f>
        <v>137.25384615384615</v>
      </c>
      <c r="T170">
        <v>149.80000000000001</v>
      </c>
      <c r="U170">
        <v>146.1</v>
      </c>
      <c r="V170">
        <v>139.69999999999999</v>
      </c>
      <c r="W170">
        <v>145.19999999999999</v>
      </c>
      <c r="X170">
        <v>126.7</v>
      </c>
      <c r="Y170">
        <f>AVERAGE(All_India_Index_Upto_April23__14[[#This Row],[Clothing]:[Personal care and effects]])</f>
        <v>139.42499999999998</v>
      </c>
      <c r="Z170">
        <v>137.4</v>
      </c>
      <c r="AA170" s="16" t="s">
        <v>32</v>
      </c>
      <c r="AB170">
        <v>137.9</v>
      </c>
      <c r="AC170" s="1">
        <f>AVERAGE(All_India_Index_Upto_April23__14[[#This Row],[Housing]:[Household goods and services]])</f>
        <v>137.9</v>
      </c>
      <c r="AD170">
        <v>133.4</v>
      </c>
      <c r="AE170">
        <v>132.30000000000001</v>
      </c>
      <c r="AF170">
        <f>AVERAGE(All_India_Index_Upto_April23__14[[#This Row],[Health]:[Recreation and amusement]])</f>
        <v>132.85000000000002</v>
      </c>
      <c r="AG170">
        <v>121.2</v>
      </c>
      <c r="AH170">
        <v>139.6</v>
      </c>
      <c r="AI170">
        <v>130.30000000000001</v>
      </c>
      <c r="AJ170">
        <v>137.6</v>
      </c>
    </row>
    <row r="171" spans="1:36" x14ac:dyDescent="0.25">
      <c r="A171" s="1" t="s">
        <v>33</v>
      </c>
      <c r="B171">
        <v>2017</v>
      </c>
      <c r="C171" s="1" t="s">
        <v>48</v>
      </c>
      <c r="D171" s="1">
        <f>VLOOKUP(All_India_Index_Upto_April23__14[[#This Row],[Month]],'Data cleaning'!$B$1:$C$13,2,FALSE)</f>
        <v>9</v>
      </c>
      <c r="E171" s="1" t="str">
        <f>All_India_Index_Upto_April23__14[[#This Row],[Year]]&amp;All_India_Index_Upto_April23__14[[#This Row],[month '#]]&amp;All_India_Index_Upto_April23__14[[#This Row],[Sector]]</f>
        <v>20179Urban</v>
      </c>
      <c r="F171">
        <v>133.6</v>
      </c>
      <c r="G171">
        <v>143</v>
      </c>
      <c r="H171">
        <v>129.69999999999999</v>
      </c>
      <c r="I171">
        <v>138.69999999999999</v>
      </c>
      <c r="J171">
        <v>114.5</v>
      </c>
      <c r="K171">
        <v>137.5</v>
      </c>
      <c r="L171">
        <v>160.69999999999999</v>
      </c>
      <c r="M171">
        <v>124.5</v>
      </c>
      <c r="N171">
        <v>122.4</v>
      </c>
      <c r="O171">
        <v>137.30000000000001</v>
      </c>
      <c r="P171">
        <v>124.8</v>
      </c>
      <c r="Q171">
        <v>145</v>
      </c>
      <c r="R171">
        <v>138</v>
      </c>
      <c r="S171">
        <f>AVERAGE(All_India_Index_Upto_April23__14[[#This Row],[Cereals and products]:[Food and beverages]])</f>
        <v>134.59230769230768</v>
      </c>
      <c r="T171">
        <v>153.6</v>
      </c>
      <c r="U171">
        <v>133.30000000000001</v>
      </c>
      <c r="V171">
        <v>124.6</v>
      </c>
      <c r="W171">
        <v>132</v>
      </c>
      <c r="X171">
        <v>124.4</v>
      </c>
      <c r="Y171">
        <f>AVERAGE(All_India_Index_Upto_April23__14[[#This Row],[Clothing]:[Personal care and effects]])</f>
        <v>128.57499999999999</v>
      </c>
      <c r="Z171">
        <v>120.6</v>
      </c>
      <c r="AA171" s="16" t="s">
        <v>100</v>
      </c>
      <c r="AB171">
        <v>128.1</v>
      </c>
      <c r="AC171" s="1">
        <f>AVERAGE(All_India_Index_Upto_April23__14[[#This Row],[Housing]:[Household goods and services]])</f>
        <v>128.1</v>
      </c>
      <c r="AD171">
        <v>126.1</v>
      </c>
      <c r="AE171">
        <v>124.5</v>
      </c>
      <c r="AF171">
        <f>AVERAGE(All_India_Index_Upto_April23__14[[#This Row],[Health]:[Recreation and amusement]])</f>
        <v>125.3</v>
      </c>
      <c r="AG171">
        <v>115.7</v>
      </c>
      <c r="AH171">
        <v>135.9</v>
      </c>
      <c r="AI171">
        <v>124.5</v>
      </c>
      <c r="AJ171">
        <v>132.4</v>
      </c>
    </row>
    <row r="172" spans="1:36" x14ac:dyDescent="0.25">
      <c r="A172" s="1" t="s">
        <v>35</v>
      </c>
      <c r="B172">
        <v>2017</v>
      </c>
      <c r="C172" s="1" t="s">
        <v>48</v>
      </c>
      <c r="D172" s="1">
        <f>VLOOKUP(All_India_Index_Upto_April23__14[[#This Row],[Month]],'Data cleaning'!$B$1:$C$13,2,FALSE)</f>
        <v>9</v>
      </c>
      <c r="E172" s="1" t="str">
        <f>All_India_Index_Upto_April23__14[[#This Row],[Year]]&amp;All_India_Index_Upto_April23__14[[#This Row],[month '#]]&amp;All_India_Index_Upto_April23__14[[#This Row],[Sector]]</f>
        <v>20179Rural+Urban</v>
      </c>
      <c r="F172">
        <v>134.69999999999999</v>
      </c>
      <c r="G172">
        <v>142.4</v>
      </c>
      <c r="H172">
        <v>130.19999999999999</v>
      </c>
      <c r="I172">
        <v>139.6</v>
      </c>
      <c r="J172">
        <v>118.4</v>
      </c>
      <c r="K172">
        <v>143</v>
      </c>
      <c r="L172">
        <v>156.6</v>
      </c>
      <c r="M172">
        <v>132.9</v>
      </c>
      <c r="N172">
        <v>121.5</v>
      </c>
      <c r="O172">
        <v>135.6</v>
      </c>
      <c r="P172">
        <v>128.80000000000001</v>
      </c>
      <c r="Q172">
        <v>147.30000000000001</v>
      </c>
      <c r="R172">
        <v>139</v>
      </c>
      <c r="S172">
        <f>AVERAGE(All_India_Index_Upto_April23__14[[#This Row],[Cereals and products]:[Food and beverages]])</f>
        <v>136.15384615384613</v>
      </c>
      <c r="T172">
        <v>150.80000000000001</v>
      </c>
      <c r="U172">
        <v>141.1</v>
      </c>
      <c r="V172">
        <v>133.4</v>
      </c>
      <c r="W172">
        <v>140</v>
      </c>
      <c r="X172">
        <v>125.7</v>
      </c>
      <c r="Y172">
        <f>AVERAGE(All_India_Index_Upto_April23__14[[#This Row],[Clothing]:[Personal care and effects]])</f>
        <v>135.05000000000001</v>
      </c>
      <c r="Z172">
        <v>131</v>
      </c>
      <c r="AA172" s="16" t="s">
        <v>100</v>
      </c>
      <c r="AB172">
        <v>133.30000000000001</v>
      </c>
      <c r="AC172" s="1">
        <f>AVERAGE(All_India_Index_Upto_April23__14[[#This Row],[Housing]:[Household goods and services]])</f>
        <v>133.30000000000001</v>
      </c>
      <c r="AD172">
        <v>130.6</v>
      </c>
      <c r="AE172">
        <v>127.9</v>
      </c>
      <c r="AF172">
        <f>AVERAGE(All_India_Index_Upto_April23__14[[#This Row],[Health]:[Recreation and amusement]])</f>
        <v>129.25</v>
      </c>
      <c r="AG172">
        <v>118.3</v>
      </c>
      <c r="AH172">
        <v>137.4</v>
      </c>
      <c r="AI172">
        <v>127.5</v>
      </c>
      <c r="AJ172">
        <v>135.19999999999999</v>
      </c>
    </row>
    <row r="173" spans="1:36" x14ac:dyDescent="0.25">
      <c r="A173" s="1" t="s">
        <v>30</v>
      </c>
      <c r="B173">
        <v>2017</v>
      </c>
      <c r="C173" s="1" t="s">
        <v>50</v>
      </c>
      <c r="D173" s="1">
        <f>VLOOKUP(All_India_Index_Upto_April23__14[[#This Row],[Month]],'Data cleaning'!$B$1:$C$13,2,FALSE)</f>
        <v>10</v>
      </c>
      <c r="E173" s="1" t="str">
        <f>All_India_Index_Upto_April23__14[[#This Row],[Year]]&amp;All_India_Index_Upto_April23__14[[#This Row],[month '#]]&amp;All_India_Index_Upto_April23__14[[#This Row],[Sector]]</f>
        <v>201710Rural</v>
      </c>
      <c r="F173">
        <v>135.9</v>
      </c>
      <c r="G173">
        <v>141.9</v>
      </c>
      <c r="H173">
        <v>131</v>
      </c>
      <c r="I173">
        <v>141.5</v>
      </c>
      <c r="J173">
        <v>121.4</v>
      </c>
      <c r="K173">
        <v>146.69999999999999</v>
      </c>
      <c r="L173">
        <v>157.1</v>
      </c>
      <c r="M173">
        <v>136.4</v>
      </c>
      <c r="N173">
        <v>121.4</v>
      </c>
      <c r="O173">
        <v>135.6</v>
      </c>
      <c r="P173">
        <v>131.30000000000001</v>
      </c>
      <c r="Q173">
        <v>150.30000000000001</v>
      </c>
      <c r="R173">
        <v>140.4</v>
      </c>
      <c r="S173">
        <f>AVERAGE(All_India_Index_Upto_April23__14[[#This Row],[Cereals and products]:[Food and beverages]])</f>
        <v>137.76153846153846</v>
      </c>
      <c r="T173">
        <v>150.5</v>
      </c>
      <c r="U173">
        <v>147.19999999999999</v>
      </c>
      <c r="V173">
        <v>140.6</v>
      </c>
      <c r="W173">
        <v>146.19999999999999</v>
      </c>
      <c r="X173">
        <v>127.4</v>
      </c>
      <c r="Y173">
        <f>AVERAGE(All_India_Index_Upto_April23__14[[#This Row],[Clothing]:[Personal care and effects]])</f>
        <v>140.35</v>
      </c>
      <c r="Z173">
        <v>138.1</v>
      </c>
      <c r="AA173" s="16" t="s">
        <v>32</v>
      </c>
      <c r="AB173">
        <v>138.4</v>
      </c>
      <c r="AC173" s="1">
        <f>AVERAGE(All_India_Index_Upto_April23__14[[#This Row],[Housing]:[Household goods and services]])</f>
        <v>138.4</v>
      </c>
      <c r="AD173">
        <v>134.19999999999999</v>
      </c>
      <c r="AE173">
        <v>133</v>
      </c>
      <c r="AF173">
        <f>AVERAGE(All_India_Index_Upto_April23__14[[#This Row],[Health]:[Recreation and amusement]])</f>
        <v>133.6</v>
      </c>
      <c r="AG173">
        <v>121</v>
      </c>
      <c r="AH173">
        <v>140.1</v>
      </c>
      <c r="AI173">
        <v>130.69999999999999</v>
      </c>
      <c r="AJ173">
        <v>138.30000000000001</v>
      </c>
    </row>
    <row r="174" spans="1:36" x14ac:dyDescent="0.25">
      <c r="A174" s="1" t="s">
        <v>33</v>
      </c>
      <c r="B174">
        <v>2017</v>
      </c>
      <c r="C174" s="1" t="s">
        <v>50</v>
      </c>
      <c r="D174" s="1">
        <f>VLOOKUP(All_India_Index_Upto_April23__14[[#This Row],[Month]],'Data cleaning'!$B$1:$C$13,2,FALSE)</f>
        <v>10</v>
      </c>
      <c r="E174" s="1" t="str">
        <f>All_India_Index_Upto_April23__14[[#This Row],[Year]]&amp;All_India_Index_Upto_April23__14[[#This Row],[month '#]]&amp;All_India_Index_Upto_April23__14[[#This Row],[Sector]]</f>
        <v>201710Urban</v>
      </c>
      <c r="F174">
        <v>133.9</v>
      </c>
      <c r="G174">
        <v>142.80000000000001</v>
      </c>
      <c r="H174">
        <v>131.4</v>
      </c>
      <c r="I174">
        <v>139.1</v>
      </c>
      <c r="J174">
        <v>114.9</v>
      </c>
      <c r="K174">
        <v>135.6</v>
      </c>
      <c r="L174">
        <v>173.2</v>
      </c>
      <c r="M174">
        <v>124.1</v>
      </c>
      <c r="N174">
        <v>122.6</v>
      </c>
      <c r="O174">
        <v>137.80000000000001</v>
      </c>
      <c r="P174">
        <v>125.1</v>
      </c>
      <c r="Q174">
        <v>145.5</v>
      </c>
      <c r="R174">
        <v>139.69999999999999</v>
      </c>
      <c r="S174">
        <f>AVERAGE(All_India_Index_Upto_April23__14[[#This Row],[Cereals and products]:[Food and beverages]])</f>
        <v>135.82307692307691</v>
      </c>
      <c r="T174">
        <v>154.6</v>
      </c>
      <c r="U174">
        <v>134</v>
      </c>
      <c r="V174">
        <v>124.9</v>
      </c>
      <c r="W174">
        <v>132.6</v>
      </c>
      <c r="X174">
        <v>124.6</v>
      </c>
      <c r="Y174">
        <f>AVERAGE(All_India_Index_Upto_April23__14[[#This Row],[Clothing]:[Personal care and effects]])</f>
        <v>129.02500000000001</v>
      </c>
      <c r="Z174">
        <v>122.6</v>
      </c>
      <c r="AA174" s="16" t="s">
        <v>101</v>
      </c>
      <c r="AB174">
        <v>128.30000000000001</v>
      </c>
      <c r="AC174" s="1">
        <f>AVERAGE(All_India_Index_Upto_April23__14[[#This Row],[Housing]:[Household goods and services]])</f>
        <v>128.30000000000001</v>
      </c>
      <c r="AD174">
        <v>126.6</v>
      </c>
      <c r="AE174">
        <v>124.8</v>
      </c>
      <c r="AF174">
        <f>AVERAGE(All_India_Index_Upto_April23__14[[#This Row],[Health]:[Recreation and amusement]])</f>
        <v>125.69999999999999</v>
      </c>
      <c r="AG174">
        <v>115</v>
      </c>
      <c r="AH174">
        <v>136.30000000000001</v>
      </c>
      <c r="AI174">
        <v>124.5</v>
      </c>
      <c r="AJ174">
        <v>133.5</v>
      </c>
    </row>
    <row r="175" spans="1:36" x14ac:dyDescent="0.25">
      <c r="A175" s="1" t="s">
        <v>35</v>
      </c>
      <c r="B175">
        <v>2017</v>
      </c>
      <c r="C175" s="1" t="s">
        <v>50</v>
      </c>
      <c r="D175" s="1">
        <f>VLOOKUP(All_India_Index_Upto_April23__14[[#This Row],[Month]],'Data cleaning'!$B$1:$C$13,2,FALSE)</f>
        <v>10</v>
      </c>
      <c r="E175" s="1" t="str">
        <f>All_India_Index_Upto_April23__14[[#This Row],[Year]]&amp;All_India_Index_Upto_April23__14[[#This Row],[month '#]]&amp;All_India_Index_Upto_April23__14[[#This Row],[Sector]]</f>
        <v>201710Rural+Urban</v>
      </c>
      <c r="F175">
        <v>135.30000000000001</v>
      </c>
      <c r="G175">
        <v>142.19999999999999</v>
      </c>
      <c r="H175">
        <v>131.19999999999999</v>
      </c>
      <c r="I175">
        <v>140.6</v>
      </c>
      <c r="J175">
        <v>119</v>
      </c>
      <c r="K175">
        <v>141.5</v>
      </c>
      <c r="L175">
        <v>162.6</v>
      </c>
      <c r="M175">
        <v>132.30000000000001</v>
      </c>
      <c r="N175">
        <v>121.8</v>
      </c>
      <c r="O175">
        <v>136.30000000000001</v>
      </c>
      <c r="P175">
        <v>128.69999999999999</v>
      </c>
      <c r="Q175">
        <v>148.1</v>
      </c>
      <c r="R175">
        <v>140.1</v>
      </c>
      <c r="S175">
        <f>AVERAGE(All_India_Index_Upto_April23__14[[#This Row],[Cereals and products]:[Food and beverages]])</f>
        <v>136.89999999999998</v>
      </c>
      <c r="T175">
        <v>151.6</v>
      </c>
      <c r="U175">
        <v>142</v>
      </c>
      <c r="V175">
        <v>134.1</v>
      </c>
      <c r="W175">
        <v>140.80000000000001</v>
      </c>
      <c r="X175">
        <v>126.2</v>
      </c>
      <c r="Y175">
        <f>AVERAGE(All_India_Index_Upto_April23__14[[#This Row],[Clothing]:[Personal care and effects]])</f>
        <v>135.77500000000001</v>
      </c>
      <c r="Z175">
        <v>132.19999999999999</v>
      </c>
      <c r="AA175" s="16" t="s">
        <v>101</v>
      </c>
      <c r="AB175">
        <v>133.6</v>
      </c>
      <c r="AC175" s="1">
        <f>AVERAGE(All_India_Index_Upto_April23__14[[#This Row],[Housing]:[Household goods and services]])</f>
        <v>133.6</v>
      </c>
      <c r="AD175">
        <v>131.30000000000001</v>
      </c>
      <c r="AE175">
        <v>128.4</v>
      </c>
      <c r="AF175">
        <f>AVERAGE(All_India_Index_Upto_April23__14[[#This Row],[Health]:[Recreation and amusement]])</f>
        <v>129.85000000000002</v>
      </c>
      <c r="AG175">
        <v>117.8</v>
      </c>
      <c r="AH175">
        <v>137.9</v>
      </c>
      <c r="AI175">
        <v>127.7</v>
      </c>
      <c r="AJ175">
        <v>136.1</v>
      </c>
    </row>
    <row r="176" spans="1:36" x14ac:dyDescent="0.25">
      <c r="A176" s="1" t="s">
        <v>30</v>
      </c>
      <c r="B176">
        <v>2017</v>
      </c>
      <c r="C176" s="1" t="s">
        <v>53</v>
      </c>
      <c r="D176" s="1">
        <f>VLOOKUP(All_India_Index_Upto_April23__14[[#This Row],[Month]],'Data cleaning'!$B$1:$C$13,2,FALSE)</f>
        <v>11</v>
      </c>
      <c r="E176" s="1" t="str">
        <f>All_India_Index_Upto_April23__14[[#This Row],[Year]]&amp;All_India_Index_Upto_April23__14[[#This Row],[month '#]]&amp;All_India_Index_Upto_April23__14[[#This Row],[Sector]]</f>
        <v>201711Rural</v>
      </c>
      <c r="F176">
        <v>136.30000000000001</v>
      </c>
      <c r="G176">
        <v>142.5</v>
      </c>
      <c r="H176">
        <v>140.5</v>
      </c>
      <c r="I176">
        <v>141.5</v>
      </c>
      <c r="J176">
        <v>121.6</v>
      </c>
      <c r="K176">
        <v>147.30000000000001</v>
      </c>
      <c r="L176">
        <v>168</v>
      </c>
      <c r="M176">
        <v>135.80000000000001</v>
      </c>
      <c r="N176">
        <v>122.5</v>
      </c>
      <c r="O176">
        <v>136</v>
      </c>
      <c r="P176">
        <v>131.9</v>
      </c>
      <c r="Q176">
        <v>151.4</v>
      </c>
      <c r="R176">
        <v>142.4</v>
      </c>
      <c r="S176">
        <f>AVERAGE(All_India_Index_Upto_April23__14[[#This Row],[Cereals and products]:[Food and beverages]])</f>
        <v>139.82307692307694</v>
      </c>
      <c r="T176">
        <v>152.1</v>
      </c>
      <c r="U176">
        <v>148.19999999999999</v>
      </c>
      <c r="V176">
        <v>141.5</v>
      </c>
      <c r="W176">
        <v>147.30000000000001</v>
      </c>
      <c r="X176">
        <v>128.1</v>
      </c>
      <c r="Y176">
        <f>AVERAGE(All_India_Index_Upto_April23__14[[#This Row],[Clothing]:[Personal care and effects]])</f>
        <v>141.27500000000001</v>
      </c>
      <c r="Z176">
        <v>141.1</v>
      </c>
      <c r="AA176" s="16" t="s">
        <v>32</v>
      </c>
      <c r="AB176">
        <v>139.4</v>
      </c>
      <c r="AC176" s="1">
        <f>AVERAGE(All_India_Index_Upto_April23__14[[#This Row],[Housing]:[Household goods and services]])</f>
        <v>139.4</v>
      </c>
      <c r="AD176">
        <v>135.80000000000001</v>
      </c>
      <c r="AE176">
        <v>133.69999999999999</v>
      </c>
      <c r="AF176">
        <f>AVERAGE(All_India_Index_Upto_April23__14[[#This Row],[Health]:[Recreation and amusement]])</f>
        <v>134.75</v>
      </c>
      <c r="AG176">
        <v>121.6</v>
      </c>
      <c r="AH176">
        <v>141.5</v>
      </c>
      <c r="AI176">
        <v>131.69999999999999</v>
      </c>
      <c r="AJ176">
        <v>140</v>
      </c>
    </row>
    <row r="177" spans="1:36" x14ac:dyDescent="0.25">
      <c r="A177" s="1" t="s">
        <v>33</v>
      </c>
      <c r="B177">
        <v>2017</v>
      </c>
      <c r="C177" s="1" t="s">
        <v>53</v>
      </c>
      <c r="D177" s="1">
        <f>VLOOKUP(All_India_Index_Upto_April23__14[[#This Row],[Month]],'Data cleaning'!$B$1:$C$13,2,FALSE)</f>
        <v>11</v>
      </c>
      <c r="E177" s="1" t="str">
        <f>All_India_Index_Upto_April23__14[[#This Row],[Year]]&amp;All_India_Index_Upto_April23__14[[#This Row],[month '#]]&amp;All_India_Index_Upto_April23__14[[#This Row],[Sector]]</f>
        <v>201711Urban</v>
      </c>
      <c r="F177">
        <v>134.30000000000001</v>
      </c>
      <c r="G177">
        <v>142.1</v>
      </c>
      <c r="H177">
        <v>146.69999999999999</v>
      </c>
      <c r="I177">
        <v>139.5</v>
      </c>
      <c r="J177">
        <v>115.2</v>
      </c>
      <c r="K177">
        <v>136.4</v>
      </c>
      <c r="L177">
        <v>185.2</v>
      </c>
      <c r="M177">
        <v>122.2</v>
      </c>
      <c r="N177">
        <v>123.9</v>
      </c>
      <c r="O177">
        <v>138.30000000000001</v>
      </c>
      <c r="P177">
        <v>125.4</v>
      </c>
      <c r="Q177">
        <v>146</v>
      </c>
      <c r="R177">
        <v>141.5</v>
      </c>
      <c r="S177">
        <f>AVERAGE(All_India_Index_Upto_April23__14[[#This Row],[Cereals and products]:[Food and beverages]])</f>
        <v>138.2076923076923</v>
      </c>
      <c r="T177">
        <v>156.19999999999999</v>
      </c>
      <c r="U177">
        <v>135</v>
      </c>
      <c r="V177">
        <v>125.4</v>
      </c>
      <c r="W177">
        <v>133.5</v>
      </c>
      <c r="X177">
        <v>124.9</v>
      </c>
      <c r="Y177">
        <f>AVERAGE(All_India_Index_Upto_April23__14[[#This Row],[Clothing]:[Personal care and effects]])</f>
        <v>129.69999999999999</v>
      </c>
      <c r="Z177">
        <v>125.7</v>
      </c>
      <c r="AA177" s="16" t="s">
        <v>102</v>
      </c>
      <c r="AB177">
        <v>128.80000000000001</v>
      </c>
      <c r="AC177" s="1">
        <f>AVERAGE(All_India_Index_Upto_April23__14[[#This Row],[Housing]:[Household goods and services]])</f>
        <v>128.80000000000001</v>
      </c>
      <c r="AD177">
        <v>127.4</v>
      </c>
      <c r="AE177">
        <v>125.1</v>
      </c>
      <c r="AF177">
        <f>AVERAGE(All_India_Index_Upto_April23__14[[#This Row],[Health]:[Recreation and amusement]])</f>
        <v>126.25</v>
      </c>
      <c r="AG177">
        <v>115.3</v>
      </c>
      <c r="AH177">
        <v>136.6</v>
      </c>
      <c r="AI177">
        <v>124.9</v>
      </c>
      <c r="AJ177">
        <v>134.80000000000001</v>
      </c>
    </row>
    <row r="178" spans="1:36" x14ac:dyDescent="0.25">
      <c r="A178" s="1" t="s">
        <v>35</v>
      </c>
      <c r="B178">
        <v>2017</v>
      </c>
      <c r="C178" s="1" t="s">
        <v>53</v>
      </c>
      <c r="D178" s="1">
        <f>VLOOKUP(All_India_Index_Upto_April23__14[[#This Row],[Month]],'Data cleaning'!$B$1:$C$13,2,FALSE)</f>
        <v>11</v>
      </c>
      <c r="E178" s="1" t="str">
        <f>All_India_Index_Upto_April23__14[[#This Row],[Year]]&amp;All_India_Index_Upto_April23__14[[#This Row],[month '#]]&amp;All_India_Index_Upto_April23__14[[#This Row],[Sector]]</f>
        <v>201711Rural+Urban</v>
      </c>
      <c r="F178">
        <v>135.69999999999999</v>
      </c>
      <c r="G178">
        <v>142.4</v>
      </c>
      <c r="H178">
        <v>142.9</v>
      </c>
      <c r="I178">
        <v>140.80000000000001</v>
      </c>
      <c r="J178">
        <v>119.2</v>
      </c>
      <c r="K178">
        <v>142.19999999999999</v>
      </c>
      <c r="L178">
        <v>173.8</v>
      </c>
      <c r="M178">
        <v>131.19999999999999</v>
      </c>
      <c r="N178">
        <v>123</v>
      </c>
      <c r="O178">
        <v>136.80000000000001</v>
      </c>
      <c r="P178">
        <v>129.19999999999999</v>
      </c>
      <c r="Q178">
        <v>148.9</v>
      </c>
      <c r="R178">
        <v>142.1</v>
      </c>
      <c r="S178">
        <f>AVERAGE(All_India_Index_Upto_April23__14[[#This Row],[Cereals and products]:[Food and beverages]])</f>
        <v>139.09230769230768</v>
      </c>
      <c r="T178">
        <v>153.19999999999999</v>
      </c>
      <c r="U178">
        <v>143</v>
      </c>
      <c r="V178">
        <v>134.80000000000001</v>
      </c>
      <c r="W178">
        <v>141.80000000000001</v>
      </c>
      <c r="X178">
        <v>126.8</v>
      </c>
      <c r="Y178">
        <f>AVERAGE(All_India_Index_Upto_April23__14[[#This Row],[Clothing]:[Personal care and effects]])</f>
        <v>136.6</v>
      </c>
      <c r="Z178">
        <v>135.30000000000001</v>
      </c>
      <c r="AA178" s="16" t="s">
        <v>102</v>
      </c>
      <c r="AB178">
        <v>134.4</v>
      </c>
      <c r="AC178" s="1">
        <f>AVERAGE(All_India_Index_Upto_April23__14[[#This Row],[Housing]:[Household goods and services]])</f>
        <v>134.4</v>
      </c>
      <c r="AD178">
        <v>132.6</v>
      </c>
      <c r="AE178">
        <v>128.9</v>
      </c>
      <c r="AF178">
        <f>AVERAGE(All_India_Index_Upto_April23__14[[#This Row],[Health]:[Recreation and amusement]])</f>
        <v>130.75</v>
      </c>
      <c r="AG178">
        <v>118.3</v>
      </c>
      <c r="AH178">
        <v>138.6</v>
      </c>
      <c r="AI178">
        <v>128.4</v>
      </c>
      <c r="AJ178">
        <v>137.6</v>
      </c>
    </row>
    <row r="179" spans="1:36" x14ac:dyDescent="0.25">
      <c r="A179" s="1" t="s">
        <v>30</v>
      </c>
      <c r="B179">
        <v>2017</v>
      </c>
      <c r="C179" s="1" t="s">
        <v>55</v>
      </c>
      <c r="D179" s="1">
        <f>VLOOKUP(All_India_Index_Upto_April23__14[[#This Row],[Month]],'Data cleaning'!$B$1:$C$13,2,FALSE)</f>
        <v>12</v>
      </c>
      <c r="E179" s="1" t="str">
        <f>All_India_Index_Upto_April23__14[[#This Row],[Year]]&amp;All_India_Index_Upto_April23__14[[#This Row],[month '#]]&amp;All_India_Index_Upto_April23__14[[#This Row],[Sector]]</f>
        <v>201712Rural</v>
      </c>
      <c r="F179">
        <v>136.4</v>
      </c>
      <c r="G179">
        <v>143.69999999999999</v>
      </c>
      <c r="H179">
        <v>144.80000000000001</v>
      </c>
      <c r="I179">
        <v>141.9</v>
      </c>
      <c r="J179">
        <v>123.1</v>
      </c>
      <c r="K179">
        <v>147.19999999999999</v>
      </c>
      <c r="L179">
        <v>161</v>
      </c>
      <c r="M179">
        <v>133.80000000000001</v>
      </c>
      <c r="N179">
        <v>121.9</v>
      </c>
      <c r="O179">
        <v>135.80000000000001</v>
      </c>
      <c r="P179">
        <v>131.1</v>
      </c>
      <c r="Q179">
        <v>151.4</v>
      </c>
      <c r="R179">
        <v>141.5</v>
      </c>
      <c r="S179">
        <f>AVERAGE(All_India_Index_Upto_April23__14[[#This Row],[Cereals and products]:[Food and beverages]])</f>
        <v>139.50769230769231</v>
      </c>
      <c r="T179">
        <v>153.19999999999999</v>
      </c>
      <c r="U179">
        <v>148</v>
      </c>
      <c r="V179">
        <v>141.9</v>
      </c>
      <c r="W179">
        <v>147.19999999999999</v>
      </c>
      <c r="X179">
        <v>127.8</v>
      </c>
      <c r="Y179">
        <f>AVERAGE(All_India_Index_Upto_April23__14[[#This Row],[Clothing]:[Personal care and effects]])</f>
        <v>141.22499999999999</v>
      </c>
      <c r="Z179">
        <v>142.6</v>
      </c>
      <c r="AA179" s="16" t="s">
        <v>32</v>
      </c>
      <c r="AB179">
        <v>139.5</v>
      </c>
      <c r="AC179" s="1">
        <f>AVERAGE(All_India_Index_Upto_April23__14[[#This Row],[Housing]:[Household goods and services]])</f>
        <v>139.5</v>
      </c>
      <c r="AD179">
        <v>136.1</v>
      </c>
      <c r="AE179">
        <v>133.4</v>
      </c>
      <c r="AF179">
        <f>AVERAGE(All_India_Index_Upto_April23__14[[#This Row],[Health]:[Recreation and amusement]])</f>
        <v>134.75</v>
      </c>
      <c r="AG179">
        <v>122</v>
      </c>
      <c r="AH179">
        <v>141.1</v>
      </c>
      <c r="AI179">
        <v>131.9</v>
      </c>
      <c r="AJ179">
        <v>139.80000000000001</v>
      </c>
    </row>
    <row r="180" spans="1:36" x14ac:dyDescent="0.25">
      <c r="A180" s="1" t="s">
        <v>33</v>
      </c>
      <c r="B180">
        <v>2017</v>
      </c>
      <c r="C180" s="1" t="s">
        <v>55</v>
      </c>
      <c r="D180" s="1">
        <f>VLOOKUP(All_India_Index_Upto_April23__14[[#This Row],[Month]],'Data cleaning'!$B$1:$C$13,2,FALSE)</f>
        <v>12</v>
      </c>
      <c r="E180" s="1" t="str">
        <f>All_India_Index_Upto_April23__14[[#This Row],[Year]]&amp;All_India_Index_Upto_April23__14[[#This Row],[month '#]]&amp;All_India_Index_Upto_April23__14[[#This Row],[Sector]]</f>
        <v>201712Urban</v>
      </c>
      <c r="F180">
        <v>134.4</v>
      </c>
      <c r="G180">
        <v>142.6</v>
      </c>
      <c r="H180">
        <v>145.9</v>
      </c>
      <c r="I180">
        <v>139.5</v>
      </c>
      <c r="J180">
        <v>115.9</v>
      </c>
      <c r="K180">
        <v>135</v>
      </c>
      <c r="L180">
        <v>163.19999999999999</v>
      </c>
      <c r="M180">
        <v>119.8</v>
      </c>
      <c r="N180">
        <v>120.7</v>
      </c>
      <c r="O180">
        <v>139.69999999999999</v>
      </c>
      <c r="P180">
        <v>125.7</v>
      </c>
      <c r="Q180">
        <v>146.30000000000001</v>
      </c>
      <c r="R180">
        <v>138.80000000000001</v>
      </c>
      <c r="S180">
        <f>AVERAGE(All_India_Index_Upto_April23__14[[#This Row],[Cereals and products]:[Food and beverages]])</f>
        <v>135.96153846153845</v>
      </c>
      <c r="T180">
        <v>157</v>
      </c>
      <c r="U180">
        <v>135.6</v>
      </c>
      <c r="V180">
        <v>125.6</v>
      </c>
      <c r="W180">
        <v>134</v>
      </c>
      <c r="X180">
        <v>124.6</v>
      </c>
      <c r="Y180">
        <f>AVERAGE(All_India_Index_Upto_April23__14[[#This Row],[Clothing]:[Personal care and effects]])</f>
        <v>129.94999999999999</v>
      </c>
      <c r="Z180">
        <v>126.8</v>
      </c>
      <c r="AA180" s="16" t="s">
        <v>103</v>
      </c>
      <c r="AB180">
        <v>129.30000000000001</v>
      </c>
      <c r="AC180" s="1">
        <f>AVERAGE(All_India_Index_Upto_April23__14[[#This Row],[Housing]:[Household goods and services]])</f>
        <v>129.30000000000001</v>
      </c>
      <c r="AD180">
        <v>128.19999999999999</v>
      </c>
      <c r="AE180">
        <v>125.6</v>
      </c>
      <c r="AF180">
        <f>AVERAGE(All_India_Index_Upto_April23__14[[#This Row],[Health]:[Recreation and amusement]])</f>
        <v>126.89999999999999</v>
      </c>
      <c r="AG180">
        <v>115.3</v>
      </c>
      <c r="AH180">
        <v>136.69999999999999</v>
      </c>
      <c r="AI180">
        <v>125.1</v>
      </c>
      <c r="AJ180">
        <v>134.1</v>
      </c>
    </row>
    <row r="181" spans="1:36" x14ac:dyDescent="0.25">
      <c r="A181" s="1" t="s">
        <v>35</v>
      </c>
      <c r="B181">
        <v>2017</v>
      </c>
      <c r="C181" s="1" t="s">
        <v>55</v>
      </c>
      <c r="D181" s="1">
        <f>VLOOKUP(All_India_Index_Upto_April23__14[[#This Row],[Month]],'Data cleaning'!$B$1:$C$13,2,FALSE)</f>
        <v>12</v>
      </c>
      <c r="E181" s="1" t="str">
        <f>All_India_Index_Upto_April23__14[[#This Row],[Year]]&amp;All_India_Index_Upto_April23__14[[#This Row],[month '#]]&amp;All_India_Index_Upto_April23__14[[#This Row],[Sector]]</f>
        <v>201712Rural+Urban</v>
      </c>
      <c r="F181">
        <v>135.80000000000001</v>
      </c>
      <c r="G181">
        <v>143.30000000000001</v>
      </c>
      <c r="H181">
        <v>145.19999999999999</v>
      </c>
      <c r="I181">
        <v>141</v>
      </c>
      <c r="J181">
        <v>120.5</v>
      </c>
      <c r="K181">
        <v>141.5</v>
      </c>
      <c r="L181">
        <v>161.69999999999999</v>
      </c>
      <c r="M181">
        <v>129.1</v>
      </c>
      <c r="N181">
        <v>121.5</v>
      </c>
      <c r="O181">
        <v>137.1</v>
      </c>
      <c r="P181">
        <v>128.80000000000001</v>
      </c>
      <c r="Q181">
        <v>149</v>
      </c>
      <c r="R181">
        <v>140.5</v>
      </c>
      <c r="S181">
        <f>AVERAGE(All_India_Index_Upto_April23__14[[#This Row],[Cereals and products]:[Food and beverages]])</f>
        <v>138.07692307692307</v>
      </c>
      <c r="T181">
        <v>154.19999999999999</v>
      </c>
      <c r="U181">
        <v>143.1</v>
      </c>
      <c r="V181">
        <v>135.1</v>
      </c>
      <c r="W181">
        <v>142</v>
      </c>
      <c r="X181">
        <v>126.5</v>
      </c>
      <c r="Y181">
        <f>AVERAGE(All_India_Index_Upto_April23__14[[#This Row],[Clothing]:[Personal care and effects]])</f>
        <v>136.67500000000001</v>
      </c>
      <c r="Z181">
        <v>136.6</v>
      </c>
      <c r="AA181" s="16" t="s">
        <v>103</v>
      </c>
      <c r="AB181">
        <v>134.69999999999999</v>
      </c>
      <c r="AC181" s="1">
        <f>AVERAGE(All_India_Index_Upto_April23__14[[#This Row],[Housing]:[Household goods and services]])</f>
        <v>134.69999999999999</v>
      </c>
      <c r="AD181">
        <v>133.1</v>
      </c>
      <c r="AE181">
        <v>129</v>
      </c>
      <c r="AF181">
        <f>AVERAGE(All_India_Index_Upto_April23__14[[#This Row],[Health]:[Recreation and amusement]])</f>
        <v>131.05000000000001</v>
      </c>
      <c r="AG181">
        <v>118.5</v>
      </c>
      <c r="AH181">
        <v>138.5</v>
      </c>
      <c r="AI181">
        <v>128.6</v>
      </c>
      <c r="AJ181">
        <v>137.19999999999999</v>
      </c>
    </row>
    <row r="182" spans="1:36" x14ac:dyDescent="0.25">
      <c r="A182" s="1" t="s">
        <v>30</v>
      </c>
      <c r="B182">
        <v>2018</v>
      </c>
      <c r="C182" s="1" t="s">
        <v>31</v>
      </c>
      <c r="D182" s="1">
        <f>VLOOKUP(All_India_Index_Upto_April23__14[[#This Row],[Month]],'Data cleaning'!$B$1:$C$13,2,FALSE)</f>
        <v>1</v>
      </c>
      <c r="E182" s="1" t="str">
        <f>All_India_Index_Upto_April23__14[[#This Row],[Year]]&amp;All_India_Index_Upto_April23__14[[#This Row],[month '#]]&amp;All_India_Index_Upto_April23__14[[#This Row],[Sector]]</f>
        <v>20181Rural</v>
      </c>
      <c r="F182">
        <v>136.6</v>
      </c>
      <c r="G182">
        <v>144.4</v>
      </c>
      <c r="H182">
        <v>143.80000000000001</v>
      </c>
      <c r="I182">
        <v>142</v>
      </c>
      <c r="J182">
        <v>123.2</v>
      </c>
      <c r="K182">
        <v>147.9</v>
      </c>
      <c r="L182">
        <v>152.1</v>
      </c>
      <c r="M182">
        <v>131.80000000000001</v>
      </c>
      <c r="N182">
        <v>119.5</v>
      </c>
      <c r="O182">
        <v>136</v>
      </c>
      <c r="P182">
        <v>131.19999999999999</v>
      </c>
      <c r="Q182">
        <v>151.80000000000001</v>
      </c>
      <c r="R182">
        <v>140.4</v>
      </c>
      <c r="S182">
        <f>AVERAGE(All_India_Index_Upto_April23__14[[#This Row],[Cereals and products]:[Food and beverages]])</f>
        <v>138.51538461538462</v>
      </c>
      <c r="T182">
        <v>153.6</v>
      </c>
      <c r="U182">
        <v>148.30000000000001</v>
      </c>
      <c r="V182">
        <v>142.30000000000001</v>
      </c>
      <c r="W182">
        <v>147.5</v>
      </c>
      <c r="X182">
        <v>128.6</v>
      </c>
      <c r="Y182">
        <f>AVERAGE(All_India_Index_Upto_April23__14[[#This Row],[Clothing]:[Personal care and effects]])</f>
        <v>141.67500000000001</v>
      </c>
      <c r="Z182">
        <v>142.30000000000001</v>
      </c>
      <c r="AA182" s="16" t="s">
        <v>32</v>
      </c>
      <c r="AB182">
        <v>139.80000000000001</v>
      </c>
      <c r="AC182" s="1">
        <f>AVERAGE(All_India_Index_Upto_April23__14[[#This Row],[Housing]:[Household goods and services]])</f>
        <v>139.80000000000001</v>
      </c>
      <c r="AD182">
        <v>136</v>
      </c>
      <c r="AE182">
        <v>134.30000000000001</v>
      </c>
      <c r="AF182">
        <f>AVERAGE(All_India_Index_Upto_April23__14[[#This Row],[Health]:[Recreation and amusement]])</f>
        <v>135.15</v>
      </c>
      <c r="AG182">
        <v>122.7</v>
      </c>
      <c r="AH182">
        <v>141.6</v>
      </c>
      <c r="AI182">
        <v>132.30000000000001</v>
      </c>
      <c r="AJ182">
        <v>139.30000000000001</v>
      </c>
    </row>
    <row r="183" spans="1:36" x14ac:dyDescent="0.25">
      <c r="A183" s="1" t="s">
        <v>33</v>
      </c>
      <c r="B183">
        <v>2018</v>
      </c>
      <c r="C183" s="1" t="s">
        <v>31</v>
      </c>
      <c r="D183" s="1">
        <f>VLOOKUP(All_India_Index_Upto_April23__14[[#This Row],[Month]],'Data cleaning'!$B$1:$C$13,2,FALSE)</f>
        <v>1</v>
      </c>
      <c r="E183" s="1" t="str">
        <f>All_India_Index_Upto_April23__14[[#This Row],[Year]]&amp;All_India_Index_Upto_April23__14[[#This Row],[month '#]]&amp;All_India_Index_Upto_April23__14[[#This Row],[Sector]]</f>
        <v>20181Urban</v>
      </c>
      <c r="F183">
        <v>134.6</v>
      </c>
      <c r="G183">
        <v>143.69999999999999</v>
      </c>
      <c r="H183">
        <v>143.6</v>
      </c>
      <c r="I183">
        <v>139.6</v>
      </c>
      <c r="J183">
        <v>116.4</v>
      </c>
      <c r="K183">
        <v>133.80000000000001</v>
      </c>
      <c r="L183">
        <v>150.5</v>
      </c>
      <c r="M183">
        <v>118.4</v>
      </c>
      <c r="N183">
        <v>117.3</v>
      </c>
      <c r="O183">
        <v>140.5</v>
      </c>
      <c r="P183">
        <v>125.9</v>
      </c>
      <c r="Q183">
        <v>146.80000000000001</v>
      </c>
      <c r="R183">
        <v>137.19999999999999</v>
      </c>
      <c r="S183">
        <f>AVERAGE(All_India_Index_Upto_April23__14[[#This Row],[Cereals and products]:[Food and beverages]])</f>
        <v>134.48461538461541</v>
      </c>
      <c r="T183">
        <v>157.69999999999999</v>
      </c>
      <c r="U183">
        <v>136</v>
      </c>
      <c r="V183">
        <v>125.9</v>
      </c>
      <c r="W183">
        <v>134.4</v>
      </c>
      <c r="X183">
        <v>125.5</v>
      </c>
      <c r="Y183">
        <f>AVERAGE(All_India_Index_Upto_April23__14[[#This Row],[Clothing]:[Personal care and effects]])</f>
        <v>130.44999999999999</v>
      </c>
      <c r="Z183">
        <v>127.3</v>
      </c>
      <c r="AA183" s="16" t="s">
        <v>104</v>
      </c>
      <c r="AB183">
        <v>129.5</v>
      </c>
      <c r="AC183" s="1">
        <f>AVERAGE(All_India_Index_Upto_April23__14[[#This Row],[Housing]:[Household goods and services]])</f>
        <v>129.5</v>
      </c>
      <c r="AD183">
        <v>129</v>
      </c>
      <c r="AE183">
        <v>126.2</v>
      </c>
      <c r="AF183">
        <f>AVERAGE(All_India_Index_Upto_April23__14[[#This Row],[Health]:[Recreation and amusement]])</f>
        <v>127.6</v>
      </c>
      <c r="AG183">
        <v>116.3</v>
      </c>
      <c r="AH183">
        <v>137.1</v>
      </c>
      <c r="AI183">
        <v>125.8</v>
      </c>
      <c r="AJ183">
        <v>134.1</v>
      </c>
    </row>
    <row r="184" spans="1:36" x14ac:dyDescent="0.25">
      <c r="A184" s="1" t="s">
        <v>35</v>
      </c>
      <c r="B184">
        <v>2018</v>
      </c>
      <c r="C184" s="1" t="s">
        <v>31</v>
      </c>
      <c r="D184" s="1">
        <f>VLOOKUP(All_India_Index_Upto_April23__14[[#This Row],[Month]],'Data cleaning'!$B$1:$C$13,2,FALSE)</f>
        <v>1</v>
      </c>
      <c r="E184" s="1" t="str">
        <f>All_India_Index_Upto_April23__14[[#This Row],[Year]]&amp;All_India_Index_Upto_April23__14[[#This Row],[month '#]]&amp;All_India_Index_Upto_April23__14[[#This Row],[Sector]]</f>
        <v>20181Rural+Urban</v>
      </c>
      <c r="F184">
        <v>136</v>
      </c>
      <c r="G184">
        <v>144.19999999999999</v>
      </c>
      <c r="H184">
        <v>143.69999999999999</v>
      </c>
      <c r="I184">
        <v>141.1</v>
      </c>
      <c r="J184">
        <v>120.7</v>
      </c>
      <c r="K184">
        <v>141.30000000000001</v>
      </c>
      <c r="L184">
        <v>151.6</v>
      </c>
      <c r="M184">
        <v>127.3</v>
      </c>
      <c r="N184">
        <v>118.8</v>
      </c>
      <c r="O184">
        <v>137.5</v>
      </c>
      <c r="P184">
        <v>129</v>
      </c>
      <c r="Q184">
        <v>149.5</v>
      </c>
      <c r="R184">
        <v>139.19999999999999</v>
      </c>
      <c r="S184">
        <f>AVERAGE(All_India_Index_Upto_April23__14[[#This Row],[Cereals and products]:[Food and beverages]])</f>
        <v>136.91538461538462</v>
      </c>
      <c r="T184">
        <v>154.69999999999999</v>
      </c>
      <c r="U184">
        <v>143.5</v>
      </c>
      <c r="V184">
        <v>135.5</v>
      </c>
      <c r="W184">
        <v>142.30000000000001</v>
      </c>
      <c r="X184">
        <v>127.3</v>
      </c>
      <c r="Y184">
        <f>AVERAGE(All_India_Index_Upto_April23__14[[#This Row],[Clothing]:[Personal care and effects]])</f>
        <v>137.15</v>
      </c>
      <c r="Z184">
        <v>136.6</v>
      </c>
      <c r="AA184" s="16" t="s">
        <v>104</v>
      </c>
      <c r="AB184">
        <v>134.9</v>
      </c>
      <c r="AC184" s="1">
        <f>AVERAGE(All_India_Index_Upto_April23__14[[#This Row],[Housing]:[Household goods and services]])</f>
        <v>134.9</v>
      </c>
      <c r="AD184">
        <v>133.30000000000001</v>
      </c>
      <c r="AE184">
        <v>129.69999999999999</v>
      </c>
      <c r="AF184">
        <f>AVERAGE(All_India_Index_Upto_April23__14[[#This Row],[Health]:[Recreation and amusement]])</f>
        <v>131.5</v>
      </c>
      <c r="AG184">
        <v>119.3</v>
      </c>
      <c r="AH184">
        <v>139</v>
      </c>
      <c r="AI184">
        <v>129.1</v>
      </c>
      <c r="AJ184">
        <v>136.9</v>
      </c>
    </row>
    <row r="185" spans="1:36" x14ac:dyDescent="0.25">
      <c r="A185" s="1" t="s">
        <v>30</v>
      </c>
      <c r="B185">
        <v>2018</v>
      </c>
      <c r="C185" s="1" t="s">
        <v>36</v>
      </c>
      <c r="D185" s="1">
        <f>VLOOKUP(All_India_Index_Upto_April23__14[[#This Row],[Month]],'Data cleaning'!$B$1:$C$13,2,FALSE)</f>
        <v>2</v>
      </c>
      <c r="E185" s="1" t="str">
        <f>All_India_Index_Upto_April23__14[[#This Row],[Year]]&amp;All_India_Index_Upto_April23__14[[#This Row],[month '#]]&amp;All_India_Index_Upto_April23__14[[#This Row],[Sector]]</f>
        <v>20182Rural</v>
      </c>
      <c r="F185">
        <v>136.4</v>
      </c>
      <c r="G185">
        <v>143.69999999999999</v>
      </c>
      <c r="H185">
        <v>140.6</v>
      </c>
      <c r="I185">
        <v>141.5</v>
      </c>
      <c r="J185">
        <v>122.9</v>
      </c>
      <c r="K185">
        <v>149.4</v>
      </c>
      <c r="L185">
        <v>142.4</v>
      </c>
      <c r="M185">
        <v>130.19999999999999</v>
      </c>
      <c r="N185">
        <v>117.9</v>
      </c>
      <c r="O185">
        <v>135.6</v>
      </c>
      <c r="P185">
        <v>130.5</v>
      </c>
      <c r="Q185">
        <v>151.69999999999999</v>
      </c>
      <c r="R185">
        <v>138.69999999999999</v>
      </c>
      <c r="S185">
        <f>AVERAGE(All_India_Index_Upto_April23__14[[#This Row],[Cereals and products]:[Food and beverages]])</f>
        <v>137.03846153846155</v>
      </c>
      <c r="T185">
        <v>153.30000000000001</v>
      </c>
      <c r="U185">
        <v>148.69999999999999</v>
      </c>
      <c r="V185">
        <v>142.4</v>
      </c>
      <c r="W185">
        <v>147.80000000000001</v>
      </c>
      <c r="X185">
        <v>128.80000000000001</v>
      </c>
      <c r="Y185">
        <f>AVERAGE(All_India_Index_Upto_April23__14[[#This Row],[Clothing]:[Personal care and effects]])</f>
        <v>141.92500000000001</v>
      </c>
      <c r="Z185">
        <v>142.4</v>
      </c>
      <c r="AA185" s="16" t="s">
        <v>32</v>
      </c>
      <c r="AB185">
        <v>139.9</v>
      </c>
      <c r="AC185" s="1">
        <f>AVERAGE(All_India_Index_Upto_April23__14[[#This Row],[Housing]:[Household goods and services]])</f>
        <v>139.9</v>
      </c>
      <c r="AD185">
        <v>136.19999999999999</v>
      </c>
      <c r="AE185">
        <v>134.30000000000001</v>
      </c>
      <c r="AF185">
        <f>AVERAGE(All_India_Index_Upto_April23__14[[#This Row],[Health]:[Recreation and amusement]])</f>
        <v>135.25</v>
      </c>
      <c r="AG185">
        <v>123.3</v>
      </c>
      <c r="AH185">
        <v>141.5</v>
      </c>
      <c r="AI185">
        <v>132.5</v>
      </c>
      <c r="AJ185">
        <v>138.5</v>
      </c>
    </row>
    <row r="186" spans="1:36" x14ac:dyDescent="0.25">
      <c r="A186" s="1" t="s">
        <v>33</v>
      </c>
      <c r="B186">
        <v>2018</v>
      </c>
      <c r="C186" s="1" t="s">
        <v>36</v>
      </c>
      <c r="D186" s="1">
        <f>VLOOKUP(All_India_Index_Upto_April23__14[[#This Row],[Month]],'Data cleaning'!$B$1:$C$13,2,FALSE)</f>
        <v>2</v>
      </c>
      <c r="E186" s="1" t="str">
        <f>All_India_Index_Upto_April23__14[[#This Row],[Year]]&amp;All_India_Index_Upto_April23__14[[#This Row],[month '#]]&amp;All_India_Index_Upto_April23__14[[#This Row],[Sector]]</f>
        <v>20182Urban</v>
      </c>
      <c r="F186">
        <v>134.80000000000001</v>
      </c>
      <c r="G186">
        <v>143</v>
      </c>
      <c r="H186">
        <v>139.9</v>
      </c>
      <c r="I186">
        <v>139.9</v>
      </c>
      <c r="J186">
        <v>116.2</v>
      </c>
      <c r="K186">
        <v>135.5</v>
      </c>
      <c r="L186">
        <v>136.9</v>
      </c>
      <c r="M186">
        <v>117</v>
      </c>
      <c r="N186">
        <v>115.4</v>
      </c>
      <c r="O186">
        <v>140.69999999999999</v>
      </c>
      <c r="P186">
        <v>125.9</v>
      </c>
      <c r="Q186">
        <v>147.1</v>
      </c>
      <c r="R186">
        <v>135.6</v>
      </c>
      <c r="S186">
        <f>AVERAGE(All_India_Index_Upto_April23__14[[#This Row],[Cereals and products]:[Food and beverages]])</f>
        <v>132.91538461538462</v>
      </c>
      <c r="T186">
        <v>159.30000000000001</v>
      </c>
      <c r="U186">
        <v>136.30000000000001</v>
      </c>
      <c r="V186">
        <v>126.1</v>
      </c>
      <c r="W186">
        <v>134.69999999999999</v>
      </c>
      <c r="X186">
        <v>126.2</v>
      </c>
      <c r="Y186">
        <f>AVERAGE(All_India_Index_Upto_April23__14[[#This Row],[Clothing]:[Personal care and effects]])</f>
        <v>130.82499999999999</v>
      </c>
      <c r="Z186">
        <v>127.3</v>
      </c>
      <c r="AA186" s="16" t="s">
        <v>105</v>
      </c>
      <c r="AB186">
        <v>129.9</v>
      </c>
      <c r="AC186" s="1">
        <f>AVERAGE(All_India_Index_Upto_April23__14[[#This Row],[Housing]:[Household goods and services]])</f>
        <v>129.9</v>
      </c>
      <c r="AD186">
        <v>129.80000000000001</v>
      </c>
      <c r="AE186">
        <v>126.5</v>
      </c>
      <c r="AF186">
        <f>AVERAGE(All_India_Index_Upto_April23__14[[#This Row],[Health]:[Recreation and amusement]])</f>
        <v>128.15</v>
      </c>
      <c r="AG186">
        <v>117.4</v>
      </c>
      <c r="AH186">
        <v>137.19999999999999</v>
      </c>
      <c r="AI186">
        <v>126.5</v>
      </c>
      <c r="AJ186">
        <v>134</v>
      </c>
    </row>
    <row r="187" spans="1:36" x14ac:dyDescent="0.25">
      <c r="A187" s="1" t="s">
        <v>35</v>
      </c>
      <c r="B187">
        <v>2018</v>
      </c>
      <c r="C187" s="1" t="s">
        <v>36</v>
      </c>
      <c r="D187" s="1">
        <f>VLOOKUP(All_India_Index_Upto_April23__14[[#This Row],[Month]],'Data cleaning'!$B$1:$C$13,2,FALSE)</f>
        <v>2</v>
      </c>
      <c r="E187" s="1" t="str">
        <f>All_India_Index_Upto_April23__14[[#This Row],[Year]]&amp;All_India_Index_Upto_April23__14[[#This Row],[month '#]]&amp;All_India_Index_Upto_April23__14[[#This Row],[Sector]]</f>
        <v>20182Rural+Urban</v>
      </c>
      <c r="F187">
        <v>135.9</v>
      </c>
      <c r="G187">
        <v>143.5</v>
      </c>
      <c r="H187">
        <v>140.30000000000001</v>
      </c>
      <c r="I187">
        <v>140.9</v>
      </c>
      <c r="J187">
        <v>120.4</v>
      </c>
      <c r="K187">
        <v>142.9</v>
      </c>
      <c r="L187">
        <v>140.5</v>
      </c>
      <c r="M187">
        <v>125.8</v>
      </c>
      <c r="N187">
        <v>117.1</v>
      </c>
      <c r="O187">
        <v>137.30000000000001</v>
      </c>
      <c r="P187">
        <v>128.6</v>
      </c>
      <c r="Q187">
        <v>149.6</v>
      </c>
      <c r="R187">
        <v>137.6</v>
      </c>
      <c r="S187">
        <f>AVERAGE(All_India_Index_Upto_April23__14[[#This Row],[Cereals and products]:[Food and beverages]])</f>
        <v>135.4153846153846</v>
      </c>
      <c r="T187">
        <v>154.9</v>
      </c>
      <c r="U187">
        <v>143.80000000000001</v>
      </c>
      <c r="V187">
        <v>135.6</v>
      </c>
      <c r="W187">
        <v>142.6</v>
      </c>
      <c r="X187">
        <v>127.7</v>
      </c>
      <c r="Y187">
        <f>AVERAGE(All_India_Index_Upto_April23__14[[#This Row],[Clothing]:[Personal care and effects]])</f>
        <v>137.42500000000001</v>
      </c>
      <c r="Z187">
        <v>136.69999999999999</v>
      </c>
      <c r="AA187" s="16" t="s">
        <v>105</v>
      </c>
      <c r="AB187">
        <v>135.19999999999999</v>
      </c>
      <c r="AC187" s="1">
        <f>AVERAGE(All_India_Index_Upto_April23__14[[#This Row],[Housing]:[Household goods and services]])</f>
        <v>135.19999999999999</v>
      </c>
      <c r="AD187">
        <v>133.80000000000001</v>
      </c>
      <c r="AE187">
        <v>129.9</v>
      </c>
      <c r="AF187">
        <f>AVERAGE(All_India_Index_Upto_April23__14[[#This Row],[Health]:[Recreation and amusement]])</f>
        <v>131.85000000000002</v>
      </c>
      <c r="AG187">
        <v>120.2</v>
      </c>
      <c r="AH187">
        <v>139</v>
      </c>
      <c r="AI187">
        <v>129.6</v>
      </c>
      <c r="AJ187">
        <v>136.4</v>
      </c>
    </row>
    <row r="188" spans="1:36" x14ac:dyDescent="0.25">
      <c r="A188" s="1" t="s">
        <v>30</v>
      </c>
      <c r="B188">
        <v>2018</v>
      </c>
      <c r="C188" s="1" t="s">
        <v>38</v>
      </c>
      <c r="D188" s="1">
        <f>VLOOKUP(All_India_Index_Upto_April23__14[[#This Row],[Month]],'Data cleaning'!$B$1:$C$13,2,FALSE)</f>
        <v>3</v>
      </c>
      <c r="E188" s="1" t="str">
        <f>All_India_Index_Upto_April23__14[[#This Row],[Year]]&amp;All_India_Index_Upto_April23__14[[#This Row],[month '#]]&amp;All_India_Index_Upto_April23__14[[#This Row],[Sector]]</f>
        <v>20183Rural</v>
      </c>
      <c r="F188">
        <v>136.80000000000001</v>
      </c>
      <c r="G188">
        <v>143.80000000000001</v>
      </c>
      <c r="H188">
        <v>140</v>
      </c>
      <c r="I188">
        <v>142</v>
      </c>
      <c r="J188">
        <v>123.2</v>
      </c>
      <c r="K188">
        <v>152.9</v>
      </c>
      <c r="L188">
        <v>138</v>
      </c>
      <c r="M188">
        <v>129.30000000000001</v>
      </c>
      <c r="N188">
        <v>117.1</v>
      </c>
      <c r="O188">
        <v>136.30000000000001</v>
      </c>
      <c r="P188">
        <v>131.19999999999999</v>
      </c>
      <c r="Q188">
        <v>152.80000000000001</v>
      </c>
      <c r="R188">
        <v>138.6</v>
      </c>
      <c r="S188">
        <f>AVERAGE(All_India_Index_Upto_April23__14[[#This Row],[Cereals and products]:[Food and beverages]])</f>
        <v>137.07692307692307</v>
      </c>
      <c r="T188">
        <v>155.1</v>
      </c>
      <c r="U188">
        <v>149.19999999999999</v>
      </c>
      <c r="V188">
        <v>143</v>
      </c>
      <c r="W188">
        <v>148.30000000000001</v>
      </c>
      <c r="X188">
        <v>129.30000000000001</v>
      </c>
      <c r="Y188">
        <f>AVERAGE(All_India_Index_Upto_April23__14[[#This Row],[Clothing]:[Personal care and effects]])</f>
        <v>142.44999999999999</v>
      </c>
      <c r="Z188">
        <v>142.6</v>
      </c>
      <c r="AA188" s="16" t="s">
        <v>32</v>
      </c>
      <c r="AB188">
        <v>139.9</v>
      </c>
      <c r="AC188" s="1">
        <f>AVERAGE(All_India_Index_Upto_April23__14[[#This Row],[Housing]:[Household goods and services]])</f>
        <v>139.9</v>
      </c>
      <c r="AD188">
        <v>136.69999999999999</v>
      </c>
      <c r="AE188">
        <v>135.1</v>
      </c>
      <c r="AF188">
        <f>AVERAGE(All_India_Index_Upto_April23__14[[#This Row],[Health]:[Recreation and amusement]])</f>
        <v>135.89999999999998</v>
      </c>
      <c r="AG188">
        <v>124.6</v>
      </c>
      <c r="AH188">
        <v>142.69999999999999</v>
      </c>
      <c r="AI188">
        <v>133.30000000000001</v>
      </c>
      <c r="AJ188">
        <v>138.69999999999999</v>
      </c>
    </row>
    <row r="189" spans="1:36" x14ac:dyDescent="0.25">
      <c r="A189" s="1" t="s">
        <v>33</v>
      </c>
      <c r="B189">
        <v>2018</v>
      </c>
      <c r="C189" s="1" t="s">
        <v>38</v>
      </c>
      <c r="D189" s="1">
        <f>VLOOKUP(All_India_Index_Upto_April23__14[[#This Row],[Month]],'Data cleaning'!$B$1:$C$13,2,FALSE)</f>
        <v>3</v>
      </c>
      <c r="E189" s="1" t="str">
        <f>All_India_Index_Upto_April23__14[[#This Row],[Year]]&amp;All_India_Index_Upto_April23__14[[#This Row],[month '#]]&amp;All_India_Index_Upto_April23__14[[#This Row],[Sector]]</f>
        <v>20183Urban</v>
      </c>
      <c r="F189">
        <v>135</v>
      </c>
      <c r="G189">
        <v>143.1</v>
      </c>
      <c r="H189">
        <v>135.5</v>
      </c>
      <c r="I189">
        <v>139.9</v>
      </c>
      <c r="J189">
        <v>116.5</v>
      </c>
      <c r="K189">
        <v>138.5</v>
      </c>
      <c r="L189">
        <v>128</v>
      </c>
      <c r="M189">
        <v>115.5</v>
      </c>
      <c r="N189">
        <v>114.2</v>
      </c>
      <c r="O189">
        <v>140.69999999999999</v>
      </c>
      <c r="P189">
        <v>126.2</v>
      </c>
      <c r="Q189">
        <v>147.6</v>
      </c>
      <c r="R189">
        <v>134.80000000000001</v>
      </c>
      <c r="S189">
        <f>AVERAGE(All_India_Index_Upto_April23__14[[#This Row],[Cereals and products]:[Food and beverages]])</f>
        <v>131.96153846153845</v>
      </c>
      <c r="T189">
        <v>159.69999999999999</v>
      </c>
      <c r="U189">
        <v>136.69999999999999</v>
      </c>
      <c r="V189">
        <v>126.7</v>
      </c>
      <c r="W189">
        <v>135.19999999999999</v>
      </c>
      <c r="X189">
        <v>126.7</v>
      </c>
      <c r="Y189">
        <f>AVERAGE(All_India_Index_Upto_April23__14[[#This Row],[Clothing]:[Personal care and effects]])</f>
        <v>131.32499999999999</v>
      </c>
      <c r="Z189">
        <v>126.4</v>
      </c>
      <c r="AA189" s="16" t="s">
        <v>106</v>
      </c>
      <c r="AB189">
        <v>130.80000000000001</v>
      </c>
      <c r="AC189" s="1">
        <f>AVERAGE(All_India_Index_Upto_April23__14[[#This Row],[Housing]:[Household goods and services]])</f>
        <v>130.80000000000001</v>
      </c>
      <c r="AD189">
        <v>130.5</v>
      </c>
      <c r="AE189">
        <v>126.8</v>
      </c>
      <c r="AF189">
        <f>AVERAGE(All_India_Index_Upto_April23__14[[#This Row],[Health]:[Recreation and amusement]])</f>
        <v>128.65</v>
      </c>
      <c r="AG189">
        <v>117.8</v>
      </c>
      <c r="AH189">
        <v>137.80000000000001</v>
      </c>
      <c r="AI189">
        <v>127.1</v>
      </c>
      <c r="AJ189">
        <v>134</v>
      </c>
    </row>
    <row r="190" spans="1:36" x14ac:dyDescent="0.25">
      <c r="A190" s="1" t="s">
        <v>35</v>
      </c>
      <c r="B190">
        <v>2018</v>
      </c>
      <c r="C190" s="1" t="s">
        <v>38</v>
      </c>
      <c r="D190" s="1">
        <f>VLOOKUP(All_India_Index_Upto_April23__14[[#This Row],[Month]],'Data cleaning'!$B$1:$C$13,2,FALSE)</f>
        <v>3</v>
      </c>
      <c r="E190" s="1" t="str">
        <f>All_India_Index_Upto_April23__14[[#This Row],[Year]]&amp;All_India_Index_Upto_April23__14[[#This Row],[month '#]]&amp;All_India_Index_Upto_April23__14[[#This Row],[Sector]]</f>
        <v>20183Rural+Urban</v>
      </c>
      <c r="F190">
        <v>136.19999999999999</v>
      </c>
      <c r="G190">
        <v>143.6</v>
      </c>
      <c r="H190">
        <v>138.30000000000001</v>
      </c>
      <c r="I190">
        <v>141.19999999999999</v>
      </c>
      <c r="J190">
        <v>120.7</v>
      </c>
      <c r="K190">
        <v>146.19999999999999</v>
      </c>
      <c r="L190">
        <v>134.6</v>
      </c>
      <c r="M190">
        <v>124.6</v>
      </c>
      <c r="N190">
        <v>116.1</v>
      </c>
      <c r="O190">
        <v>137.80000000000001</v>
      </c>
      <c r="P190">
        <v>129.1</v>
      </c>
      <c r="Q190">
        <v>150.4</v>
      </c>
      <c r="R190">
        <v>137.19999999999999</v>
      </c>
      <c r="S190">
        <f>AVERAGE(All_India_Index_Upto_April23__14[[#This Row],[Cereals and products]:[Food and beverages]])</f>
        <v>135.07692307692307</v>
      </c>
      <c r="T190">
        <v>156.30000000000001</v>
      </c>
      <c r="U190">
        <v>144.30000000000001</v>
      </c>
      <c r="V190">
        <v>136.19999999999999</v>
      </c>
      <c r="W190">
        <v>143.1</v>
      </c>
      <c r="X190">
        <v>128.19999999999999</v>
      </c>
      <c r="Y190">
        <f>AVERAGE(All_India_Index_Upto_April23__14[[#This Row],[Clothing]:[Personal care and effects]])</f>
        <v>137.94999999999999</v>
      </c>
      <c r="Z190">
        <v>136.5</v>
      </c>
      <c r="AA190" s="16" t="s">
        <v>106</v>
      </c>
      <c r="AB190">
        <v>135.6</v>
      </c>
      <c r="AC190" s="1">
        <f>AVERAGE(All_India_Index_Upto_April23__14[[#This Row],[Housing]:[Household goods and services]])</f>
        <v>135.6</v>
      </c>
      <c r="AD190">
        <v>134.30000000000001</v>
      </c>
      <c r="AE190">
        <v>130.4</v>
      </c>
      <c r="AF190">
        <f>AVERAGE(All_India_Index_Upto_April23__14[[#This Row],[Health]:[Recreation and amusement]])</f>
        <v>132.35000000000002</v>
      </c>
      <c r="AG190">
        <v>121</v>
      </c>
      <c r="AH190">
        <v>139.80000000000001</v>
      </c>
      <c r="AI190">
        <v>130.30000000000001</v>
      </c>
      <c r="AJ190">
        <v>136.5</v>
      </c>
    </row>
    <row r="191" spans="1:36" x14ac:dyDescent="0.25">
      <c r="A191" s="1" t="s">
        <v>30</v>
      </c>
      <c r="B191">
        <v>2018</v>
      </c>
      <c r="C191" s="1" t="s">
        <v>39</v>
      </c>
      <c r="D191" s="1">
        <f>VLOOKUP(All_India_Index_Upto_April23__14[[#This Row],[Month]],'Data cleaning'!$B$1:$C$13,2,FALSE)</f>
        <v>4</v>
      </c>
      <c r="E191" s="1" t="str">
        <f>All_India_Index_Upto_April23__14[[#This Row],[Year]]&amp;All_India_Index_Upto_April23__14[[#This Row],[month '#]]&amp;All_India_Index_Upto_April23__14[[#This Row],[Sector]]</f>
        <v>20184Rural</v>
      </c>
      <c r="F191">
        <v>137.1</v>
      </c>
      <c r="G191">
        <v>144.5</v>
      </c>
      <c r="H191">
        <v>135.9</v>
      </c>
      <c r="I191">
        <v>142.4</v>
      </c>
      <c r="J191">
        <v>123.5</v>
      </c>
      <c r="K191">
        <v>156.4</v>
      </c>
      <c r="L191">
        <v>135.1</v>
      </c>
      <c r="M191">
        <v>128.4</v>
      </c>
      <c r="N191">
        <v>115.2</v>
      </c>
      <c r="O191">
        <v>137.19999999999999</v>
      </c>
      <c r="P191">
        <v>131.9</v>
      </c>
      <c r="Q191">
        <v>153.80000000000001</v>
      </c>
      <c r="R191">
        <v>138.6</v>
      </c>
      <c r="S191">
        <f>AVERAGE(All_India_Index_Upto_April23__14[[#This Row],[Cereals and products]:[Food and beverages]])</f>
        <v>136.92307692307693</v>
      </c>
      <c r="T191">
        <v>156.1</v>
      </c>
      <c r="U191">
        <v>150.1</v>
      </c>
      <c r="V191">
        <v>143.30000000000001</v>
      </c>
      <c r="W191">
        <v>149.1</v>
      </c>
      <c r="X191">
        <v>130.4</v>
      </c>
      <c r="Y191">
        <f>AVERAGE(All_India_Index_Upto_April23__14[[#This Row],[Clothing]:[Personal care and effects]])</f>
        <v>143.22499999999999</v>
      </c>
      <c r="Z191">
        <v>143.80000000000001</v>
      </c>
      <c r="AA191" s="16" t="s">
        <v>32</v>
      </c>
      <c r="AB191">
        <v>140.9</v>
      </c>
      <c r="AC191" s="1">
        <f>AVERAGE(All_India_Index_Upto_April23__14[[#This Row],[Housing]:[Household goods and services]])</f>
        <v>140.9</v>
      </c>
      <c r="AD191">
        <v>137.6</v>
      </c>
      <c r="AE191">
        <v>136</v>
      </c>
      <c r="AF191">
        <f>AVERAGE(All_India_Index_Upto_April23__14[[#This Row],[Health]:[Recreation and amusement]])</f>
        <v>136.80000000000001</v>
      </c>
      <c r="AG191">
        <v>125.3</v>
      </c>
      <c r="AH191">
        <v>143.69999999999999</v>
      </c>
      <c r="AI191">
        <v>134.19999999999999</v>
      </c>
      <c r="AJ191">
        <v>139.1</v>
      </c>
    </row>
    <row r="192" spans="1:36" x14ac:dyDescent="0.25">
      <c r="A192" s="1" t="s">
        <v>33</v>
      </c>
      <c r="B192">
        <v>2018</v>
      </c>
      <c r="C192" s="1" t="s">
        <v>39</v>
      </c>
      <c r="D192" s="1">
        <f>VLOOKUP(All_India_Index_Upto_April23__14[[#This Row],[Month]],'Data cleaning'!$B$1:$C$13,2,FALSE)</f>
        <v>4</v>
      </c>
      <c r="E192" s="1" t="str">
        <f>All_India_Index_Upto_April23__14[[#This Row],[Year]]&amp;All_India_Index_Upto_April23__14[[#This Row],[month '#]]&amp;All_India_Index_Upto_April23__14[[#This Row],[Sector]]</f>
        <v>20184Urban</v>
      </c>
      <c r="F192">
        <v>135</v>
      </c>
      <c r="G192">
        <v>144.30000000000001</v>
      </c>
      <c r="H192">
        <v>130.80000000000001</v>
      </c>
      <c r="I192">
        <v>140.30000000000001</v>
      </c>
      <c r="J192">
        <v>116.6</v>
      </c>
      <c r="K192">
        <v>150.1</v>
      </c>
      <c r="L192">
        <v>127.6</v>
      </c>
      <c r="M192">
        <v>114</v>
      </c>
      <c r="N192">
        <v>110.6</v>
      </c>
      <c r="O192">
        <v>140.19999999999999</v>
      </c>
      <c r="P192">
        <v>126.5</v>
      </c>
      <c r="Q192">
        <v>148.30000000000001</v>
      </c>
      <c r="R192">
        <v>135.69999999999999</v>
      </c>
      <c r="S192">
        <f>AVERAGE(All_India_Index_Upto_April23__14[[#This Row],[Cereals and products]:[Food and beverages]])</f>
        <v>132.30769230769232</v>
      </c>
      <c r="T192">
        <v>159.19999999999999</v>
      </c>
      <c r="U192">
        <v>137.80000000000001</v>
      </c>
      <c r="V192">
        <v>127.4</v>
      </c>
      <c r="W192">
        <v>136.19999999999999</v>
      </c>
      <c r="X192">
        <v>127.6</v>
      </c>
      <c r="Y192">
        <f>AVERAGE(All_India_Index_Upto_April23__14[[#This Row],[Clothing]:[Personal care and effects]])</f>
        <v>132.25</v>
      </c>
      <c r="Z192">
        <v>124.6</v>
      </c>
      <c r="AA192" s="16" t="s">
        <v>107</v>
      </c>
      <c r="AB192">
        <v>131.80000000000001</v>
      </c>
      <c r="AC192" s="1">
        <f>AVERAGE(All_India_Index_Upto_April23__14[[#This Row],[Housing]:[Household goods and services]])</f>
        <v>131.80000000000001</v>
      </c>
      <c r="AD192">
        <v>131.30000000000001</v>
      </c>
      <c r="AE192">
        <v>127.6</v>
      </c>
      <c r="AF192">
        <f>AVERAGE(All_India_Index_Upto_April23__14[[#This Row],[Health]:[Recreation and amusement]])</f>
        <v>129.44999999999999</v>
      </c>
      <c r="AG192">
        <v>118.9</v>
      </c>
      <c r="AH192">
        <v>139.69999999999999</v>
      </c>
      <c r="AI192">
        <v>128.19999999999999</v>
      </c>
      <c r="AJ192">
        <v>134.80000000000001</v>
      </c>
    </row>
    <row r="193" spans="1:36" x14ac:dyDescent="0.25">
      <c r="A193" s="1" t="s">
        <v>35</v>
      </c>
      <c r="B193">
        <v>2018</v>
      </c>
      <c r="C193" s="1" t="s">
        <v>39</v>
      </c>
      <c r="D193" s="1">
        <f>VLOOKUP(All_India_Index_Upto_April23__14[[#This Row],[Month]],'Data cleaning'!$B$1:$C$13,2,FALSE)</f>
        <v>4</v>
      </c>
      <c r="E193" s="1" t="str">
        <f>All_India_Index_Upto_April23__14[[#This Row],[Year]]&amp;All_India_Index_Upto_April23__14[[#This Row],[month '#]]&amp;All_India_Index_Upto_April23__14[[#This Row],[Sector]]</f>
        <v>20184Rural+Urban</v>
      </c>
      <c r="F193">
        <v>136.4</v>
      </c>
      <c r="G193">
        <v>144.4</v>
      </c>
      <c r="H193">
        <v>133.9</v>
      </c>
      <c r="I193">
        <v>141.6</v>
      </c>
      <c r="J193">
        <v>121</v>
      </c>
      <c r="K193">
        <v>153.5</v>
      </c>
      <c r="L193">
        <v>132.6</v>
      </c>
      <c r="M193">
        <v>123.5</v>
      </c>
      <c r="N193">
        <v>113.7</v>
      </c>
      <c r="O193">
        <v>138.19999999999999</v>
      </c>
      <c r="P193">
        <v>129.6</v>
      </c>
      <c r="Q193">
        <v>151.19999999999999</v>
      </c>
      <c r="R193">
        <v>137.5</v>
      </c>
      <c r="S193">
        <f>AVERAGE(All_India_Index_Upto_April23__14[[#This Row],[Cereals and products]:[Food and beverages]])</f>
        <v>135.16153846153847</v>
      </c>
      <c r="T193">
        <v>156.9</v>
      </c>
      <c r="U193">
        <v>145.30000000000001</v>
      </c>
      <c r="V193">
        <v>136.69999999999999</v>
      </c>
      <c r="W193">
        <v>144</v>
      </c>
      <c r="X193">
        <v>129.19999999999999</v>
      </c>
      <c r="Y193">
        <f>AVERAGE(All_India_Index_Upto_April23__14[[#This Row],[Clothing]:[Personal care and effects]])</f>
        <v>138.80000000000001</v>
      </c>
      <c r="Z193">
        <v>136.5</v>
      </c>
      <c r="AA193" s="16" t="s">
        <v>107</v>
      </c>
      <c r="AB193">
        <v>136.6</v>
      </c>
      <c r="AC193" s="1">
        <f>AVERAGE(All_India_Index_Upto_April23__14[[#This Row],[Housing]:[Household goods and services]])</f>
        <v>136.6</v>
      </c>
      <c r="AD193">
        <v>135.19999999999999</v>
      </c>
      <c r="AE193">
        <v>131.30000000000001</v>
      </c>
      <c r="AF193">
        <f>AVERAGE(All_India_Index_Upto_April23__14[[#This Row],[Health]:[Recreation and amusement]])</f>
        <v>133.25</v>
      </c>
      <c r="AG193">
        <v>121.9</v>
      </c>
      <c r="AH193">
        <v>141.4</v>
      </c>
      <c r="AI193">
        <v>131.30000000000001</v>
      </c>
      <c r="AJ193">
        <v>137.1</v>
      </c>
    </row>
    <row r="194" spans="1:36" x14ac:dyDescent="0.25">
      <c r="A194" s="1" t="s">
        <v>30</v>
      </c>
      <c r="B194">
        <v>2018</v>
      </c>
      <c r="C194" s="1" t="s">
        <v>41</v>
      </c>
      <c r="D194" s="1">
        <f>VLOOKUP(All_India_Index_Upto_April23__14[[#This Row],[Month]],'Data cleaning'!$B$1:$C$13,2,FALSE)</f>
        <v>5</v>
      </c>
      <c r="E194" s="1" t="str">
        <f>All_India_Index_Upto_April23__14[[#This Row],[Year]]&amp;All_India_Index_Upto_April23__14[[#This Row],[month '#]]&amp;All_India_Index_Upto_April23__14[[#This Row],[Sector]]</f>
        <v>20185Rural</v>
      </c>
      <c r="F194">
        <v>137.4</v>
      </c>
      <c r="G194">
        <v>145.69999999999999</v>
      </c>
      <c r="H194">
        <v>135.5</v>
      </c>
      <c r="I194">
        <v>142.9</v>
      </c>
      <c r="J194">
        <v>123.6</v>
      </c>
      <c r="K194">
        <v>157.5</v>
      </c>
      <c r="L194">
        <v>137.80000000000001</v>
      </c>
      <c r="M194">
        <v>127.2</v>
      </c>
      <c r="N194">
        <v>111.8</v>
      </c>
      <c r="O194">
        <v>137.4</v>
      </c>
      <c r="P194">
        <v>132.19999999999999</v>
      </c>
      <c r="Q194">
        <v>154.30000000000001</v>
      </c>
      <c r="R194">
        <v>139.1</v>
      </c>
      <c r="S194">
        <f>AVERAGE(All_India_Index_Upto_April23__14[[#This Row],[Cereals and products]:[Food and beverages]])</f>
        <v>137.1076923076923</v>
      </c>
      <c r="T194">
        <v>157</v>
      </c>
      <c r="U194">
        <v>150.80000000000001</v>
      </c>
      <c r="V194">
        <v>144.1</v>
      </c>
      <c r="W194">
        <v>149.80000000000001</v>
      </c>
      <c r="X194">
        <v>131.19999999999999</v>
      </c>
      <c r="Y194">
        <f>AVERAGE(All_India_Index_Upto_April23__14[[#This Row],[Clothing]:[Personal care and effects]])</f>
        <v>143.97499999999999</v>
      </c>
      <c r="Z194">
        <v>144.30000000000001</v>
      </c>
      <c r="AA194" s="16" t="s">
        <v>32</v>
      </c>
      <c r="AB194">
        <v>141.80000000000001</v>
      </c>
      <c r="AC194" s="1">
        <f>AVERAGE(All_India_Index_Upto_April23__14[[#This Row],[Housing]:[Household goods and services]])</f>
        <v>141.80000000000001</v>
      </c>
      <c r="AD194">
        <v>138.4</v>
      </c>
      <c r="AE194">
        <v>136.80000000000001</v>
      </c>
      <c r="AF194">
        <f>AVERAGE(All_India_Index_Upto_April23__14[[#This Row],[Health]:[Recreation and amusement]])</f>
        <v>137.60000000000002</v>
      </c>
      <c r="AG194">
        <v>126.4</v>
      </c>
      <c r="AH194">
        <v>144.4</v>
      </c>
      <c r="AI194">
        <v>135.1</v>
      </c>
      <c r="AJ194">
        <v>139.80000000000001</v>
      </c>
    </row>
    <row r="195" spans="1:36" x14ac:dyDescent="0.25">
      <c r="A195" s="1" t="s">
        <v>33</v>
      </c>
      <c r="B195">
        <v>2018</v>
      </c>
      <c r="C195" s="1" t="s">
        <v>41</v>
      </c>
      <c r="D195" s="1">
        <f>VLOOKUP(All_India_Index_Upto_April23__14[[#This Row],[Month]],'Data cleaning'!$B$1:$C$13,2,FALSE)</f>
        <v>5</v>
      </c>
      <c r="E195" s="1" t="str">
        <f>All_India_Index_Upto_April23__14[[#This Row],[Year]]&amp;All_India_Index_Upto_April23__14[[#This Row],[month '#]]&amp;All_India_Index_Upto_April23__14[[#This Row],[Sector]]</f>
        <v>20185Urban</v>
      </c>
      <c r="F195">
        <v>135</v>
      </c>
      <c r="G195">
        <v>148.19999999999999</v>
      </c>
      <c r="H195">
        <v>130.5</v>
      </c>
      <c r="I195">
        <v>140.69999999999999</v>
      </c>
      <c r="J195">
        <v>116.4</v>
      </c>
      <c r="K195">
        <v>151.30000000000001</v>
      </c>
      <c r="L195">
        <v>131.4</v>
      </c>
      <c r="M195">
        <v>112.8</v>
      </c>
      <c r="N195">
        <v>105.3</v>
      </c>
      <c r="O195">
        <v>139.6</v>
      </c>
      <c r="P195">
        <v>126.6</v>
      </c>
      <c r="Q195">
        <v>148.69999999999999</v>
      </c>
      <c r="R195">
        <v>136.4</v>
      </c>
      <c r="S195">
        <f>AVERAGE(All_India_Index_Upto_April23__14[[#This Row],[Cereals and products]:[Food and beverages]])</f>
        <v>132.53076923076921</v>
      </c>
      <c r="T195">
        <v>160.30000000000001</v>
      </c>
      <c r="U195">
        <v>138.6</v>
      </c>
      <c r="V195">
        <v>127.9</v>
      </c>
      <c r="W195">
        <v>137</v>
      </c>
      <c r="X195">
        <v>128.1</v>
      </c>
      <c r="Y195">
        <f>AVERAGE(All_India_Index_Upto_April23__14[[#This Row],[Clothing]:[Personal care and effects]])</f>
        <v>132.9</v>
      </c>
      <c r="Z195">
        <v>124.7</v>
      </c>
      <c r="AA195" s="16" t="s">
        <v>108</v>
      </c>
      <c r="AB195">
        <v>132.5</v>
      </c>
      <c r="AC195" s="1">
        <f>AVERAGE(All_India_Index_Upto_April23__14[[#This Row],[Housing]:[Household goods and services]])</f>
        <v>132.5</v>
      </c>
      <c r="AD195">
        <v>132</v>
      </c>
      <c r="AE195">
        <v>128</v>
      </c>
      <c r="AF195">
        <f>AVERAGE(All_India_Index_Upto_April23__14[[#This Row],[Health]:[Recreation and amusement]])</f>
        <v>130</v>
      </c>
      <c r="AG195">
        <v>119.8</v>
      </c>
      <c r="AH195">
        <v>140.4</v>
      </c>
      <c r="AI195">
        <v>128.9</v>
      </c>
      <c r="AJ195">
        <v>135.4</v>
      </c>
    </row>
    <row r="196" spans="1:36" x14ac:dyDescent="0.25">
      <c r="A196" s="1" t="s">
        <v>35</v>
      </c>
      <c r="B196">
        <v>2018</v>
      </c>
      <c r="C196" s="1" t="s">
        <v>41</v>
      </c>
      <c r="D196" s="1">
        <f>VLOOKUP(All_India_Index_Upto_April23__14[[#This Row],[Month]],'Data cleaning'!$B$1:$C$13,2,FALSE)</f>
        <v>5</v>
      </c>
      <c r="E196" s="1" t="str">
        <f>All_India_Index_Upto_April23__14[[#This Row],[Year]]&amp;All_India_Index_Upto_April23__14[[#This Row],[month '#]]&amp;All_India_Index_Upto_April23__14[[#This Row],[Sector]]</f>
        <v>20185Rural+Urban</v>
      </c>
      <c r="F196">
        <v>136.6</v>
      </c>
      <c r="G196">
        <v>146.6</v>
      </c>
      <c r="H196">
        <v>133.6</v>
      </c>
      <c r="I196">
        <v>142.1</v>
      </c>
      <c r="J196">
        <v>121</v>
      </c>
      <c r="K196">
        <v>154.6</v>
      </c>
      <c r="L196">
        <v>135.6</v>
      </c>
      <c r="M196">
        <v>122.3</v>
      </c>
      <c r="N196">
        <v>109.6</v>
      </c>
      <c r="O196">
        <v>138.1</v>
      </c>
      <c r="P196">
        <v>129.9</v>
      </c>
      <c r="Q196">
        <v>151.69999999999999</v>
      </c>
      <c r="R196">
        <v>138.1</v>
      </c>
      <c r="S196">
        <f>AVERAGE(All_India_Index_Upto_April23__14[[#This Row],[Cereals and products]:[Food and beverages]])</f>
        <v>135.36923076923077</v>
      </c>
      <c r="T196">
        <v>157.9</v>
      </c>
      <c r="U196">
        <v>146</v>
      </c>
      <c r="V196">
        <v>137.4</v>
      </c>
      <c r="W196">
        <v>144.69999999999999</v>
      </c>
      <c r="X196">
        <v>129.9</v>
      </c>
      <c r="Y196">
        <f>AVERAGE(All_India_Index_Upto_April23__14[[#This Row],[Clothing]:[Personal care and effects]])</f>
        <v>139.5</v>
      </c>
      <c r="Z196">
        <v>136.9</v>
      </c>
      <c r="AA196" s="16" t="s">
        <v>108</v>
      </c>
      <c r="AB196">
        <v>137.4</v>
      </c>
      <c r="AC196" s="1">
        <f>AVERAGE(All_India_Index_Upto_April23__14[[#This Row],[Housing]:[Household goods and services]])</f>
        <v>137.4</v>
      </c>
      <c r="AD196">
        <v>136</v>
      </c>
      <c r="AE196">
        <v>131.80000000000001</v>
      </c>
      <c r="AF196">
        <f>AVERAGE(All_India_Index_Upto_April23__14[[#This Row],[Health]:[Recreation and amusement]])</f>
        <v>133.9</v>
      </c>
      <c r="AG196">
        <v>122.9</v>
      </c>
      <c r="AH196">
        <v>142.1</v>
      </c>
      <c r="AI196">
        <v>132.1</v>
      </c>
      <c r="AJ196">
        <v>137.80000000000001</v>
      </c>
    </row>
    <row r="197" spans="1:36" x14ac:dyDescent="0.25">
      <c r="A197" s="1" t="s">
        <v>30</v>
      </c>
      <c r="B197">
        <v>2018</v>
      </c>
      <c r="C197" s="1" t="s">
        <v>42</v>
      </c>
      <c r="D197" s="1">
        <f>VLOOKUP(All_India_Index_Upto_April23__14[[#This Row],[Month]],'Data cleaning'!$B$1:$C$13,2,FALSE)</f>
        <v>6</v>
      </c>
      <c r="E197" s="1" t="str">
        <f>All_India_Index_Upto_April23__14[[#This Row],[Year]]&amp;All_India_Index_Upto_April23__14[[#This Row],[month '#]]&amp;All_India_Index_Upto_April23__14[[#This Row],[Sector]]</f>
        <v>20186Rural</v>
      </c>
      <c r="F197">
        <v>137.6</v>
      </c>
      <c r="G197">
        <v>148.1</v>
      </c>
      <c r="H197">
        <v>136.69999999999999</v>
      </c>
      <c r="I197">
        <v>143.19999999999999</v>
      </c>
      <c r="J197">
        <v>124</v>
      </c>
      <c r="K197">
        <v>154.1</v>
      </c>
      <c r="L197">
        <v>143.5</v>
      </c>
      <c r="M197">
        <v>126</v>
      </c>
      <c r="N197">
        <v>112.4</v>
      </c>
      <c r="O197">
        <v>137.6</v>
      </c>
      <c r="P197">
        <v>132.80000000000001</v>
      </c>
      <c r="Q197">
        <v>154.30000000000001</v>
      </c>
      <c r="R197">
        <v>140</v>
      </c>
      <c r="S197">
        <f>AVERAGE(All_India_Index_Upto_April23__14[[#This Row],[Cereals and products]:[Food and beverages]])</f>
        <v>137.71538461538461</v>
      </c>
      <c r="T197">
        <v>157.30000000000001</v>
      </c>
      <c r="U197">
        <v>151.30000000000001</v>
      </c>
      <c r="V197">
        <v>144.69999999999999</v>
      </c>
      <c r="W197">
        <v>150.30000000000001</v>
      </c>
      <c r="X197">
        <v>131.4</v>
      </c>
      <c r="Y197">
        <f>AVERAGE(All_India_Index_Upto_April23__14[[#This Row],[Clothing]:[Personal care and effects]])</f>
        <v>144.42500000000001</v>
      </c>
      <c r="Z197">
        <v>145.1</v>
      </c>
      <c r="AA197" s="16" t="s">
        <v>32</v>
      </c>
      <c r="AB197">
        <v>142.19999999999999</v>
      </c>
      <c r="AC197" s="1">
        <f>AVERAGE(All_India_Index_Upto_April23__14[[#This Row],[Housing]:[Household goods and services]])</f>
        <v>142.19999999999999</v>
      </c>
      <c r="AD197">
        <v>138.4</v>
      </c>
      <c r="AE197">
        <v>137.80000000000001</v>
      </c>
      <c r="AF197">
        <f>AVERAGE(All_India_Index_Upto_April23__14[[#This Row],[Health]:[Recreation and amusement]])</f>
        <v>138.10000000000002</v>
      </c>
      <c r="AG197">
        <v>127.4</v>
      </c>
      <c r="AH197">
        <v>145.1</v>
      </c>
      <c r="AI197">
        <v>135.6</v>
      </c>
      <c r="AJ197">
        <v>140.5</v>
      </c>
    </row>
    <row r="198" spans="1:36" x14ac:dyDescent="0.25">
      <c r="A198" s="1" t="s">
        <v>33</v>
      </c>
      <c r="B198">
        <v>2018</v>
      </c>
      <c r="C198" s="1" t="s">
        <v>42</v>
      </c>
      <c r="D198" s="1">
        <f>VLOOKUP(All_India_Index_Upto_April23__14[[#This Row],[Month]],'Data cleaning'!$B$1:$C$13,2,FALSE)</f>
        <v>6</v>
      </c>
      <c r="E198" s="1" t="str">
        <f>All_India_Index_Upto_April23__14[[#This Row],[Year]]&amp;All_India_Index_Upto_April23__14[[#This Row],[month '#]]&amp;All_India_Index_Upto_April23__14[[#This Row],[Sector]]</f>
        <v>20186Urban</v>
      </c>
      <c r="F198">
        <v>135.30000000000001</v>
      </c>
      <c r="G198">
        <v>149.69999999999999</v>
      </c>
      <c r="H198">
        <v>133.9</v>
      </c>
      <c r="I198">
        <v>140.80000000000001</v>
      </c>
      <c r="J198">
        <v>116.6</v>
      </c>
      <c r="K198">
        <v>152.19999999999999</v>
      </c>
      <c r="L198">
        <v>144</v>
      </c>
      <c r="M198">
        <v>112.3</v>
      </c>
      <c r="N198">
        <v>108.4</v>
      </c>
      <c r="O198">
        <v>140</v>
      </c>
      <c r="P198">
        <v>126.7</v>
      </c>
      <c r="Q198">
        <v>149</v>
      </c>
      <c r="R198">
        <v>138.4</v>
      </c>
      <c r="S198">
        <f>AVERAGE(All_India_Index_Upto_April23__14[[#This Row],[Cereals and products]:[Food and beverages]])</f>
        <v>134.40769230769232</v>
      </c>
      <c r="T198">
        <v>161</v>
      </c>
      <c r="U198">
        <v>138.9</v>
      </c>
      <c r="V198">
        <v>128.69999999999999</v>
      </c>
      <c r="W198">
        <v>137.4</v>
      </c>
      <c r="X198">
        <v>128.19999999999999</v>
      </c>
      <c r="Y198">
        <f>AVERAGE(All_India_Index_Upto_April23__14[[#This Row],[Clothing]:[Personal care and effects]])</f>
        <v>133.30000000000001</v>
      </c>
      <c r="Z198">
        <v>126.5</v>
      </c>
      <c r="AA198" s="16" t="s">
        <v>109</v>
      </c>
      <c r="AB198">
        <v>133.1</v>
      </c>
      <c r="AC198" s="1">
        <f>AVERAGE(All_India_Index_Upto_April23__14[[#This Row],[Housing]:[Household goods and services]])</f>
        <v>133.1</v>
      </c>
      <c r="AD198">
        <v>132.6</v>
      </c>
      <c r="AE198">
        <v>128.5</v>
      </c>
      <c r="AF198">
        <f>AVERAGE(All_India_Index_Upto_April23__14[[#This Row],[Health]:[Recreation and amusement]])</f>
        <v>130.55000000000001</v>
      </c>
      <c r="AG198">
        <v>120.4</v>
      </c>
      <c r="AH198">
        <v>141.19999999999999</v>
      </c>
      <c r="AI198">
        <v>129.5</v>
      </c>
      <c r="AJ198">
        <v>136.19999999999999</v>
      </c>
    </row>
    <row r="199" spans="1:36" x14ac:dyDescent="0.25">
      <c r="A199" s="1" t="s">
        <v>35</v>
      </c>
      <c r="B199">
        <v>2018</v>
      </c>
      <c r="C199" s="1" t="s">
        <v>42</v>
      </c>
      <c r="D199" s="1">
        <f>VLOOKUP(All_India_Index_Upto_April23__14[[#This Row],[Month]],'Data cleaning'!$B$1:$C$13,2,FALSE)</f>
        <v>6</v>
      </c>
      <c r="E199" s="1" t="str">
        <f>All_India_Index_Upto_April23__14[[#This Row],[Year]]&amp;All_India_Index_Upto_April23__14[[#This Row],[month '#]]&amp;All_India_Index_Upto_April23__14[[#This Row],[Sector]]</f>
        <v>20186Rural+Urban</v>
      </c>
      <c r="F199">
        <v>136.9</v>
      </c>
      <c r="G199">
        <v>148.69999999999999</v>
      </c>
      <c r="H199">
        <v>135.6</v>
      </c>
      <c r="I199">
        <v>142.30000000000001</v>
      </c>
      <c r="J199">
        <v>121.3</v>
      </c>
      <c r="K199">
        <v>153.19999999999999</v>
      </c>
      <c r="L199">
        <v>143.69999999999999</v>
      </c>
      <c r="M199">
        <v>121.4</v>
      </c>
      <c r="N199">
        <v>111.1</v>
      </c>
      <c r="O199">
        <v>138.4</v>
      </c>
      <c r="P199">
        <v>130.30000000000001</v>
      </c>
      <c r="Q199">
        <v>151.80000000000001</v>
      </c>
      <c r="R199">
        <v>139.4</v>
      </c>
      <c r="S199">
        <f>AVERAGE(All_India_Index_Upto_April23__14[[#This Row],[Cereals and products]:[Food and beverages]])</f>
        <v>136.46923076923079</v>
      </c>
      <c r="T199">
        <v>158.30000000000001</v>
      </c>
      <c r="U199">
        <v>146.4</v>
      </c>
      <c r="V199">
        <v>138.1</v>
      </c>
      <c r="W199">
        <v>145.19999999999999</v>
      </c>
      <c r="X199">
        <v>130.1</v>
      </c>
      <c r="Y199">
        <f>AVERAGE(All_India_Index_Upto_April23__14[[#This Row],[Clothing]:[Personal care and effects]])</f>
        <v>139.94999999999999</v>
      </c>
      <c r="Z199">
        <v>138.1</v>
      </c>
      <c r="AA199" s="16" t="s">
        <v>109</v>
      </c>
      <c r="AB199">
        <v>137.9</v>
      </c>
      <c r="AC199" s="1">
        <f>AVERAGE(All_India_Index_Upto_April23__14[[#This Row],[Housing]:[Household goods and services]])</f>
        <v>137.9</v>
      </c>
      <c r="AD199">
        <v>136.19999999999999</v>
      </c>
      <c r="AE199">
        <v>132.6</v>
      </c>
      <c r="AF199">
        <f>AVERAGE(All_India_Index_Upto_April23__14[[#This Row],[Health]:[Recreation and amusement]])</f>
        <v>134.39999999999998</v>
      </c>
      <c r="AG199">
        <v>123.7</v>
      </c>
      <c r="AH199">
        <v>142.80000000000001</v>
      </c>
      <c r="AI199">
        <v>132.6</v>
      </c>
      <c r="AJ199">
        <v>138.5</v>
      </c>
    </row>
    <row r="200" spans="1:36" x14ac:dyDescent="0.25">
      <c r="A200" s="1" t="s">
        <v>30</v>
      </c>
      <c r="B200">
        <v>2018</v>
      </c>
      <c r="C200" s="1" t="s">
        <v>44</v>
      </c>
      <c r="D200" s="1">
        <f>VLOOKUP(All_India_Index_Upto_April23__14[[#This Row],[Month]],'Data cleaning'!$B$1:$C$13,2,FALSE)</f>
        <v>7</v>
      </c>
      <c r="E200" s="1" t="str">
        <f>All_India_Index_Upto_April23__14[[#This Row],[Year]]&amp;All_India_Index_Upto_April23__14[[#This Row],[month '#]]&amp;All_India_Index_Upto_April23__14[[#This Row],[Sector]]</f>
        <v>20187Rural</v>
      </c>
      <c r="F200">
        <v>138.4</v>
      </c>
      <c r="G200">
        <v>149.30000000000001</v>
      </c>
      <c r="H200">
        <v>139.30000000000001</v>
      </c>
      <c r="I200">
        <v>143.4</v>
      </c>
      <c r="J200">
        <v>124.1</v>
      </c>
      <c r="K200">
        <v>153.30000000000001</v>
      </c>
      <c r="L200">
        <v>154.19999999999999</v>
      </c>
      <c r="M200">
        <v>126.4</v>
      </c>
      <c r="N200">
        <v>114.3</v>
      </c>
      <c r="O200">
        <v>138.19999999999999</v>
      </c>
      <c r="P200">
        <v>132.80000000000001</v>
      </c>
      <c r="Q200">
        <v>154.80000000000001</v>
      </c>
      <c r="R200">
        <v>142</v>
      </c>
      <c r="S200">
        <f>AVERAGE(All_India_Index_Upto_April23__14[[#This Row],[Cereals and products]:[Food and beverages]])</f>
        <v>139.26923076923077</v>
      </c>
      <c r="T200">
        <v>156.1</v>
      </c>
      <c r="U200">
        <v>151.5</v>
      </c>
      <c r="V200">
        <v>145.1</v>
      </c>
      <c r="W200">
        <v>150.6</v>
      </c>
      <c r="X200">
        <v>131.4</v>
      </c>
      <c r="Y200">
        <f>AVERAGE(All_India_Index_Upto_April23__14[[#This Row],[Clothing]:[Personal care and effects]])</f>
        <v>144.65</v>
      </c>
      <c r="Z200">
        <v>146.80000000000001</v>
      </c>
      <c r="AA200" s="16" t="s">
        <v>32</v>
      </c>
      <c r="AB200">
        <v>143.1</v>
      </c>
      <c r="AC200" s="1">
        <f>AVERAGE(All_India_Index_Upto_April23__14[[#This Row],[Housing]:[Household goods and services]])</f>
        <v>143.1</v>
      </c>
      <c r="AD200">
        <v>139</v>
      </c>
      <c r="AE200">
        <v>138.4</v>
      </c>
      <c r="AF200">
        <f>AVERAGE(All_India_Index_Upto_April23__14[[#This Row],[Health]:[Recreation and amusement]])</f>
        <v>138.69999999999999</v>
      </c>
      <c r="AG200">
        <v>127.5</v>
      </c>
      <c r="AH200">
        <v>145.80000000000001</v>
      </c>
      <c r="AI200">
        <v>136</v>
      </c>
      <c r="AJ200">
        <v>141.80000000000001</v>
      </c>
    </row>
    <row r="201" spans="1:36" x14ac:dyDescent="0.25">
      <c r="A201" s="1" t="s">
        <v>33</v>
      </c>
      <c r="B201">
        <v>2018</v>
      </c>
      <c r="C201" s="1" t="s">
        <v>44</v>
      </c>
      <c r="D201" s="1">
        <f>VLOOKUP(All_India_Index_Upto_April23__14[[#This Row],[Month]],'Data cleaning'!$B$1:$C$13,2,FALSE)</f>
        <v>7</v>
      </c>
      <c r="E201" s="1" t="str">
        <f>All_India_Index_Upto_April23__14[[#This Row],[Year]]&amp;All_India_Index_Upto_April23__14[[#This Row],[month '#]]&amp;All_India_Index_Upto_April23__14[[#This Row],[Sector]]</f>
        <v>20187Urban</v>
      </c>
      <c r="F201">
        <v>135.6</v>
      </c>
      <c r="G201">
        <v>148.6</v>
      </c>
      <c r="H201">
        <v>139.1</v>
      </c>
      <c r="I201">
        <v>141</v>
      </c>
      <c r="J201">
        <v>116.7</v>
      </c>
      <c r="K201">
        <v>149.69999999999999</v>
      </c>
      <c r="L201">
        <v>159.19999999999999</v>
      </c>
      <c r="M201">
        <v>112.6</v>
      </c>
      <c r="N201">
        <v>111.8</v>
      </c>
      <c r="O201">
        <v>140.30000000000001</v>
      </c>
      <c r="P201">
        <v>126.8</v>
      </c>
      <c r="Q201">
        <v>149.4</v>
      </c>
      <c r="R201">
        <v>140.30000000000001</v>
      </c>
      <c r="S201">
        <f>AVERAGE(All_India_Index_Upto_April23__14[[#This Row],[Cereals and products]:[Food and beverages]])</f>
        <v>136.23846153846154</v>
      </c>
      <c r="T201">
        <v>161.4</v>
      </c>
      <c r="U201">
        <v>139.6</v>
      </c>
      <c r="V201">
        <v>128.9</v>
      </c>
      <c r="W201">
        <v>137.9</v>
      </c>
      <c r="X201">
        <v>128.19999999999999</v>
      </c>
      <c r="Y201">
        <f>AVERAGE(All_India_Index_Upto_April23__14[[#This Row],[Clothing]:[Personal care and effects]])</f>
        <v>133.64999999999998</v>
      </c>
      <c r="Z201">
        <v>128.1</v>
      </c>
      <c r="AA201" s="16" t="s">
        <v>110</v>
      </c>
      <c r="AB201">
        <v>133.6</v>
      </c>
      <c r="AC201" s="1">
        <f>AVERAGE(All_India_Index_Upto_April23__14[[#This Row],[Housing]:[Household goods and services]])</f>
        <v>133.6</v>
      </c>
      <c r="AD201">
        <v>133.6</v>
      </c>
      <c r="AE201">
        <v>129</v>
      </c>
      <c r="AF201">
        <f>AVERAGE(All_India_Index_Upto_April23__14[[#This Row],[Health]:[Recreation and amusement]])</f>
        <v>131.30000000000001</v>
      </c>
      <c r="AG201">
        <v>120.1</v>
      </c>
      <c r="AH201">
        <v>144</v>
      </c>
      <c r="AI201">
        <v>130.19999999999999</v>
      </c>
      <c r="AJ201">
        <v>137.5</v>
      </c>
    </row>
    <row r="202" spans="1:36" x14ac:dyDescent="0.25">
      <c r="A202" s="1" t="s">
        <v>35</v>
      </c>
      <c r="B202">
        <v>2018</v>
      </c>
      <c r="C202" s="1" t="s">
        <v>44</v>
      </c>
      <c r="D202" s="1">
        <f>VLOOKUP(All_India_Index_Upto_April23__14[[#This Row],[Month]],'Data cleaning'!$B$1:$C$13,2,FALSE)</f>
        <v>7</v>
      </c>
      <c r="E202" s="1" t="str">
        <f>All_India_Index_Upto_April23__14[[#This Row],[Year]]&amp;All_India_Index_Upto_April23__14[[#This Row],[month '#]]&amp;All_India_Index_Upto_April23__14[[#This Row],[Sector]]</f>
        <v>20187Rural+Urban</v>
      </c>
      <c r="F202">
        <v>137.5</v>
      </c>
      <c r="G202">
        <v>149.1</v>
      </c>
      <c r="H202">
        <v>139.19999999999999</v>
      </c>
      <c r="I202">
        <v>142.5</v>
      </c>
      <c r="J202">
        <v>121.4</v>
      </c>
      <c r="K202">
        <v>151.6</v>
      </c>
      <c r="L202">
        <v>155.9</v>
      </c>
      <c r="M202">
        <v>121.7</v>
      </c>
      <c r="N202">
        <v>113.5</v>
      </c>
      <c r="O202">
        <v>138.9</v>
      </c>
      <c r="P202">
        <v>130.30000000000001</v>
      </c>
      <c r="Q202">
        <v>152.30000000000001</v>
      </c>
      <c r="R202">
        <v>141.4</v>
      </c>
      <c r="S202">
        <f>AVERAGE(All_India_Index_Upto_April23__14[[#This Row],[Cereals and products]:[Food and beverages]])</f>
        <v>138.1</v>
      </c>
      <c r="T202">
        <v>157.5</v>
      </c>
      <c r="U202">
        <v>146.80000000000001</v>
      </c>
      <c r="V202">
        <v>138.4</v>
      </c>
      <c r="W202">
        <v>145.6</v>
      </c>
      <c r="X202">
        <v>130.1</v>
      </c>
      <c r="Y202">
        <f>AVERAGE(All_India_Index_Upto_April23__14[[#This Row],[Clothing]:[Personal care and effects]])</f>
        <v>140.22500000000002</v>
      </c>
      <c r="Z202">
        <v>139.69999999999999</v>
      </c>
      <c r="AA202" s="16" t="s">
        <v>110</v>
      </c>
      <c r="AB202">
        <v>138.6</v>
      </c>
      <c r="AC202" s="1">
        <f>AVERAGE(All_India_Index_Upto_April23__14[[#This Row],[Housing]:[Household goods and services]])</f>
        <v>138.6</v>
      </c>
      <c r="AD202">
        <v>137</v>
      </c>
      <c r="AE202">
        <v>133.1</v>
      </c>
      <c r="AF202">
        <f>AVERAGE(All_India_Index_Upto_April23__14[[#This Row],[Health]:[Recreation and amusement]])</f>
        <v>135.05000000000001</v>
      </c>
      <c r="AG202">
        <v>123.6</v>
      </c>
      <c r="AH202">
        <v>144.69999999999999</v>
      </c>
      <c r="AI202">
        <v>133.19999999999999</v>
      </c>
      <c r="AJ202">
        <v>139.80000000000001</v>
      </c>
    </row>
    <row r="203" spans="1:36" x14ac:dyDescent="0.25">
      <c r="A203" s="1" t="s">
        <v>30</v>
      </c>
      <c r="B203">
        <v>2018</v>
      </c>
      <c r="C203" s="1" t="s">
        <v>46</v>
      </c>
      <c r="D203" s="1">
        <f>VLOOKUP(All_India_Index_Upto_April23__14[[#This Row],[Month]],'Data cleaning'!$B$1:$C$13,2,FALSE)</f>
        <v>8</v>
      </c>
      <c r="E203" s="1" t="str">
        <f>All_India_Index_Upto_April23__14[[#This Row],[Year]]&amp;All_India_Index_Upto_April23__14[[#This Row],[month '#]]&amp;All_India_Index_Upto_April23__14[[#This Row],[Sector]]</f>
        <v>20188Rural</v>
      </c>
      <c r="F203">
        <v>139.19999999999999</v>
      </c>
      <c r="G203">
        <v>148.80000000000001</v>
      </c>
      <c r="H203">
        <v>139.1</v>
      </c>
      <c r="I203">
        <v>143.5</v>
      </c>
      <c r="J203">
        <v>125</v>
      </c>
      <c r="K203">
        <v>154.4</v>
      </c>
      <c r="L203">
        <v>156.30000000000001</v>
      </c>
      <c r="M203">
        <v>126.8</v>
      </c>
      <c r="N203">
        <v>115.4</v>
      </c>
      <c r="O203">
        <v>138.6</v>
      </c>
      <c r="P203">
        <v>133.80000000000001</v>
      </c>
      <c r="Q203">
        <v>155.19999999999999</v>
      </c>
      <c r="R203">
        <v>142.69999999999999</v>
      </c>
      <c r="S203">
        <f>AVERAGE(All_India_Index_Upto_April23__14[[#This Row],[Cereals and products]:[Food and beverages]])</f>
        <v>139.90769230769232</v>
      </c>
      <c r="T203">
        <v>156.4</v>
      </c>
      <c r="U203">
        <v>152.1</v>
      </c>
      <c r="V203">
        <v>145.80000000000001</v>
      </c>
      <c r="W203">
        <v>151.30000000000001</v>
      </c>
      <c r="X203">
        <v>131.30000000000001</v>
      </c>
      <c r="Y203">
        <f>AVERAGE(All_India_Index_Upto_April23__14[[#This Row],[Clothing]:[Personal care and effects]])</f>
        <v>145.125</v>
      </c>
      <c r="Z203">
        <v>147.69999999999999</v>
      </c>
      <c r="AA203" s="16" t="s">
        <v>32</v>
      </c>
      <c r="AB203">
        <v>143.80000000000001</v>
      </c>
      <c r="AC203" s="1">
        <f>AVERAGE(All_India_Index_Upto_April23__14[[#This Row],[Housing]:[Household goods and services]])</f>
        <v>143.80000000000001</v>
      </c>
      <c r="AD203">
        <v>139.4</v>
      </c>
      <c r="AE203">
        <v>138.6</v>
      </c>
      <c r="AF203">
        <f>AVERAGE(All_India_Index_Upto_April23__14[[#This Row],[Health]:[Recreation and amusement]])</f>
        <v>139</v>
      </c>
      <c r="AG203">
        <v>128.30000000000001</v>
      </c>
      <c r="AH203">
        <v>146.9</v>
      </c>
      <c r="AI203">
        <v>136.6</v>
      </c>
      <c r="AJ203">
        <v>142.5</v>
      </c>
    </row>
    <row r="204" spans="1:36" x14ac:dyDescent="0.25">
      <c r="A204" s="1" t="s">
        <v>33</v>
      </c>
      <c r="B204">
        <v>2018</v>
      </c>
      <c r="C204" s="1" t="s">
        <v>46</v>
      </c>
      <c r="D204" s="1">
        <f>VLOOKUP(All_India_Index_Upto_April23__14[[#This Row],[Month]],'Data cleaning'!$B$1:$C$13,2,FALSE)</f>
        <v>8</v>
      </c>
      <c r="E204" s="1" t="str">
        <f>All_India_Index_Upto_April23__14[[#This Row],[Year]]&amp;All_India_Index_Upto_April23__14[[#This Row],[month '#]]&amp;All_India_Index_Upto_April23__14[[#This Row],[Sector]]</f>
        <v>20188Urban</v>
      </c>
      <c r="F204">
        <v>136.5</v>
      </c>
      <c r="G204">
        <v>146.4</v>
      </c>
      <c r="H204">
        <v>136.6</v>
      </c>
      <c r="I204">
        <v>141.19999999999999</v>
      </c>
      <c r="J204">
        <v>117.4</v>
      </c>
      <c r="K204">
        <v>146.30000000000001</v>
      </c>
      <c r="L204">
        <v>157.30000000000001</v>
      </c>
      <c r="M204">
        <v>113.6</v>
      </c>
      <c r="N204">
        <v>113.3</v>
      </c>
      <c r="O204">
        <v>141.1</v>
      </c>
      <c r="P204">
        <v>127.4</v>
      </c>
      <c r="Q204">
        <v>150.4</v>
      </c>
      <c r="R204">
        <v>140.1</v>
      </c>
      <c r="S204">
        <f>AVERAGE(All_India_Index_Upto_April23__14[[#This Row],[Cereals and products]:[Food and beverages]])</f>
        <v>135.96923076923076</v>
      </c>
      <c r="T204">
        <v>162.1</v>
      </c>
      <c r="U204">
        <v>140</v>
      </c>
      <c r="V204">
        <v>129</v>
      </c>
      <c r="W204">
        <v>138.30000000000001</v>
      </c>
      <c r="X204">
        <v>128.30000000000001</v>
      </c>
      <c r="Y204">
        <f>AVERAGE(All_India_Index_Upto_April23__14[[#This Row],[Clothing]:[Personal care and effects]])</f>
        <v>133.9</v>
      </c>
      <c r="Z204">
        <v>129.80000000000001</v>
      </c>
      <c r="AA204" s="16" t="s">
        <v>111</v>
      </c>
      <c r="AB204">
        <v>134.4</v>
      </c>
      <c r="AC204" s="1">
        <f>AVERAGE(All_India_Index_Upto_April23__14[[#This Row],[Housing]:[Household goods and services]])</f>
        <v>134.4</v>
      </c>
      <c r="AD204">
        <v>134.9</v>
      </c>
      <c r="AE204">
        <v>129.80000000000001</v>
      </c>
      <c r="AF204">
        <f>AVERAGE(All_India_Index_Upto_April23__14[[#This Row],[Health]:[Recreation and amusement]])</f>
        <v>132.35000000000002</v>
      </c>
      <c r="AG204">
        <v>120.7</v>
      </c>
      <c r="AH204">
        <v>145.30000000000001</v>
      </c>
      <c r="AI204">
        <v>131</v>
      </c>
      <c r="AJ204">
        <v>138</v>
      </c>
    </row>
    <row r="205" spans="1:36" x14ac:dyDescent="0.25">
      <c r="A205" s="1" t="s">
        <v>35</v>
      </c>
      <c r="B205">
        <v>2018</v>
      </c>
      <c r="C205" s="1" t="s">
        <v>46</v>
      </c>
      <c r="D205" s="1">
        <f>VLOOKUP(All_India_Index_Upto_April23__14[[#This Row],[Month]],'Data cleaning'!$B$1:$C$13,2,FALSE)</f>
        <v>8</v>
      </c>
      <c r="E205" s="1" t="str">
        <f>All_India_Index_Upto_April23__14[[#This Row],[Year]]&amp;All_India_Index_Upto_April23__14[[#This Row],[month '#]]&amp;All_India_Index_Upto_April23__14[[#This Row],[Sector]]</f>
        <v>20188Rural+Urban</v>
      </c>
      <c r="F205">
        <v>138.30000000000001</v>
      </c>
      <c r="G205">
        <v>148</v>
      </c>
      <c r="H205">
        <v>138.1</v>
      </c>
      <c r="I205">
        <v>142.6</v>
      </c>
      <c r="J205">
        <v>122.2</v>
      </c>
      <c r="K205">
        <v>150.6</v>
      </c>
      <c r="L205">
        <v>156.6</v>
      </c>
      <c r="M205">
        <v>122.4</v>
      </c>
      <c r="N205">
        <v>114.7</v>
      </c>
      <c r="O205">
        <v>139.4</v>
      </c>
      <c r="P205">
        <v>131.1</v>
      </c>
      <c r="Q205">
        <v>153</v>
      </c>
      <c r="R205">
        <v>141.69999999999999</v>
      </c>
      <c r="S205">
        <f>AVERAGE(All_India_Index_Upto_April23__14[[#This Row],[Cereals and products]:[Food and beverages]])</f>
        <v>138.36153846153849</v>
      </c>
      <c r="T205">
        <v>157.9</v>
      </c>
      <c r="U205">
        <v>147.30000000000001</v>
      </c>
      <c r="V205">
        <v>138.80000000000001</v>
      </c>
      <c r="W205">
        <v>146.1</v>
      </c>
      <c r="X205">
        <v>130.1</v>
      </c>
      <c r="Y205">
        <f>AVERAGE(All_India_Index_Upto_April23__14[[#This Row],[Clothing]:[Personal care and effects]])</f>
        <v>140.57500000000002</v>
      </c>
      <c r="Z205">
        <v>140.9</v>
      </c>
      <c r="AA205" s="16" t="s">
        <v>111</v>
      </c>
      <c r="AB205">
        <v>139.4</v>
      </c>
      <c r="AC205" s="1">
        <f>AVERAGE(All_India_Index_Upto_April23__14[[#This Row],[Housing]:[Household goods and services]])</f>
        <v>139.4</v>
      </c>
      <c r="AD205">
        <v>137.69999999999999</v>
      </c>
      <c r="AE205">
        <v>133.6</v>
      </c>
      <c r="AF205">
        <f>AVERAGE(All_India_Index_Upto_April23__14[[#This Row],[Health]:[Recreation and amusement]])</f>
        <v>135.64999999999998</v>
      </c>
      <c r="AG205">
        <v>124.3</v>
      </c>
      <c r="AH205">
        <v>146</v>
      </c>
      <c r="AI205">
        <v>133.9</v>
      </c>
      <c r="AJ205">
        <v>140.4</v>
      </c>
    </row>
    <row r="206" spans="1:36" x14ac:dyDescent="0.25">
      <c r="A206" s="1" t="s">
        <v>30</v>
      </c>
      <c r="B206">
        <v>2018</v>
      </c>
      <c r="C206" s="1" t="s">
        <v>48</v>
      </c>
      <c r="D206" s="1">
        <f>VLOOKUP(All_India_Index_Upto_April23__14[[#This Row],[Month]],'Data cleaning'!$B$1:$C$13,2,FALSE)</f>
        <v>9</v>
      </c>
      <c r="E206" s="1" t="str">
        <f>All_India_Index_Upto_April23__14[[#This Row],[Year]]&amp;All_India_Index_Upto_April23__14[[#This Row],[month '#]]&amp;All_India_Index_Upto_April23__14[[#This Row],[Sector]]</f>
        <v>20189Rural</v>
      </c>
      <c r="F206">
        <v>139.4</v>
      </c>
      <c r="G206">
        <v>147.19999999999999</v>
      </c>
      <c r="H206">
        <v>136.6</v>
      </c>
      <c r="I206">
        <v>143.69999999999999</v>
      </c>
      <c r="J206">
        <v>124.6</v>
      </c>
      <c r="K206">
        <v>150.1</v>
      </c>
      <c r="L206">
        <v>149.4</v>
      </c>
      <c r="M206">
        <v>125.4</v>
      </c>
      <c r="N206">
        <v>114.4</v>
      </c>
      <c r="O206">
        <v>138.69999999999999</v>
      </c>
      <c r="P206">
        <v>133.1</v>
      </c>
      <c r="Q206">
        <v>155.9</v>
      </c>
      <c r="R206">
        <v>141.30000000000001</v>
      </c>
      <c r="S206">
        <f>AVERAGE(All_India_Index_Upto_April23__14[[#This Row],[Cereals and products]:[Food and beverages]])</f>
        <v>138.44615384615386</v>
      </c>
      <c r="T206">
        <v>157.69999999999999</v>
      </c>
      <c r="U206">
        <v>152.1</v>
      </c>
      <c r="V206">
        <v>146.1</v>
      </c>
      <c r="W206">
        <v>151.30000000000001</v>
      </c>
      <c r="X206">
        <v>132</v>
      </c>
      <c r="Y206">
        <f>AVERAGE(All_India_Index_Upto_April23__14[[#This Row],[Clothing]:[Personal care and effects]])</f>
        <v>145.375</v>
      </c>
      <c r="Z206">
        <v>149</v>
      </c>
      <c r="AA206" s="16" t="s">
        <v>32</v>
      </c>
      <c r="AB206">
        <v>144</v>
      </c>
      <c r="AC206" s="1">
        <f>AVERAGE(All_India_Index_Upto_April23__14[[#This Row],[Housing]:[Household goods and services]])</f>
        <v>144</v>
      </c>
      <c r="AD206">
        <v>140</v>
      </c>
      <c r="AE206">
        <v>140</v>
      </c>
      <c r="AF206">
        <f>AVERAGE(All_India_Index_Upto_April23__14[[#This Row],[Health]:[Recreation and amusement]])</f>
        <v>140</v>
      </c>
      <c r="AG206">
        <v>129.9</v>
      </c>
      <c r="AH206">
        <v>147.6</v>
      </c>
      <c r="AI206">
        <v>137.4</v>
      </c>
      <c r="AJ206">
        <v>142.1</v>
      </c>
    </row>
    <row r="207" spans="1:36" x14ac:dyDescent="0.25">
      <c r="A207" s="1" t="s">
        <v>33</v>
      </c>
      <c r="B207">
        <v>2018</v>
      </c>
      <c r="C207" s="1" t="s">
        <v>48</v>
      </c>
      <c r="D207" s="1">
        <f>VLOOKUP(All_India_Index_Upto_April23__14[[#This Row],[Month]],'Data cleaning'!$B$1:$C$13,2,FALSE)</f>
        <v>9</v>
      </c>
      <c r="E207" s="1" t="str">
        <f>All_India_Index_Upto_April23__14[[#This Row],[Year]]&amp;All_India_Index_Upto_April23__14[[#This Row],[month '#]]&amp;All_India_Index_Upto_April23__14[[#This Row],[Sector]]</f>
        <v>20189Urban</v>
      </c>
      <c r="F207">
        <v>137</v>
      </c>
      <c r="G207">
        <v>143.1</v>
      </c>
      <c r="H207">
        <v>132.80000000000001</v>
      </c>
      <c r="I207">
        <v>141.5</v>
      </c>
      <c r="J207">
        <v>117.8</v>
      </c>
      <c r="K207">
        <v>140</v>
      </c>
      <c r="L207">
        <v>151.30000000000001</v>
      </c>
      <c r="M207">
        <v>113.5</v>
      </c>
      <c r="N207">
        <v>112.3</v>
      </c>
      <c r="O207">
        <v>141.19999999999999</v>
      </c>
      <c r="P207">
        <v>127.7</v>
      </c>
      <c r="Q207">
        <v>151.30000000000001</v>
      </c>
      <c r="R207">
        <v>138.9</v>
      </c>
      <c r="S207">
        <f>AVERAGE(All_India_Index_Upto_April23__14[[#This Row],[Cereals and products]:[Food and beverages]])</f>
        <v>134.49230769230769</v>
      </c>
      <c r="T207">
        <v>163.30000000000001</v>
      </c>
      <c r="U207">
        <v>140.80000000000001</v>
      </c>
      <c r="V207">
        <v>129.30000000000001</v>
      </c>
      <c r="W207">
        <v>139.1</v>
      </c>
      <c r="X207">
        <v>129.30000000000001</v>
      </c>
      <c r="Y207">
        <f>AVERAGE(All_India_Index_Upto_April23__14[[#This Row],[Clothing]:[Personal care and effects]])</f>
        <v>134.625</v>
      </c>
      <c r="Z207">
        <v>131.19999999999999</v>
      </c>
      <c r="AA207" s="16" t="s">
        <v>112</v>
      </c>
      <c r="AB207">
        <v>134.9</v>
      </c>
      <c r="AC207" s="1">
        <f>AVERAGE(All_India_Index_Upto_April23__14[[#This Row],[Housing]:[Household goods and services]])</f>
        <v>134.9</v>
      </c>
      <c r="AD207">
        <v>135.69999999999999</v>
      </c>
      <c r="AE207">
        <v>130.19999999999999</v>
      </c>
      <c r="AF207">
        <f>AVERAGE(All_India_Index_Upto_April23__14[[#This Row],[Health]:[Recreation and amusement]])</f>
        <v>132.94999999999999</v>
      </c>
      <c r="AG207">
        <v>122.5</v>
      </c>
      <c r="AH207">
        <v>145.19999999999999</v>
      </c>
      <c r="AI207">
        <v>131.9</v>
      </c>
      <c r="AJ207">
        <v>138.1</v>
      </c>
    </row>
    <row r="208" spans="1:36" x14ac:dyDescent="0.25">
      <c r="A208" s="1" t="s">
        <v>35</v>
      </c>
      <c r="B208">
        <v>2018</v>
      </c>
      <c r="C208" s="1" t="s">
        <v>48</v>
      </c>
      <c r="D208" s="1">
        <f>VLOOKUP(All_India_Index_Upto_April23__14[[#This Row],[Month]],'Data cleaning'!$B$1:$C$13,2,FALSE)</f>
        <v>9</v>
      </c>
      <c r="E208" s="1" t="str">
        <f>All_India_Index_Upto_April23__14[[#This Row],[Year]]&amp;All_India_Index_Upto_April23__14[[#This Row],[month '#]]&amp;All_India_Index_Upto_April23__14[[#This Row],[Sector]]</f>
        <v>20189Rural+Urban</v>
      </c>
      <c r="F208">
        <v>138.6</v>
      </c>
      <c r="G208">
        <v>145.80000000000001</v>
      </c>
      <c r="H208">
        <v>135.1</v>
      </c>
      <c r="I208">
        <v>142.9</v>
      </c>
      <c r="J208">
        <v>122.1</v>
      </c>
      <c r="K208">
        <v>145.4</v>
      </c>
      <c r="L208">
        <v>150</v>
      </c>
      <c r="M208">
        <v>121.4</v>
      </c>
      <c r="N208">
        <v>113.7</v>
      </c>
      <c r="O208">
        <v>139.5</v>
      </c>
      <c r="P208">
        <v>130.80000000000001</v>
      </c>
      <c r="Q208">
        <v>153.80000000000001</v>
      </c>
      <c r="R208">
        <v>140.4</v>
      </c>
      <c r="S208">
        <f>AVERAGE(All_India_Index_Upto_April23__14[[#This Row],[Cereals and products]:[Food and beverages]])</f>
        <v>136.88461538461539</v>
      </c>
      <c r="T208">
        <v>159.19999999999999</v>
      </c>
      <c r="U208">
        <v>147.69999999999999</v>
      </c>
      <c r="V208">
        <v>139.1</v>
      </c>
      <c r="W208">
        <v>146.5</v>
      </c>
      <c r="X208">
        <v>130.9</v>
      </c>
      <c r="Y208">
        <f>AVERAGE(All_India_Index_Upto_April23__14[[#This Row],[Clothing]:[Personal care and effects]])</f>
        <v>141.04999999999998</v>
      </c>
      <c r="Z208">
        <v>142.30000000000001</v>
      </c>
      <c r="AA208" s="16" t="s">
        <v>112</v>
      </c>
      <c r="AB208">
        <v>139.69999999999999</v>
      </c>
      <c r="AC208" s="1">
        <f>AVERAGE(All_India_Index_Upto_April23__14[[#This Row],[Housing]:[Household goods and services]])</f>
        <v>139.69999999999999</v>
      </c>
      <c r="AD208">
        <v>138.4</v>
      </c>
      <c r="AE208">
        <v>134.5</v>
      </c>
      <c r="AF208">
        <f>AVERAGE(All_India_Index_Upto_April23__14[[#This Row],[Health]:[Recreation and amusement]])</f>
        <v>136.44999999999999</v>
      </c>
      <c r="AG208">
        <v>126</v>
      </c>
      <c r="AH208">
        <v>146.19999999999999</v>
      </c>
      <c r="AI208">
        <v>134.69999999999999</v>
      </c>
      <c r="AJ208">
        <v>140.19999999999999</v>
      </c>
    </row>
    <row r="209" spans="1:36" x14ac:dyDescent="0.25">
      <c r="A209" s="1" t="s">
        <v>30</v>
      </c>
      <c r="B209">
        <v>2018</v>
      </c>
      <c r="C209" s="1" t="s">
        <v>50</v>
      </c>
      <c r="D209" s="1">
        <f>VLOOKUP(All_India_Index_Upto_April23__14[[#This Row],[Month]],'Data cleaning'!$B$1:$C$13,2,FALSE)</f>
        <v>10</v>
      </c>
      <c r="E209" s="1" t="str">
        <f>All_India_Index_Upto_April23__14[[#This Row],[Year]]&amp;All_India_Index_Upto_April23__14[[#This Row],[month '#]]&amp;All_India_Index_Upto_April23__14[[#This Row],[Sector]]</f>
        <v>201810Rural</v>
      </c>
      <c r="F209">
        <v>139.30000000000001</v>
      </c>
      <c r="G209">
        <v>147.6</v>
      </c>
      <c r="H209">
        <v>134.6</v>
      </c>
      <c r="I209">
        <v>141.9</v>
      </c>
      <c r="J209">
        <v>123.5</v>
      </c>
      <c r="K209">
        <v>144.5</v>
      </c>
      <c r="L209">
        <v>147.6</v>
      </c>
      <c r="M209">
        <v>121.4</v>
      </c>
      <c r="N209">
        <v>112.3</v>
      </c>
      <c r="O209">
        <v>139.5</v>
      </c>
      <c r="P209">
        <v>134.6</v>
      </c>
      <c r="Q209">
        <v>155.19999999999999</v>
      </c>
      <c r="R209">
        <v>140.19999999999999</v>
      </c>
      <c r="S209">
        <f>AVERAGE(All_India_Index_Upto_April23__14[[#This Row],[Cereals and products]:[Food and beverages]])</f>
        <v>137.09230769230768</v>
      </c>
      <c r="T209">
        <v>159.6</v>
      </c>
      <c r="U209">
        <v>150.69999999999999</v>
      </c>
      <c r="V209">
        <v>144.5</v>
      </c>
      <c r="W209">
        <v>149.80000000000001</v>
      </c>
      <c r="X209">
        <v>134.4</v>
      </c>
      <c r="Y209">
        <f>AVERAGE(All_India_Index_Upto_April23__14[[#This Row],[Clothing]:[Personal care and effects]])</f>
        <v>144.85</v>
      </c>
      <c r="Z209">
        <v>149.69999999999999</v>
      </c>
      <c r="AA209" s="16" t="s">
        <v>32</v>
      </c>
      <c r="AB209">
        <v>147.5</v>
      </c>
      <c r="AC209" s="1">
        <f>AVERAGE(All_India_Index_Upto_April23__14[[#This Row],[Housing]:[Household goods and services]])</f>
        <v>147.5</v>
      </c>
      <c r="AD209">
        <v>144.80000000000001</v>
      </c>
      <c r="AE209">
        <v>140.1</v>
      </c>
      <c r="AF209">
        <f>AVERAGE(All_India_Index_Upto_April23__14[[#This Row],[Health]:[Recreation and amusement]])</f>
        <v>142.44999999999999</v>
      </c>
      <c r="AG209">
        <v>130.80000000000001</v>
      </c>
      <c r="AH209">
        <v>148</v>
      </c>
      <c r="AI209">
        <v>139.80000000000001</v>
      </c>
      <c r="AJ209">
        <v>142.19999999999999</v>
      </c>
    </row>
    <row r="210" spans="1:36" x14ac:dyDescent="0.25">
      <c r="A210" s="1" t="s">
        <v>33</v>
      </c>
      <c r="B210">
        <v>2018</v>
      </c>
      <c r="C210" s="1" t="s">
        <v>50</v>
      </c>
      <c r="D210" s="1">
        <f>VLOOKUP(All_India_Index_Upto_April23__14[[#This Row],[Month]],'Data cleaning'!$B$1:$C$13,2,FALSE)</f>
        <v>10</v>
      </c>
      <c r="E210" s="1" t="str">
        <f>All_India_Index_Upto_April23__14[[#This Row],[Year]]&amp;All_India_Index_Upto_April23__14[[#This Row],[month '#]]&amp;All_India_Index_Upto_April23__14[[#This Row],[Sector]]</f>
        <v>201810Urban</v>
      </c>
      <c r="F210">
        <v>137.6</v>
      </c>
      <c r="G210">
        <v>144.9</v>
      </c>
      <c r="H210">
        <v>133.5</v>
      </c>
      <c r="I210">
        <v>141.5</v>
      </c>
      <c r="J210">
        <v>118</v>
      </c>
      <c r="K210">
        <v>139.5</v>
      </c>
      <c r="L210">
        <v>153</v>
      </c>
      <c r="M210">
        <v>113.2</v>
      </c>
      <c r="N210">
        <v>112.8</v>
      </c>
      <c r="O210">
        <v>141.1</v>
      </c>
      <c r="P210">
        <v>127.6</v>
      </c>
      <c r="Q210">
        <v>152</v>
      </c>
      <c r="R210">
        <v>139.4</v>
      </c>
      <c r="S210">
        <f>AVERAGE(All_India_Index_Upto_April23__14[[#This Row],[Cereals and products]:[Food and beverages]])</f>
        <v>134.93076923076922</v>
      </c>
      <c r="T210">
        <v>164</v>
      </c>
      <c r="U210">
        <v>141.5</v>
      </c>
      <c r="V210">
        <v>129.80000000000001</v>
      </c>
      <c r="W210">
        <v>139.69999999999999</v>
      </c>
      <c r="X210">
        <v>130.4</v>
      </c>
      <c r="Y210">
        <f>AVERAGE(All_India_Index_Upto_April23__14[[#This Row],[Clothing]:[Personal care and effects]])</f>
        <v>135.35</v>
      </c>
      <c r="Z210">
        <v>133.4</v>
      </c>
      <c r="AA210" s="16" t="s">
        <v>113</v>
      </c>
      <c r="AB210">
        <v>135.1</v>
      </c>
      <c r="AC210" s="1">
        <f>AVERAGE(All_India_Index_Upto_April23__14[[#This Row],[Housing]:[Household goods and services]])</f>
        <v>135.1</v>
      </c>
      <c r="AD210">
        <v>136.19999999999999</v>
      </c>
      <c r="AE210">
        <v>130.69999999999999</v>
      </c>
      <c r="AF210">
        <f>AVERAGE(All_India_Index_Upto_April23__14[[#This Row],[Health]:[Recreation and amusement]])</f>
        <v>133.44999999999999</v>
      </c>
      <c r="AG210">
        <v>123.3</v>
      </c>
      <c r="AH210">
        <v>145.5</v>
      </c>
      <c r="AI210">
        <v>132.5</v>
      </c>
      <c r="AJ210">
        <v>138.9</v>
      </c>
    </row>
    <row r="211" spans="1:36" x14ac:dyDescent="0.25">
      <c r="A211" s="1" t="s">
        <v>35</v>
      </c>
      <c r="B211">
        <v>2018</v>
      </c>
      <c r="C211" s="1" t="s">
        <v>50</v>
      </c>
      <c r="D211" s="1">
        <f>VLOOKUP(All_India_Index_Upto_April23__14[[#This Row],[Month]],'Data cleaning'!$B$1:$C$13,2,FALSE)</f>
        <v>10</v>
      </c>
      <c r="E211" s="1" t="str">
        <f>All_India_Index_Upto_April23__14[[#This Row],[Year]]&amp;All_India_Index_Upto_April23__14[[#This Row],[month '#]]&amp;All_India_Index_Upto_April23__14[[#This Row],[Sector]]</f>
        <v>201810Rural+Urban</v>
      </c>
      <c r="F211">
        <v>137.4</v>
      </c>
      <c r="G211">
        <v>149.5</v>
      </c>
      <c r="H211">
        <v>137.30000000000001</v>
      </c>
      <c r="I211">
        <v>141.9</v>
      </c>
      <c r="J211">
        <v>121.1</v>
      </c>
      <c r="K211">
        <v>142.5</v>
      </c>
      <c r="L211">
        <v>146.69999999999999</v>
      </c>
      <c r="M211">
        <v>119.1</v>
      </c>
      <c r="N211">
        <v>111.9</v>
      </c>
      <c r="O211">
        <v>141</v>
      </c>
      <c r="P211">
        <v>133.6</v>
      </c>
      <c r="Q211">
        <v>154.5</v>
      </c>
      <c r="R211">
        <v>139.69999999999999</v>
      </c>
      <c r="S211">
        <f>AVERAGE(All_India_Index_Upto_April23__14[[#This Row],[Cereals and products]:[Food and beverages]])</f>
        <v>136.63076923076923</v>
      </c>
      <c r="T211">
        <v>162.6</v>
      </c>
      <c r="U211">
        <v>148</v>
      </c>
      <c r="V211">
        <v>139.19999999999999</v>
      </c>
      <c r="W211">
        <v>146.80000000000001</v>
      </c>
      <c r="X211">
        <v>132</v>
      </c>
      <c r="Y211">
        <f>AVERAGE(All_India_Index_Upto_April23__14[[#This Row],[Clothing]:[Personal care and effects]])</f>
        <v>141.5</v>
      </c>
      <c r="Z211">
        <v>145.30000000000001</v>
      </c>
      <c r="AA211" s="16" t="s">
        <v>114</v>
      </c>
      <c r="AB211">
        <v>142.19999999999999</v>
      </c>
      <c r="AC211" s="1">
        <f>AVERAGE(All_India_Index_Upto_April23__14[[#This Row],[Housing]:[Household goods and services]])</f>
        <v>142.19999999999999</v>
      </c>
      <c r="AD211">
        <v>142.1</v>
      </c>
      <c r="AE211">
        <v>136.5</v>
      </c>
      <c r="AF211">
        <f>AVERAGE(All_India_Index_Upto_April23__14[[#This Row],[Health]:[Recreation and amusement]])</f>
        <v>139.30000000000001</v>
      </c>
      <c r="AG211">
        <v>125.5</v>
      </c>
      <c r="AH211">
        <v>147.80000000000001</v>
      </c>
      <c r="AI211">
        <v>136.30000000000001</v>
      </c>
      <c r="AJ211">
        <v>140.80000000000001</v>
      </c>
    </row>
    <row r="212" spans="1:36" x14ac:dyDescent="0.25">
      <c r="A212" s="1" t="s">
        <v>30</v>
      </c>
      <c r="B212">
        <v>2018</v>
      </c>
      <c r="C212" s="1" t="s">
        <v>53</v>
      </c>
      <c r="D212" s="1">
        <f>VLOOKUP(All_India_Index_Upto_April23__14[[#This Row],[Month]],'Data cleaning'!$B$1:$C$13,2,FALSE)</f>
        <v>11</v>
      </c>
      <c r="E212" s="1" t="str">
        <f>All_India_Index_Upto_April23__14[[#This Row],[Year]]&amp;All_India_Index_Upto_April23__14[[#This Row],[month '#]]&amp;All_India_Index_Upto_April23__14[[#This Row],[Sector]]</f>
        <v>201811Rural</v>
      </c>
      <c r="F212">
        <v>137.1</v>
      </c>
      <c r="G212">
        <v>150.80000000000001</v>
      </c>
      <c r="H212">
        <v>136.69999999999999</v>
      </c>
      <c r="I212">
        <v>141.9</v>
      </c>
      <c r="J212">
        <v>122.8</v>
      </c>
      <c r="K212">
        <v>143.9</v>
      </c>
      <c r="L212">
        <v>147.5</v>
      </c>
      <c r="M212">
        <v>121</v>
      </c>
      <c r="N212">
        <v>111.6</v>
      </c>
      <c r="O212">
        <v>140.6</v>
      </c>
      <c r="P212">
        <v>137.5</v>
      </c>
      <c r="Q212">
        <v>156.1</v>
      </c>
      <c r="R212">
        <v>140</v>
      </c>
      <c r="S212">
        <f>AVERAGE(All_India_Index_Upto_April23__14[[#This Row],[Cereals and products]:[Food and beverages]])</f>
        <v>137.49999999999997</v>
      </c>
      <c r="T212">
        <v>161.9</v>
      </c>
      <c r="U212">
        <v>151.69999999999999</v>
      </c>
      <c r="V212">
        <v>145.5</v>
      </c>
      <c r="W212">
        <v>150.80000000000001</v>
      </c>
      <c r="X212">
        <v>133.1</v>
      </c>
      <c r="Y212">
        <f>AVERAGE(All_India_Index_Upto_April23__14[[#This Row],[Clothing]:[Personal care and effects]])</f>
        <v>145.27500000000001</v>
      </c>
      <c r="Z212">
        <v>150.30000000000001</v>
      </c>
      <c r="AA212" s="16" t="s">
        <v>32</v>
      </c>
      <c r="AB212">
        <v>148</v>
      </c>
      <c r="AC212" s="1">
        <f>AVERAGE(All_India_Index_Upto_April23__14[[#This Row],[Housing]:[Household goods and services]])</f>
        <v>148</v>
      </c>
      <c r="AD212">
        <v>145.4</v>
      </c>
      <c r="AE212">
        <v>143.1</v>
      </c>
      <c r="AF212">
        <f>AVERAGE(All_India_Index_Upto_April23__14[[#This Row],[Health]:[Recreation and amusement]])</f>
        <v>144.25</v>
      </c>
      <c r="AG212">
        <v>130.30000000000001</v>
      </c>
      <c r="AH212">
        <v>150.19999999999999</v>
      </c>
      <c r="AI212">
        <v>140.1</v>
      </c>
      <c r="AJ212">
        <v>142.4</v>
      </c>
    </row>
    <row r="213" spans="1:36" x14ac:dyDescent="0.25">
      <c r="A213" s="1" t="s">
        <v>33</v>
      </c>
      <c r="B213">
        <v>2018</v>
      </c>
      <c r="C213" s="1" t="s">
        <v>53</v>
      </c>
      <c r="D213" s="1">
        <f>VLOOKUP(All_India_Index_Upto_April23__14[[#This Row],[Month]],'Data cleaning'!$B$1:$C$13,2,FALSE)</f>
        <v>11</v>
      </c>
      <c r="E213" s="1" t="str">
        <f>All_India_Index_Upto_April23__14[[#This Row],[Year]]&amp;All_India_Index_Upto_April23__14[[#This Row],[month '#]]&amp;All_India_Index_Upto_April23__14[[#This Row],[Sector]]</f>
        <v>201811Urban</v>
      </c>
      <c r="F213">
        <v>138.1</v>
      </c>
      <c r="G213">
        <v>146.30000000000001</v>
      </c>
      <c r="H213">
        <v>137.80000000000001</v>
      </c>
      <c r="I213">
        <v>141.6</v>
      </c>
      <c r="J213">
        <v>118.1</v>
      </c>
      <c r="K213">
        <v>141.5</v>
      </c>
      <c r="L213">
        <v>145.19999999999999</v>
      </c>
      <c r="M213">
        <v>115.3</v>
      </c>
      <c r="N213">
        <v>112.5</v>
      </c>
      <c r="O213">
        <v>141.4</v>
      </c>
      <c r="P213">
        <v>128</v>
      </c>
      <c r="Q213">
        <v>152.6</v>
      </c>
      <c r="R213">
        <v>139.1</v>
      </c>
      <c r="S213">
        <f>AVERAGE(All_India_Index_Upto_April23__14[[#This Row],[Cereals and products]:[Food and beverages]])</f>
        <v>135.19230769230768</v>
      </c>
      <c r="T213">
        <v>164.4</v>
      </c>
      <c r="U213">
        <v>142.4</v>
      </c>
      <c r="V213">
        <v>130.19999999999999</v>
      </c>
      <c r="W213">
        <v>140.5</v>
      </c>
      <c r="X213">
        <v>130.5</v>
      </c>
      <c r="Y213">
        <f>AVERAGE(All_India_Index_Upto_April23__14[[#This Row],[Clothing]:[Personal care and effects]])</f>
        <v>135.9</v>
      </c>
      <c r="Z213">
        <v>136.69999999999999</v>
      </c>
      <c r="AA213" s="16" t="s">
        <v>114</v>
      </c>
      <c r="AB213">
        <v>135.80000000000001</v>
      </c>
      <c r="AC213" s="1">
        <f>AVERAGE(All_India_Index_Upto_April23__14[[#This Row],[Housing]:[Household goods and services]])</f>
        <v>135.80000000000001</v>
      </c>
      <c r="AD213">
        <v>136.80000000000001</v>
      </c>
      <c r="AE213">
        <v>131.30000000000001</v>
      </c>
      <c r="AF213">
        <f>AVERAGE(All_India_Index_Upto_April23__14[[#This Row],[Health]:[Recreation and amusement]])</f>
        <v>134.05000000000001</v>
      </c>
      <c r="AG213">
        <v>121.2</v>
      </c>
      <c r="AH213">
        <v>146.1</v>
      </c>
      <c r="AI213">
        <v>132.19999999999999</v>
      </c>
      <c r="AJ213">
        <v>139</v>
      </c>
    </row>
    <row r="214" spans="1:36" x14ac:dyDescent="0.25">
      <c r="A214" s="1" t="s">
        <v>35</v>
      </c>
      <c r="B214">
        <v>2018</v>
      </c>
      <c r="C214" s="1" t="s">
        <v>53</v>
      </c>
      <c r="D214" s="1">
        <f>VLOOKUP(All_India_Index_Upto_April23__14[[#This Row],[Month]],'Data cleaning'!$B$1:$C$13,2,FALSE)</f>
        <v>11</v>
      </c>
      <c r="E214" s="1" t="str">
        <f>All_India_Index_Upto_April23__14[[#This Row],[Year]]&amp;All_India_Index_Upto_April23__14[[#This Row],[month '#]]&amp;All_India_Index_Upto_April23__14[[#This Row],[Sector]]</f>
        <v>201811Rural+Urban</v>
      </c>
      <c r="F214">
        <v>137.4</v>
      </c>
      <c r="G214">
        <v>149.19999999999999</v>
      </c>
      <c r="H214">
        <v>137.1</v>
      </c>
      <c r="I214">
        <v>141.80000000000001</v>
      </c>
      <c r="J214">
        <v>121.1</v>
      </c>
      <c r="K214">
        <v>142.80000000000001</v>
      </c>
      <c r="L214">
        <v>146.69999999999999</v>
      </c>
      <c r="M214">
        <v>119.1</v>
      </c>
      <c r="N214">
        <v>111.9</v>
      </c>
      <c r="O214">
        <v>140.9</v>
      </c>
      <c r="P214">
        <v>133.5</v>
      </c>
      <c r="Q214">
        <v>154.5</v>
      </c>
      <c r="R214">
        <v>139.69999999999999</v>
      </c>
      <c r="S214">
        <f>AVERAGE(All_India_Index_Upto_April23__14[[#This Row],[Cereals and products]:[Food and beverages]])</f>
        <v>136.59230769230771</v>
      </c>
      <c r="T214">
        <v>162.6</v>
      </c>
      <c r="U214">
        <v>148</v>
      </c>
      <c r="V214">
        <v>139.1</v>
      </c>
      <c r="W214">
        <v>146.69999999999999</v>
      </c>
      <c r="X214">
        <v>132</v>
      </c>
      <c r="Y214">
        <f>AVERAGE(All_India_Index_Upto_April23__14[[#This Row],[Clothing]:[Personal care and effects]])</f>
        <v>141.44999999999999</v>
      </c>
      <c r="Z214">
        <v>145.1</v>
      </c>
      <c r="AA214" s="16" t="s">
        <v>114</v>
      </c>
      <c r="AB214">
        <v>142.19999999999999</v>
      </c>
      <c r="AC214" s="1">
        <f>AVERAGE(All_India_Index_Upto_April23__14[[#This Row],[Housing]:[Household goods and services]])</f>
        <v>142.19999999999999</v>
      </c>
      <c r="AD214">
        <v>142.1</v>
      </c>
      <c r="AE214">
        <v>136.5</v>
      </c>
      <c r="AF214">
        <f>AVERAGE(All_India_Index_Upto_April23__14[[#This Row],[Health]:[Recreation and amusement]])</f>
        <v>139.30000000000001</v>
      </c>
      <c r="AG214">
        <v>125.5</v>
      </c>
      <c r="AH214">
        <v>147.80000000000001</v>
      </c>
      <c r="AI214">
        <v>136.30000000000001</v>
      </c>
      <c r="AJ214">
        <v>140.80000000000001</v>
      </c>
    </row>
    <row r="215" spans="1:36" x14ac:dyDescent="0.25">
      <c r="A215" s="1" t="s">
        <v>30</v>
      </c>
      <c r="B215">
        <v>2018</v>
      </c>
      <c r="C215" s="1" t="s">
        <v>55</v>
      </c>
      <c r="D215" s="1">
        <f>VLOOKUP(All_India_Index_Upto_April23__14[[#This Row],[Month]],'Data cleaning'!$B$1:$C$13,2,FALSE)</f>
        <v>12</v>
      </c>
      <c r="E215" s="1" t="str">
        <f>All_India_Index_Upto_April23__14[[#This Row],[Year]]&amp;All_India_Index_Upto_April23__14[[#This Row],[month '#]]&amp;All_India_Index_Upto_April23__14[[#This Row],[Sector]]</f>
        <v>201812Rural</v>
      </c>
      <c r="F215">
        <v>137.1</v>
      </c>
      <c r="G215">
        <v>151.9</v>
      </c>
      <c r="H215">
        <v>137.4</v>
      </c>
      <c r="I215">
        <v>142.4</v>
      </c>
      <c r="J215">
        <v>124.2</v>
      </c>
      <c r="K215">
        <v>140.19999999999999</v>
      </c>
      <c r="L215">
        <v>136.6</v>
      </c>
      <c r="M215">
        <v>120.9</v>
      </c>
      <c r="N215">
        <v>109.9</v>
      </c>
      <c r="O215">
        <v>140.19999999999999</v>
      </c>
      <c r="P215">
        <v>137.80000000000001</v>
      </c>
      <c r="Q215">
        <v>156</v>
      </c>
      <c r="R215">
        <v>138.5</v>
      </c>
      <c r="S215">
        <f>AVERAGE(All_India_Index_Upto_April23__14[[#This Row],[Cereals and products]:[Food and beverages]])</f>
        <v>136.3923076923077</v>
      </c>
      <c r="T215">
        <v>162.4</v>
      </c>
      <c r="U215">
        <v>151.6</v>
      </c>
      <c r="V215">
        <v>145.9</v>
      </c>
      <c r="W215">
        <v>150.80000000000001</v>
      </c>
      <c r="X215">
        <v>133.19999999999999</v>
      </c>
      <c r="Y215">
        <f>AVERAGE(All_India_Index_Upto_April23__14[[#This Row],[Clothing]:[Personal care and effects]])</f>
        <v>145.375</v>
      </c>
      <c r="Z215">
        <v>149</v>
      </c>
      <c r="AA215" s="16" t="s">
        <v>32</v>
      </c>
      <c r="AB215">
        <v>149.5</v>
      </c>
      <c r="AC215" s="1">
        <f>AVERAGE(All_India_Index_Upto_April23__14[[#This Row],[Housing]:[Household goods and services]])</f>
        <v>149.5</v>
      </c>
      <c r="AD215">
        <v>149.6</v>
      </c>
      <c r="AE215">
        <v>143.30000000000001</v>
      </c>
      <c r="AF215">
        <f>AVERAGE(All_India_Index_Upto_April23__14[[#This Row],[Health]:[Recreation and amusement]])</f>
        <v>146.44999999999999</v>
      </c>
      <c r="AG215">
        <v>128.9</v>
      </c>
      <c r="AH215">
        <v>155.1</v>
      </c>
      <c r="AI215">
        <v>141.6</v>
      </c>
      <c r="AJ215">
        <v>141.9</v>
      </c>
    </row>
    <row r="216" spans="1:36" x14ac:dyDescent="0.25">
      <c r="A216" s="1" t="s">
        <v>33</v>
      </c>
      <c r="B216">
        <v>2018</v>
      </c>
      <c r="C216" s="1" t="s">
        <v>55</v>
      </c>
      <c r="D216" s="1">
        <f>VLOOKUP(All_India_Index_Upto_April23__14[[#This Row],[Month]],'Data cleaning'!$B$1:$C$13,2,FALSE)</f>
        <v>12</v>
      </c>
      <c r="E216" s="1" t="str">
        <f>All_India_Index_Upto_April23__14[[#This Row],[Year]]&amp;All_India_Index_Upto_April23__14[[#This Row],[month '#]]&amp;All_India_Index_Upto_April23__14[[#This Row],[Sector]]</f>
        <v>201812Urban</v>
      </c>
      <c r="F216">
        <v>138.5</v>
      </c>
      <c r="G216">
        <v>147.80000000000001</v>
      </c>
      <c r="H216">
        <v>141.1</v>
      </c>
      <c r="I216">
        <v>141.6</v>
      </c>
      <c r="J216">
        <v>118.1</v>
      </c>
      <c r="K216">
        <v>138.5</v>
      </c>
      <c r="L216">
        <v>132.4</v>
      </c>
      <c r="M216">
        <v>117.5</v>
      </c>
      <c r="N216">
        <v>111</v>
      </c>
      <c r="O216">
        <v>141.5</v>
      </c>
      <c r="P216">
        <v>128.1</v>
      </c>
      <c r="Q216">
        <v>152.9</v>
      </c>
      <c r="R216">
        <v>137.6</v>
      </c>
      <c r="S216">
        <f>AVERAGE(All_India_Index_Upto_April23__14[[#This Row],[Cereals and products]:[Food and beverages]])</f>
        <v>134.35384615384615</v>
      </c>
      <c r="T216">
        <v>164.6</v>
      </c>
      <c r="U216">
        <v>142.69999999999999</v>
      </c>
      <c r="V216">
        <v>130.30000000000001</v>
      </c>
      <c r="W216">
        <v>140.80000000000001</v>
      </c>
      <c r="X216">
        <v>130.80000000000001</v>
      </c>
      <c r="Y216">
        <f>AVERAGE(All_India_Index_Upto_April23__14[[#This Row],[Clothing]:[Personal care and effects]])</f>
        <v>136.15</v>
      </c>
      <c r="Z216">
        <v>132.4</v>
      </c>
      <c r="AA216" s="16" t="s">
        <v>115</v>
      </c>
      <c r="AB216">
        <v>136.19999999999999</v>
      </c>
      <c r="AC216" s="1">
        <f>AVERAGE(All_India_Index_Upto_April23__14[[#This Row],[Housing]:[Household goods and services]])</f>
        <v>136.19999999999999</v>
      </c>
      <c r="AD216">
        <v>137.30000000000001</v>
      </c>
      <c r="AE216">
        <v>131.69999999999999</v>
      </c>
      <c r="AF216">
        <f>AVERAGE(All_India_Index_Upto_April23__14[[#This Row],[Health]:[Recreation and amusement]])</f>
        <v>134.5</v>
      </c>
      <c r="AG216">
        <v>118.8</v>
      </c>
      <c r="AH216">
        <v>146.5</v>
      </c>
      <c r="AI216">
        <v>131.69999999999999</v>
      </c>
      <c r="AJ216">
        <v>138</v>
      </c>
    </row>
    <row r="217" spans="1:36" x14ac:dyDescent="0.25">
      <c r="A217" s="1" t="s">
        <v>35</v>
      </c>
      <c r="B217">
        <v>2018</v>
      </c>
      <c r="C217" s="1" t="s">
        <v>55</v>
      </c>
      <c r="D217" s="1">
        <f>VLOOKUP(All_India_Index_Upto_April23__14[[#This Row],[Month]],'Data cleaning'!$B$1:$C$13,2,FALSE)</f>
        <v>12</v>
      </c>
      <c r="E217" s="1" t="str">
        <f>All_India_Index_Upto_April23__14[[#This Row],[Year]]&amp;All_India_Index_Upto_April23__14[[#This Row],[month '#]]&amp;All_India_Index_Upto_April23__14[[#This Row],[Sector]]</f>
        <v>201812Rural+Urban</v>
      </c>
      <c r="F217">
        <v>137.5</v>
      </c>
      <c r="G217">
        <v>150.5</v>
      </c>
      <c r="H217">
        <v>138.80000000000001</v>
      </c>
      <c r="I217">
        <v>142.1</v>
      </c>
      <c r="J217">
        <v>122</v>
      </c>
      <c r="K217">
        <v>139.4</v>
      </c>
      <c r="L217">
        <v>135.19999999999999</v>
      </c>
      <c r="M217">
        <v>119.8</v>
      </c>
      <c r="N217">
        <v>110.3</v>
      </c>
      <c r="O217">
        <v>140.6</v>
      </c>
      <c r="P217">
        <v>133.80000000000001</v>
      </c>
      <c r="Q217">
        <v>154.6</v>
      </c>
      <c r="R217">
        <v>138.19999999999999</v>
      </c>
      <c r="S217">
        <f>AVERAGE(All_India_Index_Upto_April23__14[[#This Row],[Cereals and products]:[Food and beverages]])</f>
        <v>135.59999999999997</v>
      </c>
      <c r="T217">
        <v>163</v>
      </c>
      <c r="U217">
        <v>148.1</v>
      </c>
      <c r="V217">
        <v>139.4</v>
      </c>
      <c r="W217">
        <v>146.80000000000001</v>
      </c>
      <c r="X217">
        <v>132.19999999999999</v>
      </c>
      <c r="Y217">
        <f>AVERAGE(All_India_Index_Upto_April23__14[[#This Row],[Clothing]:[Personal care and effects]])</f>
        <v>141.625</v>
      </c>
      <c r="Z217">
        <v>142.69999999999999</v>
      </c>
      <c r="AA217" s="16" t="s">
        <v>115</v>
      </c>
      <c r="AB217">
        <v>143.19999999999999</v>
      </c>
      <c r="AC217" s="1">
        <f>AVERAGE(All_India_Index_Upto_April23__14[[#This Row],[Housing]:[Household goods and services]])</f>
        <v>143.19999999999999</v>
      </c>
      <c r="AD217">
        <v>144.9</v>
      </c>
      <c r="AE217">
        <v>136.80000000000001</v>
      </c>
      <c r="AF217">
        <f>AVERAGE(All_India_Index_Upto_April23__14[[#This Row],[Health]:[Recreation and amusement]])</f>
        <v>140.85000000000002</v>
      </c>
      <c r="AG217">
        <v>123.6</v>
      </c>
      <c r="AH217">
        <v>150.1</v>
      </c>
      <c r="AI217">
        <v>136.80000000000001</v>
      </c>
      <c r="AJ217">
        <v>140.1</v>
      </c>
    </row>
    <row r="218" spans="1:36" x14ac:dyDescent="0.25">
      <c r="A218" s="1" t="s">
        <v>30</v>
      </c>
      <c r="B218">
        <v>2019</v>
      </c>
      <c r="C218" s="1" t="s">
        <v>31</v>
      </c>
      <c r="D218" s="1">
        <f>VLOOKUP(All_India_Index_Upto_April23__14[[#This Row],[Month]],'Data cleaning'!$B$1:$C$13,2,FALSE)</f>
        <v>1</v>
      </c>
      <c r="E218" s="1" t="str">
        <f>All_India_Index_Upto_April23__14[[#This Row],[Year]]&amp;All_India_Index_Upto_April23__14[[#This Row],[month '#]]&amp;All_India_Index_Upto_April23__14[[#This Row],[Sector]]</f>
        <v>20191Rural</v>
      </c>
      <c r="F218">
        <v>136.6</v>
      </c>
      <c r="G218">
        <v>152.5</v>
      </c>
      <c r="H218">
        <v>138.19999999999999</v>
      </c>
      <c r="I218">
        <v>142.4</v>
      </c>
      <c r="J218">
        <v>123.9</v>
      </c>
      <c r="K218">
        <v>135.5</v>
      </c>
      <c r="L218">
        <v>131.69999999999999</v>
      </c>
      <c r="M218">
        <v>121.3</v>
      </c>
      <c r="N218">
        <v>108.4</v>
      </c>
      <c r="O218">
        <v>138.9</v>
      </c>
      <c r="P218">
        <v>137</v>
      </c>
      <c r="Q218">
        <v>155.80000000000001</v>
      </c>
      <c r="R218">
        <v>137.4</v>
      </c>
      <c r="S218">
        <f>AVERAGE(All_India_Index_Upto_April23__14[[#This Row],[Cereals and products]:[Food and beverages]])</f>
        <v>135.35384615384618</v>
      </c>
      <c r="T218">
        <v>162.69999999999999</v>
      </c>
      <c r="U218">
        <v>150.6</v>
      </c>
      <c r="V218">
        <v>145.1</v>
      </c>
      <c r="W218">
        <v>149.9</v>
      </c>
      <c r="X218">
        <v>133.5</v>
      </c>
      <c r="Y218">
        <f>AVERAGE(All_India_Index_Upto_April23__14[[#This Row],[Clothing]:[Personal care and effects]])</f>
        <v>144.77500000000001</v>
      </c>
      <c r="Z218">
        <v>146.19999999999999</v>
      </c>
      <c r="AA218" s="16" t="s">
        <v>32</v>
      </c>
      <c r="AB218">
        <v>150.1</v>
      </c>
      <c r="AC218" s="1">
        <f>AVERAGE(All_India_Index_Upto_April23__14[[#This Row],[Housing]:[Household goods and services]])</f>
        <v>150.1</v>
      </c>
      <c r="AD218">
        <v>149.6</v>
      </c>
      <c r="AE218">
        <v>142.9</v>
      </c>
      <c r="AF218">
        <f>AVERAGE(All_India_Index_Upto_April23__14[[#This Row],[Health]:[Recreation and amusement]])</f>
        <v>146.25</v>
      </c>
      <c r="AG218">
        <v>128.6</v>
      </c>
      <c r="AH218">
        <v>155.19999999999999</v>
      </c>
      <c r="AI218">
        <v>141.69999999999999</v>
      </c>
      <c r="AJ218">
        <v>141</v>
      </c>
    </row>
    <row r="219" spans="1:36" x14ac:dyDescent="0.25">
      <c r="A219" s="1" t="s">
        <v>33</v>
      </c>
      <c r="B219">
        <v>2019</v>
      </c>
      <c r="C219" s="1" t="s">
        <v>31</v>
      </c>
      <c r="D219" s="1">
        <f>VLOOKUP(All_India_Index_Upto_April23__14[[#This Row],[Month]],'Data cleaning'!$B$1:$C$13,2,FALSE)</f>
        <v>1</v>
      </c>
      <c r="E219" s="1" t="str">
        <f>All_India_Index_Upto_April23__14[[#This Row],[Year]]&amp;All_India_Index_Upto_April23__14[[#This Row],[month '#]]&amp;All_India_Index_Upto_April23__14[[#This Row],[Sector]]</f>
        <v>20191Urban</v>
      </c>
      <c r="F219">
        <v>138.30000000000001</v>
      </c>
      <c r="G219">
        <v>149.4</v>
      </c>
      <c r="H219">
        <v>143.5</v>
      </c>
      <c r="I219">
        <v>141.69999999999999</v>
      </c>
      <c r="J219">
        <v>118.1</v>
      </c>
      <c r="K219">
        <v>135.19999999999999</v>
      </c>
      <c r="L219">
        <v>130.5</v>
      </c>
      <c r="M219">
        <v>118.2</v>
      </c>
      <c r="N219">
        <v>110.4</v>
      </c>
      <c r="O219">
        <v>140.4</v>
      </c>
      <c r="P219">
        <v>128.1</v>
      </c>
      <c r="Q219">
        <v>153.19999999999999</v>
      </c>
      <c r="R219">
        <v>137.30000000000001</v>
      </c>
      <c r="S219">
        <f>AVERAGE(All_India_Index_Upto_April23__14[[#This Row],[Cereals and products]:[Food and beverages]])</f>
        <v>134.17692307692309</v>
      </c>
      <c r="T219">
        <v>164.7</v>
      </c>
      <c r="U219">
        <v>143</v>
      </c>
      <c r="V219">
        <v>130.4</v>
      </c>
      <c r="W219">
        <v>141.1</v>
      </c>
      <c r="X219">
        <v>131.69999999999999</v>
      </c>
      <c r="Y219">
        <f>AVERAGE(All_India_Index_Upto_April23__14[[#This Row],[Clothing]:[Personal care and effects]])</f>
        <v>136.55000000000001</v>
      </c>
      <c r="Z219">
        <v>128.6</v>
      </c>
      <c r="AA219" s="16" t="s">
        <v>116</v>
      </c>
      <c r="AB219">
        <v>136.30000000000001</v>
      </c>
      <c r="AC219" s="1">
        <f>AVERAGE(All_India_Index_Upto_April23__14[[#This Row],[Housing]:[Household goods and services]])</f>
        <v>136.30000000000001</v>
      </c>
      <c r="AD219">
        <v>137.80000000000001</v>
      </c>
      <c r="AE219">
        <v>131.9</v>
      </c>
      <c r="AF219">
        <f>AVERAGE(All_India_Index_Upto_April23__14[[#This Row],[Health]:[Recreation and amusement]])</f>
        <v>134.85000000000002</v>
      </c>
      <c r="AG219">
        <v>118.6</v>
      </c>
      <c r="AH219">
        <v>146.6</v>
      </c>
      <c r="AI219">
        <v>131.80000000000001</v>
      </c>
      <c r="AJ219">
        <v>138</v>
      </c>
    </row>
    <row r="220" spans="1:36" x14ac:dyDescent="0.25">
      <c r="A220" s="1" t="s">
        <v>35</v>
      </c>
      <c r="B220">
        <v>2019</v>
      </c>
      <c r="C220" s="1" t="s">
        <v>31</v>
      </c>
      <c r="D220" s="1">
        <f>VLOOKUP(All_India_Index_Upto_April23__14[[#This Row],[Month]],'Data cleaning'!$B$1:$C$13,2,FALSE)</f>
        <v>1</v>
      </c>
      <c r="E220" s="1" t="str">
        <f>All_India_Index_Upto_April23__14[[#This Row],[Year]]&amp;All_India_Index_Upto_April23__14[[#This Row],[month '#]]&amp;All_India_Index_Upto_April23__14[[#This Row],[Sector]]</f>
        <v>20191Rural+Urban</v>
      </c>
      <c r="F220">
        <v>137.1</v>
      </c>
      <c r="G220">
        <v>151.4</v>
      </c>
      <c r="H220">
        <v>140.19999999999999</v>
      </c>
      <c r="I220">
        <v>142.1</v>
      </c>
      <c r="J220">
        <v>121.8</v>
      </c>
      <c r="K220">
        <v>135.4</v>
      </c>
      <c r="L220">
        <v>131.30000000000001</v>
      </c>
      <c r="M220">
        <v>120.3</v>
      </c>
      <c r="N220">
        <v>109.1</v>
      </c>
      <c r="O220">
        <v>139.4</v>
      </c>
      <c r="P220">
        <v>133.30000000000001</v>
      </c>
      <c r="Q220">
        <v>154.6</v>
      </c>
      <c r="R220">
        <v>137.4</v>
      </c>
      <c r="S220">
        <f>AVERAGE(All_India_Index_Upto_April23__14[[#This Row],[Cereals and products]:[Food and beverages]])</f>
        <v>134.87692307692308</v>
      </c>
      <c r="T220">
        <v>163.19999999999999</v>
      </c>
      <c r="U220">
        <v>147.6</v>
      </c>
      <c r="V220">
        <v>139</v>
      </c>
      <c r="W220">
        <v>146.4</v>
      </c>
      <c r="X220">
        <v>132.80000000000001</v>
      </c>
      <c r="Y220">
        <f>AVERAGE(All_India_Index_Upto_April23__14[[#This Row],[Clothing]:[Personal care and effects]])</f>
        <v>141.44999999999999</v>
      </c>
      <c r="Z220">
        <v>139.5</v>
      </c>
      <c r="AA220" s="16" t="s">
        <v>116</v>
      </c>
      <c r="AB220">
        <v>143.6</v>
      </c>
      <c r="AC220" s="1">
        <f>AVERAGE(All_India_Index_Upto_April23__14[[#This Row],[Housing]:[Household goods and services]])</f>
        <v>143.6</v>
      </c>
      <c r="AD220">
        <v>145.1</v>
      </c>
      <c r="AE220">
        <v>136.69999999999999</v>
      </c>
      <c r="AF220">
        <f>AVERAGE(All_India_Index_Upto_April23__14[[#This Row],[Health]:[Recreation and amusement]])</f>
        <v>140.89999999999998</v>
      </c>
      <c r="AG220">
        <v>123.3</v>
      </c>
      <c r="AH220">
        <v>150.19999999999999</v>
      </c>
      <c r="AI220">
        <v>136.9</v>
      </c>
      <c r="AJ220">
        <v>139.6</v>
      </c>
    </row>
    <row r="221" spans="1:36" x14ac:dyDescent="0.25">
      <c r="A221" s="1" t="s">
        <v>30</v>
      </c>
      <c r="B221">
        <v>2019</v>
      </c>
      <c r="C221" s="1" t="s">
        <v>36</v>
      </c>
      <c r="D221" s="1">
        <f>VLOOKUP(All_India_Index_Upto_April23__14[[#This Row],[Month]],'Data cleaning'!$B$1:$C$13,2,FALSE)</f>
        <v>2</v>
      </c>
      <c r="E221" s="1" t="str">
        <f>All_India_Index_Upto_April23__14[[#This Row],[Year]]&amp;All_India_Index_Upto_April23__14[[#This Row],[month '#]]&amp;All_India_Index_Upto_April23__14[[#This Row],[Sector]]</f>
        <v>20192Rural</v>
      </c>
      <c r="F221">
        <v>136.80000000000001</v>
      </c>
      <c r="G221">
        <v>153</v>
      </c>
      <c r="H221">
        <v>139.1</v>
      </c>
      <c r="I221">
        <v>142.5</v>
      </c>
      <c r="J221">
        <v>124.1</v>
      </c>
      <c r="K221">
        <v>135.80000000000001</v>
      </c>
      <c r="L221">
        <v>128.69999999999999</v>
      </c>
      <c r="M221">
        <v>121.5</v>
      </c>
      <c r="N221">
        <v>108.3</v>
      </c>
      <c r="O221">
        <v>139.19999999999999</v>
      </c>
      <c r="P221">
        <v>137.4</v>
      </c>
      <c r="Q221">
        <v>156.19999999999999</v>
      </c>
      <c r="R221">
        <v>137.19999999999999</v>
      </c>
      <c r="S221">
        <f>AVERAGE(All_India_Index_Upto_April23__14[[#This Row],[Cereals and products]:[Food and beverages]])</f>
        <v>135.3692307692308</v>
      </c>
      <c r="T221">
        <v>162.80000000000001</v>
      </c>
      <c r="U221">
        <v>150.5</v>
      </c>
      <c r="V221">
        <v>146.1</v>
      </c>
      <c r="W221">
        <v>149.9</v>
      </c>
      <c r="X221">
        <v>134.9</v>
      </c>
      <c r="Y221">
        <f>AVERAGE(All_India_Index_Upto_April23__14[[#This Row],[Clothing]:[Personal care and effects]])</f>
        <v>145.35</v>
      </c>
      <c r="Z221">
        <v>145.30000000000001</v>
      </c>
      <c r="AA221" s="16" t="s">
        <v>32</v>
      </c>
      <c r="AB221">
        <v>150.1</v>
      </c>
      <c r="AC221" s="1">
        <f>AVERAGE(All_India_Index_Upto_April23__14[[#This Row],[Housing]:[Household goods and services]])</f>
        <v>150.1</v>
      </c>
      <c r="AD221">
        <v>149.9</v>
      </c>
      <c r="AE221">
        <v>143.4</v>
      </c>
      <c r="AF221">
        <f>AVERAGE(All_India_Index_Upto_April23__14[[#This Row],[Health]:[Recreation and amusement]])</f>
        <v>146.65</v>
      </c>
      <c r="AG221">
        <v>129.19999999999999</v>
      </c>
      <c r="AH221">
        <v>155.5</v>
      </c>
      <c r="AI221">
        <v>142.19999999999999</v>
      </c>
      <c r="AJ221">
        <v>141</v>
      </c>
    </row>
    <row r="222" spans="1:36" x14ac:dyDescent="0.25">
      <c r="A222" s="1" t="s">
        <v>33</v>
      </c>
      <c r="B222">
        <v>2019</v>
      </c>
      <c r="C222" s="1" t="s">
        <v>36</v>
      </c>
      <c r="D222" s="1">
        <f>VLOOKUP(All_India_Index_Upto_April23__14[[#This Row],[Month]],'Data cleaning'!$B$1:$C$13,2,FALSE)</f>
        <v>2</v>
      </c>
      <c r="E222" s="1" t="str">
        <f>All_India_Index_Upto_April23__14[[#This Row],[Year]]&amp;All_India_Index_Upto_April23__14[[#This Row],[month '#]]&amp;All_India_Index_Upto_April23__14[[#This Row],[Sector]]</f>
        <v>20192Urban</v>
      </c>
      <c r="F222">
        <v>139.4</v>
      </c>
      <c r="G222">
        <v>150.1</v>
      </c>
      <c r="H222">
        <v>145.30000000000001</v>
      </c>
      <c r="I222">
        <v>141.69999999999999</v>
      </c>
      <c r="J222">
        <v>118.4</v>
      </c>
      <c r="K222">
        <v>137</v>
      </c>
      <c r="L222">
        <v>131.6</v>
      </c>
      <c r="M222">
        <v>119.9</v>
      </c>
      <c r="N222">
        <v>110.4</v>
      </c>
      <c r="O222">
        <v>140.80000000000001</v>
      </c>
      <c r="P222">
        <v>128.30000000000001</v>
      </c>
      <c r="Q222">
        <v>153.5</v>
      </c>
      <c r="R222">
        <v>138</v>
      </c>
      <c r="S222">
        <f>AVERAGE(All_India_Index_Upto_April23__14[[#This Row],[Cereals and products]:[Food and beverages]])</f>
        <v>134.95384615384617</v>
      </c>
      <c r="T222">
        <v>164.9</v>
      </c>
      <c r="U222">
        <v>143.30000000000001</v>
      </c>
      <c r="V222">
        <v>130.80000000000001</v>
      </c>
      <c r="W222">
        <v>141.4</v>
      </c>
      <c r="X222">
        <v>133</v>
      </c>
      <c r="Y222">
        <f>AVERAGE(All_India_Index_Upto_April23__14[[#This Row],[Clothing]:[Personal care and effects]])</f>
        <v>137.125</v>
      </c>
      <c r="Z222">
        <v>127.1</v>
      </c>
      <c r="AA222" s="16" t="s">
        <v>117</v>
      </c>
      <c r="AB222">
        <v>136.6</v>
      </c>
      <c r="AC222" s="1">
        <f>AVERAGE(All_India_Index_Upto_April23__14[[#This Row],[Housing]:[Household goods and services]])</f>
        <v>136.6</v>
      </c>
      <c r="AD222">
        <v>138.5</v>
      </c>
      <c r="AE222">
        <v>132.19999999999999</v>
      </c>
      <c r="AF222">
        <f>AVERAGE(All_India_Index_Upto_April23__14[[#This Row],[Health]:[Recreation and amusement]])</f>
        <v>135.35</v>
      </c>
      <c r="AG222">
        <v>119.2</v>
      </c>
      <c r="AH222">
        <v>146.6</v>
      </c>
      <c r="AI222">
        <v>132.4</v>
      </c>
      <c r="AJ222">
        <v>138.6</v>
      </c>
    </row>
    <row r="223" spans="1:36" x14ac:dyDescent="0.25">
      <c r="A223" s="1" t="s">
        <v>35</v>
      </c>
      <c r="B223">
        <v>2019</v>
      </c>
      <c r="C223" s="1" t="s">
        <v>36</v>
      </c>
      <c r="D223" s="1">
        <f>VLOOKUP(All_India_Index_Upto_April23__14[[#This Row],[Month]],'Data cleaning'!$B$1:$C$13,2,FALSE)</f>
        <v>2</v>
      </c>
      <c r="E223" s="1" t="str">
        <f>All_India_Index_Upto_April23__14[[#This Row],[Year]]&amp;All_India_Index_Upto_April23__14[[#This Row],[month '#]]&amp;All_India_Index_Upto_April23__14[[#This Row],[Sector]]</f>
        <v>20192Rural+Urban</v>
      </c>
      <c r="F223">
        <v>137.6</v>
      </c>
      <c r="G223">
        <v>152</v>
      </c>
      <c r="H223">
        <v>141.5</v>
      </c>
      <c r="I223">
        <v>142.19999999999999</v>
      </c>
      <c r="J223">
        <v>122</v>
      </c>
      <c r="K223">
        <v>136.4</v>
      </c>
      <c r="L223">
        <v>129.69999999999999</v>
      </c>
      <c r="M223">
        <v>121</v>
      </c>
      <c r="N223">
        <v>109</v>
      </c>
      <c r="O223">
        <v>139.69999999999999</v>
      </c>
      <c r="P223">
        <v>133.6</v>
      </c>
      <c r="Q223">
        <v>154.9</v>
      </c>
      <c r="R223">
        <v>137.5</v>
      </c>
      <c r="S223">
        <f>AVERAGE(All_India_Index_Upto_April23__14[[#This Row],[Cereals and products]:[Food and beverages]])</f>
        <v>135.16153846153844</v>
      </c>
      <c r="T223">
        <v>163.4</v>
      </c>
      <c r="U223">
        <v>147.69999999999999</v>
      </c>
      <c r="V223">
        <v>139.69999999999999</v>
      </c>
      <c r="W223">
        <v>146.5</v>
      </c>
      <c r="X223">
        <v>134.1</v>
      </c>
      <c r="Y223">
        <f>AVERAGE(All_India_Index_Upto_April23__14[[#This Row],[Clothing]:[Personal care and effects]])</f>
        <v>142</v>
      </c>
      <c r="Z223">
        <v>138.4</v>
      </c>
      <c r="AA223" s="16" t="s">
        <v>117</v>
      </c>
      <c r="AB223">
        <v>143.69999999999999</v>
      </c>
      <c r="AC223" s="1">
        <f>AVERAGE(All_India_Index_Upto_April23__14[[#This Row],[Housing]:[Household goods and services]])</f>
        <v>143.69999999999999</v>
      </c>
      <c r="AD223">
        <v>145.6</v>
      </c>
      <c r="AE223">
        <v>137.1</v>
      </c>
      <c r="AF223">
        <f>AVERAGE(All_India_Index_Upto_April23__14[[#This Row],[Health]:[Recreation and amusement]])</f>
        <v>141.35</v>
      </c>
      <c r="AG223">
        <v>123.9</v>
      </c>
      <c r="AH223">
        <v>150.30000000000001</v>
      </c>
      <c r="AI223">
        <v>137.4</v>
      </c>
      <c r="AJ223">
        <v>139.9</v>
      </c>
    </row>
    <row r="224" spans="1:36" x14ac:dyDescent="0.25">
      <c r="A224" s="1" t="s">
        <v>30</v>
      </c>
      <c r="B224">
        <v>2019</v>
      </c>
      <c r="C224" s="1" t="s">
        <v>38</v>
      </c>
      <c r="D224" s="1">
        <f>VLOOKUP(All_India_Index_Upto_April23__14[[#This Row],[Month]],'Data cleaning'!$B$1:$C$13,2,FALSE)</f>
        <v>3</v>
      </c>
      <c r="E224" s="1" t="str">
        <f>All_India_Index_Upto_April23__14[[#This Row],[Year]]&amp;All_India_Index_Upto_April23__14[[#This Row],[month '#]]&amp;All_India_Index_Upto_April23__14[[#This Row],[Sector]]</f>
        <v>20193Rural</v>
      </c>
      <c r="F224">
        <v>136.9</v>
      </c>
      <c r="G224">
        <v>154.1</v>
      </c>
      <c r="H224">
        <v>138.69999999999999</v>
      </c>
      <c r="I224">
        <v>142.5</v>
      </c>
      <c r="J224">
        <v>124.1</v>
      </c>
      <c r="K224">
        <v>136.1</v>
      </c>
      <c r="L224">
        <v>128.19999999999999</v>
      </c>
      <c r="M224">
        <v>122.3</v>
      </c>
      <c r="N224">
        <v>108.3</v>
      </c>
      <c r="O224">
        <v>138.9</v>
      </c>
      <c r="P224">
        <v>137.4</v>
      </c>
      <c r="Q224">
        <v>156.4</v>
      </c>
      <c r="R224">
        <v>137.30000000000001</v>
      </c>
      <c r="S224">
        <f>AVERAGE(All_India_Index_Upto_April23__14[[#This Row],[Cereals and products]:[Food and beverages]])</f>
        <v>135.4769230769231</v>
      </c>
      <c r="T224">
        <v>162.9</v>
      </c>
      <c r="U224">
        <v>150.80000000000001</v>
      </c>
      <c r="V224">
        <v>146.1</v>
      </c>
      <c r="W224">
        <v>150.1</v>
      </c>
      <c r="X224">
        <v>134</v>
      </c>
      <c r="Y224">
        <f>AVERAGE(All_India_Index_Upto_April23__14[[#This Row],[Clothing]:[Personal care and effects]])</f>
        <v>145.25</v>
      </c>
      <c r="Z224">
        <v>146.4</v>
      </c>
      <c r="AA224" s="16" t="s">
        <v>32</v>
      </c>
      <c r="AB224">
        <v>150</v>
      </c>
      <c r="AC224" s="1">
        <f>AVERAGE(All_India_Index_Upto_April23__14[[#This Row],[Housing]:[Household goods and services]])</f>
        <v>150</v>
      </c>
      <c r="AD224">
        <v>150.4</v>
      </c>
      <c r="AE224">
        <v>143.80000000000001</v>
      </c>
      <c r="AF224">
        <f>AVERAGE(All_India_Index_Upto_April23__14[[#This Row],[Health]:[Recreation and amusement]])</f>
        <v>147.10000000000002</v>
      </c>
      <c r="AG224">
        <v>129.9</v>
      </c>
      <c r="AH224">
        <v>155.5</v>
      </c>
      <c r="AI224">
        <v>142.4</v>
      </c>
      <c r="AJ224">
        <v>141.19999999999999</v>
      </c>
    </row>
    <row r="225" spans="1:36" x14ac:dyDescent="0.25">
      <c r="A225" s="1" t="s">
        <v>33</v>
      </c>
      <c r="B225">
        <v>2019</v>
      </c>
      <c r="C225" s="1" t="s">
        <v>38</v>
      </c>
      <c r="D225" s="1">
        <f>VLOOKUP(All_India_Index_Upto_April23__14[[#This Row],[Month]],'Data cleaning'!$B$1:$C$13,2,FALSE)</f>
        <v>3</v>
      </c>
      <c r="E225" s="1" t="str">
        <f>All_India_Index_Upto_April23__14[[#This Row],[Year]]&amp;All_India_Index_Upto_April23__14[[#This Row],[month '#]]&amp;All_India_Index_Upto_April23__14[[#This Row],[Sector]]</f>
        <v>20193Urban</v>
      </c>
      <c r="F225">
        <v>139.69999999999999</v>
      </c>
      <c r="G225">
        <v>151.1</v>
      </c>
      <c r="H225">
        <v>142.9</v>
      </c>
      <c r="I225">
        <v>141.9</v>
      </c>
      <c r="J225">
        <v>118.4</v>
      </c>
      <c r="K225">
        <v>139.4</v>
      </c>
      <c r="L225">
        <v>141.19999999999999</v>
      </c>
      <c r="M225">
        <v>120.7</v>
      </c>
      <c r="N225">
        <v>110.4</v>
      </c>
      <c r="O225">
        <v>140.69999999999999</v>
      </c>
      <c r="P225">
        <v>128.5</v>
      </c>
      <c r="Q225">
        <v>153.9</v>
      </c>
      <c r="R225">
        <v>139.6</v>
      </c>
      <c r="S225">
        <f>AVERAGE(All_India_Index_Upto_April23__14[[#This Row],[Cereals and products]:[Food and beverages]])</f>
        <v>136.03076923076924</v>
      </c>
      <c r="T225">
        <v>165.3</v>
      </c>
      <c r="U225">
        <v>143.5</v>
      </c>
      <c r="V225">
        <v>131.19999999999999</v>
      </c>
      <c r="W225">
        <v>141.6</v>
      </c>
      <c r="X225">
        <v>132.5</v>
      </c>
      <c r="Y225">
        <f>AVERAGE(All_India_Index_Upto_April23__14[[#This Row],[Clothing]:[Personal care and effects]])</f>
        <v>137.19999999999999</v>
      </c>
      <c r="Z225">
        <v>128.80000000000001</v>
      </c>
      <c r="AA225" s="16" t="s">
        <v>118</v>
      </c>
      <c r="AB225">
        <v>136.80000000000001</v>
      </c>
      <c r="AC225" s="1">
        <f>AVERAGE(All_India_Index_Upto_April23__14[[#This Row],[Housing]:[Household goods and services]])</f>
        <v>136.80000000000001</v>
      </c>
      <c r="AD225">
        <v>139.19999999999999</v>
      </c>
      <c r="AE225">
        <v>133</v>
      </c>
      <c r="AF225">
        <f>AVERAGE(All_India_Index_Upto_April23__14[[#This Row],[Health]:[Recreation and amusement]])</f>
        <v>136.1</v>
      </c>
      <c r="AG225">
        <v>119.9</v>
      </c>
      <c r="AH225">
        <v>146.69999999999999</v>
      </c>
      <c r="AI225">
        <v>132.80000000000001</v>
      </c>
      <c r="AJ225">
        <v>139.5</v>
      </c>
    </row>
    <row r="226" spans="1:36" x14ac:dyDescent="0.25">
      <c r="A226" s="1" t="s">
        <v>35</v>
      </c>
      <c r="B226">
        <v>2019</v>
      </c>
      <c r="C226" s="1" t="s">
        <v>38</v>
      </c>
      <c r="D226" s="1">
        <f>VLOOKUP(All_India_Index_Upto_April23__14[[#This Row],[Month]],'Data cleaning'!$B$1:$C$13,2,FALSE)</f>
        <v>3</v>
      </c>
      <c r="E226" s="1" t="str">
        <f>All_India_Index_Upto_April23__14[[#This Row],[Year]]&amp;All_India_Index_Upto_April23__14[[#This Row],[month '#]]&amp;All_India_Index_Upto_April23__14[[#This Row],[Sector]]</f>
        <v>20193Rural+Urban</v>
      </c>
      <c r="F226">
        <v>137.80000000000001</v>
      </c>
      <c r="G226">
        <v>153</v>
      </c>
      <c r="H226">
        <v>140.30000000000001</v>
      </c>
      <c r="I226">
        <v>142.30000000000001</v>
      </c>
      <c r="J226">
        <v>122</v>
      </c>
      <c r="K226">
        <v>137.6</v>
      </c>
      <c r="L226">
        <v>132.6</v>
      </c>
      <c r="M226">
        <v>121.8</v>
      </c>
      <c r="N226">
        <v>109</v>
      </c>
      <c r="O226">
        <v>139.5</v>
      </c>
      <c r="P226">
        <v>133.69999999999999</v>
      </c>
      <c r="Q226">
        <v>155.19999999999999</v>
      </c>
      <c r="R226">
        <v>138.1</v>
      </c>
      <c r="S226">
        <f>AVERAGE(All_India_Index_Upto_April23__14[[#This Row],[Cereals and products]:[Food and beverages]])</f>
        <v>135.6076923076923</v>
      </c>
      <c r="T226">
        <v>163.5</v>
      </c>
      <c r="U226">
        <v>147.9</v>
      </c>
      <c r="V226">
        <v>139.9</v>
      </c>
      <c r="W226">
        <v>146.69999999999999</v>
      </c>
      <c r="X226">
        <v>133.4</v>
      </c>
      <c r="Y226">
        <f>AVERAGE(All_India_Index_Upto_April23__14[[#This Row],[Clothing]:[Personal care and effects]])</f>
        <v>141.97499999999999</v>
      </c>
      <c r="Z226">
        <v>139.69999999999999</v>
      </c>
      <c r="AA226" s="16" t="s">
        <v>118</v>
      </c>
      <c r="AB226">
        <v>143.80000000000001</v>
      </c>
      <c r="AC226" s="1">
        <f>AVERAGE(All_India_Index_Upto_April23__14[[#This Row],[Housing]:[Household goods and services]])</f>
        <v>143.80000000000001</v>
      </c>
      <c r="AD226">
        <v>146.19999999999999</v>
      </c>
      <c r="AE226">
        <v>137.69999999999999</v>
      </c>
      <c r="AF226">
        <f>AVERAGE(All_India_Index_Upto_April23__14[[#This Row],[Health]:[Recreation and amusement]])</f>
        <v>141.94999999999999</v>
      </c>
      <c r="AG226">
        <v>124.6</v>
      </c>
      <c r="AH226">
        <v>150.30000000000001</v>
      </c>
      <c r="AI226">
        <v>137.69999999999999</v>
      </c>
      <c r="AJ226">
        <v>140.4</v>
      </c>
    </row>
    <row r="227" spans="1:36" x14ac:dyDescent="0.25">
      <c r="A227" s="1" t="s">
        <v>30</v>
      </c>
      <c r="B227">
        <v>2019</v>
      </c>
      <c r="C227" s="1" t="s">
        <v>41</v>
      </c>
      <c r="D227" s="1">
        <f>VLOOKUP(All_India_Index_Upto_April23__14[[#This Row],[Month]],'Data cleaning'!$B$1:$C$13,2,FALSE)</f>
        <v>5</v>
      </c>
      <c r="E227" s="1" t="str">
        <f>All_India_Index_Upto_April23__14[[#This Row],[Year]]&amp;All_India_Index_Upto_April23__14[[#This Row],[month '#]]&amp;All_India_Index_Upto_April23__14[[#This Row],[Sector]]</f>
        <v>20195Rural</v>
      </c>
      <c r="F227">
        <v>137.4</v>
      </c>
      <c r="G227">
        <v>159.5</v>
      </c>
      <c r="H227">
        <v>134.5</v>
      </c>
      <c r="I227">
        <v>142.6</v>
      </c>
      <c r="J227">
        <v>124</v>
      </c>
      <c r="K227">
        <v>143.69999999999999</v>
      </c>
      <c r="L227">
        <v>133.4</v>
      </c>
      <c r="M227">
        <v>125.1</v>
      </c>
      <c r="N227">
        <v>109.3</v>
      </c>
      <c r="O227">
        <v>139.30000000000001</v>
      </c>
      <c r="P227">
        <v>137.69999999999999</v>
      </c>
      <c r="Q227">
        <v>156.4</v>
      </c>
      <c r="R227">
        <v>139.19999999999999</v>
      </c>
      <c r="S227">
        <f>AVERAGE(All_India_Index_Upto_April23__14[[#This Row],[Cereals and products]:[Food and beverages]])</f>
        <v>137.0846153846154</v>
      </c>
      <c r="T227">
        <v>163.30000000000001</v>
      </c>
      <c r="U227">
        <v>151.30000000000001</v>
      </c>
      <c r="V227">
        <v>146.6</v>
      </c>
      <c r="W227">
        <v>150.69999999999999</v>
      </c>
      <c r="X227">
        <v>133.9</v>
      </c>
      <c r="Y227">
        <f>AVERAGE(All_India_Index_Upto_April23__14[[#This Row],[Clothing]:[Personal care and effects]])</f>
        <v>145.625</v>
      </c>
      <c r="Z227">
        <v>146.9</v>
      </c>
      <c r="AA227" s="16" t="s">
        <v>32</v>
      </c>
      <c r="AB227">
        <v>149.5</v>
      </c>
      <c r="AC227" s="1">
        <f>AVERAGE(All_India_Index_Upto_April23__14[[#This Row],[Housing]:[Household goods and services]])</f>
        <v>149.5</v>
      </c>
      <c r="AD227">
        <v>151.30000000000001</v>
      </c>
      <c r="AE227">
        <v>145.9</v>
      </c>
      <c r="AF227">
        <f>AVERAGE(All_India_Index_Upto_April23__14[[#This Row],[Health]:[Recreation and amusement]])</f>
        <v>148.60000000000002</v>
      </c>
      <c r="AG227">
        <v>130.19999999999999</v>
      </c>
      <c r="AH227">
        <v>156.69999999999999</v>
      </c>
      <c r="AI227">
        <v>142.9</v>
      </c>
      <c r="AJ227">
        <v>142.4</v>
      </c>
    </row>
    <row r="228" spans="1:36" x14ac:dyDescent="0.25">
      <c r="A228" s="1" t="s">
        <v>33</v>
      </c>
      <c r="B228">
        <v>2019</v>
      </c>
      <c r="C228" s="1" t="s">
        <v>41</v>
      </c>
      <c r="D228" s="1">
        <f>VLOOKUP(All_India_Index_Upto_April23__14[[#This Row],[Month]],'Data cleaning'!$B$1:$C$13,2,FALSE)</f>
        <v>5</v>
      </c>
      <c r="E228" s="1" t="str">
        <f>All_India_Index_Upto_April23__14[[#This Row],[Year]]&amp;All_India_Index_Upto_April23__14[[#This Row],[month '#]]&amp;All_India_Index_Upto_April23__14[[#This Row],[Sector]]</f>
        <v>20195Urban</v>
      </c>
      <c r="F228">
        <v>140.4</v>
      </c>
      <c r="G228">
        <v>156.69999999999999</v>
      </c>
      <c r="H228">
        <v>138.30000000000001</v>
      </c>
      <c r="I228">
        <v>142.4</v>
      </c>
      <c r="J228">
        <v>118.6</v>
      </c>
      <c r="K228">
        <v>149.69999999999999</v>
      </c>
      <c r="L228">
        <v>161.6</v>
      </c>
      <c r="M228">
        <v>124.4</v>
      </c>
      <c r="N228">
        <v>111.2</v>
      </c>
      <c r="O228">
        <v>141</v>
      </c>
      <c r="P228">
        <v>128.9</v>
      </c>
      <c r="Q228">
        <v>154.5</v>
      </c>
      <c r="R228">
        <v>143.80000000000001</v>
      </c>
      <c r="S228">
        <f>AVERAGE(All_India_Index_Upto_April23__14[[#This Row],[Cereals and products]:[Food and beverages]])</f>
        <v>139.34615384615387</v>
      </c>
      <c r="T228">
        <v>166.2</v>
      </c>
      <c r="U228">
        <v>144</v>
      </c>
      <c r="V228">
        <v>131.69999999999999</v>
      </c>
      <c r="W228">
        <v>142.19999999999999</v>
      </c>
      <c r="X228">
        <v>132.6</v>
      </c>
      <c r="Y228">
        <f>AVERAGE(All_India_Index_Upto_April23__14[[#This Row],[Clothing]:[Personal care and effects]])</f>
        <v>137.625</v>
      </c>
      <c r="Z228">
        <v>129.4</v>
      </c>
      <c r="AA228" s="16" t="s">
        <v>119</v>
      </c>
      <c r="AB228">
        <v>137.19999999999999</v>
      </c>
      <c r="AC228" s="1">
        <f>AVERAGE(All_India_Index_Upto_April23__14[[#This Row],[Housing]:[Household goods and services]])</f>
        <v>137.19999999999999</v>
      </c>
      <c r="AD228">
        <v>139.80000000000001</v>
      </c>
      <c r="AE228">
        <v>134</v>
      </c>
      <c r="AF228">
        <f>AVERAGE(All_India_Index_Upto_April23__14[[#This Row],[Health]:[Recreation and amusement]])</f>
        <v>136.9</v>
      </c>
      <c r="AG228">
        <v>120.1</v>
      </c>
      <c r="AH228">
        <v>148</v>
      </c>
      <c r="AI228">
        <v>133.30000000000001</v>
      </c>
      <c r="AJ228">
        <v>141.5</v>
      </c>
    </row>
    <row r="229" spans="1:36" x14ac:dyDescent="0.25">
      <c r="A229" s="1" t="s">
        <v>35</v>
      </c>
      <c r="B229">
        <v>2019</v>
      </c>
      <c r="C229" s="1" t="s">
        <v>41</v>
      </c>
      <c r="D229" s="1">
        <f>VLOOKUP(All_India_Index_Upto_April23__14[[#This Row],[Month]],'Data cleaning'!$B$1:$C$13,2,FALSE)</f>
        <v>5</v>
      </c>
      <c r="E229" s="1" t="str">
        <f>All_India_Index_Upto_April23__14[[#This Row],[Year]]&amp;All_India_Index_Upto_April23__14[[#This Row],[month '#]]&amp;All_India_Index_Upto_April23__14[[#This Row],[Sector]]</f>
        <v>20195Rural+Urban</v>
      </c>
      <c r="F229">
        <v>138.30000000000001</v>
      </c>
      <c r="G229">
        <v>158.5</v>
      </c>
      <c r="H229">
        <v>136</v>
      </c>
      <c r="I229">
        <v>142.5</v>
      </c>
      <c r="J229">
        <v>122</v>
      </c>
      <c r="K229">
        <v>146.5</v>
      </c>
      <c r="L229">
        <v>143</v>
      </c>
      <c r="M229">
        <v>124.9</v>
      </c>
      <c r="N229">
        <v>109.9</v>
      </c>
      <c r="O229">
        <v>139.9</v>
      </c>
      <c r="P229">
        <v>134</v>
      </c>
      <c r="Q229">
        <v>155.5</v>
      </c>
      <c r="R229">
        <v>140.9</v>
      </c>
      <c r="S229">
        <f>AVERAGE(All_India_Index_Upto_April23__14[[#This Row],[Cereals and products]:[Food and beverages]])</f>
        <v>137.83846153846156</v>
      </c>
      <c r="T229">
        <v>164.1</v>
      </c>
      <c r="U229">
        <v>148.4</v>
      </c>
      <c r="V229">
        <v>140.4</v>
      </c>
      <c r="W229">
        <v>147.30000000000001</v>
      </c>
      <c r="X229">
        <v>133.4</v>
      </c>
      <c r="Y229">
        <f>AVERAGE(All_India_Index_Upto_April23__14[[#This Row],[Clothing]:[Personal care and effects]])</f>
        <v>142.375</v>
      </c>
      <c r="Z229">
        <v>140.30000000000001</v>
      </c>
      <c r="AA229" s="16" t="s">
        <v>119</v>
      </c>
      <c r="AB229">
        <v>143.69999999999999</v>
      </c>
      <c r="AC229" s="1">
        <f>AVERAGE(All_India_Index_Upto_April23__14[[#This Row],[Housing]:[Household goods and services]])</f>
        <v>143.69999999999999</v>
      </c>
      <c r="AD229">
        <v>146.9</v>
      </c>
      <c r="AE229">
        <v>139.19999999999999</v>
      </c>
      <c r="AF229">
        <f>AVERAGE(All_India_Index_Upto_April23__14[[#This Row],[Health]:[Recreation and amusement]])</f>
        <v>143.05000000000001</v>
      </c>
      <c r="AG229">
        <v>124.9</v>
      </c>
      <c r="AH229">
        <v>151.6</v>
      </c>
      <c r="AI229">
        <v>138.19999999999999</v>
      </c>
      <c r="AJ229">
        <v>142</v>
      </c>
    </row>
    <row r="230" spans="1:36" x14ac:dyDescent="0.25">
      <c r="A230" s="1" t="s">
        <v>30</v>
      </c>
      <c r="B230">
        <v>2019</v>
      </c>
      <c r="C230" s="1" t="s">
        <v>42</v>
      </c>
      <c r="D230" s="1">
        <f>VLOOKUP(All_India_Index_Upto_April23__14[[#This Row],[Month]],'Data cleaning'!$B$1:$C$13,2,FALSE)</f>
        <v>6</v>
      </c>
      <c r="E230" s="1" t="str">
        <f>All_India_Index_Upto_April23__14[[#This Row],[Year]]&amp;All_India_Index_Upto_April23__14[[#This Row],[month '#]]&amp;All_India_Index_Upto_April23__14[[#This Row],[Sector]]</f>
        <v>20196Rural</v>
      </c>
      <c r="F230">
        <v>137.80000000000001</v>
      </c>
      <c r="G230">
        <v>163.5</v>
      </c>
      <c r="H230">
        <v>136.19999999999999</v>
      </c>
      <c r="I230">
        <v>143.19999999999999</v>
      </c>
      <c r="J230">
        <v>124.3</v>
      </c>
      <c r="K230">
        <v>143.30000000000001</v>
      </c>
      <c r="L230">
        <v>140.6</v>
      </c>
      <c r="M230">
        <v>128.69999999999999</v>
      </c>
      <c r="N230">
        <v>110.6</v>
      </c>
      <c r="O230">
        <v>140.4</v>
      </c>
      <c r="P230">
        <v>138</v>
      </c>
      <c r="Q230">
        <v>156.6</v>
      </c>
      <c r="R230">
        <v>141</v>
      </c>
      <c r="S230">
        <f>AVERAGE(All_India_Index_Upto_April23__14[[#This Row],[Cereals and products]:[Food and beverages]])</f>
        <v>138.78461538461536</v>
      </c>
      <c r="T230">
        <v>164.2</v>
      </c>
      <c r="U230">
        <v>151.4</v>
      </c>
      <c r="V230">
        <v>146.5</v>
      </c>
      <c r="W230">
        <v>150.69999999999999</v>
      </c>
      <c r="X230">
        <v>134.80000000000001</v>
      </c>
      <c r="Y230">
        <f>AVERAGE(All_India_Index_Upto_April23__14[[#This Row],[Clothing]:[Personal care and effects]])</f>
        <v>145.85</v>
      </c>
      <c r="Z230">
        <v>147.80000000000001</v>
      </c>
      <c r="AA230" s="16" t="s">
        <v>32</v>
      </c>
      <c r="AB230">
        <v>149.6</v>
      </c>
      <c r="AC230" s="1">
        <f>AVERAGE(All_India_Index_Upto_April23__14[[#This Row],[Housing]:[Household goods and services]])</f>
        <v>149.6</v>
      </c>
      <c r="AD230">
        <v>151.69999999999999</v>
      </c>
      <c r="AE230">
        <v>146.4</v>
      </c>
      <c r="AF230">
        <f>AVERAGE(All_India_Index_Upto_April23__14[[#This Row],[Health]:[Recreation and amusement]])</f>
        <v>149.05000000000001</v>
      </c>
      <c r="AG230">
        <v>130.19999999999999</v>
      </c>
      <c r="AH230">
        <v>157.69999999999999</v>
      </c>
      <c r="AI230">
        <v>143.30000000000001</v>
      </c>
      <c r="AJ230">
        <v>143.6</v>
      </c>
    </row>
    <row r="231" spans="1:36" x14ac:dyDescent="0.25">
      <c r="A231" s="1" t="s">
        <v>33</v>
      </c>
      <c r="B231">
        <v>2019</v>
      </c>
      <c r="C231" s="1" t="s">
        <v>42</v>
      </c>
      <c r="D231" s="1">
        <f>VLOOKUP(All_India_Index_Upto_April23__14[[#This Row],[Month]],'Data cleaning'!$B$1:$C$13,2,FALSE)</f>
        <v>6</v>
      </c>
      <c r="E231" s="1" t="str">
        <f>All_India_Index_Upto_April23__14[[#This Row],[Year]]&amp;All_India_Index_Upto_April23__14[[#This Row],[month '#]]&amp;All_India_Index_Upto_April23__14[[#This Row],[Sector]]</f>
        <v>20196Urban</v>
      </c>
      <c r="F231">
        <v>140.69999999999999</v>
      </c>
      <c r="G231">
        <v>159.6</v>
      </c>
      <c r="H231">
        <v>140.4</v>
      </c>
      <c r="I231">
        <v>143.4</v>
      </c>
      <c r="J231">
        <v>118.6</v>
      </c>
      <c r="K231">
        <v>150.9</v>
      </c>
      <c r="L231">
        <v>169.8</v>
      </c>
      <c r="M231">
        <v>127.4</v>
      </c>
      <c r="N231">
        <v>111.8</v>
      </c>
      <c r="O231">
        <v>141</v>
      </c>
      <c r="P231">
        <v>129</v>
      </c>
      <c r="Q231">
        <v>155.1</v>
      </c>
      <c r="R231">
        <v>145.6</v>
      </c>
      <c r="S231">
        <f>AVERAGE(All_India_Index_Upto_April23__14[[#This Row],[Cereals and products]:[Food and beverages]])</f>
        <v>141.0230769230769</v>
      </c>
      <c r="T231">
        <v>166.7</v>
      </c>
      <c r="U231">
        <v>144.30000000000001</v>
      </c>
      <c r="V231">
        <v>131.69999999999999</v>
      </c>
      <c r="W231">
        <v>142.4</v>
      </c>
      <c r="X231">
        <v>133.69999999999999</v>
      </c>
      <c r="Y231">
        <f>AVERAGE(All_India_Index_Upto_April23__14[[#This Row],[Clothing]:[Personal care and effects]])</f>
        <v>138.02499999999998</v>
      </c>
      <c r="Z231">
        <v>130.5</v>
      </c>
      <c r="AA231" s="16" t="s">
        <v>120</v>
      </c>
      <c r="AB231">
        <v>137.4</v>
      </c>
      <c r="AC231" s="1">
        <f>AVERAGE(All_India_Index_Upto_April23__14[[#This Row],[Housing]:[Household goods and services]])</f>
        <v>137.4</v>
      </c>
      <c r="AD231">
        <v>140.30000000000001</v>
      </c>
      <c r="AE231">
        <v>134.30000000000001</v>
      </c>
      <c r="AF231">
        <f>AVERAGE(All_India_Index_Upto_April23__14[[#This Row],[Health]:[Recreation and amusement]])</f>
        <v>137.30000000000001</v>
      </c>
      <c r="AG231">
        <v>119.6</v>
      </c>
      <c r="AH231">
        <v>148.9</v>
      </c>
      <c r="AI231">
        <v>133.6</v>
      </c>
      <c r="AJ231">
        <v>142.1</v>
      </c>
    </row>
    <row r="232" spans="1:36" x14ac:dyDescent="0.25">
      <c r="A232" s="1" t="s">
        <v>35</v>
      </c>
      <c r="B232">
        <v>2019</v>
      </c>
      <c r="C232" s="1" t="s">
        <v>42</v>
      </c>
      <c r="D232" s="1">
        <f>VLOOKUP(All_India_Index_Upto_April23__14[[#This Row],[Month]],'Data cleaning'!$B$1:$C$13,2,FALSE)</f>
        <v>6</v>
      </c>
      <c r="E232" s="1" t="str">
        <f>All_India_Index_Upto_April23__14[[#This Row],[Year]]&amp;All_India_Index_Upto_April23__14[[#This Row],[month '#]]&amp;All_India_Index_Upto_April23__14[[#This Row],[Sector]]</f>
        <v>20196Rural+Urban</v>
      </c>
      <c r="F232">
        <v>138.69999999999999</v>
      </c>
      <c r="G232">
        <v>162.1</v>
      </c>
      <c r="H232">
        <v>137.80000000000001</v>
      </c>
      <c r="I232">
        <v>143.30000000000001</v>
      </c>
      <c r="J232">
        <v>122.2</v>
      </c>
      <c r="K232">
        <v>146.80000000000001</v>
      </c>
      <c r="L232">
        <v>150.5</v>
      </c>
      <c r="M232">
        <v>128.30000000000001</v>
      </c>
      <c r="N232">
        <v>111</v>
      </c>
      <c r="O232">
        <v>140.6</v>
      </c>
      <c r="P232">
        <v>134.19999999999999</v>
      </c>
      <c r="Q232">
        <v>155.9</v>
      </c>
      <c r="R232">
        <v>142.69999999999999</v>
      </c>
      <c r="S232">
        <f>AVERAGE(All_India_Index_Upto_April23__14[[#This Row],[Cereals and products]:[Food and beverages]])</f>
        <v>139.54615384615386</v>
      </c>
      <c r="T232">
        <v>164.9</v>
      </c>
      <c r="U232">
        <v>148.6</v>
      </c>
      <c r="V232">
        <v>140.4</v>
      </c>
      <c r="W232">
        <v>147.4</v>
      </c>
      <c r="X232">
        <v>134.30000000000001</v>
      </c>
      <c r="Y232">
        <f>AVERAGE(All_India_Index_Upto_April23__14[[#This Row],[Clothing]:[Personal care and effects]])</f>
        <v>142.67500000000001</v>
      </c>
      <c r="Z232">
        <v>141.19999999999999</v>
      </c>
      <c r="AA232" s="16" t="s">
        <v>120</v>
      </c>
      <c r="AB232">
        <v>143.80000000000001</v>
      </c>
      <c r="AC232" s="1">
        <f>AVERAGE(All_India_Index_Upto_April23__14[[#This Row],[Housing]:[Household goods and services]])</f>
        <v>143.80000000000001</v>
      </c>
      <c r="AD232">
        <v>147.4</v>
      </c>
      <c r="AE232">
        <v>139.6</v>
      </c>
      <c r="AF232">
        <f>AVERAGE(All_India_Index_Upto_April23__14[[#This Row],[Health]:[Recreation and amusement]])</f>
        <v>143.5</v>
      </c>
      <c r="AG232">
        <v>124.6</v>
      </c>
      <c r="AH232">
        <v>152.5</v>
      </c>
      <c r="AI232">
        <v>138.6</v>
      </c>
      <c r="AJ232">
        <v>142.9</v>
      </c>
    </row>
    <row r="233" spans="1:36" x14ac:dyDescent="0.25">
      <c r="A233" s="1" t="s">
        <v>30</v>
      </c>
      <c r="B233">
        <v>2019</v>
      </c>
      <c r="C233" s="1" t="s">
        <v>44</v>
      </c>
      <c r="D233" s="1">
        <f>VLOOKUP(All_India_Index_Upto_April23__14[[#This Row],[Month]],'Data cleaning'!$B$1:$C$13,2,FALSE)</f>
        <v>7</v>
      </c>
      <c r="E233" s="1" t="str">
        <f>All_India_Index_Upto_April23__14[[#This Row],[Year]]&amp;All_India_Index_Upto_April23__14[[#This Row],[month '#]]&amp;All_India_Index_Upto_April23__14[[#This Row],[Sector]]</f>
        <v>20197Rural</v>
      </c>
      <c r="F233">
        <v>138.4</v>
      </c>
      <c r="G233">
        <v>164</v>
      </c>
      <c r="H233">
        <v>138.4</v>
      </c>
      <c r="I233">
        <v>143.9</v>
      </c>
      <c r="J233">
        <v>124.4</v>
      </c>
      <c r="K233">
        <v>146.4</v>
      </c>
      <c r="L233">
        <v>150.1</v>
      </c>
      <c r="M233">
        <v>130.6</v>
      </c>
      <c r="N233">
        <v>110.8</v>
      </c>
      <c r="O233">
        <v>141.69999999999999</v>
      </c>
      <c r="P233">
        <v>138.5</v>
      </c>
      <c r="Q233">
        <v>156.69999999999999</v>
      </c>
      <c r="R233">
        <v>143</v>
      </c>
      <c r="S233">
        <f>AVERAGE(All_India_Index_Upto_April23__14[[#This Row],[Cereals and products]:[Food and beverages]])</f>
        <v>140.53076923076921</v>
      </c>
      <c r="T233">
        <v>164.5</v>
      </c>
      <c r="U233">
        <v>151.6</v>
      </c>
      <c r="V233">
        <v>146.6</v>
      </c>
      <c r="W233">
        <v>150.9</v>
      </c>
      <c r="X233">
        <v>136.1</v>
      </c>
      <c r="Y233">
        <f>AVERAGE(All_India_Index_Upto_April23__14[[#This Row],[Clothing]:[Personal care and effects]])</f>
        <v>146.30000000000001</v>
      </c>
      <c r="Z233">
        <v>146.80000000000001</v>
      </c>
      <c r="AA233" s="16" t="s">
        <v>32</v>
      </c>
      <c r="AB233">
        <v>150</v>
      </c>
      <c r="AC233" s="1">
        <f>AVERAGE(All_India_Index_Upto_April23__14[[#This Row],[Housing]:[Household goods and services]])</f>
        <v>150</v>
      </c>
      <c r="AD233">
        <v>152.19999999999999</v>
      </c>
      <c r="AE233">
        <v>147.5</v>
      </c>
      <c r="AF233">
        <f>AVERAGE(All_India_Index_Upto_April23__14[[#This Row],[Health]:[Recreation and amusement]])</f>
        <v>149.85</v>
      </c>
      <c r="AG233">
        <v>131.19999999999999</v>
      </c>
      <c r="AH233">
        <v>159.1</v>
      </c>
      <c r="AI233">
        <v>144.19999999999999</v>
      </c>
      <c r="AJ233">
        <v>144.9</v>
      </c>
    </row>
    <row r="234" spans="1:36" x14ac:dyDescent="0.25">
      <c r="A234" s="1" t="s">
        <v>33</v>
      </c>
      <c r="B234">
        <v>2019</v>
      </c>
      <c r="C234" s="1" t="s">
        <v>44</v>
      </c>
      <c r="D234" s="1">
        <f>VLOOKUP(All_India_Index_Upto_April23__14[[#This Row],[Month]],'Data cleaning'!$B$1:$C$13,2,FALSE)</f>
        <v>7</v>
      </c>
      <c r="E234" s="1" t="str">
        <f>All_India_Index_Upto_April23__14[[#This Row],[Year]]&amp;All_India_Index_Upto_April23__14[[#This Row],[month '#]]&amp;All_India_Index_Upto_April23__14[[#This Row],[Sector]]</f>
        <v>20197Urban</v>
      </c>
      <c r="F234">
        <v>141.4</v>
      </c>
      <c r="G234">
        <v>160.19999999999999</v>
      </c>
      <c r="H234">
        <v>142.5</v>
      </c>
      <c r="I234">
        <v>144.1</v>
      </c>
      <c r="J234">
        <v>119.3</v>
      </c>
      <c r="K234">
        <v>154.69999999999999</v>
      </c>
      <c r="L234">
        <v>180.1</v>
      </c>
      <c r="M234">
        <v>128.9</v>
      </c>
      <c r="N234">
        <v>111.8</v>
      </c>
      <c r="O234">
        <v>141.6</v>
      </c>
      <c r="P234">
        <v>129.5</v>
      </c>
      <c r="Q234">
        <v>155.6</v>
      </c>
      <c r="R234">
        <v>147.69999999999999</v>
      </c>
      <c r="S234">
        <f>AVERAGE(All_India_Index_Upto_April23__14[[#This Row],[Cereals and products]:[Food and beverages]])</f>
        <v>142.87692307692308</v>
      </c>
      <c r="T234">
        <v>167.2</v>
      </c>
      <c r="U234">
        <v>144.69999999999999</v>
      </c>
      <c r="V234">
        <v>131.9</v>
      </c>
      <c r="W234">
        <v>142.69999999999999</v>
      </c>
      <c r="X234">
        <v>135.1</v>
      </c>
      <c r="Y234">
        <f>AVERAGE(All_India_Index_Upto_April23__14[[#This Row],[Clothing]:[Personal care and effects]])</f>
        <v>138.6</v>
      </c>
      <c r="Z234">
        <v>127</v>
      </c>
      <c r="AA234" s="16" t="s">
        <v>121</v>
      </c>
      <c r="AB234">
        <v>137.69999999999999</v>
      </c>
      <c r="AC234" s="1">
        <f>AVERAGE(All_India_Index_Upto_April23__14[[#This Row],[Housing]:[Household goods and services]])</f>
        <v>137.69999999999999</v>
      </c>
      <c r="AD234">
        <v>140.80000000000001</v>
      </c>
      <c r="AE234">
        <v>135</v>
      </c>
      <c r="AF234">
        <f>AVERAGE(All_India_Index_Upto_April23__14[[#This Row],[Health]:[Recreation and amusement]])</f>
        <v>137.9</v>
      </c>
      <c r="AG234">
        <v>120.6</v>
      </c>
      <c r="AH234">
        <v>150.4</v>
      </c>
      <c r="AI234">
        <v>134.5</v>
      </c>
      <c r="AJ234">
        <v>143.30000000000001</v>
      </c>
    </row>
    <row r="235" spans="1:36" x14ac:dyDescent="0.25">
      <c r="A235" s="1" t="s">
        <v>35</v>
      </c>
      <c r="B235">
        <v>2019</v>
      </c>
      <c r="C235" s="1" t="s">
        <v>44</v>
      </c>
      <c r="D235" s="1">
        <f>VLOOKUP(All_India_Index_Upto_April23__14[[#This Row],[Month]],'Data cleaning'!$B$1:$C$13,2,FALSE)</f>
        <v>7</v>
      </c>
      <c r="E235" s="1" t="str">
        <f>All_India_Index_Upto_April23__14[[#This Row],[Year]]&amp;All_India_Index_Upto_April23__14[[#This Row],[month '#]]&amp;All_India_Index_Upto_April23__14[[#This Row],[Sector]]</f>
        <v>20197Rural+Urban</v>
      </c>
      <c r="F235">
        <v>139.30000000000001</v>
      </c>
      <c r="G235">
        <v>162.69999999999999</v>
      </c>
      <c r="H235">
        <v>140</v>
      </c>
      <c r="I235">
        <v>144</v>
      </c>
      <c r="J235">
        <v>122.5</v>
      </c>
      <c r="K235">
        <v>150.30000000000001</v>
      </c>
      <c r="L235">
        <v>160.30000000000001</v>
      </c>
      <c r="M235">
        <v>130</v>
      </c>
      <c r="N235">
        <v>111.1</v>
      </c>
      <c r="O235">
        <v>141.69999999999999</v>
      </c>
      <c r="P235">
        <v>134.69999999999999</v>
      </c>
      <c r="Q235">
        <v>156.19999999999999</v>
      </c>
      <c r="R235">
        <v>144.69999999999999</v>
      </c>
      <c r="S235">
        <f>AVERAGE(All_India_Index_Upto_April23__14[[#This Row],[Cereals and products]:[Food and beverages]])</f>
        <v>141.34615384615384</v>
      </c>
      <c r="T235">
        <v>165.2</v>
      </c>
      <c r="U235">
        <v>148.9</v>
      </c>
      <c r="V235">
        <v>140.5</v>
      </c>
      <c r="W235">
        <v>147.6</v>
      </c>
      <c r="X235">
        <v>135.69999999999999</v>
      </c>
      <c r="Y235">
        <f>AVERAGE(All_India_Index_Upto_April23__14[[#This Row],[Clothing]:[Personal care and effects]])</f>
        <v>143.17500000000001</v>
      </c>
      <c r="Z235">
        <v>139.30000000000001</v>
      </c>
      <c r="AA235" s="16" t="s">
        <v>121</v>
      </c>
      <c r="AB235">
        <v>144.19999999999999</v>
      </c>
      <c r="AC235" s="1">
        <f>AVERAGE(All_India_Index_Upto_April23__14[[#This Row],[Housing]:[Household goods and services]])</f>
        <v>144.19999999999999</v>
      </c>
      <c r="AD235">
        <v>147.9</v>
      </c>
      <c r="AE235">
        <v>140.5</v>
      </c>
      <c r="AF235">
        <f>AVERAGE(All_India_Index_Upto_April23__14[[#This Row],[Health]:[Recreation and amusement]])</f>
        <v>144.19999999999999</v>
      </c>
      <c r="AG235">
        <v>125.6</v>
      </c>
      <c r="AH235">
        <v>154</v>
      </c>
      <c r="AI235">
        <v>139.5</v>
      </c>
      <c r="AJ235">
        <v>144.19999999999999</v>
      </c>
    </row>
    <row r="236" spans="1:36" x14ac:dyDescent="0.25">
      <c r="A236" s="1" t="s">
        <v>30</v>
      </c>
      <c r="B236">
        <v>2019</v>
      </c>
      <c r="C236" s="1" t="s">
        <v>46</v>
      </c>
      <c r="D236" s="1">
        <f>VLOOKUP(All_India_Index_Upto_April23__14[[#This Row],[Month]],'Data cleaning'!$B$1:$C$13,2,FALSE)</f>
        <v>8</v>
      </c>
      <c r="E236" s="1" t="str">
        <f>All_India_Index_Upto_April23__14[[#This Row],[Year]]&amp;All_India_Index_Upto_April23__14[[#This Row],[month '#]]&amp;All_India_Index_Upto_April23__14[[#This Row],[Sector]]</f>
        <v>20198Rural</v>
      </c>
      <c r="F236">
        <v>139.19999999999999</v>
      </c>
      <c r="G236">
        <v>161.9</v>
      </c>
      <c r="H236">
        <v>137.1</v>
      </c>
      <c r="I236">
        <v>144.6</v>
      </c>
      <c r="J236">
        <v>124.7</v>
      </c>
      <c r="K236">
        <v>145.5</v>
      </c>
      <c r="L236">
        <v>156.19999999999999</v>
      </c>
      <c r="M236">
        <v>131.5</v>
      </c>
      <c r="N236">
        <v>111.7</v>
      </c>
      <c r="O236">
        <v>142.69999999999999</v>
      </c>
      <c r="P236">
        <v>138.5</v>
      </c>
      <c r="Q236">
        <v>156.9</v>
      </c>
      <c r="R236">
        <v>144</v>
      </c>
      <c r="S236">
        <f>AVERAGE(All_India_Index_Upto_April23__14[[#This Row],[Cereals and products]:[Food and beverages]])</f>
        <v>141.11538461538464</v>
      </c>
      <c r="T236">
        <v>165.1</v>
      </c>
      <c r="U236">
        <v>151.80000000000001</v>
      </c>
      <c r="V236">
        <v>146.6</v>
      </c>
      <c r="W236">
        <v>151.1</v>
      </c>
      <c r="X236">
        <v>138.80000000000001</v>
      </c>
      <c r="Y236">
        <f>AVERAGE(All_India_Index_Upto_April23__14[[#This Row],[Clothing]:[Personal care and effects]])</f>
        <v>147.07499999999999</v>
      </c>
      <c r="Z236">
        <v>146.4</v>
      </c>
      <c r="AA236" s="16" t="s">
        <v>32</v>
      </c>
      <c r="AB236">
        <v>150.19999999999999</v>
      </c>
      <c r="AC236" s="1">
        <f>AVERAGE(All_India_Index_Upto_April23__14[[#This Row],[Housing]:[Household goods and services]])</f>
        <v>150.19999999999999</v>
      </c>
      <c r="AD236">
        <v>152.69999999999999</v>
      </c>
      <c r="AE236">
        <v>148</v>
      </c>
      <c r="AF236">
        <f>AVERAGE(All_India_Index_Upto_April23__14[[#This Row],[Health]:[Recreation and amusement]])</f>
        <v>150.35</v>
      </c>
      <c r="AG236">
        <v>131.4</v>
      </c>
      <c r="AH236">
        <v>159.69999999999999</v>
      </c>
      <c r="AI236">
        <v>144.9</v>
      </c>
      <c r="AJ236">
        <v>145.69999999999999</v>
      </c>
    </row>
    <row r="237" spans="1:36" x14ac:dyDescent="0.25">
      <c r="A237" s="1" t="s">
        <v>33</v>
      </c>
      <c r="B237">
        <v>2019</v>
      </c>
      <c r="C237" s="1" t="s">
        <v>46</v>
      </c>
      <c r="D237" s="1">
        <f>VLOOKUP(All_India_Index_Upto_April23__14[[#This Row],[Month]],'Data cleaning'!$B$1:$C$13,2,FALSE)</f>
        <v>8</v>
      </c>
      <c r="E237" s="1" t="str">
        <f>All_India_Index_Upto_April23__14[[#This Row],[Year]]&amp;All_India_Index_Upto_April23__14[[#This Row],[month '#]]&amp;All_India_Index_Upto_April23__14[[#This Row],[Sector]]</f>
        <v>20198Urban</v>
      </c>
      <c r="F237">
        <v>142.1</v>
      </c>
      <c r="G237">
        <v>158.30000000000001</v>
      </c>
      <c r="H237">
        <v>140.80000000000001</v>
      </c>
      <c r="I237">
        <v>144.9</v>
      </c>
      <c r="J237">
        <v>119.9</v>
      </c>
      <c r="K237">
        <v>153.9</v>
      </c>
      <c r="L237">
        <v>189.1</v>
      </c>
      <c r="M237">
        <v>129.80000000000001</v>
      </c>
      <c r="N237">
        <v>112.7</v>
      </c>
      <c r="O237">
        <v>142.5</v>
      </c>
      <c r="P237">
        <v>129.80000000000001</v>
      </c>
      <c r="Q237">
        <v>156.19999999999999</v>
      </c>
      <c r="R237">
        <v>149.1</v>
      </c>
      <c r="S237">
        <f>AVERAGE(All_India_Index_Upto_April23__14[[#This Row],[Cereals and products]:[Food and beverages]])</f>
        <v>143.77692307692308</v>
      </c>
      <c r="T237">
        <v>167.9</v>
      </c>
      <c r="U237">
        <v>145</v>
      </c>
      <c r="V237">
        <v>132.19999999999999</v>
      </c>
      <c r="W237">
        <v>143</v>
      </c>
      <c r="X237">
        <v>137.80000000000001</v>
      </c>
      <c r="Y237">
        <f>AVERAGE(All_India_Index_Upto_April23__14[[#This Row],[Clothing]:[Personal care and effects]])</f>
        <v>139.5</v>
      </c>
      <c r="Z237">
        <v>125.5</v>
      </c>
      <c r="AA237" s="16" t="s">
        <v>122</v>
      </c>
      <c r="AB237">
        <v>138.1</v>
      </c>
      <c r="AC237" s="1">
        <f>AVERAGE(All_India_Index_Upto_April23__14[[#This Row],[Housing]:[Household goods and services]])</f>
        <v>138.1</v>
      </c>
      <c r="AD237">
        <v>141.5</v>
      </c>
      <c r="AE237">
        <v>135.4</v>
      </c>
      <c r="AF237">
        <f>AVERAGE(All_India_Index_Upto_April23__14[[#This Row],[Health]:[Recreation and amusement]])</f>
        <v>138.44999999999999</v>
      </c>
      <c r="AG237">
        <v>120.8</v>
      </c>
      <c r="AH237">
        <v>151.5</v>
      </c>
      <c r="AI237">
        <v>135.30000000000001</v>
      </c>
      <c r="AJ237">
        <v>144.19999999999999</v>
      </c>
    </row>
    <row r="238" spans="1:36" x14ac:dyDescent="0.25">
      <c r="A238" s="1" t="s">
        <v>35</v>
      </c>
      <c r="B238">
        <v>2019</v>
      </c>
      <c r="C238" s="1" t="s">
        <v>46</v>
      </c>
      <c r="D238" s="1">
        <f>VLOOKUP(All_India_Index_Upto_April23__14[[#This Row],[Month]],'Data cleaning'!$B$1:$C$13,2,FALSE)</f>
        <v>8</v>
      </c>
      <c r="E238" s="1" t="str">
        <f>All_India_Index_Upto_April23__14[[#This Row],[Year]]&amp;All_India_Index_Upto_April23__14[[#This Row],[month '#]]&amp;All_India_Index_Upto_April23__14[[#This Row],[Sector]]</f>
        <v>20198Rural+Urban</v>
      </c>
      <c r="F238">
        <v>140.1</v>
      </c>
      <c r="G238">
        <v>160.6</v>
      </c>
      <c r="H238">
        <v>138.5</v>
      </c>
      <c r="I238">
        <v>144.69999999999999</v>
      </c>
      <c r="J238">
        <v>122.9</v>
      </c>
      <c r="K238">
        <v>149.4</v>
      </c>
      <c r="L238">
        <v>167.4</v>
      </c>
      <c r="M238">
        <v>130.9</v>
      </c>
      <c r="N238">
        <v>112</v>
      </c>
      <c r="O238">
        <v>142.6</v>
      </c>
      <c r="P238">
        <v>134.9</v>
      </c>
      <c r="Q238">
        <v>156.6</v>
      </c>
      <c r="R238">
        <v>145.9</v>
      </c>
      <c r="S238">
        <f>AVERAGE(All_India_Index_Upto_April23__14[[#This Row],[Cereals and products]:[Food and beverages]])</f>
        <v>142.03846153846155</v>
      </c>
      <c r="T238">
        <v>165.8</v>
      </c>
      <c r="U238">
        <v>149.1</v>
      </c>
      <c r="V238">
        <v>140.6</v>
      </c>
      <c r="W238">
        <v>147.9</v>
      </c>
      <c r="X238">
        <v>138.4</v>
      </c>
      <c r="Y238">
        <f>AVERAGE(All_India_Index_Upto_April23__14[[#This Row],[Clothing]:[Personal care and effects]])</f>
        <v>144</v>
      </c>
      <c r="Z238">
        <v>138.5</v>
      </c>
      <c r="AA238" s="16" t="s">
        <v>122</v>
      </c>
      <c r="AB238">
        <v>144.5</v>
      </c>
      <c r="AC238" s="1">
        <f>AVERAGE(All_India_Index_Upto_April23__14[[#This Row],[Housing]:[Household goods and services]])</f>
        <v>144.5</v>
      </c>
      <c r="AD238">
        <v>148.5</v>
      </c>
      <c r="AE238">
        <v>140.9</v>
      </c>
      <c r="AF238">
        <f>AVERAGE(All_India_Index_Upto_April23__14[[#This Row],[Health]:[Recreation and amusement]])</f>
        <v>144.69999999999999</v>
      </c>
      <c r="AG238">
        <v>125.8</v>
      </c>
      <c r="AH238">
        <v>154.9</v>
      </c>
      <c r="AI238">
        <v>140.19999999999999</v>
      </c>
      <c r="AJ238">
        <v>145</v>
      </c>
    </row>
    <row r="239" spans="1:36" x14ac:dyDescent="0.25">
      <c r="A239" s="1" t="s">
        <v>30</v>
      </c>
      <c r="B239">
        <v>2019</v>
      </c>
      <c r="C239" s="1" t="s">
        <v>48</v>
      </c>
      <c r="D239" s="1">
        <f>VLOOKUP(All_India_Index_Upto_April23__14[[#This Row],[Month]],'Data cleaning'!$B$1:$C$13,2,FALSE)</f>
        <v>9</v>
      </c>
      <c r="E239" s="1" t="str">
        <f>All_India_Index_Upto_April23__14[[#This Row],[Year]]&amp;All_India_Index_Upto_April23__14[[#This Row],[month '#]]&amp;All_India_Index_Upto_April23__14[[#This Row],[Sector]]</f>
        <v>20199Rural</v>
      </c>
      <c r="F239">
        <v>140.1</v>
      </c>
      <c r="G239">
        <v>161.9</v>
      </c>
      <c r="H239">
        <v>138.30000000000001</v>
      </c>
      <c r="I239">
        <v>145.69999999999999</v>
      </c>
      <c r="J239">
        <v>125.1</v>
      </c>
      <c r="K239">
        <v>143.80000000000001</v>
      </c>
      <c r="L239">
        <v>163.4</v>
      </c>
      <c r="M239">
        <v>132.19999999999999</v>
      </c>
      <c r="N239">
        <v>112.8</v>
      </c>
      <c r="O239">
        <v>144.19999999999999</v>
      </c>
      <c r="P239">
        <v>138.5</v>
      </c>
      <c r="Q239">
        <v>157.19999999999999</v>
      </c>
      <c r="R239">
        <v>145.5</v>
      </c>
      <c r="S239">
        <f>AVERAGE(All_India_Index_Upto_April23__14[[#This Row],[Cereals and products]:[Food and beverages]])</f>
        <v>142.2076923076923</v>
      </c>
      <c r="T239">
        <v>165.7</v>
      </c>
      <c r="U239">
        <v>151.69999999999999</v>
      </c>
      <c r="V239">
        <v>146.6</v>
      </c>
      <c r="W239">
        <v>151</v>
      </c>
      <c r="X239">
        <v>140.19999999999999</v>
      </c>
      <c r="Y239">
        <f>AVERAGE(All_India_Index_Upto_April23__14[[#This Row],[Clothing]:[Personal care and effects]])</f>
        <v>147.375</v>
      </c>
      <c r="Z239">
        <v>146.9</v>
      </c>
      <c r="AA239" s="16" t="s">
        <v>32</v>
      </c>
      <c r="AB239">
        <v>150.30000000000001</v>
      </c>
      <c r="AC239" s="1">
        <f>AVERAGE(All_India_Index_Upto_April23__14[[#This Row],[Housing]:[Household goods and services]])</f>
        <v>150.30000000000001</v>
      </c>
      <c r="AD239">
        <v>153.4</v>
      </c>
      <c r="AE239">
        <v>148.30000000000001</v>
      </c>
      <c r="AF239">
        <f>AVERAGE(All_India_Index_Upto_April23__14[[#This Row],[Health]:[Recreation and amusement]])</f>
        <v>150.85000000000002</v>
      </c>
      <c r="AG239">
        <v>131.6</v>
      </c>
      <c r="AH239">
        <v>160.19999999999999</v>
      </c>
      <c r="AI239">
        <v>145.4</v>
      </c>
      <c r="AJ239">
        <v>146.69999999999999</v>
      </c>
    </row>
    <row r="240" spans="1:36" x14ac:dyDescent="0.25">
      <c r="A240" s="1" t="s">
        <v>33</v>
      </c>
      <c r="B240">
        <v>2019</v>
      </c>
      <c r="C240" s="1" t="s">
        <v>48</v>
      </c>
      <c r="D240" s="1">
        <f>VLOOKUP(All_India_Index_Upto_April23__14[[#This Row],[Month]],'Data cleaning'!$B$1:$C$13,2,FALSE)</f>
        <v>9</v>
      </c>
      <c r="E240" s="1" t="str">
        <f>All_India_Index_Upto_April23__14[[#This Row],[Year]]&amp;All_India_Index_Upto_April23__14[[#This Row],[month '#]]&amp;All_India_Index_Upto_April23__14[[#This Row],[Sector]]</f>
        <v>20199Urban</v>
      </c>
      <c r="F240">
        <v>142.69999999999999</v>
      </c>
      <c r="G240">
        <v>158.69999999999999</v>
      </c>
      <c r="H240">
        <v>141.6</v>
      </c>
      <c r="I240">
        <v>144.9</v>
      </c>
      <c r="J240">
        <v>120.8</v>
      </c>
      <c r="K240">
        <v>149.80000000000001</v>
      </c>
      <c r="L240">
        <v>192.4</v>
      </c>
      <c r="M240">
        <v>130.30000000000001</v>
      </c>
      <c r="N240">
        <v>114</v>
      </c>
      <c r="O240">
        <v>143.80000000000001</v>
      </c>
      <c r="P240">
        <v>130</v>
      </c>
      <c r="Q240">
        <v>156.4</v>
      </c>
      <c r="R240">
        <v>149.5</v>
      </c>
      <c r="S240">
        <f>AVERAGE(All_India_Index_Upto_April23__14[[#This Row],[Cereals and products]:[Food and beverages]])</f>
        <v>144.22307692307692</v>
      </c>
      <c r="T240">
        <v>168.6</v>
      </c>
      <c r="U240">
        <v>145.30000000000001</v>
      </c>
      <c r="V240">
        <v>132.19999999999999</v>
      </c>
      <c r="W240">
        <v>143.30000000000001</v>
      </c>
      <c r="X240">
        <v>139</v>
      </c>
      <c r="Y240">
        <f>AVERAGE(All_India_Index_Upto_April23__14[[#This Row],[Clothing]:[Personal care and effects]])</f>
        <v>139.94999999999999</v>
      </c>
      <c r="Z240">
        <v>126.6</v>
      </c>
      <c r="AA240" s="16" t="s">
        <v>123</v>
      </c>
      <c r="AB240">
        <v>138.30000000000001</v>
      </c>
      <c r="AC240" s="1">
        <f>AVERAGE(All_India_Index_Upto_April23__14[[#This Row],[Housing]:[Household goods and services]])</f>
        <v>138.30000000000001</v>
      </c>
      <c r="AD240">
        <v>141.9</v>
      </c>
      <c r="AE240">
        <v>135.9</v>
      </c>
      <c r="AF240">
        <f>AVERAGE(All_India_Index_Upto_April23__14[[#This Row],[Health]:[Recreation and amusement]])</f>
        <v>138.9</v>
      </c>
      <c r="AG240">
        <v>121.2</v>
      </c>
      <c r="AH240">
        <v>151.6</v>
      </c>
      <c r="AI240">
        <v>135.69999999999999</v>
      </c>
      <c r="AJ240">
        <v>144.69999999999999</v>
      </c>
    </row>
    <row r="241" spans="1:36" x14ac:dyDescent="0.25">
      <c r="A241" s="1" t="s">
        <v>35</v>
      </c>
      <c r="B241">
        <v>2019</v>
      </c>
      <c r="C241" s="1" t="s">
        <v>48</v>
      </c>
      <c r="D241" s="1">
        <f>VLOOKUP(All_India_Index_Upto_April23__14[[#This Row],[Month]],'Data cleaning'!$B$1:$C$13,2,FALSE)</f>
        <v>9</v>
      </c>
      <c r="E241" s="1" t="str">
        <f>All_India_Index_Upto_April23__14[[#This Row],[Year]]&amp;All_India_Index_Upto_April23__14[[#This Row],[month '#]]&amp;All_India_Index_Upto_April23__14[[#This Row],[Sector]]</f>
        <v>20199Rural+Urban</v>
      </c>
      <c r="F241">
        <v>140.9</v>
      </c>
      <c r="G241">
        <v>160.80000000000001</v>
      </c>
      <c r="H241">
        <v>139.6</v>
      </c>
      <c r="I241">
        <v>145.4</v>
      </c>
      <c r="J241">
        <v>123.5</v>
      </c>
      <c r="K241">
        <v>146.6</v>
      </c>
      <c r="L241">
        <v>173.2</v>
      </c>
      <c r="M241">
        <v>131.6</v>
      </c>
      <c r="N241">
        <v>113.2</v>
      </c>
      <c r="O241">
        <v>144.1</v>
      </c>
      <c r="P241">
        <v>135</v>
      </c>
      <c r="Q241">
        <v>156.80000000000001</v>
      </c>
      <c r="R241">
        <v>147</v>
      </c>
      <c r="S241">
        <f>AVERAGE(All_India_Index_Upto_April23__14[[#This Row],[Cereals and products]:[Food and beverages]])</f>
        <v>142.89999999999998</v>
      </c>
      <c r="T241">
        <v>166.5</v>
      </c>
      <c r="U241">
        <v>149.19999999999999</v>
      </c>
      <c r="V241">
        <v>140.6</v>
      </c>
      <c r="W241">
        <v>147.9</v>
      </c>
      <c r="X241">
        <v>139.69999999999999</v>
      </c>
      <c r="Y241">
        <f>AVERAGE(All_India_Index_Upto_April23__14[[#This Row],[Clothing]:[Personal care and effects]])</f>
        <v>144.34999999999997</v>
      </c>
      <c r="Z241">
        <v>139.19999999999999</v>
      </c>
      <c r="AA241" s="16" t="s">
        <v>123</v>
      </c>
      <c r="AB241">
        <v>144.6</v>
      </c>
      <c r="AC241" s="1">
        <f>AVERAGE(All_India_Index_Upto_April23__14[[#This Row],[Housing]:[Household goods and services]])</f>
        <v>144.6</v>
      </c>
      <c r="AD241">
        <v>149</v>
      </c>
      <c r="AE241">
        <v>141.30000000000001</v>
      </c>
      <c r="AF241">
        <f>AVERAGE(All_India_Index_Upto_April23__14[[#This Row],[Health]:[Recreation and amusement]])</f>
        <v>145.15</v>
      </c>
      <c r="AG241">
        <v>126.1</v>
      </c>
      <c r="AH241">
        <v>155.19999999999999</v>
      </c>
      <c r="AI241">
        <v>140.69999999999999</v>
      </c>
      <c r="AJ241">
        <v>145.80000000000001</v>
      </c>
    </row>
    <row r="242" spans="1:36" x14ac:dyDescent="0.25">
      <c r="A242" s="1" t="s">
        <v>30</v>
      </c>
      <c r="B242">
        <v>2019</v>
      </c>
      <c r="C242" s="1" t="s">
        <v>50</v>
      </c>
      <c r="D242" s="1">
        <f>VLOOKUP(All_India_Index_Upto_April23__14[[#This Row],[Month]],'Data cleaning'!$B$1:$C$13,2,FALSE)</f>
        <v>10</v>
      </c>
      <c r="E242" s="1" t="str">
        <f>All_India_Index_Upto_April23__14[[#This Row],[Year]]&amp;All_India_Index_Upto_April23__14[[#This Row],[month '#]]&amp;All_India_Index_Upto_April23__14[[#This Row],[Sector]]</f>
        <v>201910Rural</v>
      </c>
      <c r="F242">
        <v>141</v>
      </c>
      <c r="G242">
        <v>161.6</v>
      </c>
      <c r="H242">
        <v>141.19999999999999</v>
      </c>
      <c r="I242">
        <v>146.5</v>
      </c>
      <c r="J242">
        <v>125.6</v>
      </c>
      <c r="K242">
        <v>145.69999999999999</v>
      </c>
      <c r="L242">
        <v>178.8</v>
      </c>
      <c r="M242">
        <v>133.1</v>
      </c>
      <c r="N242">
        <v>113.6</v>
      </c>
      <c r="O242">
        <v>145.5</v>
      </c>
      <c r="P242">
        <v>138.6</v>
      </c>
      <c r="Q242">
        <v>157.4</v>
      </c>
      <c r="R242">
        <v>148.30000000000001</v>
      </c>
      <c r="S242">
        <f>AVERAGE(All_India_Index_Upto_April23__14[[#This Row],[Cereals and products]:[Food and beverages]])</f>
        <v>144.37692307692305</v>
      </c>
      <c r="T242">
        <v>166.3</v>
      </c>
      <c r="U242">
        <v>151.69999999999999</v>
      </c>
      <c r="V242">
        <v>146.69999999999999</v>
      </c>
      <c r="W242">
        <v>151</v>
      </c>
      <c r="X242">
        <v>140.30000000000001</v>
      </c>
      <c r="Y242">
        <f>AVERAGE(All_India_Index_Upto_April23__14[[#This Row],[Clothing]:[Personal care and effects]])</f>
        <v>147.42500000000001</v>
      </c>
      <c r="Z242">
        <v>147.69999999999999</v>
      </c>
      <c r="AA242" s="16" t="s">
        <v>32</v>
      </c>
      <c r="AB242">
        <v>150.6</v>
      </c>
      <c r="AC242" s="1">
        <f>AVERAGE(All_India_Index_Upto_April23__14[[#This Row],[Housing]:[Household goods and services]])</f>
        <v>150.6</v>
      </c>
      <c r="AD242">
        <v>153.69999999999999</v>
      </c>
      <c r="AE242">
        <v>148.69999999999999</v>
      </c>
      <c r="AF242">
        <f>AVERAGE(All_India_Index_Upto_April23__14[[#This Row],[Health]:[Recreation and amusement]])</f>
        <v>151.19999999999999</v>
      </c>
      <c r="AG242">
        <v>131.69999999999999</v>
      </c>
      <c r="AH242">
        <v>160.69999999999999</v>
      </c>
      <c r="AI242">
        <v>145.69999999999999</v>
      </c>
      <c r="AJ242">
        <v>148.30000000000001</v>
      </c>
    </row>
    <row r="243" spans="1:36" x14ac:dyDescent="0.25">
      <c r="A243" s="1" t="s">
        <v>33</v>
      </c>
      <c r="B243">
        <v>2019</v>
      </c>
      <c r="C243" s="1" t="s">
        <v>50</v>
      </c>
      <c r="D243" s="1">
        <f>VLOOKUP(All_India_Index_Upto_April23__14[[#This Row],[Month]],'Data cleaning'!$B$1:$C$13,2,FALSE)</f>
        <v>10</v>
      </c>
      <c r="E243" s="1" t="str">
        <f>All_India_Index_Upto_April23__14[[#This Row],[Year]]&amp;All_India_Index_Upto_April23__14[[#This Row],[month '#]]&amp;All_India_Index_Upto_April23__14[[#This Row],[Sector]]</f>
        <v>201910Urban</v>
      </c>
      <c r="F243">
        <v>143.5</v>
      </c>
      <c r="G243">
        <v>159.80000000000001</v>
      </c>
      <c r="H243">
        <v>144.69999999999999</v>
      </c>
      <c r="I243">
        <v>145.6</v>
      </c>
      <c r="J243">
        <v>121.1</v>
      </c>
      <c r="K243">
        <v>150.6</v>
      </c>
      <c r="L243">
        <v>207.2</v>
      </c>
      <c r="M243">
        <v>131.19999999999999</v>
      </c>
      <c r="N243">
        <v>114.8</v>
      </c>
      <c r="O243">
        <v>145.19999999999999</v>
      </c>
      <c r="P243">
        <v>130.19999999999999</v>
      </c>
      <c r="Q243">
        <v>156.80000000000001</v>
      </c>
      <c r="R243">
        <v>151.9</v>
      </c>
      <c r="S243">
        <f>AVERAGE(All_India_Index_Upto_April23__14[[#This Row],[Cereals and products]:[Food and beverages]])</f>
        <v>146.35384615384618</v>
      </c>
      <c r="T243">
        <v>169.3</v>
      </c>
      <c r="U243">
        <v>145.9</v>
      </c>
      <c r="V243">
        <v>132.4</v>
      </c>
      <c r="W243">
        <v>143.9</v>
      </c>
      <c r="X243">
        <v>139.5</v>
      </c>
      <c r="Y243">
        <f>AVERAGE(All_India_Index_Upto_April23__14[[#This Row],[Clothing]:[Personal care and effects]])</f>
        <v>140.42500000000001</v>
      </c>
      <c r="Z243">
        <v>128.9</v>
      </c>
      <c r="AA243" s="16" t="s">
        <v>124</v>
      </c>
      <c r="AB243">
        <v>138.69999999999999</v>
      </c>
      <c r="AC243" s="1">
        <f>AVERAGE(All_India_Index_Upto_April23__14[[#This Row],[Housing]:[Household goods and services]])</f>
        <v>138.69999999999999</v>
      </c>
      <c r="AD243">
        <v>142.4</v>
      </c>
      <c r="AE243">
        <v>136.19999999999999</v>
      </c>
      <c r="AF243">
        <f>AVERAGE(All_India_Index_Upto_April23__14[[#This Row],[Health]:[Recreation and amusement]])</f>
        <v>139.30000000000001</v>
      </c>
      <c r="AG243">
        <v>121.5</v>
      </c>
      <c r="AH243">
        <v>151.69999999999999</v>
      </c>
      <c r="AI243">
        <v>136</v>
      </c>
      <c r="AJ243">
        <v>146</v>
      </c>
    </row>
    <row r="244" spans="1:36" x14ac:dyDescent="0.25">
      <c r="A244" s="1" t="s">
        <v>35</v>
      </c>
      <c r="B244">
        <v>2019</v>
      </c>
      <c r="C244" s="1" t="s">
        <v>50</v>
      </c>
      <c r="D244" s="1">
        <f>VLOOKUP(All_India_Index_Upto_April23__14[[#This Row],[Month]],'Data cleaning'!$B$1:$C$13,2,FALSE)</f>
        <v>10</v>
      </c>
      <c r="E244" s="1" t="str">
        <f>All_India_Index_Upto_April23__14[[#This Row],[Year]]&amp;All_India_Index_Upto_April23__14[[#This Row],[month '#]]&amp;All_India_Index_Upto_April23__14[[#This Row],[Sector]]</f>
        <v>201910Rural+Urban</v>
      </c>
      <c r="F244">
        <v>141.80000000000001</v>
      </c>
      <c r="G244">
        <v>161</v>
      </c>
      <c r="H244">
        <v>142.6</v>
      </c>
      <c r="I244">
        <v>146.19999999999999</v>
      </c>
      <c r="J244">
        <v>123.9</v>
      </c>
      <c r="K244">
        <v>148</v>
      </c>
      <c r="L244">
        <v>188.4</v>
      </c>
      <c r="M244">
        <v>132.5</v>
      </c>
      <c r="N244">
        <v>114</v>
      </c>
      <c r="O244">
        <v>145.4</v>
      </c>
      <c r="P244">
        <v>135.1</v>
      </c>
      <c r="Q244">
        <v>157.1</v>
      </c>
      <c r="R244">
        <v>149.6</v>
      </c>
      <c r="S244">
        <f>AVERAGE(All_India_Index_Upto_April23__14[[#This Row],[Cereals and products]:[Food and beverages]])</f>
        <v>145.04615384615383</v>
      </c>
      <c r="T244">
        <v>167.1</v>
      </c>
      <c r="U244">
        <v>149.4</v>
      </c>
      <c r="V244">
        <v>140.80000000000001</v>
      </c>
      <c r="W244">
        <v>148.19999999999999</v>
      </c>
      <c r="X244">
        <v>140</v>
      </c>
      <c r="Y244">
        <f>AVERAGE(All_India_Index_Upto_April23__14[[#This Row],[Clothing]:[Personal care and effects]])</f>
        <v>144.60000000000002</v>
      </c>
      <c r="Z244">
        <v>140.6</v>
      </c>
      <c r="AA244" s="16" t="s">
        <v>124</v>
      </c>
      <c r="AB244">
        <v>145</v>
      </c>
      <c r="AC244" s="1">
        <f>AVERAGE(All_India_Index_Upto_April23__14[[#This Row],[Housing]:[Household goods and services]])</f>
        <v>145</v>
      </c>
      <c r="AD244">
        <v>149.4</v>
      </c>
      <c r="AE244">
        <v>141.69999999999999</v>
      </c>
      <c r="AF244">
        <f>AVERAGE(All_India_Index_Upto_April23__14[[#This Row],[Health]:[Recreation and amusement]])</f>
        <v>145.55000000000001</v>
      </c>
      <c r="AG244">
        <v>126.3</v>
      </c>
      <c r="AH244">
        <v>155.4</v>
      </c>
      <c r="AI244">
        <v>141</v>
      </c>
      <c r="AJ244">
        <v>147.19999999999999</v>
      </c>
    </row>
    <row r="245" spans="1:36" x14ac:dyDescent="0.25">
      <c r="A245" s="1" t="s">
        <v>30</v>
      </c>
      <c r="B245">
        <v>2019</v>
      </c>
      <c r="C245" s="1" t="s">
        <v>53</v>
      </c>
      <c r="D245" s="1">
        <f>VLOOKUP(All_India_Index_Upto_April23__14[[#This Row],[Month]],'Data cleaning'!$B$1:$C$13,2,FALSE)</f>
        <v>11</v>
      </c>
      <c r="E245" s="1" t="str">
        <f>All_India_Index_Upto_April23__14[[#This Row],[Year]]&amp;All_India_Index_Upto_April23__14[[#This Row],[month '#]]&amp;All_India_Index_Upto_April23__14[[#This Row],[Sector]]</f>
        <v>201911Rural</v>
      </c>
      <c r="F245">
        <v>141.80000000000001</v>
      </c>
      <c r="G245">
        <v>163.69999999999999</v>
      </c>
      <c r="H245">
        <v>143.80000000000001</v>
      </c>
      <c r="I245">
        <v>147.1</v>
      </c>
      <c r="J245">
        <v>126</v>
      </c>
      <c r="K245">
        <v>146.19999999999999</v>
      </c>
      <c r="L245">
        <v>191.4</v>
      </c>
      <c r="M245">
        <v>136.19999999999999</v>
      </c>
      <c r="N245">
        <v>113.8</v>
      </c>
      <c r="O245">
        <v>147.30000000000001</v>
      </c>
      <c r="P245">
        <v>138.69999999999999</v>
      </c>
      <c r="Q245">
        <v>157.69999999999999</v>
      </c>
      <c r="R245">
        <v>150.9</v>
      </c>
      <c r="S245">
        <f>AVERAGE(All_India_Index_Upto_April23__14[[#This Row],[Cereals and products]:[Food and beverages]])</f>
        <v>146.50769230769231</v>
      </c>
      <c r="T245">
        <v>167.2</v>
      </c>
      <c r="U245">
        <v>152.30000000000001</v>
      </c>
      <c r="V245">
        <v>147</v>
      </c>
      <c r="W245">
        <v>151.5</v>
      </c>
      <c r="X245">
        <v>140.6</v>
      </c>
      <c r="Y245">
        <f>AVERAGE(All_India_Index_Upto_April23__14[[#This Row],[Clothing]:[Personal care and effects]])</f>
        <v>147.85</v>
      </c>
      <c r="Z245">
        <v>148.4</v>
      </c>
      <c r="AA245" s="16" t="s">
        <v>32</v>
      </c>
      <c r="AB245">
        <v>150.9</v>
      </c>
      <c r="AC245" s="1">
        <f>AVERAGE(All_India_Index_Upto_April23__14[[#This Row],[Housing]:[Household goods and services]])</f>
        <v>150.9</v>
      </c>
      <c r="AD245">
        <v>154.30000000000001</v>
      </c>
      <c r="AE245">
        <v>149.1</v>
      </c>
      <c r="AF245">
        <f>AVERAGE(All_India_Index_Upto_April23__14[[#This Row],[Health]:[Recreation and amusement]])</f>
        <v>151.69999999999999</v>
      </c>
      <c r="AG245">
        <v>132.1</v>
      </c>
      <c r="AH245">
        <v>160.80000000000001</v>
      </c>
      <c r="AI245">
        <v>146.1</v>
      </c>
      <c r="AJ245">
        <v>149.9</v>
      </c>
    </row>
    <row r="246" spans="1:36" x14ac:dyDescent="0.25">
      <c r="A246" s="1" t="s">
        <v>33</v>
      </c>
      <c r="B246">
        <v>2019</v>
      </c>
      <c r="C246" s="1" t="s">
        <v>53</v>
      </c>
      <c r="D246" s="1">
        <f>VLOOKUP(All_India_Index_Upto_April23__14[[#This Row],[Month]],'Data cleaning'!$B$1:$C$13,2,FALSE)</f>
        <v>11</v>
      </c>
      <c r="E246" s="1" t="str">
        <f>All_India_Index_Upto_April23__14[[#This Row],[Year]]&amp;All_India_Index_Upto_April23__14[[#This Row],[month '#]]&amp;All_India_Index_Upto_April23__14[[#This Row],[Sector]]</f>
        <v>201911Urban</v>
      </c>
      <c r="F246">
        <v>144.1</v>
      </c>
      <c r="G246">
        <v>162.4</v>
      </c>
      <c r="H246">
        <v>148.4</v>
      </c>
      <c r="I246">
        <v>145.9</v>
      </c>
      <c r="J246">
        <v>121.5</v>
      </c>
      <c r="K246">
        <v>148.80000000000001</v>
      </c>
      <c r="L246">
        <v>215.7</v>
      </c>
      <c r="M246">
        <v>134.6</v>
      </c>
      <c r="N246">
        <v>115</v>
      </c>
      <c r="O246">
        <v>146.30000000000001</v>
      </c>
      <c r="P246">
        <v>130.5</v>
      </c>
      <c r="Q246">
        <v>157.19999999999999</v>
      </c>
      <c r="R246">
        <v>153.6</v>
      </c>
      <c r="S246">
        <f>AVERAGE(All_India_Index_Upto_April23__14[[#This Row],[Cereals and products]:[Food and beverages]])</f>
        <v>147.99999999999997</v>
      </c>
      <c r="T246">
        <v>169.9</v>
      </c>
      <c r="U246">
        <v>146.30000000000001</v>
      </c>
      <c r="V246">
        <v>132.6</v>
      </c>
      <c r="W246">
        <v>144.19999999999999</v>
      </c>
      <c r="X246">
        <v>139.80000000000001</v>
      </c>
      <c r="Y246">
        <f>AVERAGE(All_India_Index_Upto_April23__14[[#This Row],[Clothing]:[Personal care and effects]])</f>
        <v>140.72499999999999</v>
      </c>
      <c r="Z246">
        <v>132.19999999999999</v>
      </c>
      <c r="AA246" s="16" t="s">
        <v>125</v>
      </c>
      <c r="AB246">
        <v>139.1</v>
      </c>
      <c r="AC246" s="1">
        <f>AVERAGE(All_India_Index_Upto_April23__14[[#This Row],[Housing]:[Household goods and services]])</f>
        <v>139.1</v>
      </c>
      <c r="AD246">
        <v>142.80000000000001</v>
      </c>
      <c r="AE246">
        <v>136.69999999999999</v>
      </c>
      <c r="AF246">
        <f>AVERAGE(All_India_Index_Upto_April23__14[[#This Row],[Health]:[Recreation and amusement]])</f>
        <v>139.75</v>
      </c>
      <c r="AG246">
        <v>121.7</v>
      </c>
      <c r="AH246">
        <v>151.80000000000001</v>
      </c>
      <c r="AI246">
        <v>136.30000000000001</v>
      </c>
      <c r="AJ246">
        <v>147</v>
      </c>
    </row>
    <row r="247" spans="1:36" x14ac:dyDescent="0.25">
      <c r="A247" s="1" t="s">
        <v>35</v>
      </c>
      <c r="B247">
        <v>2019</v>
      </c>
      <c r="C247" s="1" t="s">
        <v>53</v>
      </c>
      <c r="D247" s="1">
        <f>VLOOKUP(All_India_Index_Upto_April23__14[[#This Row],[Month]],'Data cleaning'!$B$1:$C$13,2,FALSE)</f>
        <v>11</v>
      </c>
      <c r="E247" s="1" t="str">
        <f>All_India_Index_Upto_April23__14[[#This Row],[Year]]&amp;All_India_Index_Upto_April23__14[[#This Row],[month '#]]&amp;All_India_Index_Upto_April23__14[[#This Row],[Sector]]</f>
        <v>201911Rural+Urban</v>
      </c>
      <c r="F247">
        <v>142.5</v>
      </c>
      <c r="G247">
        <v>163.19999999999999</v>
      </c>
      <c r="H247">
        <v>145.6</v>
      </c>
      <c r="I247">
        <v>146.69999999999999</v>
      </c>
      <c r="J247">
        <v>124.3</v>
      </c>
      <c r="K247">
        <v>147.4</v>
      </c>
      <c r="L247">
        <v>199.6</v>
      </c>
      <c r="M247">
        <v>135.69999999999999</v>
      </c>
      <c r="N247">
        <v>114.2</v>
      </c>
      <c r="O247">
        <v>147</v>
      </c>
      <c r="P247">
        <v>135.30000000000001</v>
      </c>
      <c r="Q247">
        <v>157.5</v>
      </c>
      <c r="R247">
        <v>151.9</v>
      </c>
      <c r="S247">
        <f>AVERAGE(All_India_Index_Upto_April23__14[[#This Row],[Cereals and products]:[Food and beverages]])</f>
        <v>146.99230769230769</v>
      </c>
      <c r="T247">
        <v>167.9</v>
      </c>
      <c r="U247">
        <v>149.9</v>
      </c>
      <c r="V247">
        <v>141</v>
      </c>
      <c r="W247">
        <v>148.6</v>
      </c>
      <c r="X247">
        <v>140.30000000000001</v>
      </c>
      <c r="Y247">
        <f>AVERAGE(All_India_Index_Upto_April23__14[[#This Row],[Clothing]:[Personal care and effects]])</f>
        <v>144.94999999999999</v>
      </c>
      <c r="Z247">
        <v>142.30000000000001</v>
      </c>
      <c r="AA247" s="16" t="s">
        <v>125</v>
      </c>
      <c r="AB247">
        <v>145.30000000000001</v>
      </c>
      <c r="AC247" s="1">
        <f>AVERAGE(All_India_Index_Upto_April23__14[[#This Row],[Housing]:[Household goods and services]])</f>
        <v>145.30000000000001</v>
      </c>
      <c r="AD247">
        <v>149.9</v>
      </c>
      <c r="AE247">
        <v>142.1</v>
      </c>
      <c r="AF247">
        <f>AVERAGE(All_India_Index_Upto_April23__14[[#This Row],[Health]:[Recreation and amusement]])</f>
        <v>146</v>
      </c>
      <c r="AG247">
        <v>126.6</v>
      </c>
      <c r="AH247">
        <v>155.5</v>
      </c>
      <c r="AI247">
        <v>141.30000000000001</v>
      </c>
      <c r="AJ247">
        <v>148.6</v>
      </c>
    </row>
    <row r="248" spans="1:36" x14ac:dyDescent="0.25">
      <c r="A248" s="1" t="s">
        <v>30</v>
      </c>
      <c r="B248">
        <v>2019</v>
      </c>
      <c r="C248" s="1" t="s">
        <v>55</v>
      </c>
      <c r="D248" s="1">
        <f>VLOOKUP(All_India_Index_Upto_April23__14[[#This Row],[Month]],'Data cleaning'!$B$1:$C$13,2,FALSE)</f>
        <v>12</v>
      </c>
      <c r="E248" s="1" t="str">
        <f>All_India_Index_Upto_April23__14[[#This Row],[Year]]&amp;All_India_Index_Upto_April23__14[[#This Row],[month '#]]&amp;All_India_Index_Upto_April23__14[[#This Row],[Sector]]</f>
        <v>201912Rural</v>
      </c>
      <c r="F248">
        <v>142.80000000000001</v>
      </c>
      <c r="G248">
        <v>165.3</v>
      </c>
      <c r="H248">
        <v>149.5</v>
      </c>
      <c r="I248">
        <v>148.69999999999999</v>
      </c>
      <c r="J248">
        <v>127.5</v>
      </c>
      <c r="K248">
        <v>144.30000000000001</v>
      </c>
      <c r="L248">
        <v>209.5</v>
      </c>
      <c r="M248">
        <v>138.80000000000001</v>
      </c>
      <c r="N248">
        <v>113.6</v>
      </c>
      <c r="O248">
        <v>149.1</v>
      </c>
      <c r="P248">
        <v>139.30000000000001</v>
      </c>
      <c r="Q248">
        <v>158.30000000000001</v>
      </c>
      <c r="R248">
        <v>154.30000000000001</v>
      </c>
      <c r="S248">
        <f>AVERAGE(All_India_Index_Upto_April23__14[[#This Row],[Cereals and products]:[Food and beverages]])</f>
        <v>149.30769230769226</v>
      </c>
      <c r="T248">
        <v>167.8</v>
      </c>
      <c r="U248">
        <v>152.6</v>
      </c>
      <c r="V248">
        <v>147.30000000000001</v>
      </c>
      <c r="W248">
        <v>151.9</v>
      </c>
      <c r="X248">
        <v>140.6</v>
      </c>
      <c r="Y248">
        <f>AVERAGE(All_India_Index_Upto_April23__14[[#This Row],[Clothing]:[Personal care and effects]])</f>
        <v>148.1</v>
      </c>
      <c r="Z248">
        <v>149.9</v>
      </c>
      <c r="AA248" s="16" t="s">
        <v>32</v>
      </c>
      <c r="AB248">
        <v>151.19999999999999</v>
      </c>
      <c r="AC248" s="1">
        <f>AVERAGE(All_India_Index_Upto_April23__14[[#This Row],[Housing]:[Household goods and services]])</f>
        <v>151.19999999999999</v>
      </c>
      <c r="AD248">
        <v>154.80000000000001</v>
      </c>
      <c r="AE248">
        <v>149.5</v>
      </c>
      <c r="AF248">
        <f>AVERAGE(All_India_Index_Upto_April23__14[[#This Row],[Health]:[Recreation and amusement]])</f>
        <v>152.15</v>
      </c>
      <c r="AG248">
        <v>135</v>
      </c>
      <c r="AH248">
        <v>161.1</v>
      </c>
      <c r="AI248">
        <v>147.1</v>
      </c>
      <c r="AJ248">
        <v>152.30000000000001</v>
      </c>
    </row>
    <row r="249" spans="1:36" x14ac:dyDescent="0.25">
      <c r="A249" s="1" t="s">
        <v>33</v>
      </c>
      <c r="B249">
        <v>2019</v>
      </c>
      <c r="C249" s="1" t="s">
        <v>55</v>
      </c>
      <c r="D249" s="1">
        <f>VLOOKUP(All_India_Index_Upto_April23__14[[#This Row],[Month]],'Data cleaning'!$B$1:$C$13,2,FALSE)</f>
        <v>12</v>
      </c>
      <c r="E249" s="1" t="str">
        <f>All_India_Index_Upto_April23__14[[#This Row],[Year]]&amp;All_India_Index_Upto_April23__14[[#This Row],[month '#]]&amp;All_India_Index_Upto_April23__14[[#This Row],[Sector]]</f>
        <v>201912Urban</v>
      </c>
      <c r="F249">
        <v>144.9</v>
      </c>
      <c r="G249">
        <v>164.5</v>
      </c>
      <c r="H249">
        <v>153.69999999999999</v>
      </c>
      <c r="I249">
        <v>147.5</v>
      </c>
      <c r="J249">
        <v>122.7</v>
      </c>
      <c r="K249">
        <v>147.19999999999999</v>
      </c>
      <c r="L249">
        <v>231.5</v>
      </c>
      <c r="M249">
        <v>137.19999999999999</v>
      </c>
      <c r="N249">
        <v>114.7</v>
      </c>
      <c r="O249">
        <v>148</v>
      </c>
      <c r="P249">
        <v>130.80000000000001</v>
      </c>
      <c r="Q249">
        <v>157.69999999999999</v>
      </c>
      <c r="R249">
        <v>156.30000000000001</v>
      </c>
      <c r="S249">
        <f>AVERAGE(All_India_Index_Upto_April23__14[[#This Row],[Cereals and products]:[Food and beverages]])</f>
        <v>150.51538461538462</v>
      </c>
      <c r="T249">
        <v>170.4</v>
      </c>
      <c r="U249">
        <v>146.80000000000001</v>
      </c>
      <c r="V249">
        <v>132.80000000000001</v>
      </c>
      <c r="W249">
        <v>144.6</v>
      </c>
      <c r="X249">
        <v>140.19999999999999</v>
      </c>
      <c r="Y249">
        <f>AVERAGE(All_India_Index_Upto_April23__14[[#This Row],[Clothing]:[Personal care and effects]])</f>
        <v>141.10000000000002</v>
      </c>
      <c r="Z249">
        <v>133.6</v>
      </c>
      <c r="AA249" s="16" t="s">
        <v>126</v>
      </c>
      <c r="AB249">
        <v>139.80000000000001</v>
      </c>
      <c r="AC249" s="1">
        <f>AVERAGE(All_India_Index_Upto_April23__14[[#This Row],[Housing]:[Household goods and services]])</f>
        <v>139.80000000000001</v>
      </c>
      <c r="AD249">
        <v>143.19999999999999</v>
      </c>
      <c r="AE249">
        <v>136.80000000000001</v>
      </c>
      <c r="AF249">
        <f>AVERAGE(All_India_Index_Upto_April23__14[[#This Row],[Health]:[Recreation and amusement]])</f>
        <v>140</v>
      </c>
      <c r="AG249">
        <v>125.2</v>
      </c>
      <c r="AH249">
        <v>151.9</v>
      </c>
      <c r="AI249">
        <v>137.69999999999999</v>
      </c>
      <c r="AJ249">
        <v>148.30000000000001</v>
      </c>
    </row>
    <row r="250" spans="1:36" x14ac:dyDescent="0.25">
      <c r="A250" s="1" t="s">
        <v>35</v>
      </c>
      <c r="B250">
        <v>2019</v>
      </c>
      <c r="C250" s="1" t="s">
        <v>55</v>
      </c>
      <c r="D250" s="1">
        <f>VLOOKUP(All_India_Index_Upto_April23__14[[#This Row],[Month]],'Data cleaning'!$B$1:$C$13,2,FALSE)</f>
        <v>12</v>
      </c>
      <c r="E250" s="1" t="str">
        <f>All_India_Index_Upto_April23__14[[#This Row],[Year]]&amp;All_India_Index_Upto_April23__14[[#This Row],[month '#]]&amp;All_India_Index_Upto_April23__14[[#This Row],[Sector]]</f>
        <v>201912Rural+Urban</v>
      </c>
      <c r="F250">
        <v>143.5</v>
      </c>
      <c r="G250">
        <v>165</v>
      </c>
      <c r="H250">
        <v>151.1</v>
      </c>
      <c r="I250">
        <v>148.30000000000001</v>
      </c>
      <c r="J250">
        <v>125.7</v>
      </c>
      <c r="K250">
        <v>145.69999999999999</v>
      </c>
      <c r="L250">
        <v>217</v>
      </c>
      <c r="M250">
        <v>138.30000000000001</v>
      </c>
      <c r="N250">
        <v>114</v>
      </c>
      <c r="O250">
        <v>148.69999999999999</v>
      </c>
      <c r="P250">
        <v>135.80000000000001</v>
      </c>
      <c r="Q250">
        <v>158</v>
      </c>
      <c r="R250">
        <v>155</v>
      </c>
      <c r="S250">
        <f>AVERAGE(All_India_Index_Upto_April23__14[[#This Row],[Cereals and products]:[Food and beverages]])</f>
        <v>149.70000000000002</v>
      </c>
      <c r="T250">
        <v>168.5</v>
      </c>
      <c r="U250">
        <v>150.30000000000001</v>
      </c>
      <c r="V250">
        <v>141.30000000000001</v>
      </c>
      <c r="W250">
        <v>149</v>
      </c>
      <c r="X250">
        <v>140.4</v>
      </c>
      <c r="Y250">
        <f>AVERAGE(All_India_Index_Upto_April23__14[[#This Row],[Clothing]:[Personal care and effects]])</f>
        <v>145.25</v>
      </c>
      <c r="Z250">
        <v>143.69999999999999</v>
      </c>
      <c r="AA250" s="16" t="s">
        <v>126</v>
      </c>
      <c r="AB250">
        <v>145.80000000000001</v>
      </c>
      <c r="AC250" s="1">
        <f>AVERAGE(All_India_Index_Upto_April23__14[[#This Row],[Housing]:[Household goods and services]])</f>
        <v>145.80000000000001</v>
      </c>
      <c r="AD250">
        <v>150.4</v>
      </c>
      <c r="AE250">
        <v>142.30000000000001</v>
      </c>
      <c r="AF250">
        <f>AVERAGE(All_India_Index_Upto_April23__14[[#This Row],[Health]:[Recreation and amusement]])</f>
        <v>146.35000000000002</v>
      </c>
      <c r="AG250">
        <v>129.80000000000001</v>
      </c>
      <c r="AH250">
        <v>155.69999999999999</v>
      </c>
      <c r="AI250">
        <v>142.5</v>
      </c>
      <c r="AJ250">
        <v>150.4</v>
      </c>
    </row>
    <row r="251" spans="1:36" x14ac:dyDescent="0.25">
      <c r="A251" s="1" t="s">
        <v>30</v>
      </c>
      <c r="B251">
        <v>2020</v>
      </c>
      <c r="C251" s="1" t="s">
        <v>31</v>
      </c>
      <c r="D251" s="1">
        <f>VLOOKUP(All_India_Index_Upto_April23__14[[#This Row],[Month]],'Data cleaning'!$B$1:$C$13,2,FALSE)</f>
        <v>1</v>
      </c>
      <c r="E251" s="1" t="str">
        <f>All_India_Index_Upto_April23__14[[#This Row],[Year]]&amp;All_India_Index_Upto_April23__14[[#This Row],[month '#]]&amp;All_India_Index_Upto_April23__14[[#This Row],[Sector]]</f>
        <v>20201Rural</v>
      </c>
      <c r="F251">
        <v>143.69999999999999</v>
      </c>
      <c r="G251">
        <v>167.3</v>
      </c>
      <c r="H251">
        <v>153.5</v>
      </c>
      <c r="I251">
        <v>150.5</v>
      </c>
      <c r="J251">
        <v>132</v>
      </c>
      <c r="K251">
        <v>142.19999999999999</v>
      </c>
      <c r="L251">
        <v>191.5</v>
      </c>
      <c r="M251">
        <v>141.1</v>
      </c>
      <c r="N251">
        <v>113.8</v>
      </c>
      <c r="O251">
        <v>151.6</v>
      </c>
      <c r="P251">
        <v>139.69999999999999</v>
      </c>
      <c r="Q251">
        <v>158.69999999999999</v>
      </c>
      <c r="R251">
        <v>153</v>
      </c>
      <c r="S251">
        <f>AVERAGE(All_India_Index_Upto_April23__14[[#This Row],[Cereals and products]:[Food and beverages]])</f>
        <v>149.12307692307692</v>
      </c>
      <c r="T251">
        <v>168.6</v>
      </c>
      <c r="U251">
        <v>152.80000000000001</v>
      </c>
      <c r="V251">
        <v>147.4</v>
      </c>
      <c r="W251">
        <v>152.1</v>
      </c>
      <c r="X251">
        <v>142.5</v>
      </c>
      <c r="Y251">
        <f>AVERAGE(All_India_Index_Upto_April23__14[[#This Row],[Clothing]:[Personal care and effects]])</f>
        <v>148.70000000000002</v>
      </c>
      <c r="Z251">
        <v>150.4</v>
      </c>
      <c r="AA251" s="16" t="s">
        <v>32</v>
      </c>
      <c r="AB251">
        <v>151.69999999999999</v>
      </c>
      <c r="AC251" s="1">
        <f>AVERAGE(All_India_Index_Upto_April23__14[[#This Row],[Housing]:[Household goods and services]])</f>
        <v>151.69999999999999</v>
      </c>
      <c r="AD251">
        <v>155.69999999999999</v>
      </c>
      <c r="AE251">
        <v>150.1</v>
      </c>
      <c r="AF251">
        <f>AVERAGE(All_India_Index_Upto_April23__14[[#This Row],[Health]:[Recreation and amusement]])</f>
        <v>152.89999999999998</v>
      </c>
      <c r="AG251">
        <v>136.30000000000001</v>
      </c>
      <c r="AH251">
        <v>161.69999999999999</v>
      </c>
      <c r="AI251">
        <v>148.1</v>
      </c>
      <c r="AJ251">
        <v>151.9</v>
      </c>
    </row>
    <row r="252" spans="1:36" x14ac:dyDescent="0.25">
      <c r="A252" s="1" t="s">
        <v>33</v>
      </c>
      <c r="B252">
        <v>2020</v>
      </c>
      <c r="C252" s="1" t="s">
        <v>31</v>
      </c>
      <c r="D252" s="1">
        <f>VLOOKUP(All_India_Index_Upto_April23__14[[#This Row],[Month]],'Data cleaning'!$B$1:$C$13,2,FALSE)</f>
        <v>1</v>
      </c>
      <c r="E252" s="1" t="str">
        <f>All_India_Index_Upto_April23__14[[#This Row],[Year]]&amp;All_India_Index_Upto_April23__14[[#This Row],[month '#]]&amp;All_India_Index_Upto_April23__14[[#This Row],[Sector]]</f>
        <v>20201Urban</v>
      </c>
      <c r="F252">
        <v>145.6</v>
      </c>
      <c r="G252">
        <v>167.6</v>
      </c>
      <c r="H252">
        <v>157</v>
      </c>
      <c r="I252">
        <v>149.30000000000001</v>
      </c>
      <c r="J252">
        <v>126.3</v>
      </c>
      <c r="K252">
        <v>144.4</v>
      </c>
      <c r="L252">
        <v>207.8</v>
      </c>
      <c r="M252">
        <v>139.1</v>
      </c>
      <c r="N252">
        <v>114.8</v>
      </c>
      <c r="O252">
        <v>149.5</v>
      </c>
      <c r="P252">
        <v>131.1</v>
      </c>
      <c r="Q252">
        <v>158.5</v>
      </c>
      <c r="R252">
        <v>154.4</v>
      </c>
      <c r="S252">
        <f>AVERAGE(All_India_Index_Upto_April23__14[[#This Row],[Cereals and products]:[Food and beverages]])</f>
        <v>149.64615384615382</v>
      </c>
      <c r="T252">
        <v>170.8</v>
      </c>
      <c r="U252">
        <v>147</v>
      </c>
      <c r="V252">
        <v>133.19999999999999</v>
      </c>
      <c r="W252">
        <v>144.9</v>
      </c>
      <c r="X252">
        <v>142.1</v>
      </c>
      <c r="Y252">
        <f>AVERAGE(All_India_Index_Upto_April23__14[[#This Row],[Clothing]:[Personal care and effects]])</f>
        <v>141.80000000000001</v>
      </c>
      <c r="Z252">
        <v>135.1</v>
      </c>
      <c r="AA252" s="16" t="s">
        <v>127</v>
      </c>
      <c r="AB252">
        <v>140.1</v>
      </c>
      <c r="AC252" s="1">
        <f>AVERAGE(All_India_Index_Upto_April23__14[[#This Row],[Housing]:[Household goods and services]])</f>
        <v>140.1</v>
      </c>
      <c r="AD252">
        <v>143.80000000000001</v>
      </c>
      <c r="AE252">
        <v>137.19999999999999</v>
      </c>
      <c r="AF252">
        <f>AVERAGE(All_India_Index_Upto_April23__14[[#This Row],[Health]:[Recreation and amusement]])</f>
        <v>140.5</v>
      </c>
      <c r="AG252">
        <v>126.1</v>
      </c>
      <c r="AH252">
        <v>152.1</v>
      </c>
      <c r="AI252">
        <v>138.4</v>
      </c>
      <c r="AJ252">
        <v>148.19999999999999</v>
      </c>
    </row>
    <row r="253" spans="1:36" x14ac:dyDescent="0.25">
      <c r="A253" s="1" t="s">
        <v>35</v>
      </c>
      <c r="B253">
        <v>2020</v>
      </c>
      <c r="C253" s="1" t="s">
        <v>31</v>
      </c>
      <c r="D253" s="1">
        <f>VLOOKUP(All_India_Index_Upto_April23__14[[#This Row],[Month]],'Data cleaning'!$B$1:$C$13,2,FALSE)</f>
        <v>1</v>
      </c>
      <c r="E253" s="1" t="str">
        <f>All_India_Index_Upto_April23__14[[#This Row],[Year]]&amp;All_India_Index_Upto_April23__14[[#This Row],[month '#]]&amp;All_India_Index_Upto_April23__14[[#This Row],[Sector]]</f>
        <v>20201Rural+Urban</v>
      </c>
      <c r="F253">
        <v>144.30000000000001</v>
      </c>
      <c r="G253">
        <v>167.4</v>
      </c>
      <c r="H253">
        <v>154.9</v>
      </c>
      <c r="I253">
        <v>150.1</v>
      </c>
      <c r="J253">
        <v>129.9</v>
      </c>
      <c r="K253">
        <v>143.19999999999999</v>
      </c>
      <c r="L253">
        <v>197</v>
      </c>
      <c r="M253">
        <v>140.4</v>
      </c>
      <c r="N253">
        <v>114.1</v>
      </c>
      <c r="O253">
        <v>150.9</v>
      </c>
      <c r="P253">
        <v>136.1</v>
      </c>
      <c r="Q253">
        <v>158.6</v>
      </c>
      <c r="R253">
        <v>153.5</v>
      </c>
      <c r="S253">
        <f>AVERAGE(All_India_Index_Upto_April23__14[[#This Row],[Cereals and products]:[Food and beverages]])</f>
        <v>149.26153846153846</v>
      </c>
      <c r="T253">
        <v>169.2</v>
      </c>
      <c r="U253">
        <v>150.5</v>
      </c>
      <c r="V253">
        <v>141.5</v>
      </c>
      <c r="W253">
        <v>149.19999999999999</v>
      </c>
      <c r="X253">
        <v>142.30000000000001</v>
      </c>
      <c r="Y253">
        <f>AVERAGE(All_India_Index_Upto_April23__14[[#This Row],[Clothing]:[Personal care and effects]])</f>
        <v>145.875</v>
      </c>
      <c r="Z253">
        <v>144.6</v>
      </c>
      <c r="AA253" s="16" t="s">
        <v>127</v>
      </c>
      <c r="AB253">
        <v>146.19999999999999</v>
      </c>
      <c r="AC253" s="1">
        <f>AVERAGE(All_India_Index_Upto_April23__14[[#This Row],[Housing]:[Household goods and services]])</f>
        <v>146.19999999999999</v>
      </c>
      <c r="AD253">
        <v>151.19999999999999</v>
      </c>
      <c r="AE253">
        <v>142.80000000000001</v>
      </c>
      <c r="AF253">
        <f>AVERAGE(All_India_Index_Upto_April23__14[[#This Row],[Health]:[Recreation and amusement]])</f>
        <v>147</v>
      </c>
      <c r="AG253">
        <v>130.9</v>
      </c>
      <c r="AH253">
        <v>156.1</v>
      </c>
      <c r="AI253">
        <v>143.4</v>
      </c>
      <c r="AJ253">
        <v>150.19999999999999</v>
      </c>
    </row>
    <row r="254" spans="1:36" x14ac:dyDescent="0.25">
      <c r="A254" s="1" t="s">
        <v>30</v>
      </c>
      <c r="B254">
        <v>2020</v>
      </c>
      <c r="C254" s="1" t="s">
        <v>36</v>
      </c>
      <c r="D254" s="1">
        <f>VLOOKUP(All_India_Index_Upto_April23__14[[#This Row],[Month]],'Data cleaning'!$B$1:$C$13,2,FALSE)</f>
        <v>2</v>
      </c>
      <c r="E254" s="1" t="str">
        <f>All_India_Index_Upto_April23__14[[#This Row],[Year]]&amp;All_India_Index_Upto_April23__14[[#This Row],[month '#]]&amp;All_India_Index_Upto_April23__14[[#This Row],[Sector]]</f>
        <v>20202Rural</v>
      </c>
      <c r="F254">
        <v>144.19999999999999</v>
      </c>
      <c r="G254">
        <v>167.5</v>
      </c>
      <c r="H254">
        <v>150.9</v>
      </c>
      <c r="I254">
        <v>150.9</v>
      </c>
      <c r="J254">
        <v>133.69999999999999</v>
      </c>
      <c r="K254">
        <v>140.69999999999999</v>
      </c>
      <c r="L254">
        <v>165.1</v>
      </c>
      <c r="M254">
        <v>141.80000000000001</v>
      </c>
      <c r="N254">
        <v>113.1</v>
      </c>
      <c r="O254">
        <v>152.80000000000001</v>
      </c>
      <c r="P254">
        <v>140.1</v>
      </c>
      <c r="Q254">
        <v>159.19999999999999</v>
      </c>
      <c r="R254">
        <v>149.80000000000001</v>
      </c>
      <c r="S254">
        <f>AVERAGE(All_India_Index_Upto_April23__14[[#This Row],[Cereals and products]:[Food and beverages]])</f>
        <v>146.90769230769229</v>
      </c>
      <c r="T254">
        <v>169.4</v>
      </c>
      <c r="U254">
        <v>153</v>
      </c>
      <c r="V254">
        <v>147.5</v>
      </c>
      <c r="W254">
        <v>152.30000000000001</v>
      </c>
      <c r="X254">
        <v>143.4</v>
      </c>
      <c r="Y254">
        <f>AVERAGE(All_India_Index_Upto_April23__14[[#This Row],[Clothing]:[Personal care and effects]])</f>
        <v>149.05000000000001</v>
      </c>
      <c r="Z254">
        <v>152.30000000000001</v>
      </c>
      <c r="AA254" s="16" t="s">
        <v>32</v>
      </c>
      <c r="AB254">
        <v>151.80000000000001</v>
      </c>
      <c r="AC254" s="1">
        <f>AVERAGE(All_India_Index_Upto_April23__14[[#This Row],[Housing]:[Household goods and services]])</f>
        <v>151.80000000000001</v>
      </c>
      <c r="AD254">
        <v>156.19999999999999</v>
      </c>
      <c r="AE254">
        <v>150.4</v>
      </c>
      <c r="AF254">
        <f>AVERAGE(All_India_Index_Upto_April23__14[[#This Row],[Health]:[Recreation and amusement]])</f>
        <v>153.30000000000001</v>
      </c>
      <c r="AG254">
        <v>136</v>
      </c>
      <c r="AH254">
        <v>161.9</v>
      </c>
      <c r="AI254">
        <v>148.4</v>
      </c>
      <c r="AJ254">
        <v>150.4</v>
      </c>
    </row>
    <row r="255" spans="1:36" x14ac:dyDescent="0.25">
      <c r="A255" s="1" t="s">
        <v>33</v>
      </c>
      <c r="B255">
        <v>2020</v>
      </c>
      <c r="C255" s="1" t="s">
        <v>36</v>
      </c>
      <c r="D255" s="1">
        <f>VLOOKUP(All_India_Index_Upto_April23__14[[#This Row],[Month]],'Data cleaning'!$B$1:$C$13,2,FALSE)</f>
        <v>2</v>
      </c>
      <c r="E255" s="1" t="str">
        <f>All_India_Index_Upto_April23__14[[#This Row],[Year]]&amp;All_India_Index_Upto_April23__14[[#This Row],[month '#]]&amp;All_India_Index_Upto_April23__14[[#This Row],[Sector]]</f>
        <v>20202Urban</v>
      </c>
      <c r="F255">
        <v>146.19999999999999</v>
      </c>
      <c r="G255">
        <v>167.6</v>
      </c>
      <c r="H255">
        <v>153.1</v>
      </c>
      <c r="I255">
        <v>150.69999999999999</v>
      </c>
      <c r="J255">
        <v>127.4</v>
      </c>
      <c r="K255">
        <v>143.1</v>
      </c>
      <c r="L255">
        <v>181.7</v>
      </c>
      <c r="M255">
        <v>139.6</v>
      </c>
      <c r="N255">
        <v>114.6</v>
      </c>
      <c r="O255">
        <v>150.4</v>
      </c>
      <c r="P255">
        <v>131.5</v>
      </c>
      <c r="Q255">
        <v>159</v>
      </c>
      <c r="R255">
        <v>151.69999999999999</v>
      </c>
      <c r="S255">
        <f>AVERAGE(All_India_Index_Upto_April23__14[[#This Row],[Cereals and products]:[Food and beverages]])</f>
        <v>147.43076923076922</v>
      </c>
      <c r="T255">
        <v>172</v>
      </c>
      <c r="U255">
        <v>147.30000000000001</v>
      </c>
      <c r="V255">
        <v>133.5</v>
      </c>
      <c r="W255">
        <v>145.19999999999999</v>
      </c>
      <c r="X255">
        <v>143.5</v>
      </c>
      <c r="Y255">
        <f>AVERAGE(All_India_Index_Upto_April23__14[[#This Row],[Clothing]:[Personal care and effects]])</f>
        <v>142.375</v>
      </c>
      <c r="Z255">
        <v>138.9</v>
      </c>
      <c r="AA255" s="16" t="s">
        <v>128</v>
      </c>
      <c r="AB255">
        <v>140.4</v>
      </c>
      <c r="AC255" s="1">
        <f>AVERAGE(All_India_Index_Upto_April23__14[[#This Row],[Housing]:[Household goods and services]])</f>
        <v>140.4</v>
      </c>
      <c r="AD255">
        <v>144.4</v>
      </c>
      <c r="AE255">
        <v>137.69999999999999</v>
      </c>
      <c r="AF255">
        <f>AVERAGE(All_India_Index_Upto_April23__14[[#This Row],[Health]:[Recreation and amusement]])</f>
        <v>141.05000000000001</v>
      </c>
      <c r="AG255">
        <v>125.2</v>
      </c>
      <c r="AH255">
        <v>152.19999999999999</v>
      </c>
      <c r="AI255">
        <v>138.4</v>
      </c>
      <c r="AJ255">
        <v>147.69999999999999</v>
      </c>
    </row>
    <row r="256" spans="1:36" x14ac:dyDescent="0.25">
      <c r="A256" s="1" t="s">
        <v>35</v>
      </c>
      <c r="B256">
        <v>2020</v>
      </c>
      <c r="C256" s="1" t="s">
        <v>36</v>
      </c>
      <c r="D256" s="1">
        <f>VLOOKUP(All_India_Index_Upto_April23__14[[#This Row],[Month]],'Data cleaning'!$B$1:$C$13,2,FALSE)</f>
        <v>2</v>
      </c>
      <c r="E256" s="1" t="str">
        <f>All_India_Index_Upto_April23__14[[#This Row],[Year]]&amp;All_India_Index_Upto_April23__14[[#This Row],[month '#]]&amp;All_India_Index_Upto_April23__14[[#This Row],[Sector]]</f>
        <v>20202Rural+Urban</v>
      </c>
      <c r="F256">
        <v>144.80000000000001</v>
      </c>
      <c r="G256">
        <v>167.5</v>
      </c>
      <c r="H256">
        <v>151.80000000000001</v>
      </c>
      <c r="I256">
        <v>150.80000000000001</v>
      </c>
      <c r="J256">
        <v>131.4</v>
      </c>
      <c r="K256">
        <v>141.80000000000001</v>
      </c>
      <c r="L256">
        <v>170.7</v>
      </c>
      <c r="M256">
        <v>141.1</v>
      </c>
      <c r="N256">
        <v>113.6</v>
      </c>
      <c r="O256">
        <v>152</v>
      </c>
      <c r="P256">
        <v>136.5</v>
      </c>
      <c r="Q256">
        <v>159.1</v>
      </c>
      <c r="R256">
        <v>150.5</v>
      </c>
      <c r="S256">
        <f>AVERAGE(All_India_Index_Upto_April23__14[[#This Row],[Cereals and products]:[Food and beverages]])</f>
        <v>147.04615384615383</v>
      </c>
      <c r="T256">
        <v>170.1</v>
      </c>
      <c r="U256">
        <v>150.80000000000001</v>
      </c>
      <c r="V256">
        <v>141.69999999999999</v>
      </c>
      <c r="W256">
        <v>149.5</v>
      </c>
      <c r="X256">
        <v>143.4</v>
      </c>
      <c r="Y256">
        <f>AVERAGE(All_India_Index_Upto_April23__14[[#This Row],[Clothing]:[Personal care and effects]])</f>
        <v>146.35</v>
      </c>
      <c r="Z256">
        <v>147.19999999999999</v>
      </c>
      <c r="AA256" s="16" t="s">
        <v>128</v>
      </c>
      <c r="AB256">
        <v>146.4</v>
      </c>
      <c r="AC256" s="1">
        <f>AVERAGE(All_India_Index_Upto_April23__14[[#This Row],[Housing]:[Household goods and services]])</f>
        <v>146.4</v>
      </c>
      <c r="AD256">
        <v>151.69999999999999</v>
      </c>
      <c r="AE256">
        <v>143.19999999999999</v>
      </c>
      <c r="AF256">
        <f>AVERAGE(All_India_Index_Upto_April23__14[[#This Row],[Health]:[Recreation and amusement]])</f>
        <v>147.44999999999999</v>
      </c>
      <c r="AG256">
        <v>130.30000000000001</v>
      </c>
      <c r="AH256">
        <v>156.19999999999999</v>
      </c>
      <c r="AI256">
        <v>143.6</v>
      </c>
      <c r="AJ256">
        <v>149.1</v>
      </c>
    </row>
    <row r="257" spans="1:36" x14ac:dyDescent="0.25">
      <c r="A257" s="1" t="s">
        <v>30</v>
      </c>
      <c r="B257">
        <v>2020</v>
      </c>
      <c r="C257" s="1" t="s">
        <v>38</v>
      </c>
      <c r="D257" s="1">
        <f>VLOOKUP(All_India_Index_Upto_April23__14[[#This Row],[Month]],'Data cleaning'!$B$1:$C$13,2,FALSE)</f>
        <v>3</v>
      </c>
      <c r="E257" s="1" t="str">
        <f>All_India_Index_Upto_April23__14[[#This Row],[Year]]&amp;All_India_Index_Upto_April23__14[[#This Row],[month '#]]&amp;All_India_Index_Upto_April23__14[[#This Row],[Sector]]</f>
        <v>20203Rural</v>
      </c>
      <c r="F257">
        <v>144.4</v>
      </c>
      <c r="G257">
        <v>166.8</v>
      </c>
      <c r="H257">
        <v>147.6</v>
      </c>
      <c r="I257">
        <v>151.69999999999999</v>
      </c>
      <c r="J257">
        <v>133.30000000000001</v>
      </c>
      <c r="K257">
        <v>141.80000000000001</v>
      </c>
      <c r="L257">
        <v>152.30000000000001</v>
      </c>
      <c r="M257">
        <v>141.80000000000001</v>
      </c>
      <c r="N257">
        <v>112.6</v>
      </c>
      <c r="O257">
        <v>154</v>
      </c>
      <c r="P257">
        <v>140.1</v>
      </c>
      <c r="Q257">
        <v>160</v>
      </c>
      <c r="R257">
        <v>148.19999999999999</v>
      </c>
      <c r="S257">
        <f>AVERAGE(All_India_Index_Upto_April23__14[[#This Row],[Cereals and products]:[Food and beverages]])</f>
        <v>145.73846153846151</v>
      </c>
      <c r="T257">
        <v>170.5</v>
      </c>
      <c r="U257">
        <v>153.4</v>
      </c>
      <c r="V257">
        <v>147.6</v>
      </c>
      <c r="W257">
        <v>152.5</v>
      </c>
      <c r="X257">
        <v>145.1</v>
      </c>
      <c r="Y257">
        <f>AVERAGE(All_India_Index_Upto_April23__14[[#This Row],[Clothing]:[Personal care and effects]])</f>
        <v>149.65</v>
      </c>
      <c r="Z257">
        <v>153.4</v>
      </c>
      <c r="AA257" s="16" t="s">
        <v>32</v>
      </c>
      <c r="AB257">
        <v>151.5</v>
      </c>
      <c r="AC257" s="1">
        <f>AVERAGE(All_India_Index_Upto_April23__14[[#This Row],[Housing]:[Household goods and services]])</f>
        <v>151.5</v>
      </c>
      <c r="AD257">
        <v>156.69999999999999</v>
      </c>
      <c r="AE257">
        <v>151.19999999999999</v>
      </c>
      <c r="AF257">
        <f>AVERAGE(All_India_Index_Upto_April23__14[[#This Row],[Health]:[Recreation and amusement]])</f>
        <v>153.94999999999999</v>
      </c>
      <c r="AG257">
        <v>135.80000000000001</v>
      </c>
      <c r="AH257">
        <v>161.19999999999999</v>
      </c>
      <c r="AI257">
        <v>148.6</v>
      </c>
      <c r="AJ257">
        <v>149.80000000000001</v>
      </c>
    </row>
    <row r="258" spans="1:36" x14ac:dyDescent="0.25">
      <c r="A258" s="1" t="s">
        <v>33</v>
      </c>
      <c r="B258">
        <v>2020</v>
      </c>
      <c r="C258" s="1" t="s">
        <v>38</v>
      </c>
      <c r="D258" s="1">
        <f>VLOOKUP(All_India_Index_Upto_April23__14[[#This Row],[Month]],'Data cleaning'!$B$1:$C$13,2,FALSE)</f>
        <v>3</v>
      </c>
      <c r="E258" s="1" t="str">
        <f>All_India_Index_Upto_April23__14[[#This Row],[Year]]&amp;All_India_Index_Upto_April23__14[[#This Row],[month '#]]&amp;All_India_Index_Upto_April23__14[[#This Row],[Sector]]</f>
        <v>20203Urban</v>
      </c>
      <c r="F258">
        <v>146.5</v>
      </c>
      <c r="G258">
        <v>167.5</v>
      </c>
      <c r="H258">
        <v>148.9</v>
      </c>
      <c r="I258">
        <v>151.1</v>
      </c>
      <c r="J258">
        <v>127.5</v>
      </c>
      <c r="K258">
        <v>143.30000000000001</v>
      </c>
      <c r="L258">
        <v>167</v>
      </c>
      <c r="M258">
        <v>139.69999999999999</v>
      </c>
      <c r="N258">
        <v>114.4</v>
      </c>
      <c r="O258">
        <v>151.5</v>
      </c>
      <c r="P258">
        <v>131.9</v>
      </c>
      <c r="Q258">
        <v>159.1</v>
      </c>
      <c r="R258">
        <v>150.1</v>
      </c>
      <c r="S258">
        <f>AVERAGE(All_India_Index_Upto_April23__14[[#This Row],[Cereals and products]:[Food and beverages]])</f>
        <v>146.03846153846155</v>
      </c>
      <c r="T258">
        <v>173.3</v>
      </c>
      <c r="U258">
        <v>147.69999999999999</v>
      </c>
      <c r="V258">
        <v>133.80000000000001</v>
      </c>
      <c r="W258">
        <v>145.6</v>
      </c>
      <c r="X258">
        <v>145.30000000000001</v>
      </c>
      <c r="Y258">
        <f>AVERAGE(All_India_Index_Upto_April23__14[[#This Row],[Clothing]:[Personal care and effects]])</f>
        <v>143.10000000000002</v>
      </c>
      <c r="Z258">
        <v>141.4</v>
      </c>
      <c r="AA258" s="16" t="s">
        <v>129</v>
      </c>
      <c r="AB258">
        <v>140.80000000000001</v>
      </c>
      <c r="AC258" s="1">
        <f>AVERAGE(All_India_Index_Upto_April23__14[[#This Row],[Housing]:[Household goods and services]])</f>
        <v>140.80000000000001</v>
      </c>
      <c r="AD258">
        <v>145</v>
      </c>
      <c r="AE258">
        <v>137.9</v>
      </c>
      <c r="AF258">
        <f>AVERAGE(All_India_Index_Upto_April23__14[[#This Row],[Health]:[Recreation and amusement]])</f>
        <v>141.44999999999999</v>
      </c>
      <c r="AG258">
        <v>124.6</v>
      </c>
      <c r="AH258">
        <v>152.5</v>
      </c>
      <c r="AI258">
        <v>138.69999999999999</v>
      </c>
      <c r="AJ258">
        <v>147.30000000000001</v>
      </c>
    </row>
    <row r="259" spans="1:36" x14ac:dyDescent="0.25">
      <c r="A259" s="1" t="s">
        <v>35</v>
      </c>
      <c r="B259">
        <v>2020</v>
      </c>
      <c r="C259" s="1" t="s">
        <v>38</v>
      </c>
      <c r="D259" s="1">
        <f>VLOOKUP(All_India_Index_Upto_April23__14[[#This Row],[Month]],'Data cleaning'!$B$1:$C$13,2,FALSE)</f>
        <v>3</v>
      </c>
      <c r="E259" s="1" t="str">
        <f>All_India_Index_Upto_April23__14[[#This Row],[Year]]&amp;All_India_Index_Upto_April23__14[[#This Row],[month '#]]&amp;All_India_Index_Upto_April23__14[[#This Row],[Sector]]</f>
        <v>20203Rural+Urban</v>
      </c>
      <c r="F259">
        <v>145.1</v>
      </c>
      <c r="G259">
        <v>167</v>
      </c>
      <c r="H259">
        <v>148.1</v>
      </c>
      <c r="I259">
        <v>151.5</v>
      </c>
      <c r="J259">
        <v>131.19999999999999</v>
      </c>
      <c r="K259">
        <v>142.5</v>
      </c>
      <c r="L259">
        <v>157.30000000000001</v>
      </c>
      <c r="M259">
        <v>141.1</v>
      </c>
      <c r="N259">
        <v>113.2</v>
      </c>
      <c r="O259">
        <v>153.19999999999999</v>
      </c>
      <c r="P259">
        <v>136.69999999999999</v>
      </c>
      <c r="Q259">
        <v>159.6</v>
      </c>
      <c r="R259">
        <v>148.9</v>
      </c>
      <c r="S259">
        <f>AVERAGE(All_India_Index_Upto_April23__14[[#This Row],[Cereals and products]:[Food and beverages]])</f>
        <v>145.80000000000001</v>
      </c>
      <c r="T259">
        <v>171.2</v>
      </c>
      <c r="U259">
        <v>151.19999999999999</v>
      </c>
      <c r="V259">
        <v>141.9</v>
      </c>
      <c r="W259">
        <v>149.80000000000001</v>
      </c>
      <c r="X259">
        <v>145.19999999999999</v>
      </c>
      <c r="Y259">
        <f>AVERAGE(All_India_Index_Upto_April23__14[[#This Row],[Clothing]:[Personal care and effects]])</f>
        <v>147.02500000000001</v>
      </c>
      <c r="Z259">
        <v>148.9</v>
      </c>
      <c r="AA259" s="16" t="s">
        <v>129</v>
      </c>
      <c r="AB259">
        <v>146.4</v>
      </c>
      <c r="AC259" s="1">
        <f>AVERAGE(All_India_Index_Upto_April23__14[[#This Row],[Housing]:[Household goods and services]])</f>
        <v>146.4</v>
      </c>
      <c r="AD259">
        <v>152.30000000000001</v>
      </c>
      <c r="AE259">
        <v>143.69999999999999</v>
      </c>
      <c r="AF259">
        <f>AVERAGE(All_India_Index_Upto_April23__14[[#This Row],[Health]:[Recreation and amusement]])</f>
        <v>148</v>
      </c>
      <c r="AG259">
        <v>129.9</v>
      </c>
      <c r="AH259">
        <v>156.1</v>
      </c>
      <c r="AI259">
        <v>143.80000000000001</v>
      </c>
      <c r="AJ259">
        <v>148.6</v>
      </c>
    </row>
    <row r="260" spans="1:36" x14ac:dyDescent="0.25">
      <c r="A260" s="1" t="s">
        <v>30</v>
      </c>
      <c r="B260">
        <v>2020</v>
      </c>
      <c r="C260" s="1" t="s">
        <v>39</v>
      </c>
      <c r="D260" s="1">
        <f>VLOOKUP(All_India_Index_Upto_April23__14[[#This Row],[Month]],'Data cleaning'!$B$1:$C$13,2,FALSE)</f>
        <v>4</v>
      </c>
      <c r="E260" s="1" t="str">
        <f>All_India_Index_Upto_April23__14[[#This Row],[Year]]&amp;All_India_Index_Upto_April23__14[[#This Row],[month '#]]&amp;All_India_Index_Upto_April23__14[[#This Row],[Sector]]</f>
        <v>20204Rural</v>
      </c>
      <c r="F260">
        <v>147.19999999999999</v>
      </c>
      <c r="G260" s="16">
        <f>G257+(G$266-G$257)/3</f>
        <v>174.63333333333335</v>
      </c>
      <c r="H260">
        <v>146.9</v>
      </c>
      <c r="I260">
        <v>155.6</v>
      </c>
      <c r="J260">
        <v>137.1</v>
      </c>
      <c r="K260">
        <v>147.30000000000001</v>
      </c>
      <c r="L260">
        <v>162.69999999999999</v>
      </c>
      <c r="M260">
        <v>150.19999999999999</v>
      </c>
      <c r="N260">
        <v>119.8</v>
      </c>
      <c r="O260">
        <v>158.69999999999999</v>
      </c>
      <c r="P260">
        <v>139.19999999999999</v>
      </c>
      <c r="Q260">
        <f>Q257+(Q$266-Q$257)/3</f>
        <v>160.6</v>
      </c>
      <c r="R260">
        <v>150.1</v>
      </c>
      <c r="S260">
        <f>AVERAGE(All_India_Index_Upto_April23__14[[#This Row],[Cereals and products]:[Food and beverages]])</f>
        <v>150.00256410256409</v>
      </c>
      <c r="T260" s="16">
        <f>T257+(T$266-T$257)/3</f>
        <v>174.46666666666667</v>
      </c>
      <c r="U260" s="16">
        <f t="shared" ref="U260:X260" si="0">U257+(U$266-U$257)/3</f>
        <v>153.83333333333334</v>
      </c>
      <c r="V260" s="16">
        <f t="shared" si="0"/>
        <v>148.4</v>
      </c>
      <c r="W260" s="16">
        <f t="shared" si="0"/>
        <v>153.03333333333333</v>
      </c>
      <c r="X260" s="16">
        <f t="shared" si="0"/>
        <v>147.13333333333333</v>
      </c>
      <c r="Y260" s="16">
        <f>AVERAGE(All_India_Index_Upto_April23__14[[#This Row],[Clothing]:[Personal care and effects]])</f>
        <v>150.6</v>
      </c>
      <c r="Z260">
        <v>148.4</v>
      </c>
      <c r="AA260" s="16" t="s">
        <v>32</v>
      </c>
      <c r="AB260" s="16">
        <f>AB257+(AB$266-AB$257)/3</f>
        <v>151.56666666666666</v>
      </c>
      <c r="AC260" s="1">
        <f>AVERAGE(All_India_Index_Upto_April23__14[[#This Row],[Housing]:[Household goods and services]])</f>
        <v>151.56666666666666</v>
      </c>
      <c r="AD260" s="16">
        <v>154.30000000000001</v>
      </c>
      <c r="AE260" s="16">
        <f t="shared" ref="AE260" si="1">AE257+(AE$266-AE$257)/3</f>
        <v>151.86666666666665</v>
      </c>
      <c r="AF260" s="16">
        <f>AVERAGE(All_India_Index_Upto_April23__14[[#This Row],[Health]:[Recreation and amusement]])</f>
        <v>153.08333333333331</v>
      </c>
      <c r="AG260" s="16">
        <f>AG257+(AG$266-AG$257)/3</f>
        <v>137.66666666666669</v>
      </c>
      <c r="AH260" s="16">
        <f t="shared" ref="AH260:AJ260" si="2">AH257+(AH$266-AH$257)/3</f>
        <v>161.4</v>
      </c>
      <c r="AI260" s="16">
        <f t="shared" si="2"/>
        <v>149.63333333333333</v>
      </c>
      <c r="AJ260" s="16">
        <f t="shared" si="2"/>
        <v>150.76666666666668</v>
      </c>
    </row>
    <row r="261" spans="1:36" x14ac:dyDescent="0.25">
      <c r="A261" s="1" t="s">
        <v>33</v>
      </c>
      <c r="B261">
        <v>2020</v>
      </c>
      <c r="C261" s="1" t="s">
        <v>39</v>
      </c>
      <c r="D261" s="1">
        <f>VLOOKUP(All_India_Index_Upto_April23__14[[#This Row],[Month]],'Data cleaning'!$B$1:$C$13,2,FALSE)</f>
        <v>4</v>
      </c>
      <c r="E261" s="1" t="str">
        <f>All_India_Index_Upto_April23__14[[#This Row],[Year]]&amp;All_India_Index_Upto_April23__14[[#This Row],[month '#]]&amp;All_India_Index_Upto_April23__14[[#This Row],[Sector]]</f>
        <v>20204Urban</v>
      </c>
      <c r="F261">
        <v>151.80000000000001</v>
      </c>
      <c r="G261" s="16">
        <f>G258+(G$267-G$258)/3</f>
        <v>177.33333333333334</v>
      </c>
      <c r="H261">
        <v>151.9</v>
      </c>
      <c r="I261">
        <v>155.5</v>
      </c>
      <c r="J261">
        <v>131.6</v>
      </c>
      <c r="K261">
        <v>152.9</v>
      </c>
      <c r="L261">
        <v>180</v>
      </c>
      <c r="M261">
        <v>150.80000000000001</v>
      </c>
      <c r="N261">
        <v>121.2</v>
      </c>
      <c r="O261">
        <v>154</v>
      </c>
      <c r="P261">
        <v>133.5</v>
      </c>
      <c r="Q261" s="16">
        <f>Q258+(Q$267-Q$258)/3</f>
        <v>159.96666666666667</v>
      </c>
      <c r="R261">
        <v>153.5</v>
      </c>
      <c r="S261">
        <f>AVERAGE(All_India_Index_Upto_April23__14[[#This Row],[Cereals and products]:[Food and beverages]])</f>
        <v>151.84615384615384</v>
      </c>
      <c r="T261" s="16">
        <f>T258+(T$267-T$258)/3</f>
        <v>177.76666666666668</v>
      </c>
      <c r="U261" s="16">
        <f t="shared" ref="U261:X261" si="3">U258+(U$267-U$258)/3</f>
        <v>148.16666666666666</v>
      </c>
      <c r="V261" s="16">
        <f t="shared" si="3"/>
        <v>134.73333333333335</v>
      </c>
      <c r="W261" s="16">
        <f t="shared" si="3"/>
        <v>146.13333333333333</v>
      </c>
      <c r="X261" s="16">
        <f t="shared" si="3"/>
        <v>147.6</v>
      </c>
      <c r="Y261" s="16">
        <f>AVERAGE(All_India_Index_Upto_April23__14[[#This Row],[Clothing]:[Personal care and effects]])</f>
        <v>144.15833333333333</v>
      </c>
      <c r="Z261">
        <v>137.1</v>
      </c>
      <c r="AA261" s="16" t="s">
        <v>130</v>
      </c>
      <c r="AB261" s="16">
        <f>AB258+(AB$267-AB$258)/3</f>
        <v>140.66666666666669</v>
      </c>
      <c r="AC261" s="1">
        <f>AVERAGE(All_India_Index_Upto_April23__14[[#This Row],[Housing]:[Household goods and services]])</f>
        <v>140.66666666666669</v>
      </c>
      <c r="AD261">
        <v>144.80000000000001</v>
      </c>
      <c r="AE261" s="16">
        <f t="shared" ref="AE261" si="4">AE258+(AE$267-AE$258)/3</f>
        <v>140.1</v>
      </c>
      <c r="AF261" s="16">
        <f>AVERAGE(All_India_Index_Upto_April23__14[[#This Row],[Health]:[Recreation and amusement]])</f>
        <v>142.44999999999999</v>
      </c>
      <c r="AG261" s="16">
        <f>AG258+(AG$267-AG$258)/3</f>
        <v>126.16666666666667</v>
      </c>
      <c r="AH261" s="16">
        <f t="shared" ref="AH261:AJ261" si="5">AH258+(AH$267-AH$258)/3</f>
        <v>152.5</v>
      </c>
      <c r="AI261" s="16">
        <f t="shared" si="5"/>
        <v>139.79999999999998</v>
      </c>
      <c r="AJ261" s="16">
        <f t="shared" si="5"/>
        <v>148.46666666666667</v>
      </c>
    </row>
    <row r="262" spans="1:36" x14ac:dyDescent="0.25">
      <c r="A262" s="1" t="s">
        <v>35</v>
      </c>
      <c r="B262">
        <v>2020</v>
      </c>
      <c r="C262" s="1" t="s">
        <v>39</v>
      </c>
      <c r="D262" s="1">
        <f>VLOOKUP(All_India_Index_Upto_April23__14[[#This Row],[Month]],'Data cleaning'!$B$1:$C$13,2,FALSE)</f>
        <v>4</v>
      </c>
      <c r="E262" s="1" t="str">
        <f>All_India_Index_Upto_April23__14[[#This Row],[Year]]&amp;All_India_Index_Upto_April23__14[[#This Row],[month '#]]&amp;All_India_Index_Upto_April23__14[[#This Row],[Sector]]</f>
        <v>20204Rural+Urban</v>
      </c>
      <c r="F262">
        <v>148.69999999999999</v>
      </c>
      <c r="G262" s="16">
        <f>G259+(G$268-G$259)/3</f>
        <v>175.56666666666666</v>
      </c>
      <c r="H262">
        <v>148.80000000000001</v>
      </c>
      <c r="I262">
        <v>155.6</v>
      </c>
      <c r="J262">
        <v>135.1</v>
      </c>
      <c r="K262">
        <v>149.9</v>
      </c>
      <c r="L262">
        <v>168.6</v>
      </c>
      <c r="M262">
        <v>150.4</v>
      </c>
      <c r="N262">
        <v>120.3</v>
      </c>
      <c r="O262">
        <v>157.1</v>
      </c>
      <c r="P262">
        <v>136.80000000000001</v>
      </c>
      <c r="Q262" s="16">
        <f>Q259+(Q$268-Q$259)/3</f>
        <v>160.33333333333334</v>
      </c>
      <c r="R262">
        <v>151.4</v>
      </c>
      <c r="S262">
        <f>AVERAGE(All_India_Index_Upto_April23__14[[#This Row],[Cereals and products]:[Food and beverages]])</f>
        <v>150.66153846153844</v>
      </c>
      <c r="T262">
        <f>T259+(T$268-T$259)/3</f>
        <v>175.29999999999998</v>
      </c>
      <c r="U262" s="16">
        <f t="shared" ref="U262:V262" si="6">U259+(U$268-U$259)/3</f>
        <v>151.63333333333333</v>
      </c>
      <c r="V262" s="16">
        <f t="shared" si="6"/>
        <v>142.73333333333335</v>
      </c>
      <c r="W262" s="16">
        <f>W259+(W$268-W$259)/3</f>
        <v>150.33333333333334</v>
      </c>
      <c r="X262" s="16">
        <f t="shared" ref="X262" si="7">X259+(X$268-X$259)/3</f>
        <v>147.33333333333331</v>
      </c>
      <c r="Y262" s="16">
        <f>AVERAGE(All_India_Index_Upto_April23__14[[#This Row],[Clothing]:[Personal care and effects]])</f>
        <v>148.00833333333333</v>
      </c>
      <c r="Z262">
        <v>144.1</v>
      </c>
      <c r="AA262" s="16" t="s">
        <v>130</v>
      </c>
      <c r="AB262">
        <f>AB259+(AB$268-AB$259)/3</f>
        <v>146.4</v>
      </c>
      <c r="AC262" s="1">
        <f>AVERAGE(All_India_Index_Upto_April23__14[[#This Row],[Housing]:[Household goods and services]])</f>
        <v>146.4</v>
      </c>
      <c r="AD262">
        <v>150.69999999999999</v>
      </c>
      <c r="AE262" s="16">
        <f t="shared" ref="AE262" si="8">AE259+(AE$268-AE$259)/3</f>
        <v>145.23333333333332</v>
      </c>
      <c r="AF262" s="16">
        <f>AVERAGE(All_India_Index_Upto_April23__14[[#This Row],[Health]:[Recreation and amusement]])</f>
        <v>147.96666666666664</v>
      </c>
      <c r="AG262">
        <f>AG259+(AG$268-AG$259)/3</f>
        <v>131.6</v>
      </c>
      <c r="AH262" s="16">
        <f t="shared" ref="AH262:AJ262" si="9">AH259+(AH$268-AH$259)/3</f>
        <v>156.19999999999999</v>
      </c>
      <c r="AI262" s="16">
        <f t="shared" si="9"/>
        <v>144.86666666666667</v>
      </c>
      <c r="AJ262" s="16">
        <f t="shared" si="9"/>
        <v>149.66666666666666</v>
      </c>
    </row>
    <row r="263" spans="1:36" x14ac:dyDescent="0.25">
      <c r="A263" s="1" t="s">
        <v>30</v>
      </c>
      <c r="B263">
        <v>2020</v>
      </c>
      <c r="C263" s="1" t="s">
        <v>41</v>
      </c>
      <c r="D263" s="1">
        <f>VLOOKUP(All_India_Index_Upto_April23__14[[#This Row],[Month]],'Data cleaning'!$B$1:$C$13,2,FALSE)</f>
        <v>5</v>
      </c>
      <c r="E263" s="1" t="str">
        <f>All_India_Index_Upto_April23__14[[#This Row],[Year]]&amp;All_India_Index_Upto_April23__14[[#This Row],[month '#]]&amp;All_India_Index_Upto_April23__14[[#This Row],[Sector]]</f>
        <v>20205Rural</v>
      </c>
      <c r="F263">
        <f>(F266+F260)/2</f>
        <v>147.69999999999999</v>
      </c>
      <c r="G263" s="16">
        <f>G260+(G$266-G$257)/3</f>
        <v>182.4666666666667</v>
      </c>
      <c r="H263">
        <f t="shared" ref="H263:AD263" si="10">(H266+H260)/2</f>
        <v>148.15</v>
      </c>
      <c r="I263">
        <f t="shared" si="10"/>
        <v>154.44999999999999</v>
      </c>
      <c r="J263">
        <f t="shared" si="10"/>
        <v>137.64999999999998</v>
      </c>
      <c r="K263">
        <f t="shared" si="10"/>
        <v>145.25</v>
      </c>
      <c r="L263">
        <f t="shared" si="10"/>
        <v>155.80000000000001</v>
      </c>
      <c r="M263">
        <f t="shared" si="10"/>
        <v>150.25</v>
      </c>
      <c r="N263">
        <f t="shared" si="10"/>
        <v>116.5</v>
      </c>
      <c r="O263">
        <f t="shared" si="10"/>
        <v>159.25</v>
      </c>
      <c r="P263">
        <f t="shared" si="10"/>
        <v>140.64999999999998</v>
      </c>
      <c r="Q263">
        <f>Q260+(Q$266-Q$257)/3</f>
        <v>161.19999999999999</v>
      </c>
      <c r="R263">
        <f t="shared" si="10"/>
        <v>151.19999999999999</v>
      </c>
      <c r="S263">
        <f>AVERAGE(All_India_Index_Upto_April23__14[[#This Row],[Cereals and products]:[Food and beverages]])</f>
        <v>150.03974358974361</v>
      </c>
      <c r="T263" s="16">
        <f>T260+(T$266-T$257)/3</f>
        <v>178.43333333333334</v>
      </c>
      <c r="U263" s="16">
        <f t="shared" ref="U263:X263" si="11">U260+(U$266-U$257)/3</f>
        <v>154.26666666666668</v>
      </c>
      <c r="V263" s="16">
        <f t="shared" si="11"/>
        <v>149.20000000000002</v>
      </c>
      <c r="W263" s="16">
        <f t="shared" si="11"/>
        <v>153.56666666666666</v>
      </c>
      <c r="X263" s="16">
        <f t="shared" si="11"/>
        <v>149.16666666666666</v>
      </c>
      <c r="Y263" s="16">
        <f>AVERAGE(All_India_Index_Upto_April23__14[[#This Row],[Clothing]:[Personal care and effects]])</f>
        <v>151.55000000000001</v>
      </c>
      <c r="Z263">
        <f t="shared" si="10"/>
        <v>146.65</v>
      </c>
      <c r="AA263" s="16" t="s">
        <v>32</v>
      </c>
      <c r="AB263" s="16">
        <f>AB260+(AB$266-AB$257)/3</f>
        <v>151.63333333333333</v>
      </c>
      <c r="AC263" s="1">
        <f>AVERAGE(All_India_Index_Upto_April23__14[[#This Row],[Housing]:[Household goods and services]])</f>
        <v>151.63333333333333</v>
      </c>
      <c r="AD263" s="16">
        <f t="shared" si="10"/>
        <v>156.25</v>
      </c>
      <c r="AE263" s="16">
        <f t="shared" ref="AE263" si="12">AE260+(AE$266-AE$257)/3</f>
        <v>152.5333333333333</v>
      </c>
      <c r="AF263" s="16">
        <f>AVERAGE(All_India_Index_Upto_April23__14[[#This Row],[Health]:[Recreation and amusement]])</f>
        <v>154.39166666666665</v>
      </c>
      <c r="AG263" s="16">
        <f>AG260+(AG$266-AG$257)/3</f>
        <v>139.53333333333336</v>
      </c>
      <c r="AH263" s="16">
        <f t="shared" ref="AH263:AJ263" si="13">AH260+(AH$266-AH$257)/3</f>
        <v>161.60000000000002</v>
      </c>
      <c r="AI263" s="16">
        <f t="shared" si="13"/>
        <v>150.66666666666666</v>
      </c>
      <c r="AJ263" s="16">
        <f t="shared" si="13"/>
        <v>151.73333333333335</v>
      </c>
    </row>
    <row r="264" spans="1:36" x14ac:dyDescent="0.25">
      <c r="A264" s="1" t="s">
        <v>33</v>
      </c>
      <c r="B264">
        <v>2020</v>
      </c>
      <c r="C264" s="1" t="s">
        <v>41</v>
      </c>
      <c r="D264" s="1">
        <f>VLOOKUP(All_India_Index_Upto_April23__14[[#This Row],[Month]],'Data cleaning'!$B$1:$C$13,2,FALSE)</f>
        <v>5</v>
      </c>
      <c r="E264" s="1" t="str">
        <f>All_India_Index_Upto_April23__14[[#This Row],[Year]]&amp;All_India_Index_Upto_April23__14[[#This Row],[month '#]]&amp;All_India_Index_Upto_April23__14[[#This Row],[Sector]]</f>
        <v>20205Urban</v>
      </c>
      <c r="F264">
        <f>(F261+F267)/2</f>
        <v>152.25</v>
      </c>
      <c r="G264" s="16">
        <f>G261+(G$267-G$258)/3</f>
        <v>187.16666666666669</v>
      </c>
      <c r="H264">
        <f t="shared" ref="H264:AD264" si="14">(H261+H267)/2</f>
        <v>153.25</v>
      </c>
      <c r="I264">
        <f t="shared" si="14"/>
        <v>154.44999999999999</v>
      </c>
      <c r="J264">
        <f t="shared" si="14"/>
        <v>132.25</v>
      </c>
      <c r="K264">
        <f t="shared" si="14"/>
        <v>152.35000000000002</v>
      </c>
      <c r="L264">
        <f t="shared" si="14"/>
        <v>175.6</v>
      </c>
      <c r="M264">
        <f t="shared" si="14"/>
        <v>151.4</v>
      </c>
      <c r="N264">
        <f t="shared" si="14"/>
        <v>118.75</v>
      </c>
      <c r="O264">
        <f t="shared" si="14"/>
        <v>156.4</v>
      </c>
      <c r="P264">
        <f t="shared" si="14"/>
        <v>134.55000000000001</v>
      </c>
      <c r="Q264" s="16">
        <f>Q261+(Q$267-Q$258)/3</f>
        <v>160.83333333333334</v>
      </c>
      <c r="R264">
        <f t="shared" si="14"/>
        <v>155.25</v>
      </c>
      <c r="S264">
        <f>AVERAGE(All_India_Index_Upto_April23__14[[#This Row],[Cereals and products]:[Food and beverages]])</f>
        <v>152.65384615384616</v>
      </c>
      <c r="T264" s="16">
        <f>T261+(T$267-T$258)/3</f>
        <v>182.23333333333335</v>
      </c>
      <c r="U264" s="16">
        <f t="shared" ref="U264:X264" si="15">U261+(U$267-U$258)/3</f>
        <v>148.63333333333333</v>
      </c>
      <c r="V264" s="16">
        <f t="shared" si="15"/>
        <v>135.66666666666669</v>
      </c>
      <c r="W264" s="16">
        <f t="shared" si="15"/>
        <v>146.66666666666666</v>
      </c>
      <c r="X264" s="16">
        <f t="shared" si="15"/>
        <v>149.89999999999998</v>
      </c>
      <c r="Y264" s="16">
        <f>AVERAGE(All_India_Index_Upto_April23__14[[#This Row],[Clothing]:[Personal care and effects]])</f>
        <v>145.21666666666667</v>
      </c>
      <c r="Z264">
        <f t="shared" si="14"/>
        <v>137.1</v>
      </c>
      <c r="AA264" s="16">
        <f t="shared" ref="AA264" si="16">(AA261+AA267)/2</f>
        <v>155.14999999999998</v>
      </c>
      <c r="AB264" s="16">
        <f>AB261+(AB$267-AB$258)/3</f>
        <v>140.53333333333336</v>
      </c>
      <c r="AC264" s="1">
        <f>AVERAGE(All_India_Index_Upto_April23__14[[#This Row],[Housing]:[Household goods and services]])</f>
        <v>147.84166666666667</v>
      </c>
      <c r="AD264">
        <f t="shared" si="14"/>
        <v>146.44999999999999</v>
      </c>
      <c r="AE264" s="16">
        <f t="shared" ref="AE264" si="17">AE261+(AE$267-AE$258)/3</f>
        <v>142.29999999999998</v>
      </c>
      <c r="AF264" s="16">
        <f>AVERAGE(All_India_Index_Upto_April23__14[[#This Row],[Health]:[Recreation and amusement]])</f>
        <v>144.375</v>
      </c>
      <c r="AG264" s="16">
        <f>AG261+(AG$267-AG$258)/3</f>
        <v>127.73333333333335</v>
      </c>
      <c r="AH264" s="16">
        <f t="shared" ref="AH264:AJ264" si="18">AH261+(AH$267-AH$258)/3</f>
        <v>152.5</v>
      </c>
      <c r="AI264" s="16">
        <f t="shared" si="18"/>
        <v>140.89999999999998</v>
      </c>
      <c r="AJ264" s="16">
        <f t="shared" si="18"/>
        <v>149.63333333333333</v>
      </c>
    </row>
    <row r="265" spans="1:36" x14ac:dyDescent="0.25">
      <c r="A265" s="1" t="s">
        <v>35</v>
      </c>
      <c r="B265">
        <v>2020</v>
      </c>
      <c r="C265" s="1" t="s">
        <v>41</v>
      </c>
      <c r="D265" s="1">
        <f>VLOOKUP(All_India_Index_Upto_April23__14[[#This Row],[Month]],'Data cleaning'!$B$1:$C$13,2,FALSE)</f>
        <v>5</v>
      </c>
      <c r="E265" s="1" t="str">
        <f>All_India_Index_Upto_April23__14[[#This Row],[Year]]&amp;All_India_Index_Upto_April23__14[[#This Row],[month '#]]&amp;All_India_Index_Upto_April23__14[[#This Row],[Sector]]</f>
        <v>20205Rural+Urban</v>
      </c>
      <c r="F265">
        <f>(F262+F268)/2</f>
        <v>149.14999999999998</v>
      </c>
      <c r="G265" s="16">
        <f>G262+(G$268-G$259)/3</f>
        <v>184.13333333333333</v>
      </c>
      <c r="H265">
        <f t="shared" ref="H265:R265" si="19">(H262+H268)/2</f>
        <v>150.10000000000002</v>
      </c>
      <c r="I265">
        <f t="shared" si="19"/>
        <v>154.44999999999999</v>
      </c>
      <c r="J265">
        <f t="shared" si="19"/>
        <v>135.69999999999999</v>
      </c>
      <c r="K265">
        <f t="shared" si="19"/>
        <v>148.55000000000001</v>
      </c>
      <c r="L265">
        <f t="shared" si="19"/>
        <v>162.55000000000001</v>
      </c>
      <c r="M265">
        <f t="shared" si="19"/>
        <v>150.65</v>
      </c>
      <c r="N265">
        <f t="shared" si="19"/>
        <v>117.25</v>
      </c>
      <c r="O265">
        <f t="shared" si="19"/>
        <v>158.30000000000001</v>
      </c>
      <c r="P265">
        <f t="shared" si="19"/>
        <v>138.10000000000002</v>
      </c>
      <c r="Q265" s="16">
        <f>Q262+(Q$268-Q$259)/3</f>
        <v>161.06666666666669</v>
      </c>
      <c r="R265">
        <f t="shared" si="19"/>
        <v>152.69999999999999</v>
      </c>
      <c r="S265">
        <f>AVERAGE(All_India_Index_Upto_April23__14[[#This Row],[Cereals and products]:[Food and beverages]])</f>
        <v>150.97692307692307</v>
      </c>
      <c r="T265">
        <f>T262+(T$268-T$259)/3</f>
        <v>179.39999999999998</v>
      </c>
      <c r="U265" s="16">
        <f t="shared" ref="U265:V265" si="20">U262+(U$268-U$259)/3</f>
        <v>152.06666666666666</v>
      </c>
      <c r="V265" s="16">
        <f t="shared" si="20"/>
        <v>143.56666666666669</v>
      </c>
      <c r="W265" s="16">
        <f>W262+(W$268-W$259)/3</f>
        <v>150.86666666666667</v>
      </c>
      <c r="X265" s="16">
        <f t="shared" ref="X265" si="21">X262+(X$268-X$259)/3</f>
        <v>149.46666666666664</v>
      </c>
      <c r="Y265" s="16">
        <f>AVERAGE(All_India_Index_Upto_April23__14[[#This Row],[Clothing]:[Personal care and effects]])</f>
        <v>148.99166666666667</v>
      </c>
      <c r="Z265">
        <f>(Z262+Z268)/2</f>
        <v>143</v>
      </c>
      <c r="AA265" s="16">
        <f>(AA268+AA262)/2</f>
        <v>155.14999999999998</v>
      </c>
      <c r="AB265">
        <f>AB262+(AB$268-AB$259)/3</f>
        <v>146.4</v>
      </c>
      <c r="AC265" s="1">
        <f>AVERAGE(All_India_Index_Upto_April23__14[[#This Row],[Housing]:[Household goods and services]])</f>
        <v>150.77499999999998</v>
      </c>
      <c r="AD265">
        <f>AVERAGE(AD268,AD262)</f>
        <v>152.55000000000001</v>
      </c>
      <c r="AE265" s="16">
        <f t="shared" ref="AE265" si="22">AE262+(AE$268-AE$259)/3</f>
        <v>146.76666666666665</v>
      </c>
      <c r="AF265" s="16">
        <f>AVERAGE(All_India_Index_Upto_April23__14[[#This Row],[Health]:[Recreation and amusement]])</f>
        <v>149.65833333333333</v>
      </c>
      <c r="AG265">
        <f>AG262+(AG$268-AG$259)/3</f>
        <v>133.29999999999998</v>
      </c>
      <c r="AH265" s="16">
        <f t="shared" ref="AH265:AJ265" si="23">AH262+(AH$268-AH$259)/3</f>
        <v>156.29999999999998</v>
      </c>
      <c r="AI265" s="16">
        <f t="shared" si="23"/>
        <v>145.93333333333334</v>
      </c>
      <c r="AJ265" s="16">
        <f t="shared" si="23"/>
        <v>150.73333333333332</v>
      </c>
    </row>
    <row r="266" spans="1:36" x14ac:dyDescent="0.25">
      <c r="A266" s="1" t="s">
        <v>30</v>
      </c>
      <c r="B266">
        <v>2020</v>
      </c>
      <c r="C266" s="1" t="s">
        <v>42</v>
      </c>
      <c r="D266" s="1">
        <f>VLOOKUP(All_India_Index_Upto_April23__14[[#This Row],[Month]],'Data cleaning'!$B$1:$C$13,2,FALSE)</f>
        <v>6</v>
      </c>
      <c r="E266" s="1" t="str">
        <f>All_India_Index_Upto_April23__14[[#This Row],[Year]]&amp;All_India_Index_Upto_April23__14[[#This Row],[month '#]]&amp;All_India_Index_Upto_April23__14[[#This Row],[Sector]]</f>
        <v>20206Rural</v>
      </c>
      <c r="F266">
        <v>148.19999999999999</v>
      </c>
      <c r="G266">
        <v>190.3</v>
      </c>
      <c r="H266">
        <v>149.4</v>
      </c>
      <c r="I266">
        <v>153.30000000000001</v>
      </c>
      <c r="J266">
        <v>138.19999999999999</v>
      </c>
      <c r="K266">
        <v>143.19999999999999</v>
      </c>
      <c r="L266">
        <v>148.9</v>
      </c>
      <c r="M266">
        <v>150.30000000000001</v>
      </c>
      <c r="N266">
        <v>113.2</v>
      </c>
      <c r="O266">
        <v>159.80000000000001</v>
      </c>
      <c r="P266">
        <v>142.1</v>
      </c>
      <c r="Q266">
        <v>161.80000000000001</v>
      </c>
      <c r="R266">
        <v>152.30000000000001</v>
      </c>
      <c r="S266">
        <f>AVERAGE(All_India_Index_Upto_April23__14[[#This Row],[Cereals and products]:[Food and beverages]])</f>
        <v>150.07692307692307</v>
      </c>
      <c r="T266">
        <v>182.4</v>
      </c>
      <c r="U266">
        <v>154.69999999999999</v>
      </c>
      <c r="V266">
        <v>150</v>
      </c>
      <c r="W266">
        <v>154.1</v>
      </c>
      <c r="X266">
        <v>151.19999999999999</v>
      </c>
      <c r="Y266">
        <f>AVERAGE(All_India_Index_Upto_April23__14[[#This Row],[Clothing]:[Personal care and effects]])</f>
        <v>152.5</v>
      </c>
      <c r="Z266">
        <v>144.9</v>
      </c>
      <c r="AA266" s="16" t="s">
        <v>32</v>
      </c>
      <c r="AB266">
        <v>151.69999999999999</v>
      </c>
      <c r="AC266" s="1">
        <f>AVERAGE(All_India_Index_Upto_April23__14[[#This Row],[Housing]:[Household goods and services]])</f>
        <v>151.69999999999999</v>
      </c>
      <c r="AD266">
        <v>158.19999999999999</v>
      </c>
      <c r="AE266">
        <v>153.19999999999999</v>
      </c>
      <c r="AF266">
        <f>AVERAGE(All_India_Index_Upto_April23__14[[#This Row],[Health]:[Recreation and amusement]])</f>
        <v>155.69999999999999</v>
      </c>
      <c r="AG266">
        <v>141.4</v>
      </c>
      <c r="AH266">
        <v>161.80000000000001</v>
      </c>
      <c r="AI266">
        <v>151.69999999999999</v>
      </c>
      <c r="AJ266">
        <v>152.69999999999999</v>
      </c>
    </row>
    <row r="267" spans="1:36" x14ac:dyDescent="0.25">
      <c r="A267" s="1" t="s">
        <v>33</v>
      </c>
      <c r="B267">
        <v>2020</v>
      </c>
      <c r="C267" s="1" t="s">
        <v>42</v>
      </c>
      <c r="D267" s="1">
        <f>VLOOKUP(All_India_Index_Upto_April23__14[[#This Row],[Month]],'Data cleaning'!$B$1:$C$13,2,FALSE)</f>
        <v>6</v>
      </c>
      <c r="E267" s="1" t="str">
        <f>All_India_Index_Upto_April23__14[[#This Row],[Year]]&amp;All_India_Index_Upto_April23__14[[#This Row],[month '#]]&amp;All_India_Index_Upto_April23__14[[#This Row],[Sector]]</f>
        <v>20206Urban</v>
      </c>
      <c r="F267">
        <v>152.69999999999999</v>
      </c>
      <c r="G267">
        <v>197</v>
      </c>
      <c r="H267">
        <v>154.6</v>
      </c>
      <c r="I267">
        <v>153.4</v>
      </c>
      <c r="J267">
        <v>132.9</v>
      </c>
      <c r="K267">
        <v>151.80000000000001</v>
      </c>
      <c r="L267">
        <v>171.2</v>
      </c>
      <c r="M267">
        <v>152</v>
      </c>
      <c r="N267">
        <v>116.3</v>
      </c>
      <c r="O267">
        <v>158.80000000000001</v>
      </c>
      <c r="P267">
        <v>135.6</v>
      </c>
      <c r="Q267">
        <v>161.69999999999999</v>
      </c>
      <c r="R267">
        <v>157</v>
      </c>
      <c r="S267">
        <f>AVERAGE(All_India_Index_Upto_April23__14[[#This Row],[Cereals and products]:[Food and beverages]])</f>
        <v>153.46153846153845</v>
      </c>
      <c r="T267">
        <v>186.7</v>
      </c>
      <c r="U267">
        <v>149.1</v>
      </c>
      <c r="V267">
        <v>136.6</v>
      </c>
      <c r="W267">
        <v>147.19999999999999</v>
      </c>
      <c r="X267">
        <v>152.19999999999999</v>
      </c>
      <c r="Y267">
        <f>AVERAGE(All_India_Index_Upto_April23__14[[#This Row],[Clothing]:[Personal care and effects]])</f>
        <v>146.27499999999998</v>
      </c>
      <c r="Z267">
        <v>137.1</v>
      </c>
      <c r="AA267" s="16" t="s">
        <v>131</v>
      </c>
      <c r="AB267">
        <v>140.4</v>
      </c>
      <c r="AC267" s="1">
        <f>AVERAGE(All_India_Index_Upto_April23__14[[#This Row],[Housing]:[Household goods and services]])</f>
        <v>140.4</v>
      </c>
      <c r="AD267">
        <v>148.1</v>
      </c>
      <c r="AE267">
        <v>144.5</v>
      </c>
      <c r="AF267">
        <f>AVERAGE(All_India_Index_Upto_April23__14[[#This Row],[Health]:[Recreation and amusement]])</f>
        <v>146.30000000000001</v>
      </c>
      <c r="AG267">
        <v>129.30000000000001</v>
      </c>
      <c r="AH267">
        <v>152.5</v>
      </c>
      <c r="AI267">
        <v>142</v>
      </c>
      <c r="AJ267">
        <v>150.80000000000001</v>
      </c>
    </row>
    <row r="268" spans="1:36" x14ac:dyDescent="0.25">
      <c r="A268" s="1" t="s">
        <v>35</v>
      </c>
      <c r="B268">
        <v>2020</v>
      </c>
      <c r="C268" s="1" t="s">
        <v>42</v>
      </c>
      <c r="D268" s="1">
        <f>VLOOKUP(All_India_Index_Upto_April23__14[[#This Row],[Month]],'Data cleaning'!$B$1:$C$13,2,FALSE)</f>
        <v>6</v>
      </c>
      <c r="E268" s="1" t="str">
        <f>All_India_Index_Upto_April23__14[[#This Row],[Year]]&amp;All_India_Index_Upto_April23__14[[#This Row],[month '#]]&amp;All_India_Index_Upto_April23__14[[#This Row],[Sector]]</f>
        <v>20206Rural+Urban</v>
      </c>
      <c r="F268">
        <v>149.6</v>
      </c>
      <c r="G268">
        <v>192.7</v>
      </c>
      <c r="H268">
        <v>151.4</v>
      </c>
      <c r="I268">
        <v>153.30000000000001</v>
      </c>
      <c r="J268">
        <v>136.30000000000001</v>
      </c>
      <c r="K268">
        <v>147.19999999999999</v>
      </c>
      <c r="L268">
        <v>156.5</v>
      </c>
      <c r="M268">
        <v>150.9</v>
      </c>
      <c r="N268">
        <v>114.2</v>
      </c>
      <c r="O268">
        <v>159.5</v>
      </c>
      <c r="P268">
        <v>139.4</v>
      </c>
      <c r="Q268">
        <v>161.80000000000001</v>
      </c>
      <c r="R268">
        <v>154</v>
      </c>
      <c r="S268">
        <f>AVERAGE(All_India_Index_Upto_April23__14[[#This Row],[Cereals and products]:[Food and beverages]])</f>
        <v>151.2923076923077</v>
      </c>
      <c r="T268">
        <v>183.5</v>
      </c>
      <c r="U268">
        <v>152.5</v>
      </c>
      <c r="V268">
        <v>144.4</v>
      </c>
      <c r="W268">
        <v>151.4</v>
      </c>
      <c r="X268">
        <v>151.6</v>
      </c>
      <c r="Y268">
        <f>AVERAGE(All_India_Index_Upto_April23__14[[#This Row],[Clothing]:[Personal care and effects]])</f>
        <v>149.97499999999999</v>
      </c>
      <c r="Z268">
        <v>141.9</v>
      </c>
      <c r="AA268" s="16" t="s">
        <v>131</v>
      </c>
      <c r="AB268">
        <v>146.4</v>
      </c>
      <c r="AC268" s="1">
        <f>AVERAGE(All_India_Index_Upto_April23__14[[#This Row],[Housing]:[Household goods and services]])</f>
        <v>146.4</v>
      </c>
      <c r="AD268">
        <v>154.4</v>
      </c>
      <c r="AE268">
        <v>148.30000000000001</v>
      </c>
      <c r="AF268">
        <f>AVERAGE(All_India_Index_Upto_April23__14[[#This Row],[Health]:[Recreation and amusement]])</f>
        <v>151.35000000000002</v>
      </c>
      <c r="AG268">
        <v>135</v>
      </c>
      <c r="AH268">
        <v>156.4</v>
      </c>
      <c r="AI268">
        <v>147</v>
      </c>
      <c r="AJ268">
        <v>151.80000000000001</v>
      </c>
    </row>
    <row r="269" spans="1:36" x14ac:dyDescent="0.25">
      <c r="A269" s="1" t="s">
        <v>30</v>
      </c>
      <c r="B269">
        <v>2020</v>
      </c>
      <c r="C269" s="1" t="s">
        <v>44</v>
      </c>
      <c r="D269" s="1">
        <f>VLOOKUP(All_India_Index_Upto_April23__14[[#This Row],[Month]],'Data cleaning'!$B$1:$C$13,2,FALSE)</f>
        <v>7</v>
      </c>
      <c r="E269" s="1" t="str">
        <f>All_India_Index_Upto_April23__14[[#This Row],[Year]]&amp;All_India_Index_Upto_April23__14[[#This Row],[month '#]]&amp;All_India_Index_Upto_April23__14[[#This Row],[Sector]]</f>
        <v>20207Rural</v>
      </c>
      <c r="F269">
        <v>148.19999999999999</v>
      </c>
      <c r="G269">
        <v>190.3</v>
      </c>
      <c r="H269">
        <v>149.4</v>
      </c>
      <c r="I269">
        <v>153.30000000000001</v>
      </c>
      <c r="J269">
        <v>138.19999999999999</v>
      </c>
      <c r="K269">
        <v>143.19999999999999</v>
      </c>
      <c r="L269">
        <v>148.9</v>
      </c>
      <c r="M269">
        <v>150.30000000000001</v>
      </c>
      <c r="N269">
        <v>113.2</v>
      </c>
      <c r="O269">
        <v>159.80000000000001</v>
      </c>
      <c r="P269">
        <v>142.1</v>
      </c>
      <c r="Q269">
        <v>161.80000000000001</v>
      </c>
      <c r="R269">
        <v>152.30000000000001</v>
      </c>
      <c r="S269">
        <f>AVERAGE(All_India_Index_Upto_April23__14[[#This Row],[Cereals and products]:[Food and beverages]])</f>
        <v>150.07692307692307</v>
      </c>
      <c r="T269">
        <v>182.4</v>
      </c>
      <c r="U269">
        <v>154.69999999999999</v>
      </c>
      <c r="V269">
        <v>150</v>
      </c>
      <c r="W269">
        <v>154.1</v>
      </c>
      <c r="X269">
        <v>151.19999999999999</v>
      </c>
      <c r="Y269">
        <f>AVERAGE(All_India_Index_Upto_April23__14[[#This Row],[Clothing]:[Personal care and effects]])</f>
        <v>152.5</v>
      </c>
      <c r="Z269">
        <v>144.9</v>
      </c>
      <c r="AA269" s="16" t="s">
        <v>32</v>
      </c>
      <c r="AB269">
        <v>151.69999999999999</v>
      </c>
      <c r="AC269" s="1">
        <f>AVERAGE(All_India_Index_Upto_April23__14[[#This Row],[Housing]:[Household goods and services]])</f>
        <v>151.69999999999999</v>
      </c>
      <c r="AD269">
        <v>158.19999999999999</v>
      </c>
      <c r="AE269">
        <v>153.19999999999999</v>
      </c>
      <c r="AF269">
        <f>AVERAGE(All_India_Index_Upto_April23__14[[#This Row],[Health]:[Recreation and amusement]])</f>
        <v>155.69999999999999</v>
      </c>
      <c r="AG269">
        <v>141.4</v>
      </c>
      <c r="AH269">
        <v>161.80000000000001</v>
      </c>
      <c r="AI269">
        <v>151.69999999999999</v>
      </c>
      <c r="AJ269">
        <v>152.69999999999999</v>
      </c>
    </row>
    <row r="270" spans="1:36" x14ac:dyDescent="0.25">
      <c r="A270" s="1" t="s">
        <v>33</v>
      </c>
      <c r="B270">
        <v>2020</v>
      </c>
      <c r="C270" s="1" t="s">
        <v>44</v>
      </c>
      <c r="D270" s="1">
        <f>VLOOKUP(All_India_Index_Upto_April23__14[[#This Row],[Month]],'Data cleaning'!$B$1:$C$13,2,FALSE)</f>
        <v>7</v>
      </c>
      <c r="E270" s="1" t="str">
        <f>All_India_Index_Upto_April23__14[[#This Row],[Year]]&amp;All_India_Index_Upto_April23__14[[#This Row],[month '#]]&amp;All_India_Index_Upto_April23__14[[#This Row],[Sector]]</f>
        <v>20207Urban</v>
      </c>
      <c r="F270">
        <v>152.69999999999999</v>
      </c>
      <c r="G270">
        <v>197</v>
      </c>
      <c r="H270">
        <v>154.6</v>
      </c>
      <c r="I270">
        <v>153.4</v>
      </c>
      <c r="J270">
        <v>132.9</v>
      </c>
      <c r="K270">
        <v>151.80000000000001</v>
      </c>
      <c r="L270">
        <v>171.2</v>
      </c>
      <c r="M270">
        <v>152</v>
      </c>
      <c r="N270">
        <v>116.3</v>
      </c>
      <c r="O270">
        <v>158.80000000000001</v>
      </c>
      <c r="P270">
        <v>135.6</v>
      </c>
      <c r="Q270">
        <v>161.69999999999999</v>
      </c>
      <c r="R270">
        <v>157</v>
      </c>
      <c r="S270">
        <f>AVERAGE(All_India_Index_Upto_April23__14[[#This Row],[Cereals and products]:[Food and beverages]])</f>
        <v>153.46153846153845</v>
      </c>
      <c r="T270">
        <v>186.7</v>
      </c>
      <c r="U270">
        <v>149.1</v>
      </c>
      <c r="V270">
        <v>136.6</v>
      </c>
      <c r="W270">
        <v>147.19999999999999</v>
      </c>
      <c r="X270">
        <v>152.19999999999999</v>
      </c>
      <c r="Y270">
        <f>AVERAGE(All_India_Index_Upto_April23__14[[#This Row],[Clothing]:[Personal care and effects]])</f>
        <v>146.27499999999998</v>
      </c>
      <c r="Z270">
        <v>137.1</v>
      </c>
      <c r="AA270" s="16" t="s">
        <v>131</v>
      </c>
      <c r="AB270">
        <v>140.4</v>
      </c>
      <c r="AC270" s="1">
        <f>AVERAGE(All_India_Index_Upto_April23__14[[#This Row],[Housing]:[Household goods and services]])</f>
        <v>140.4</v>
      </c>
      <c r="AD270">
        <v>148.1</v>
      </c>
      <c r="AE270">
        <v>144.5</v>
      </c>
      <c r="AF270">
        <f>AVERAGE(All_India_Index_Upto_April23__14[[#This Row],[Health]:[Recreation and amusement]])</f>
        <v>146.30000000000001</v>
      </c>
      <c r="AG270">
        <v>129.30000000000001</v>
      </c>
      <c r="AH270">
        <v>152.5</v>
      </c>
      <c r="AI270">
        <v>142</v>
      </c>
      <c r="AJ270">
        <v>150.80000000000001</v>
      </c>
    </row>
    <row r="271" spans="1:36" x14ac:dyDescent="0.25">
      <c r="A271" s="1" t="s">
        <v>35</v>
      </c>
      <c r="B271">
        <v>2020</v>
      </c>
      <c r="C271" s="1" t="s">
        <v>44</v>
      </c>
      <c r="D271" s="1">
        <f>VLOOKUP(All_India_Index_Upto_April23__14[[#This Row],[Month]],'Data cleaning'!$B$1:$C$13,2,FALSE)</f>
        <v>7</v>
      </c>
      <c r="E271" s="1" t="str">
        <f>All_India_Index_Upto_April23__14[[#This Row],[Year]]&amp;All_India_Index_Upto_April23__14[[#This Row],[month '#]]&amp;All_India_Index_Upto_April23__14[[#This Row],[Sector]]</f>
        <v>20207Rural+Urban</v>
      </c>
      <c r="F271">
        <v>149.6</v>
      </c>
      <c r="G271">
        <v>192.7</v>
      </c>
      <c r="H271">
        <v>151.4</v>
      </c>
      <c r="I271">
        <v>153.30000000000001</v>
      </c>
      <c r="J271">
        <v>136.30000000000001</v>
      </c>
      <c r="K271">
        <v>147.19999999999999</v>
      </c>
      <c r="L271">
        <v>156.5</v>
      </c>
      <c r="M271">
        <v>150.9</v>
      </c>
      <c r="N271">
        <v>114.2</v>
      </c>
      <c r="O271">
        <v>159.5</v>
      </c>
      <c r="P271">
        <v>139.4</v>
      </c>
      <c r="Q271">
        <v>161.80000000000001</v>
      </c>
      <c r="R271">
        <v>154</v>
      </c>
      <c r="S271">
        <f>AVERAGE(All_India_Index_Upto_April23__14[[#This Row],[Cereals and products]:[Food and beverages]])</f>
        <v>151.2923076923077</v>
      </c>
      <c r="T271">
        <v>183.5</v>
      </c>
      <c r="U271">
        <v>152.5</v>
      </c>
      <c r="V271">
        <v>144.4</v>
      </c>
      <c r="W271">
        <v>151.4</v>
      </c>
      <c r="X271">
        <v>151.6</v>
      </c>
      <c r="Y271">
        <f>AVERAGE(All_India_Index_Upto_April23__14[[#This Row],[Clothing]:[Personal care and effects]])</f>
        <v>149.97499999999999</v>
      </c>
      <c r="Z271">
        <v>141.9</v>
      </c>
      <c r="AA271" s="16" t="s">
        <v>131</v>
      </c>
      <c r="AB271">
        <v>146.4</v>
      </c>
      <c r="AC271" s="1">
        <f>AVERAGE(All_India_Index_Upto_April23__14[[#This Row],[Housing]:[Household goods and services]])</f>
        <v>146.4</v>
      </c>
      <c r="AD271">
        <v>154.4</v>
      </c>
      <c r="AE271">
        <v>148.30000000000001</v>
      </c>
      <c r="AF271">
        <f>AVERAGE(All_India_Index_Upto_April23__14[[#This Row],[Health]:[Recreation and amusement]])</f>
        <v>151.35000000000002</v>
      </c>
      <c r="AG271">
        <v>135</v>
      </c>
      <c r="AH271">
        <v>156.4</v>
      </c>
      <c r="AI271">
        <v>147</v>
      </c>
      <c r="AJ271">
        <v>151.80000000000001</v>
      </c>
    </row>
    <row r="272" spans="1:36" x14ac:dyDescent="0.25">
      <c r="A272" s="1" t="s">
        <v>30</v>
      </c>
      <c r="B272">
        <v>2020</v>
      </c>
      <c r="C272" s="1" t="s">
        <v>46</v>
      </c>
      <c r="D272" s="1">
        <f>VLOOKUP(All_India_Index_Upto_April23__14[[#This Row],[Month]],'Data cleaning'!$B$1:$C$13,2,FALSE)</f>
        <v>8</v>
      </c>
      <c r="E272" s="1" t="str">
        <f>All_India_Index_Upto_April23__14[[#This Row],[Year]]&amp;All_India_Index_Upto_April23__14[[#This Row],[month '#]]&amp;All_India_Index_Upto_April23__14[[#This Row],[Sector]]</f>
        <v>20208Rural</v>
      </c>
      <c r="F272">
        <v>147.6</v>
      </c>
      <c r="G272">
        <v>187.2</v>
      </c>
      <c r="H272">
        <v>148.4</v>
      </c>
      <c r="I272">
        <v>153.30000000000001</v>
      </c>
      <c r="J272">
        <v>139.80000000000001</v>
      </c>
      <c r="K272">
        <v>146.9</v>
      </c>
      <c r="L272">
        <v>171</v>
      </c>
      <c r="M272">
        <v>149.9</v>
      </c>
      <c r="N272">
        <v>114.2</v>
      </c>
      <c r="O272">
        <v>160</v>
      </c>
      <c r="P272">
        <v>143.5</v>
      </c>
      <c r="Q272">
        <v>161.5</v>
      </c>
      <c r="R272">
        <v>155.30000000000001</v>
      </c>
      <c r="S272">
        <f>AVERAGE(All_India_Index_Upto_April23__14[[#This Row],[Cereals and products]:[Food and beverages]])</f>
        <v>152.19999999999999</v>
      </c>
      <c r="T272">
        <v>180.9</v>
      </c>
      <c r="U272">
        <v>155.1</v>
      </c>
      <c r="V272">
        <v>149.30000000000001</v>
      </c>
      <c r="W272">
        <v>154.30000000000001</v>
      </c>
      <c r="X272">
        <v>153.6</v>
      </c>
      <c r="Y272">
        <f>AVERAGE(All_India_Index_Upto_April23__14[[#This Row],[Clothing]:[Personal care and effects]])</f>
        <v>153.07499999999999</v>
      </c>
      <c r="Z272">
        <v>145.80000000000001</v>
      </c>
      <c r="AA272" s="16" t="s">
        <v>32</v>
      </c>
      <c r="AB272">
        <v>151.9</v>
      </c>
      <c r="AC272" s="1">
        <f>AVERAGE(All_India_Index_Upto_April23__14[[#This Row],[Housing]:[Household goods and services]])</f>
        <v>151.9</v>
      </c>
      <c r="AD272">
        <v>158.80000000000001</v>
      </c>
      <c r="AE272">
        <v>152.19999999999999</v>
      </c>
      <c r="AF272">
        <f>AVERAGE(All_India_Index_Upto_April23__14[[#This Row],[Health]:[Recreation and amusement]])</f>
        <v>155.5</v>
      </c>
      <c r="AG272">
        <v>143.6</v>
      </c>
      <c r="AH272">
        <v>162.69999999999999</v>
      </c>
      <c r="AI272">
        <v>153</v>
      </c>
      <c r="AJ272">
        <v>154.69999999999999</v>
      </c>
    </row>
    <row r="273" spans="1:36" x14ac:dyDescent="0.25">
      <c r="A273" s="1" t="s">
        <v>33</v>
      </c>
      <c r="B273">
        <v>2020</v>
      </c>
      <c r="C273" s="1" t="s">
        <v>46</v>
      </c>
      <c r="D273" s="1">
        <f>VLOOKUP(All_India_Index_Upto_April23__14[[#This Row],[Month]],'Data cleaning'!$B$1:$C$13,2,FALSE)</f>
        <v>8</v>
      </c>
      <c r="E273" s="1" t="str">
        <f>All_India_Index_Upto_April23__14[[#This Row],[Year]]&amp;All_India_Index_Upto_April23__14[[#This Row],[month '#]]&amp;All_India_Index_Upto_April23__14[[#This Row],[Sector]]</f>
        <v>20208Urban</v>
      </c>
      <c r="F273">
        <v>151.6</v>
      </c>
      <c r="G273">
        <v>197.8</v>
      </c>
      <c r="H273">
        <v>154.5</v>
      </c>
      <c r="I273">
        <v>153.4</v>
      </c>
      <c r="J273">
        <v>133.4</v>
      </c>
      <c r="K273">
        <v>154.5</v>
      </c>
      <c r="L273">
        <v>191.9</v>
      </c>
      <c r="M273">
        <v>151.30000000000001</v>
      </c>
      <c r="N273">
        <v>116.8</v>
      </c>
      <c r="O273">
        <v>160</v>
      </c>
      <c r="P273">
        <v>136.5</v>
      </c>
      <c r="Q273">
        <v>163.30000000000001</v>
      </c>
      <c r="R273">
        <v>159.9</v>
      </c>
      <c r="S273">
        <f>AVERAGE(All_India_Index_Upto_April23__14[[#This Row],[Cereals and products]:[Food and beverages]])</f>
        <v>155.76153846153846</v>
      </c>
      <c r="T273">
        <v>187.2</v>
      </c>
      <c r="U273">
        <v>150</v>
      </c>
      <c r="V273">
        <v>135.19999999999999</v>
      </c>
      <c r="W273">
        <v>147.80000000000001</v>
      </c>
      <c r="X273">
        <v>155.19999999999999</v>
      </c>
      <c r="Y273">
        <f>AVERAGE(All_India_Index_Upto_April23__14[[#This Row],[Clothing]:[Personal care and effects]])</f>
        <v>147.05000000000001</v>
      </c>
      <c r="Z273">
        <v>138.30000000000001</v>
      </c>
      <c r="AA273" s="16" t="s">
        <v>132</v>
      </c>
      <c r="AB273">
        <v>144.5</v>
      </c>
      <c r="AC273" s="1">
        <f>AVERAGE(All_India_Index_Upto_April23__14[[#This Row],[Housing]:[Household goods and services]])</f>
        <v>144.5</v>
      </c>
      <c r="AD273">
        <v>148.69999999999999</v>
      </c>
      <c r="AE273">
        <v>141.19999999999999</v>
      </c>
      <c r="AF273">
        <f>AVERAGE(All_India_Index_Upto_April23__14[[#This Row],[Health]:[Recreation and amusement]])</f>
        <v>144.94999999999999</v>
      </c>
      <c r="AG273">
        <v>133.9</v>
      </c>
      <c r="AH273">
        <v>155.5</v>
      </c>
      <c r="AI273">
        <v>144.80000000000001</v>
      </c>
      <c r="AJ273">
        <v>152.9</v>
      </c>
    </row>
    <row r="274" spans="1:36" x14ac:dyDescent="0.25">
      <c r="A274" s="1" t="s">
        <v>35</v>
      </c>
      <c r="B274">
        <v>2020</v>
      </c>
      <c r="C274" s="1" t="s">
        <v>46</v>
      </c>
      <c r="D274" s="1">
        <f>VLOOKUP(All_India_Index_Upto_April23__14[[#This Row],[Month]],'Data cleaning'!$B$1:$C$13,2,FALSE)</f>
        <v>8</v>
      </c>
      <c r="E274" s="1" t="str">
        <f>All_India_Index_Upto_April23__14[[#This Row],[Year]]&amp;All_India_Index_Upto_April23__14[[#This Row],[month '#]]&amp;All_India_Index_Upto_April23__14[[#This Row],[Sector]]</f>
        <v>20208Rural+Urban</v>
      </c>
      <c r="F274">
        <v>148.9</v>
      </c>
      <c r="G274">
        <v>190.9</v>
      </c>
      <c r="H274">
        <v>150.80000000000001</v>
      </c>
      <c r="I274">
        <v>153.30000000000001</v>
      </c>
      <c r="J274">
        <v>137.4</v>
      </c>
      <c r="K274">
        <v>150.4</v>
      </c>
      <c r="L274">
        <v>178.1</v>
      </c>
      <c r="M274">
        <v>150.4</v>
      </c>
      <c r="N274">
        <v>115.1</v>
      </c>
      <c r="O274">
        <v>160</v>
      </c>
      <c r="P274">
        <v>140.6</v>
      </c>
      <c r="Q274">
        <v>162.30000000000001</v>
      </c>
      <c r="R274">
        <v>157</v>
      </c>
      <c r="S274">
        <f>AVERAGE(All_India_Index_Upto_April23__14[[#This Row],[Cereals and products]:[Food and beverages]])</f>
        <v>153.47692307692307</v>
      </c>
      <c r="T274">
        <v>182.6</v>
      </c>
      <c r="U274">
        <v>153.1</v>
      </c>
      <c r="V274">
        <v>143.4</v>
      </c>
      <c r="W274">
        <v>151.69999999999999</v>
      </c>
      <c r="X274">
        <v>154.30000000000001</v>
      </c>
      <c r="Y274">
        <f>AVERAGE(All_India_Index_Upto_April23__14[[#This Row],[Clothing]:[Personal care and effects]])</f>
        <v>150.625</v>
      </c>
      <c r="Z274">
        <v>143</v>
      </c>
      <c r="AA274" s="16" t="s">
        <v>132</v>
      </c>
      <c r="AB274">
        <v>148.4</v>
      </c>
      <c r="AC274" s="1">
        <f>AVERAGE(All_India_Index_Upto_April23__14[[#This Row],[Housing]:[Household goods and services]])</f>
        <v>148.4</v>
      </c>
      <c r="AD274">
        <v>155</v>
      </c>
      <c r="AE274">
        <v>146</v>
      </c>
      <c r="AF274">
        <f>AVERAGE(All_India_Index_Upto_April23__14[[#This Row],[Health]:[Recreation and amusement]])</f>
        <v>150.5</v>
      </c>
      <c r="AG274">
        <v>138.5</v>
      </c>
      <c r="AH274">
        <v>158.5</v>
      </c>
      <c r="AI274">
        <v>149</v>
      </c>
      <c r="AJ274">
        <v>153.9</v>
      </c>
    </row>
    <row r="275" spans="1:36" x14ac:dyDescent="0.25">
      <c r="A275" s="1" t="s">
        <v>30</v>
      </c>
      <c r="B275">
        <v>2020</v>
      </c>
      <c r="C275" s="1" t="s">
        <v>48</v>
      </c>
      <c r="D275" s="1">
        <f>VLOOKUP(All_India_Index_Upto_April23__14[[#This Row],[Month]],'Data cleaning'!$B$1:$C$13,2,FALSE)</f>
        <v>9</v>
      </c>
      <c r="E275" s="1" t="str">
        <f>All_India_Index_Upto_April23__14[[#This Row],[Year]]&amp;All_India_Index_Upto_April23__14[[#This Row],[month '#]]&amp;All_India_Index_Upto_April23__14[[#This Row],[Sector]]</f>
        <v>20209Rural</v>
      </c>
      <c r="F275">
        <v>146.9</v>
      </c>
      <c r="G275">
        <v>183.9</v>
      </c>
      <c r="H275">
        <v>149.5</v>
      </c>
      <c r="I275">
        <v>153.4</v>
      </c>
      <c r="J275">
        <v>140.4</v>
      </c>
      <c r="K275">
        <v>147</v>
      </c>
      <c r="L275">
        <v>178.8</v>
      </c>
      <c r="M275">
        <v>149.30000000000001</v>
      </c>
      <c r="N275">
        <v>115.1</v>
      </c>
      <c r="O275">
        <v>160</v>
      </c>
      <c r="P275">
        <v>145.4</v>
      </c>
      <c r="Q275">
        <v>161.6</v>
      </c>
      <c r="R275">
        <v>156.1</v>
      </c>
      <c r="S275">
        <f>AVERAGE(All_India_Index_Upto_April23__14[[#This Row],[Cereals and products]:[Food and beverages]])</f>
        <v>152.87692307692308</v>
      </c>
      <c r="T275">
        <v>182.9</v>
      </c>
      <c r="U275">
        <v>155.4</v>
      </c>
      <c r="V275">
        <v>149.9</v>
      </c>
      <c r="W275">
        <v>154.6</v>
      </c>
      <c r="X275">
        <v>157.4</v>
      </c>
      <c r="Y275">
        <f>AVERAGE(All_India_Index_Upto_April23__14[[#This Row],[Clothing]:[Personal care and effects]])</f>
        <v>154.32499999999999</v>
      </c>
      <c r="Z275">
        <v>146.4</v>
      </c>
      <c r="AA275" s="16" t="s">
        <v>32</v>
      </c>
      <c r="AB275">
        <v>151.6</v>
      </c>
      <c r="AC275" s="1">
        <f>AVERAGE(All_India_Index_Upto_April23__14[[#This Row],[Housing]:[Household goods and services]])</f>
        <v>151.6</v>
      </c>
      <c r="AD275">
        <v>159.1</v>
      </c>
      <c r="AE275">
        <v>152.80000000000001</v>
      </c>
      <c r="AF275">
        <f>AVERAGE(All_India_Index_Upto_April23__14[[#This Row],[Health]:[Recreation and amusement]])</f>
        <v>155.94999999999999</v>
      </c>
      <c r="AG275">
        <v>144.6</v>
      </c>
      <c r="AH275">
        <v>161.1</v>
      </c>
      <c r="AI275">
        <v>153.69999999999999</v>
      </c>
      <c r="AJ275">
        <v>155.4</v>
      </c>
    </row>
    <row r="276" spans="1:36" x14ac:dyDescent="0.25">
      <c r="A276" s="1" t="s">
        <v>33</v>
      </c>
      <c r="B276">
        <v>2020</v>
      </c>
      <c r="C276" s="1" t="s">
        <v>48</v>
      </c>
      <c r="D276" s="1">
        <f>VLOOKUP(All_India_Index_Upto_April23__14[[#This Row],[Month]],'Data cleaning'!$B$1:$C$13,2,FALSE)</f>
        <v>9</v>
      </c>
      <c r="E276" s="1" t="str">
        <f>All_India_Index_Upto_April23__14[[#This Row],[Year]]&amp;All_India_Index_Upto_April23__14[[#This Row],[month '#]]&amp;All_India_Index_Upto_April23__14[[#This Row],[Sector]]</f>
        <v>20209Urban</v>
      </c>
      <c r="F276">
        <v>151.5</v>
      </c>
      <c r="G276">
        <v>193.1</v>
      </c>
      <c r="H276">
        <v>157.30000000000001</v>
      </c>
      <c r="I276">
        <v>153.9</v>
      </c>
      <c r="J276">
        <v>134.4</v>
      </c>
      <c r="K276">
        <v>155.4</v>
      </c>
      <c r="L276">
        <v>202</v>
      </c>
      <c r="M276">
        <v>150.80000000000001</v>
      </c>
      <c r="N276">
        <v>118.9</v>
      </c>
      <c r="O276">
        <v>160.9</v>
      </c>
      <c r="P276">
        <v>137.69999999999999</v>
      </c>
      <c r="Q276">
        <v>164.4</v>
      </c>
      <c r="R276">
        <v>161.30000000000001</v>
      </c>
      <c r="S276">
        <f>AVERAGE(All_India_Index_Upto_April23__14[[#This Row],[Cereals and products]:[Food and beverages]])</f>
        <v>157.04615384615386</v>
      </c>
      <c r="T276">
        <v>188.7</v>
      </c>
      <c r="U276">
        <v>150.19999999999999</v>
      </c>
      <c r="V276">
        <v>136.30000000000001</v>
      </c>
      <c r="W276">
        <v>148.1</v>
      </c>
      <c r="X276">
        <v>159.80000000000001</v>
      </c>
      <c r="Y276">
        <f>AVERAGE(All_India_Index_Upto_April23__14[[#This Row],[Clothing]:[Personal care and effects]])</f>
        <v>148.60000000000002</v>
      </c>
      <c r="Z276">
        <v>137.19999999999999</v>
      </c>
      <c r="AA276" s="16" t="s">
        <v>133</v>
      </c>
      <c r="AB276">
        <v>145.4</v>
      </c>
      <c r="AC276" s="1">
        <f>AVERAGE(All_India_Index_Upto_April23__14[[#This Row],[Housing]:[Household goods and services]])</f>
        <v>145.4</v>
      </c>
      <c r="AD276">
        <v>150</v>
      </c>
      <c r="AE276">
        <v>141.80000000000001</v>
      </c>
      <c r="AF276">
        <f>AVERAGE(All_India_Index_Upto_April23__14[[#This Row],[Health]:[Recreation and amusement]])</f>
        <v>145.9</v>
      </c>
      <c r="AG276">
        <v>135.1</v>
      </c>
      <c r="AH276">
        <v>154.9</v>
      </c>
      <c r="AI276">
        <v>146</v>
      </c>
      <c r="AJ276">
        <v>154</v>
      </c>
    </row>
    <row r="277" spans="1:36" x14ac:dyDescent="0.25">
      <c r="A277" s="1" t="s">
        <v>35</v>
      </c>
      <c r="B277">
        <v>2020</v>
      </c>
      <c r="C277" s="1" t="s">
        <v>48</v>
      </c>
      <c r="D277" s="1">
        <f>VLOOKUP(All_India_Index_Upto_April23__14[[#This Row],[Month]],'Data cleaning'!$B$1:$C$13,2,FALSE)</f>
        <v>9</v>
      </c>
      <c r="E277" s="1" t="str">
        <f>All_India_Index_Upto_April23__14[[#This Row],[Year]]&amp;All_India_Index_Upto_April23__14[[#This Row],[month '#]]&amp;All_India_Index_Upto_April23__14[[#This Row],[Sector]]</f>
        <v>20209Rural+Urban</v>
      </c>
      <c r="F277">
        <v>148.4</v>
      </c>
      <c r="G277">
        <v>187.1</v>
      </c>
      <c r="H277">
        <v>152.5</v>
      </c>
      <c r="I277">
        <v>153.6</v>
      </c>
      <c r="J277">
        <v>138.19999999999999</v>
      </c>
      <c r="K277">
        <v>150.9</v>
      </c>
      <c r="L277">
        <v>186.7</v>
      </c>
      <c r="M277">
        <v>149.80000000000001</v>
      </c>
      <c r="N277">
        <v>116.4</v>
      </c>
      <c r="O277">
        <v>160.30000000000001</v>
      </c>
      <c r="P277">
        <v>142.19999999999999</v>
      </c>
      <c r="Q277">
        <v>162.9</v>
      </c>
      <c r="R277">
        <v>158</v>
      </c>
      <c r="S277">
        <f>AVERAGE(All_India_Index_Upto_April23__14[[#This Row],[Cereals and products]:[Food and beverages]])</f>
        <v>154.38461538461539</v>
      </c>
      <c r="T277">
        <v>184.4</v>
      </c>
      <c r="U277">
        <v>153.4</v>
      </c>
      <c r="V277">
        <v>144.30000000000001</v>
      </c>
      <c r="W277">
        <v>152</v>
      </c>
      <c r="X277">
        <v>158.4</v>
      </c>
      <c r="Y277">
        <f>AVERAGE(All_India_Index_Upto_April23__14[[#This Row],[Clothing]:[Personal care and effects]])</f>
        <v>152.02500000000001</v>
      </c>
      <c r="Z277">
        <v>142.9</v>
      </c>
      <c r="AA277" s="16" t="s">
        <v>133</v>
      </c>
      <c r="AB277">
        <v>148.69999999999999</v>
      </c>
      <c r="AC277" s="1">
        <f>AVERAGE(All_India_Index_Upto_April23__14[[#This Row],[Housing]:[Household goods and services]])</f>
        <v>148.69999999999999</v>
      </c>
      <c r="AD277">
        <v>155.6</v>
      </c>
      <c r="AE277">
        <v>146.6</v>
      </c>
      <c r="AF277">
        <f>AVERAGE(All_India_Index_Upto_April23__14[[#This Row],[Health]:[Recreation and amusement]])</f>
        <v>151.1</v>
      </c>
      <c r="AG277">
        <v>139.6</v>
      </c>
      <c r="AH277">
        <v>157.5</v>
      </c>
      <c r="AI277">
        <v>150</v>
      </c>
      <c r="AJ277">
        <v>154.69999999999999</v>
      </c>
    </row>
    <row r="278" spans="1:36" x14ac:dyDescent="0.25">
      <c r="A278" s="1" t="s">
        <v>30</v>
      </c>
      <c r="B278">
        <v>2020</v>
      </c>
      <c r="C278" s="1" t="s">
        <v>50</v>
      </c>
      <c r="D278" s="1">
        <f>VLOOKUP(All_India_Index_Upto_April23__14[[#This Row],[Month]],'Data cleaning'!$B$1:$C$13,2,FALSE)</f>
        <v>10</v>
      </c>
      <c r="E278" s="1" t="str">
        <f>All_India_Index_Upto_April23__14[[#This Row],[Year]]&amp;All_India_Index_Upto_April23__14[[#This Row],[month '#]]&amp;All_India_Index_Upto_April23__14[[#This Row],[Sector]]</f>
        <v>202010Rural</v>
      </c>
      <c r="F278">
        <v>146</v>
      </c>
      <c r="G278">
        <v>186.3</v>
      </c>
      <c r="H278">
        <v>159.19999999999999</v>
      </c>
      <c r="I278">
        <v>153.6</v>
      </c>
      <c r="J278">
        <v>142.6</v>
      </c>
      <c r="K278">
        <v>147.19999999999999</v>
      </c>
      <c r="L278">
        <v>200.6</v>
      </c>
      <c r="M278">
        <v>150.30000000000001</v>
      </c>
      <c r="N278">
        <v>115.3</v>
      </c>
      <c r="O278">
        <v>160.9</v>
      </c>
      <c r="P278">
        <v>147.4</v>
      </c>
      <c r="Q278">
        <v>161.9</v>
      </c>
      <c r="R278">
        <v>159.6</v>
      </c>
      <c r="S278">
        <f>AVERAGE(All_India_Index_Upto_April23__14[[#This Row],[Cereals and products]:[Food and beverages]])</f>
        <v>156.22307692307692</v>
      </c>
      <c r="T278">
        <v>182.7</v>
      </c>
      <c r="U278">
        <v>155.69999999999999</v>
      </c>
      <c r="V278">
        <v>150.6</v>
      </c>
      <c r="W278">
        <v>155</v>
      </c>
      <c r="X278">
        <v>156.19999999999999</v>
      </c>
      <c r="Y278">
        <f>AVERAGE(All_India_Index_Upto_April23__14[[#This Row],[Clothing]:[Personal care and effects]])</f>
        <v>154.375</v>
      </c>
      <c r="Z278">
        <v>146.80000000000001</v>
      </c>
      <c r="AA278" s="16" t="s">
        <v>32</v>
      </c>
      <c r="AB278">
        <v>152</v>
      </c>
      <c r="AC278" s="1">
        <f>AVERAGE(All_India_Index_Upto_April23__14[[#This Row],[Housing]:[Household goods and services]])</f>
        <v>152</v>
      </c>
      <c r="AD278">
        <v>159.5</v>
      </c>
      <c r="AE278">
        <v>152.4</v>
      </c>
      <c r="AF278">
        <f>AVERAGE(All_India_Index_Upto_April23__14[[#This Row],[Health]:[Recreation and amusement]])</f>
        <v>155.94999999999999</v>
      </c>
      <c r="AG278">
        <v>146.4</v>
      </c>
      <c r="AH278">
        <v>162.5</v>
      </c>
      <c r="AI278">
        <v>154.30000000000001</v>
      </c>
      <c r="AJ278">
        <v>157.5</v>
      </c>
    </row>
    <row r="279" spans="1:36" x14ac:dyDescent="0.25">
      <c r="A279" s="1" t="s">
        <v>33</v>
      </c>
      <c r="B279">
        <v>2020</v>
      </c>
      <c r="C279" s="1" t="s">
        <v>50</v>
      </c>
      <c r="D279" s="1">
        <f>VLOOKUP(All_India_Index_Upto_April23__14[[#This Row],[Month]],'Data cleaning'!$B$1:$C$13,2,FALSE)</f>
        <v>10</v>
      </c>
      <c r="E279" s="1" t="str">
        <f>All_India_Index_Upto_April23__14[[#This Row],[Year]]&amp;All_India_Index_Upto_April23__14[[#This Row],[month '#]]&amp;All_India_Index_Upto_April23__14[[#This Row],[Sector]]</f>
        <v>202010Urban</v>
      </c>
      <c r="F279">
        <v>150.6</v>
      </c>
      <c r="G279">
        <v>193.7</v>
      </c>
      <c r="H279">
        <v>164.8</v>
      </c>
      <c r="I279">
        <v>153.69999999999999</v>
      </c>
      <c r="J279">
        <v>135.69999999999999</v>
      </c>
      <c r="K279">
        <v>155.69999999999999</v>
      </c>
      <c r="L279">
        <v>226</v>
      </c>
      <c r="M279">
        <v>152.19999999999999</v>
      </c>
      <c r="N279">
        <v>118.1</v>
      </c>
      <c r="O279">
        <v>161.30000000000001</v>
      </c>
      <c r="P279">
        <v>139.19999999999999</v>
      </c>
      <c r="Q279">
        <v>164.8</v>
      </c>
      <c r="R279">
        <v>164.4</v>
      </c>
      <c r="S279">
        <f>AVERAGE(All_India_Index_Upto_April23__14[[#This Row],[Cereals and products]:[Food and beverages]])</f>
        <v>160.01538461538459</v>
      </c>
      <c r="T279">
        <v>188.7</v>
      </c>
      <c r="U279">
        <v>150.5</v>
      </c>
      <c r="V279">
        <v>136.1</v>
      </c>
      <c r="W279">
        <v>148.30000000000001</v>
      </c>
      <c r="X279">
        <v>158.1</v>
      </c>
      <c r="Y279">
        <f>AVERAGE(All_India_Index_Upto_April23__14[[#This Row],[Clothing]:[Personal care and effects]])</f>
        <v>148.25</v>
      </c>
      <c r="Z279">
        <v>137.1</v>
      </c>
      <c r="AA279" s="16" t="s">
        <v>134</v>
      </c>
      <c r="AB279">
        <v>145.1</v>
      </c>
      <c r="AC279" s="1">
        <f>AVERAGE(All_India_Index_Upto_April23__14[[#This Row],[Housing]:[Household goods and services]])</f>
        <v>145.1</v>
      </c>
      <c r="AD279">
        <v>151</v>
      </c>
      <c r="AE279">
        <v>142</v>
      </c>
      <c r="AF279">
        <f>AVERAGE(All_India_Index_Upto_April23__14[[#This Row],[Health]:[Recreation and amusement]])</f>
        <v>146.5</v>
      </c>
      <c r="AG279">
        <v>135.4</v>
      </c>
      <c r="AH279">
        <v>155.69999999999999</v>
      </c>
      <c r="AI279">
        <v>146.19999999999999</v>
      </c>
      <c r="AJ279">
        <v>155.19999999999999</v>
      </c>
    </row>
    <row r="280" spans="1:36" x14ac:dyDescent="0.25">
      <c r="A280" s="1" t="s">
        <v>35</v>
      </c>
      <c r="B280">
        <v>2020</v>
      </c>
      <c r="C280" s="1" t="s">
        <v>50</v>
      </c>
      <c r="D280" s="1">
        <f>VLOOKUP(All_India_Index_Upto_April23__14[[#This Row],[Month]],'Data cleaning'!$B$1:$C$13,2,FALSE)</f>
        <v>10</v>
      </c>
      <c r="E280" s="1" t="str">
        <f>All_India_Index_Upto_April23__14[[#This Row],[Year]]&amp;All_India_Index_Upto_April23__14[[#This Row],[month '#]]&amp;All_India_Index_Upto_April23__14[[#This Row],[Sector]]</f>
        <v>202010Rural+Urban</v>
      </c>
      <c r="F280">
        <v>147.5</v>
      </c>
      <c r="G280">
        <v>188.9</v>
      </c>
      <c r="H280">
        <v>161.4</v>
      </c>
      <c r="I280">
        <v>153.6</v>
      </c>
      <c r="J280">
        <v>140.1</v>
      </c>
      <c r="K280">
        <v>151.19999999999999</v>
      </c>
      <c r="L280">
        <v>209.2</v>
      </c>
      <c r="M280">
        <v>150.9</v>
      </c>
      <c r="N280">
        <v>116.2</v>
      </c>
      <c r="O280">
        <v>161</v>
      </c>
      <c r="P280">
        <v>144</v>
      </c>
      <c r="Q280">
        <v>163.19999999999999</v>
      </c>
      <c r="R280">
        <v>161.4</v>
      </c>
      <c r="S280">
        <f>AVERAGE(All_India_Index_Upto_April23__14[[#This Row],[Cereals and products]:[Food and beverages]])</f>
        <v>157.5846153846154</v>
      </c>
      <c r="T280">
        <v>184.3</v>
      </c>
      <c r="U280">
        <v>153.69999999999999</v>
      </c>
      <c r="V280">
        <v>144.6</v>
      </c>
      <c r="W280">
        <v>152.30000000000001</v>
      </c>
      <c r="X280">
        <v>157</v>
      </c>
      <c r="Y280">
        <f>AVERAGE(All_India_Index_Upto_April23__14[[#This Row],[Clothing]:[Personal care and effects]])</f>
        <v>151.89999999999998</v>
      </c>
      <c r="Z280">
        <v>143.1</v>
      </c>
      <c r="AA280" s="16" t="s">
        <v>134</v>
      </c>
      <c r="AB280">
        <v>148.69999999999999</v>
      </c>
      <c r="AC280" s="1">
        <f>AVERAGE(All_India_Index_Upto_April23__14[[#This Row],[Housing]:[Household goods and services]])</f>
        <v>148.69999999999999</v>
      </c>
      <c r="AD280">
        <v>156.30000000000001</v>
      </c>
      <c r="AE280">
        <v>146.5</v>
      </c>
      <c r="AF280">
        <f>AVERAGE(All_India_Index_Upto_April23__14[[#This Row],[Health]:[Recreation and amusement]])</f>
        <v>151.4</v>
      </c>
      <c r="AG280">
        <v>140.6</v>
      </c>
      <c r="AH280">
        <v>158.5</v>
      </c>
      <c r="AI280">
        <v>150.4</v>
      </c>
      <c r="AJ280">
        <v>156.4</v>
      </c>
    </row>
    <row r="281" spans="1:36" x14ac:dyDescent="0.25">
      <c r="A281" s="1" t="s">
        <v>30</v>
      </c>
      <c r="B281">
        <v>2020</v>
      </c>
      <c r="C281" s="1" t="s">
        <v>53</v>
      </c>
      <c r="D281" s="1">
        <f>VLOOKUP(All_India_Index_Upto_April23__14[[#This Row],[Month]],'Data cleaning'!$B$1:$C$13,2,FALSE)</f>
        <v>11</v>
      </c>
      <c r="E281" s="1" t="str">
        <f>All_India_Index_Upto_April23__14[[#This Row],[Year]]&amp;All_India_Index_Upto_April23__14[[#This Row],[month '#]]&amp;All_India_Index_Upto_April23__14[[#This Row],[Sector]]</f>
        <v>202011Rural</v>
      </c>
      <c r="F281">
        <v>145.4</v>
      </c>
      <c r="G281">
        <v>188.6</v>
      </c>
      <c r="H281">
        <v>171.6</v>
      </c>
      <c r="I281">
        <v>153.80000000000001</v>
      </c>
      <c r="J281">
        <v>145.4</v>
      </c>
      <c r="K281">
        <v>146.5</v>
      </c>
      <c r="L281">
        <v>222.2</v>
      </c>
      <c r="M281">
        <v>155.9</v>
      </c>
      <c r="N281">
        <v>114.9</v>
      </c>
      <c r="O281">
        <v>162</v>
      </c>
      <c r="P281">
        <v>150</v>
      </c>
      <c r="Q281">
        <v>162.69999999999999</v>
      </c>
      <c r="R281">
        <v>163.4</v>
      </c>
      <c r="S281">
        <f>AVERAGE(All_India_Index_Upto_April23__14[[#This Row],[Cereals and products]:[Food and beverages]])</f>
        <v>160.1846153846154</v>
      </c>
      <c r="T281">
        <v>183.4</v>
      </c>
      <c r="U281">
        <v>156.30000000000001</v>
      </c>
      <c r="V281">
        <v>151</v>
      </c>
      <c r="W281">
        <v>155.5</v>
      </c>
      <c r="X281">
        <v>156.19999999999999</v>
      </c>
      <c r="Y281">
        <f>AVERAGE(All_India_Index_Upto_April23__14[[#This Row],[Clothing]:[Personal care and effects]])</f>
        <v>154.75</v>
      </c>
      <c r="Z281">
        <v>147.5</v>
      </c>
      <c r="AA281" s="16" t="s">
        <v>32</v>
      </c>
      <c r="AB281">
        <v>152.80000000000001</v>
      </c>
      <c r="AC281" s="1">
        <f>AVERAGE(All_India_Index_Upto_April23__14[[#This Row],[Housing]:[Household goods and services]])</f>
        <v>152.80000000000001</v>
      </c>
      <c r="AD281">
        <v>160.4</v>
      </c>
      <c r="AE281">
        <v>153.6</v>
      </c>
      <c r="AF281">
        <f>AVERAGE(All_India_Index_Upto_April23__14[[#This Row],[Health]:[Recreation and amusement]])</f>
        <v>157</v>
      </c>
      <c r="AG281">
        <v>146.1</v>
      </c>
      <c r="AH281">
        <v>161.6</v>
      </c>
      <c r="AI281">
        <v>154.5</v>
      </c>
      <c r="AJ281">
        <v>159.80000000000001</v>
      </c>
    </row>
    <row r="282" spans="1:36" x14ac:dyDescent="0.25">
      <c r="A282" s="1" t="s">
        <v>33</v>
      </c>
      <c r="B282">
        <v>2020</v>
      </c>
      <c r="C282" s="1" t="s">
        <v>53</v>
      </c>
      <c r="D282" s="1">
        <f>VLOOKUP(All_India_Index_Upto_April23__14[[#This Row],[Month]],'Data cleaning'!$B$1:$C$13,2,FALSE)</f>
        <v>11</v>
      </c>
      <c r="E282" s="1" t="str">
        <f>All_India_Index_Upto_April23__14[[#This Row],[Year]]&amp;All_India_Index_Upto_April23__14[[#This Row],[month '#]]&amp;All_India_Index_Upto_April23__14[[#This Row],[Sector]]</f>
        <v>202011Urban</v>
      </c>
      <c r="F282">
        <v>149.69999999999999</v>
      </c>
      <c r="G282">
        <v>195.5</v>
      </c>
      <c r="H282">
        <v>176.9</v>
      </c>
      <c r="I282">
        <v>153.9</v>
      </c>
      <c r="J282">
        <v>138</v>
      </c>
      <c r="K282">
        <v>150.5</v>
      </c>
      <c r="L282">
        <v>245.3</v>
      </c>
      <c r="M282">
        <v>158.69999999999999</v>
      </c>
      <c r="N282">
        <v>117.2</v>
      </c>
      <c r="O282">
        <v>161.4</v>
      </c>
      <c r="P282">
        <v>141.5</v>
      </c>
      <c r="Q282">
        <v>165.1</v>
      </c>
      <c r="R282">
        <v>167</v>
      </c>
      <c r="S282">
        <f>AVERAGE(All_India_Index_Upto_April23__14[[#This Row],[Cereals and products]:[Food and beverages]])</f>
        <v>163.1307692307692</v>
      </c>
      <c r="T282">
        <v>188.8</v>
      </c>
      <c r="U282">
        <v>151.1</v>
      </c>
      <c r="V282">
        <v>136.4</v>
      </c>
      <c r="W282">
        <v>148.80000000000001</v>
      </c>
      <c r="X282">
        <v>157.9</v>
      </c>
      <c r="Y282">
        <f>AVERAGE(All_India_Index_Upto_April23__14[[#This Row],[Clothing]:[Personal care and effects]])</f>
        <v>148.55000000000001</v>
      </c>
      <c r="Z282">
        <v>137.30000000000001</v>
      </c>
      <c r="AA282" s="16" t="s">
        <v>135</v>
      </c>
      <c r="AB282">
        <v>145.1</v>
      </c>
      <c r="AC282" s="1">
        <f>AVERAGE(All_India_Index_Upto_April23__14[[#This Row],[Housing]:[Household goods and services]])</f>
        <v>145.1</v>
      </c>
      <c r="AD282">
        <v>152</v>
      </c>
      <c r="AE282">
        <v>144.4</v>
      </c>
      <c r="AF282">
        <f>AVERAGE(All_India_Index_Upto_April23__14[[#This Row],[Health]:[Recreation and amusement]])</f>
        <v>148.19999999999999</v>
      </c>
      <c r="AG282">
        <v>135.19999999999999</v>
      </c>
      <c r="AH282">
        <v>156.4</v>
      </c>
      <c r="AI282">
        <v>146.6</v>
      </c>
      <c r="AJ282">
        <v>156.69999999999999</v>
      </c>
    </row>
    <row r="283" spans="1:36" x14ac:dyDescent="0.25">
      <c r="A283" s="1" t="s">
        <v>35</v>
      </c>
      <c r="B283">
        <v>2020</v>
      </c>
      <c r="C283" s="1" t="s">
        <v>53</v>
      </c>
      <c r="D283" s="1">
        <f>VLOOKUP(All_India_Index_Upto_April23__14[[#This Row],[Month]],'Data cleaning'!$B$1:$C$13,2,FALSE)</f>
        <v>11</v>
      </c>
      <c r="E283" s="1" t="str">
        <f>All_India_Index_Upto_April23__14[[#This Row],[Year]]&amp;All_India_Index_Upto_April23__14[[#This Row],[month '#]]&amp;All_India_Index_Upto_April23__14[[#This Row],[Sector]]</f>
        <v>202011Rural+Urban</v>
      </c>
      <c r="F283">
        <v>146.80000000000001</v>
      </c>
      <c r="G283">
        <v>191</v>
      </c>
      <c r="H283">
        <v>173.6</v>
      </c>
      <c r="I283">
        <v>153.80000000000001</v>
      </c>
      <c r="J283">
        <v>142.69999999999999</v>
      </c>
      <c r="K283">
        <v>148.4</v>
      </c>
      <c r="L283">
        <v>230</v>
      </c>
      <c r="M283">
        <v>156.80000000000001</v>
      </c>
      <c r="N283">
        <v>115.7</v>
      </c>
      <c r="O283">
        <v>161.80000000000001</v>
      </c>
      <c r="P283">
        <v>146.5</v>
      </c>
      <c r="Q283">
        <v>163.80000000000001</v>
      </c>
      <c r="R283">
        <v>164.7</v>
      </c>
      <c r="S283">
        <f>AVERAGE(All_India_Index_Upto_April23__14[[#This Row],[Cereals and products]:[Food and beverages]])</f>
        <v>161.19999999999999</v>
      </c>
      <c r="T283">
        <v>184.8</v>
      </c>
      <c r="U283">
        <v>154.30000000000001</v>
      </c>
      <c r="V283">
        <v>144.9</v>
      </c>
      <c r="W283">
        <v>152.80000000000001</v>
      </c>
      <c r="X283">
        <v>156.9</v>
      </c>
      <c r="Y283">
        <f>AVERAGE(All_India_Index_Upto_April23__14[[#This Row],[Clothing]:[Personal care and effects]])</f>
        <v>152.22500000000002</v>
      </c>
      <c r="Z283">
        <v>143.6</v>
      </c>
      <c r="AA283" s="16" t="s">
        <v>135</v>
      </c>
      <c r="AB283">
        <v>149.19999999999999</v>
      </c>
      <c r="AC283" s="1">
        <f>AVERAGE(All_India_Index_Upto_April23__14[[#This Row],[Housing]:[Household goods and services]])</f>
        <v>149.19999999999999</v>
      </c>
      <c r="AD283">
        <v>157.19999999999999</v>
      </c>
      <c r="AE283">
        <v>148.4</v>
      </c>
      <c r="AF283">
        <f>AVERAGE(All_India_Index_Upto_April23__14[[#This Row],[Health]:[Recreation and amusement]])</f>
        <v>152.80000000000001</v>
      </c>
      <c r="AG283">
        <v>140.4</v>
      </c>
      <c r="AH283">
        <v>158.6</v>
      </c>
      <c r="AI283">
        <v>150.69999999999999</v>
      </c>
      <c r="AJ283">
        <v>158.4</v>
      </c>
    </row>
    <row r="284" spans="1:36" x14ac:dyDescent="0.25">
      <c r="A284" s="1" t="s">
        <v>30</v>
      </c>
      <c r="B284">
        <v>2020</v>
      </c>
      <c r="C284" s="1" t="s">
        <v>55</v>
      </c>
      <c r="D284" s="1">
        <f>VLOOKUP(All_India_Index_Upto_April23__14[[#This Row],[Month]],'Data cleaning'!$B$1:$C$13,2,FALSE)</f>
        <v>12</v>
      </c>
      <c r="E284" s="1" t="str">
        <f>All_India_Index_Upto_April23__14[[#This Row],[Year]]&amp;All_India_Index_Upto_April23__14[[#This Row],[month '#]]&amp;All_India_Index_Upto_April23__14[[#This Row],[Sector]]</f>
        <v>202012Rural</v>
      </c>
      <c r="F284">
        <v>144.6</v>
      </c>
      <c r="G284">
        <v>188.5</v>
      </c>
      <c r="H284">
        <v>173.4</v>
      </c>
      <c r="I284">
        <v>154</v>
      </c>
      <c r="J284">
        <v>150</v>
      </c>
      <c r="K284">
        <v>145.9</v>
      </c>
      <c r="L284">
        <v>225.2</v>
      </c>
      <c r="M284">
        <v>159.5</v>
      </c>
      <c r="N284">
        <v>114.4</v>
      </c>
      <c r="O284">
        <v>163.5</v>
      </c>
      <c r="P284">
        <v>153.4</v>
      </c>
      <c r="Q284">
        <v>163.6</v>
      </c>
      <c r="R284">
        <v>164.5</v>
      </c>
      <c r="S284">
        <f>AVERAGE(All_India_Index_Upto_April23__14[[#This Row],[Cereals and products]:[Food and beverages]])</f>
        <v>161.57692307692307</v>
      </c>
      <c r="T284">
        <v>183.6</v>
      </c>
      <c r="U284">
        <v>157</v>
      </c>
      <c r="V284">
        <v>151.6</v>
      </c>
      <c r="W284">
        <v>156.30000000000001</v>
      </c>
      <c r="X284">
        <v>156.6</v>
      </c>
      <c r="Y284">
        <f>AVERAGE(All_India_Index_Upto_April23__14[[#This Row],[Clothing]:[Personal care and effects]])</f>
        <v>155.375</v>
      </c>
      <c r="Z284">
        <v>148.69999999999999</v>
      </c>
      <c r="AA284" s="16" t="s">
        <v>32</v>
      </c>
      <c r="AB284">
        <v>153.4</v>
      </c>
      <c r="AC284" s="1">
        <f>AVERAGE(All_India_Index_Upto_April23__14[[#This Row],[Housing]:[Household goods and services]])</f>
        <v>153.4</v>
      </c>
      <c r="AD284">
        <v>161.6</v>
      </c>
      <c r="AE284">
        <v>153.9</v>
      </c>
      <c r="AF284">
        <f>AVERAGE(All_India_Index_Upto_April23__14[[#This Row],[Health]:[Recreation and amusement]])</f>
        <v>157.75</v>
      </c>
      <c r="AG284">
        <v>146.4</v>
      </c>
      <c r="AH284">
        <v>162.9</v>
      </c>
      <c r="AI284">
        <v>155.19999999999999</v>
      </c>
      <c r="AJ284">
        <v>160.69999999999999</v>
      </c>
    </row>
    <row r="285" spans="1:36" x14ac:dyDescent="0.25">
      <c r="A285" s="1" t="s">
        <v>33</v>
      </c>
      <c r="B285">
        <v>2020</v>
      </c>
      <c r="C285" s="1" t="s">
        <v>55</v>
      </c>
      <c r="D285" s="1">
        <f>VLOOKUP(All_India_Index_Upto_April23__14[[#This Row],[Month]],'Data cleaning'!$B$1:$C$13,2,FALSE)</f>
        <v>12</v>
      </c>
      <c r="E285" s="1" t="str">
        <f>All_India_Index_Upto_April23__14[[#This Row],[Year]]&amp;All_India_Index_Upto_April23__14[[#This Row],[month '#]]&amp;All_India_Index_Upto_April23__14[[#This Row],[Sector]]</f>
        <v>202012Urban</v>
      </c>
      <c r="F285">
        <v>149</v>
      </c>
      <c r="G285">
        <v>195.7</v>
      </c>
      <c r="H285">
        <v>178.3</v>
      </c>
      <c r="I285">
        <v>154.19999999999999</v>
      </c>
      <c r="J285">
        <v>140.69999999999999</v>
      </c>
      <c r="K285">
        <v>149.69999999999999</v>
      </c>
      <c r="L285">
        <v>240.9</v>
      </c>
      <c r="M285">
        <v>161.5</v>
      </c>
      <c r="N285">
        <v>117.1</v>
      </c>
      <c r="O285">
        <v>161.9</v>
      </c>
      <c r="P285">
        <v>143.30000000000001</v>
      </c>
      <c r="Q285">
        <v>166.1</v>
      </c>
      <c r="R285">
        <v>167</v>
      </c>
      <c r="S285">
        <f>AVERAGE(All_India_Index_Upto_April23__14[[#This Row],[Cereals and products]:[Food and beverages]])</f>
        <v>163.49230769230769</v>
      </c>
      <c r="T285">
        <v>190.2</v>
      </c>
      <c r="U285">
        <v>151.9</v>
      </c>
      <c r="V285">
        <v>136.69999999999999</v>
      </c>
      <c r="W285">
        <v>149.6</v>
      </c>
      <c r="X285">
        <v>157.9</v>
      </c>
      <c r="Y285">
        <f>AVERAGE(All_India_Index_Upto_April23__14[[#This Row],[Clothing]:[Personal care and effects]])</f>
        <v>149.02500000000001</v>
      </c>
      <c r="Z285">
        <v>137.9</v>
      </c>
      <c r="AA285" s="16" t="s">
        <v>136</v>
      </c>
      <c r="AB285">
        <v>145.5</v>
      </c>
      <c r="AC285" s="1">
        <f>AVERAGE(All_India_Index_Upto_April23__14[[#This Row],[Housing]:[Household goods and services]])</f>
        <v>145.5</v>
      </c>
      <c r="AD285">
        <v>152.9</v>
      </c>
      <c r="AE285">
        <v>144.30000000000001</v>
      </c>
      <c r="AF285">
        <f>AVERAGE(All_India_Index_Upto_April23__14[[#This Row],[Health]:[Recreation and amusement]])</f>
        <v>148.60000000000002</v>
      </c>
      <c r="AG285">
        <v>135.5</v>
      </c>
      <c r="AH285">
        <v>156.9</v>
      </c>
      <c r="AI285">
        <v>146.9</v>
      </c>
      <c r="AJ285">
        <v>156.9</v>
      </c>
    </row>
    <row r="286" spans="1:36" x14ac:dyDescent="0.25">
      <c r="A286" s="1" t="s">
        <v>35</v>
      </c>
      <c r="B286">
        <v>2020</v>
      </c>
      <c r="C286" s="1" t="s">
        <v>55</v>
      </c>
      <c r="D286" s="1">
        <f>VLOOKUP(All_India_Index_Upto_April23__14[[#This Row],[Month]],'Data cleaning'!$B$1:$C$13,2,FALSE)</f>
        <v>12</v>
      </c>
      <c r="E286" s="1" t="str">
        <f>All_India_Index_Upto_April23__14[[#This Row],[Year]]&amp;All_India_Index_Upto_April23__14[[#This Row],[month '#]]&amp;All_India_Index_Upto_April23__14[[#This Row],[Sector]]</f>
        <v>202012Rural+Urban</v>
      </c>
      <c r="F286">
        <v>146</v>
      </c>
      <c r="G286">
        <v>191</v>
      </c>
      <c r="H286">
        <v>175.3</v>
      </c>
      <c r="I286">
        <v>154.1</v>
      </c>
      <c r="J286">
        <v>146.6</v>
      </c>
      <c r="K286">
        <v>147.69999999999999</v>
      </c>
      <c r="L286">
        <v>230.5</v>
      </c>
      <c r="M286">
        <v>160.19999999999999</v>
      </c>
      <c r="N286">
        <v>115.3</v>
      </c>
      <c r="O286">
        <v>163</v>
      </c>
      <c r="P286">
        <v>149.19999999999999</v>
      </c>
      <c r="Q286">
        <v>164.8</v>
      </c>
      <c r="R286">
        <v>165.4</v>
      </c>
      <c r="S286">
        <f>AVERAGE(All_India_Index_Upto_April23__14[[#This Row],[Cereals and products]:[Food and beverages]])</f>
        <v>162.23846153846154</v>
      </c>
      <c r="T286">
        <v>185.4</v>
      </c>
      <c r="U286">
        <v>155</v>
      </c>
      <c r="V286">
        <v>145.4</v>
      </c>
      <c r="W286">
        <v>153.6</v>
      </c>
      <c r="X286">
        <v>157.1</v>
      </c>
      <c r="Y286">
        <f>AVERAGE(All_India_Index_Upto_April23__14[[#This Row],[Clothing]:[Personal care and effects]])</f>
        <v>152.77500000000001</v>
      </c>
      <c r="Z286">
        <v>144.6</v>
      </c>
      <c r="AA286" s="16" t="s">
        <v>136</v>
      </c>
      <c r="AB286">
        <v>149.69999999999999</v>
      </c>
      <c r="AC286" s="1">
        <f>AVERAGE(All_India_Index_Upto_April23__14[[#This Row],[Housing]:[Household goods and services]])</f>
        <v>149.69999999999999</v>
      </c>
      <c r="AD286">
        <v>158.30000000000001</v>
      </c>
      <c r="AE286">
        <v>148.5</v>
      </c>
      <c r="AF286">
        <f>AVERAGE(All_India_Index_Upto_April23__14[[#This Row],[Health]:[Recreation and amusement]])</f>
        <v>153.4</v>
      </c>
      <c r="AG286">
        <v>140.69999999999999</v>
      </c>
      <c r="AH286">
        <v>159.4</v>
      </c>
      <c r="AI286">
        <v>151.19999999999999</v>
      </c>
      <c r="AJ286">
        <v>158.9</v>
      </c>
    </row>
    <row r="287" spans="1:36" x14ac:dyDescent="0.25">
      <c r="A287" s="1" t="s">
        <v>30</v>
      </c>
      <c r="B287">
        <v>2021</v>
      </c>
      <c r="C287" s="1" t="s">
        <v>31</v>
      </c>
      <c r="D287" s="1">
        <f>VLOOKUP(All_India_Index_Upto_April23__14[[#This Row],[Month]],'Data cleaning'!$B$1:$C$13,2,FALSE)</f>
        <v>1</v>
      </c>
      <c r="E287" s="1" t="str">
        <f>All_India_Index_Upto_April23__14[[#This Row],[Year]]&amp;All_India_Index_Upto_April23__14[[#This Row],[month '#]]&amp;All_India_Index_Upto_April23__14[[#This Row],[Sector]]</f>
        <v>20211Rural</v>
      </c>
      <c r="F287">
        <v>143.4</v>
      </c>
      <c r="G287">
        <v>187.5</v>
      </c>
      <c r="H287">
        <v>173.4</v>
      </c>
      <c r="I287">
        <v>154</v>
      </c>
      <c r="J287">
        <v>154.80000000000001</v>
      </c>
      <c r="K287">
        <v>147</v>
      </c>
      <c r="L287">
        <v>187.8</v>
      </c>
      <c r="M287">
        <v>159.5</v>
      </c>
      <c r="N287">
        <v>113.8</v>
      </c>
      <c r="O287">
        <v>164.5</v>
      </c>
      <c r="P287">
        <v>156.1</v>
      </c>
      <c r="Q287">
        <v>164.3</v>
      </c>
      <c r="R287">
        <v>159.6</v>
      </c>
      <c r="S287">
        <f>AVERAGE(All_India_Index_Upto_April23__14[[#This Row],[Cereals and products]:[Food and beverages]])</f>
        <v>158.89999999999998</v>
      </c>
      <c r="T287">
        <v>184.6</v>
      </c>
      <c r="U287">
        <v>157.5</v>
      </c>
      <c r="V287">
        <v>152.4</v>
      </c>
      <c r="W287">
        <v>156.80000000000001</v>
      </c>
      <c r="X287">
        <v>156.19999999999999</v>
      </c>
      <c r="Y287">
        <f>AVERAGE(All_India_Index_Upto_April23__14[[#This Row],[Clothing]:[Personal care and effects]])</f>
        <v>155.72499999999999</v>
      </c>
      <c r="Z287">
        <v>150.9</v>
      </c>
      <c r="AA287" s="16" t="s">
        <v>32</v>
      </c>
      <c r="AB287">
        <v>153.9</v>
      </c>
      <c r="AC287" s="1">
        <f>AVERAGE(All_India_Index_Upto_April23__14[[#This Row],[Housing]:[Household goods and services]])</f>
        <v>153.9</v>
      </c>
      <c r="AD287">
        <v>162.5</v>
      </c>
      <c r="AE287">
        <v>155.1</v>
      </c>
      <c r="AF287">
        <f>AVERAGE(All_India_Index_Upto_April23__14[[#This Row],[Health]:[Recreation and amusement]])</f>
        <v>158.80000000000001</v>
      </c>
      <c r="AG287">
        <v>147.5</v>
      </c>
      <c r="AH287">
        <v>163.5</v>
      </c>
      <c r="AI287">
        <v>155.9</v>
      </c>
      <c r="AJ287">
        <v>158.5</v>
      </c>
    </row>
    <row r="288" spans="1:36" x14ac:dyDescent="0.25">
      <c r="A288" s="1" t="s">
        <v>33</v>
      </c>
      <c r="B288">
        <v>2021</v>
      </c>
      <c r="C288" s="1" t="s">
        <v>31</v>
      </c>
      <c r="D288" s="1">
        <f>VLOOKUP(All_India_Index_Upto_April23__14[[#This Row],[Month]],'Data cleaning'!$B$1:$C$13,2,FALSE)</f>
        <v>1</v>
      </c>
      <c r="E288" s="1" t="str">
        <f>All_India_Index_Upto_April23__14[[#This Row],[Year]]&amp;All_India_Index_Upto_April23__14[[#This Row],[month '#]]&amp;All_India_Index_Upto_April23__14[[#This Row],[Sector]]</f>
        <v>20211Urban</v>
      </c>
      <c r="F288">
        <v>148</v>
      </c>
      <c r="G288">
        <v>194.8</v>
      </c>
      <c r="H288">
        <v>178.4</v>
      </c>
      <c r="I288">
        <v>154.4</v>
      </c>
      <c r="J288">
        <v>144.1</v>
      </c>
      <c r="K288">
        <v>152.6</v>
      </c>
      <c r="L288">
        <v>206.8</v>
      </c>
      <c r="M288">
        <v>162.1</v>
      </c>
      <c r="N288">
        <v>116.3</v>
      </c>
      <c r="O288">
        <v>163</v>
      </c>
      <c r="P288">
        <v>145.9</v>
      </c>
      <c r="Q288">
        <v>167.2</v>
      </c>
      <c r="R288">
        <v>163.4</v>
      </c>
      <c r="S288">
        <f>AVERAGE(All_India_Index_Upto_April23__14[[#This Row],[Cereals and products]:[Food and beverages]])</f>
        <v>161.30769230769232</v>
      </c>
      <c r="T288">
        <v>191.8</v>
      </c>
      <c r="U288">
        <v>152.5</v>
      </c>
      <c r="V288">
        <v>137.30000000000001</v>
      </c>
      <c r="W288">
        <v>150.19999999999999</v>
      </c>
      <c r="X288">
        <v>157.69999999999999</v>
      </c>
      <c r="Y288">
        <f>AVERAGE(All_India_Index_Upto_April23__14[[#This Row],[Clothing]:[Personal care and effects]])</f>
        <v>149.42500000000001</v>
      </c>
      <c r="Z288">
        <v>142.9</v>
      </c>
      <c r="AA288" s="16" t="s">
        <v>137</v>
      </c>
      <c r="AB288">
        <v>145.69999999999999</v>
      </c>
      <c r="AC288" s="1">
        <f>AVERAGE(All_India_Index_Upto_April23__14[[#This Row],[Housing]:[Household goods and services]])</f>
        <v>145.69999999999999</v>
      </c>
      <c r="AD288">
        <v>154.1</v>
      </c>
      <c r="AE288">
        <v>145.4</v>
      </c>
      <c r="AF288">
        <f>AVERAGE(All_India_Index_Upto_April23__14[[#This Row],[Health]:[Recreation and amusement]])</f>
        <v>149.75</v>
      </c>
      <c r="AG288">
        <v>136.9</v>
      </c>
      <c r="AH288">
        <v>156.1</v>
      </c>
      <c r="AI288">
        <v>147.6</v>
      </c>
      <c r="AJ288">
        <v>156</v>
      </c>
    </row>
    <row r="289" spans="1:36" x14ac:dyDescent="0.25">
      <c r="A289" s="1" t="s">
        <v>35</v>
      </c>
      <c r="B289">
        <v>2021</v>
      </c>
      <c r="C289" s="1" t="s">
        <v>31</v>
      </c>
      <c r="D289" s="1">
        <f>VLOOKUP(All_India_Index_Upto_April23__14[[#This Row],[Month]],'Data cleaning'!$B$1:$C$13,2,FALSE)</f>
        <v>1</v>
      </c>
      <c r="E289" s="1" t="str">
        <f>All_India_Index_Upto_April23__14[[#This Row],[Year]]&amp;All_India_Index_Upto_April23__14[[#This Row],[month '#]]&amp;All_India_Index_Upto_April23__14[[#This Row],[Sector]]</f>
        <v>20211Rural+Urban</v>
      </c>
      <c r="F289">
        <v>144.9</v>
      </c>
      <c r="G289">
        <v>190.1</v>
      </c>
      <c r="H289">
        <v>175.3</v>
      </c>
      <c r="I289">
        <v>154.1</v>
      </c>
      <c r="J289">
        <v>150.9</v>
      </c>
      <c r="K289">
        <v>149.6</v>
      </c>
      <c r="L289">
        <v>194.2</v>
      </c>
      <c r="M289">
        <v>160.4</v>
      </c>
      <c r="N289">
        <v>114.6</v>
      </c>
      <c r="O289">
        <v>164</v>
      </c>
      <c r="P289">
        <v>151.80000000000001</v>
      </c>
      <c r="Q289">
        <v>165.6</v>
      </c>
      <c r="R289">
        <v>161</v>
      </c>
      <c r="S289">
        <f>AVERAGE(All_India_Index_Upto_April23__14[[#This Row],[Cereals and products]:[Food and beverages]])</f>
        <v>159.73076923076923</v>
      </c>
      <c r="T289">
        <v>186.5</v>
      </c>
      <c r="U289">
        <v>155.5</v>
      </c>
      <c r="V289">
        <v>146.1</v>
      </c>
      <c r="W289">
        <v>154.19999999999999</v>
      </c>
      <c r="X289">
        <v>156.80000000000001</v>
      </c>
      <c r="Y289">
        <f>AVERAGE(All_India_Index_Upto_April23__14[[#This Row],[Clothing]:[Personal care and effects]])</f>
        <v>153.15</v>
      </c>
      <c r="Z289">
        <v>147.9</v>
      </c>
      <c r="AA289" s="16" t="s">
        <v>137</v>
      </c>
      <c r="AB289">
        <v>150</v>
      </c>
      <c r="AC289" s="1">
        <f>AVERAGE(All_India_Index_Upto_April23__14[[#This Row],[Housing]:[Household goods and services]])</f>
        <v>150</v>
      </c>
      <c r="AD289">
        <v>159.30000000000001</v>
      </c>
      <c r="AE289">
        <v>149.6</v>
      </c>
      <c r="AF289">
        <f>AVERAGE(All_India_Index_Upto_April23__14[[#This Row],[Health]:[Recreation and amusement]])</f>
        <v>154.44999999999999</v>
      </c>
      <c r="AG289">
        <v>141.9</v>
      </c>
      <c r="AH289">
        <v>159.19999999999999</v>
      </c>
      <c r="AI289">
        <v>151.9</v>
      </c>
      <c r="AJ289">
        <v>157.30000000000001</v>
      </c>
    </row>
    <row r="290" spans="1:36" x14ac:dyDescent="0.25">
      <c r="A290" s="1" t="s">
        <v>30</v>
      </c>
      <c r="B290">
        <v>2021</v>
      </c>
      <c r="C290" s="1" t="s">
        <v>36</v>
      </c>
      <c r="D290" s="1">
        <f>VLOOKUP(All_India_Index_Upto_April23__14[[#This Row],[Month]],'Data cleaning'!$B$1:$C$13,2,FALSE)</f>
        <v>2</v>
      </c>
      <c r="E290" s="1" t="str">
        <f>All_India_Index_Upto_April23__14[[#This Row],[Year]]&amp;All_India_Index_Upto_April23__14[[#This Row],[month '#]]&amp;All_India_Index_Upto_April23__14[[#This Row],[Sector]]</f>
        <v>20212Rural</v>
      </c>
      <c r="F290">
        <v>142.80000000000001</v>
      </c>
      <c r="G290">
        <v>184</v>
      </c>
      <c r="H290">
        <v>168</v>
      </c>
      <c r="I290">
        <v>154.4</v>
      </c>
      <c r="J290">
        <v>163</v>
      </c>
      <c r="K290">
        <v>147.80000000000001</v>
      </c>
      <c r="L290">
        <v>149.69999999999999</v>
      </c>
      <c r="M290">
        <v>158.30000000000001</v>
      </c>
      <c r="N290">
        <v>111.8</v>
      </c>
      <c r="O290">
        <v>165</v>
      </c>
      <c r="P290">
        <v>160</v>
      </c>
      <c r="Q290">
        <v>165.8</v>
      </c>
      <c r="R290">
        <v>154.69999999999999</v>
      </c>
      <c r="S290">
        <f>AVERAGE(All_India_Index_Upto_April23__14[[#This Row],[Cereals and products]:[Food and beverages]])</f>
        <v>155.7923076923077</v>
      </c>
      <c r="T290">
        <v>186.5</v>
      </c>
      <c r="U290">
        <v>159.1</v>
      </c>
      <c r="V290">
        <v>153.9</v>
      </c>
      <c r="W290">
        <v>158.4</v>
      </c>
      <c r="X290">
        <v>155.19999999999999</v>
      </c>
      <c r="Y290">
        <f>AVERAGE(All_India_Index_Upto_April23__14[[#This Row],[Clothing]:[Personal care and effects]])</f>
        <v>156.64999999999998</v>
      </c>
      <c r="Z290">
        <v>154.4</v>
      </c>
      <c r="AA290" s="16" t="s">
        <v>32</v>
      </c>
      <c r="AB290">
        <v>154.80000000000001</v>
      </c>
      <c r="AC290" s="1">
        <f>AVERAGE(All_India_Index_Upto_April23__14[[#This Row],[Housing]:[Household goods and services]])</f>
        <v>154.80000000000001</v>
      </c>
      <c r="AD290">
        <v>164.3</v>
      </c>
      <c r="AE290">
        <v>157</v>
      </c>
      <c r="AF290">
        <f>AVERAGE(All_India_Index_Upto_April23__14[[#This Row],[Health]:[Recreation and amusement]])</f>
        <v>160.65</v>
      </c>
      <c r="AG290">
        <v>150.19999999999999</v>
      </c>
      <c r="AH290">
        <v>163.6</v>
      </c>
      <c r="AI290">
        <v>157.19999999999999</v>
      </c>
      <c r="AJ290">
        <v>156.69999999999999</v>
      </c>
    </row>
    <row r="291" spans="1:36" x14ac:dyDescent="0.25">
      <c r="A291" s="1" t="s">
        <v>33</v>
      </c>
      <c r="B291">
        <v>2021</v>
      </c>
      <c r="C291" s="1" t="s">
        <v>36</v>
      </c>
      <c r="D291" s="1">
        <f>VLOOKUP(All_India_Index_Upto_April23__14[[#This Row],[Month]],'Data cleaning'!$B$1:$C$13,2,FALSE)</f>
        <v>2</v>
      </c>
      <c r="E291" s="1" t="str">
        <f>All_India_Index_Upto_April23__14[[#This Row],[Year]]&amp;All_India_Index_Upto_April23__14[[#This Row],[month '#]]&amp;All_India_Index_Upto_April23__14[[#This Row],[Sector]]</f>
        <v>20212Urban</v>
      </c>
      <c r="F291">
        <v>147.6</v>
      </c>
      <c r="G291">
        <v>191.2</v>
      </c>
      <c r="H291">
        <v>169.9</v>
      </c>
      <c r="I291">
        <v>155.1</v>
      </c>
      <c r="J291">
        <v>151.4</v>
      </c>
      <c r="K291">
        <v>154</v>
      </c>
      <c r="L291">
        <v>180.2</v>
      </c>
      <c r="M291">
        <v>159.80000000000001</v>
      </c>
      <c r="N291">
        <v>114.9</v>
      </c>
      <c r="O291">
        <v>162.5</v>
      </c>
      <c r="P291">
        <v>149.19999999999999</v>
      </c>
      <c r="Q291">
        <v>169.4</v>
      </c>
      <c r="R291">
        <v>160.80000000000001</v>
      </c>
      <c r="S291">
        <f>AVERAGE(All_India_Index_Upto_April23__14[[#This Row],[Cereals and products]:[Food and beverages]])</f>
        <v>158.92307692307693</v>
      </c>
      <c r="T291">
        <v>193.3</v>
      </c>
      <c r="U291">
        <v>154.19999999999999</v>
      </c>
      <c r="V291">
        <v>138.19999999999999</v>
      </c>
      <c r="W291">
        <v>151.80000000000001</v>
      </c>
      <c r="X291">
        <v>156.69999999999999</v>
      </c>
      <c r="Y291">
        <f>AVERAGE(All_India_Index_Upto_April23__14[[#This Row],[Clothing]:[Personal care and effects]])</f>
        <v>150.22499999999999</v>
      </c>
      <c r="Z291">
        <v>149.1</v>
      </c>
      <c r="AA291" s="16" t="s">
        <v>138</v>
      </c>
      <c r="AB291">
        <v>146.5</v>
      </c>
      <c r="AC291" s="1">
        <f>AVERAGE(All_India_Index_Upto_April23__14[[#This Row],[Housing]:[Household goods and services]])</f>
        <v>146.5</v>
      </c>
      <c r="AD291">
        <v>156.30000000000001</v>
      </c>
      <c r="AE291">
        <v>147.30000000000001</v>
      </c>
      <c r="AF291">
        <f>AVERAGE(All_India_Index_Upto_April23__14[[#This Row],[Health]:[Recreation and amusement]])</f>
        <v>151.80000000000001</v>
      </c>
      <c r="AG291">
        <v>140.5</v>
      </c>
      <c r="AH291">
        <v>156.6</v>
      </c>
      <c r="AI291">
        <v>149.30000000000001</v>
      </c>
      <c r="AJ291">
        <v>156.5</v>
      </c>
    </row>
    <row r="292" spans="1:36" x14ac:dyDescent="0.25">
      <c r="A292" s="1" t="s">
        <v>35</v>
      </c>
      <c r="B292">
        <v>2021</v>
      </c>
      <c r="C292" s="1" t="s">
        <v>36</v>
      </c>
      <c r="D292" s="1">
        <f>VLOOKUP(All_India_Index_Upto_April23__14[[#This Row],[Month]],'Data cleaning'!$B$1:$C$13,2,FALSE)</f>
        <v>2</v>
      </c>
      <c r="E292" s="1" t="str">
        <f>All_India_Index_Upto_April23__14[[#This Row],[Year]]&amp;All_India_Index_Upto_April23__14[[#This Row],[month '#]]&amp;All_India_Index_Upto_April23__14[[#This Row],[Sector]]</f>
        <v>20212Rural+Urban</v>
      </c>
      <c r="F292">
        <v>144.30000000000001</v>
      </c>
      <c r="G292">
        <v>186.5</v>
      </c>
      <c r="H292">
        <v>168.7</v>
      </c>
      <c r="I292">
        <v>154.69999999999999</v>
      </c>
      <c r="J292">
        <v>158.69999999999999</v>
      </c>
      <c r="K292">
        <v>150.69999999999999</v>
      </c>
      <c r="L292">
        <v>160</v>
      </c>
      <c r="M292">
        <v>158.80000000000001</v>
      </c>
      <c r="N292">
        <v>112.8</v>
      </c>
      <c r="O292">
        <v>164.2</v>
      </c>
      <c r="P292">
        <v>155.5</v>
      </c>
      <c r="Q292">
        <v>167.5</v>
      </c>
      <c r="R292">
        <v>156.9</v>
      </c>
      <c r="S292">
        <f>AVERAGE(All_India_Index_Upto_April23__14[[#This Row],[Cereals and products]:[Food and beverages]])</f>
        <v>156.8692307692308</v>
      </c>
      <c r="T292">
        <v>188.3</v>
      </c>
      <c r="U292">
        <v>157.19999999999999</v>
      </c>
      <c r="V292">
        <v>147.4</v>
      </c>
      <c r="W292">
        <v>155.80000000000001</v>
      </c>
      <c r="X292">
        <v>155.80000000000001</v>
      </c>
      <c r="Y292">
        <f>AVERAGE(All_India_Index_Upto_April23__14[[#This Row],[Clothing]:[Personal care and effects]])</f>
        <v>154.05000000000001</v>
      </c>
      <c r="Z292">
        <v>152.4</v>
      </c>
      <c r="AA292" s="16" t="s">
        <v>138</v>
      </c>
      <c r="AB292">
        <v>150.9</v>
      </c>
      <c r="AC292" s="1">
        <f>AVERAGE(All_India_Index_Upto_April23__14[[#This Row],[Housing]:[Household goods and services]])</f>
        <v>150.9</v>
      </c>
      <c r="AD292">
        <v>161.30000000000001</v>
      </c>
      <c r="AE292">
        <v>151.5</v>
      </c>
      <c r="AF292">
        <f>AVERAGE(All_India_Index_Upto_April23__14[[#This Row],[Health]:[Recreation and amusement]])</f>
        <v>156.4</v>
      </c>
      <c r="AG292">
        <v>145.1</v>
      </c>
      <c r="AH292">
        <v>159.5</v>
      </c>
      <c r="AI292">
        <v>153.4</v>
      </c>
      <c r="AJ292">
        <v>156.6</v>
      </c>
    </row>
    <row r="293" spans="1:36" x14ac:dyDescent="0.25">
      <c r="A293" s="1" t="s">
        <v>30</v>
      </c>
      <c r="B293">
        <v>2021</v>
      </c>
      <c r="C293" s="1" t="s">
        <v>38</v>
      </c>
      <c r="D293" s="1">
        <f>VLOOKUP(All_India_Index_Upto_April23__14[[#This Row],[Month]],'Data cleaning'!$B$1:$C$13,2,FALSE)</f>
        <v>3</v>
      </c>
      <c r="E293" s="1" t="str">
        <f>All_India_Index_Upto_April23__14[[#This Row],[Year]]&amp;All_India_Index_Upto_April23__14[[#This Row],[month '#]]&amp;All_India_Index_Upto_April23__14[[#This Row],[Sector]]</f>
        <v>20213Rural</v>
      </c>
      <c r="F293">
        <v>142.5</v>
      </c>
      <c r="G293">
        <v>189.4</v>
      </c>
      <c r="H293">
        <v>163.19999999999999</v>
      </c>
      <c r="I293">
        <v>154.5</v>
      </c>
      <c r="J293">
        <v>168.2</v>
      </c>
      <c r="K293">
        <v>150.5</v>
      </c>
      <c r="L293">
        <v>141</v>
      </c>
      <c r="M293">
        <v>159.19999999999999</v>
      </c>
      <c r="N293">
        <v>111.7</v>
      </c>
      <c r="O293">
        <v>164</v>
      </c>
      <c r="P293">
        <v>160.6</v>
      </c>
      <c r="Q293">
        <v>166.4</v>
      </c>
      <c r="R293">
        <v>154.5</v>
      </c>
      <c r="S293">
        <f>AVERAGE(All_India_Index_Upto_April23__14[[#This Row],[Cereals and products]:[Food and beverages]])</f>
        <v>155.82307692307694</v>
      </c>
      <c r="T293">
        <v>186.1</v>
      </c>
      <c r="U293">
        <v>159.6</v>
      </c>
      <c r="V293">
        <v>154.4</v>
      </c>
      <c r="W293">
        <v>158.9</v>
      </c>
      <c r="X293">
        <v>153.1</v>
      </c>
      <c r="Y293">
        <f>AVERAGE(All_India_Index_Upto_April23__14[[#This Row],[Clothing]:[Personal care and effects]])</f>
        <v>156.5</v>
      </c>
      <c r="Z293">
        <v>156</v>
      </c>
      <c r="AA293" s="16" t="s">
        <v>32</v>
      </c>
      <c r="AB293">
        <v>154.80000000000001</v>
      </c>
      <c r="AC293" s="1">
        <f>AVERAGE(All_India_Index_Upto_April23__14[[#This Row],[Housing]:[Household goods and services]])</f>
        <v>154.80000000000001</v>
      </c>
      <c r="AD293">
        <v>164.6</v>
      </c>
      <c r="AE293">
        <v>157.80000000000001</v>
      </c>
      <c r="AF293">
        <f>AVERAGE(All_India_Index_Upto_April23__14[[#This Row],[Health]:[Recreation and amusement]])</f>
        <v>161.19999999999999</v>
      </c>
      <c r="AG293">
        <v>151.30000000000001</v>
      </c>
      <c r="AH293">
        <v>163.80000000000001</v>
      </c>
      <c r="AI293">
        <v>157.30000000000001</v>
      </c>
      <c r="AJ293">
        <v>156.69999999999999</v>
      </c>
    </row>
    <row r="294" spans="1:36" x14ac:dyDescent="0.25">
      <c r="A294" s="1" t="s">
        <v>33</v>
      </c>
      <c r="B294">
        <v>2021</v>
      </c>
      <c r="C294" s="1" t="s">
        <v>38</v>
      </c>
      <c r="D294" s="1">
        <f>VLOOKUP(All_India_Index_Upto_April23__14[[#This Row],[Month]],'Data cleaning'!$B$1:$C$13,2,FALSE)</f>
        <v>3</v>
      </c>
      <c r="E294" s="1" t="str">
        <f>All_India_Index_Upto_April23__14[[#This Row],[Year]]&amp;All_India_Index_Upto_April23__14[[#This Row],[month '#]]&amp;All_India_Index_Upto_April23__14[[#This Row],[Sector]]</f>
        <v>20213Urban</v>
      </c>
      <c r="F294">
        <v>147.5</v>
      </c>
      <c r="G294">
        <v>197.5</v>
      </c>
      <c r="H294">
        <v>164.7</v>
      </c>
      <c r="I294">
        <v>155.6</v>
      </c>
      <c r="J294">
        <v>156.4</v>
      </c>
      <c r="K294">
        <v>157.30000000000001</v>
      </c>
      <c r="L294">
        <v>166.1</v>
      </c>
      <c r="M294">
        <v>161.1</v>
      </c>
      <c r="N294">
        <v>114.3</v>
      </c>
      <c r="O294">
        <v>162.6</v>
      </c>
      <c r="P294">
        <v>150.69999999999999</v>
      </c>
      <c r="Q294">
        <v>170.3</v>
      </c>
      <c r="R294">
        <v>160.4</v>
      </c>
      <c r="S294">
        <f>AVERAGE(All_India_Index_Upto_April23__14[[#This Row],[Cereals and products]:[Food and beverages]])</f>
        <v>158.80769230769226</v>
      </c>
      <c r="T294">
        <v>193.5</v>
      </c>
      <c r="U294">
        <v>155.1</v>
      </c>
      <c r="V294">
        <v>138.69999999999999</v>
      </c>
      <c r="W294">
        <v>152.6</v>
      </c>
      <c r="X294">
        <v>154.9</v>
      </c>
      <c r="Y294">
        <f>AVERAGE(All_India_Index_Upto_April23__14[[#This Row],[Clothing]:[Personal care and effects]])</f>
        <v>150.32499999999999</v>
      </c>
      <c r="Z294">
        <v>154.80000000000001</v>
      </c>
      <c r="AA294" s="16" t="s">
        <v>140</v>
      </c>
      <c r="AB294">
        <v>147.19999999999999</v>
      </c>
      <c r="AC294" s="1">
        <f>AVERAGE(All_India_Index_Upto_April23__14[[#This Row],[Housing]:[Household goods and services]])</f>
        <v>147.19999999999999</v>
      </c>
      <c r="AD294">
        <v>156.9</v>
      </c>
      <c r="AE294">
        <v>148.6</v>
      </c>
      <c r="AF294">
        <f>AVERAGE(All_India_Index_Upto_April23__14[[#This Row],[Health]:[Recreation and amusement]])</f>
        <v>152.75</v>
      </c>
      <c r="AG294">
        <v>141.69999999999999</v>
      </c>
      <c r="AH294">
        <v>157.6</v>
      </c>
      <c r="AI294">
        <v>150</v>
      </c>
      <c r="AJ294">
        <v>156.9</v>
      </c>
    </row>
    <row r="295" spans="1:36" x14ac:dyDescent="0.25">
      <c r="A295" s="1" t="s">
        <v>35</v>
      </c>
      <c r="B295">
        <v>2021</v>
      </c>
      <c r="C295" s="1" t="s">
        <v>38</v>
      </c>
      <c r="D295" s="1">
        <f>VLOOKUP(All_India_Index_Upto_April23__14[[#This Row],[Month]],'Data cleaning'!$B$1:$C$13,2,FALSE)</f>
        <v>3</v>
      </c>
      <c r="E295" s="1" t="str">
        <f>All_India_Index_Upto_April23__14[[#This Row],[Year]]&amp;All_India_Index_Upto_April23__14[[#This Row],[month '#]]&amp;All_India_Index_Upto_April23__14[[#This Row],[Sector]]</f>
        <v>20213Rural+Urban</v>
      </c>
      <c r="F295">
        <v>144.1</v>
      </c>
      <c r="G295">
        <v>192.2</v>
      </c>
      <c r="H295">
        <v>163.80000000000001</v>
      </c>
      <c r="I295">
        <v>154.9</v>
      </c>
      <c r="J295">
        <v>163.9</v>
      </c>
      <c r="K295">
        <v>153.69999999999999</v>
      </c>
      <c r="L295">
        <v>149.5</v>
      </c>
      <c r="M295">
        <v>159.80000000000001</v>
      </c>
      <c r="N295">
        <v>112.6</v>
      </c>
      <c r="O295">
        <v>163.5</v>
      </c>
      <c r="P295">
        <v>156.5</v>
      </c>
      <c r="Q295">
        <v>168.2</v>
      </c>
      <c r="R295">
        <v>156.69999999999999</v>
      </c>
      <c r="S295">
        <f>AVERAGE(All_India_Index_Upto_April23__14[[#This Row],[Cereals and products]:[Food and beverages]])</f>
        <v>156.87692307692308</v>
      </c>
      <c r="T295">
        <v>188.1</v>
      </c>
      <c r="U295">
        <v>157.80000000000001</v>
      </c>
      <c r="V295">
        <v>147.9</v>
      </c>
      <c r="W295">
        <v>156.4</v>
      </c>
      <c r="X295">
        <v>153.80000000000001</v>
      </c>
      <c r="Y295">
        <f>AVERAGE(All_India_Index_Upto_April23__14[[#This Row],[Clothing]:[Personal care and effects]])</f>
        <v>153.97500000000002</v>
      </c>
      <c r="Z295">
        <v>155.5</v>
      </c>
      <c r="AA295" s="16" t="s">
        <v>140</v>
      </c>
      <c r="AB295">
        <v>151.19999999999999</v>
      </c>
      <c r="AC295" s="1">
        <f>AVERAGE(All_India_Index_Upto_April23__14[[#This Row],[Housing]:[Household goods and services]])</f>
        <v>151.19999999999999</v>
      </c>
      <c r="AD295">
        <v>161.69999999999999</v>
      </c>
      <c r="AE295">
        <v>152.6</v>
      </c>
      <c r="AF295">
        <f>AVERAGE(All_India_Index_Upto_April23__14[[#This Row],[Health]:[Recreation and amusement]])</f>
        <v>157.14999999999998</v>
      </c>
      <c r="AG295">
        <v>146.19999999999999</v>
      </c>
      <c r="AH295">
        <v>160.19999999999999</v>
      </c>
      <c r="AI295">
        <v>153.80000000000001</v>
      </c>
      <c r="AJ295">
        <v>156.80000000000001</v>
      </c>
    </row>
    <row r="296" spans="1:36" x14ac:dyDescent="0.25">
      <c r="A296" s="1" t="s">
        <v>30</v>
      </c>
      <c r="B296">
        <v>2021</v>
      </c>
      <c r="C296" s="1" t="s">
        <v>39</v>
      </c>
      <c r="D296" s="1">
        <f>VLOOKUP(All_India_Index_Upto_April23__14[[#This Row],[Month]],'Data cleaning'!$B$1:$C$13,2,FALSE)</f>
        <v>4</v>
      </c>
      <c r="E296" s="1" t="str">
        <f>All_India_Index_Upto_April23__14[[#This Row],[Year]]&amp;All_India_Index_Upto_April23__14[[#This Row],[month '#]]&amp;All_India_Index_Upto_April23__14[[#This Row],[Sector]]</f>
        <v>20214Rural</v>
      </c>
      <c r="F296">
        <v>142.69999999999999</v>
      </c>
      <c r="G296">
        <v>195.5</v>
      </c>
      <c r="H296">
        <v>163.4</v>
      </c>
      <c r="I296">
        <v>155</v>
      </c>
      <c r="J296">
        <v>175.2</v>
      </c>
      <c r="K296">
        <v>160.6</v>
      </c>
      <c r="L296">
        <v>135.1</v>
      </c>
      <c r="M296">
        <v>161.1</v>
      </c>
      <c r="N296">
        <v>112.2</v>
      </c>
      <c r="O296">
        <v>164.4</v>
      </c>
      <c r="P296">
        <v>161.9</v>
      </c>
      <c r="Q296">
        <v>166.8</v>
      </c>
      <c r="R296">
        <v>155.6</v>
      </c>
      <c r="S296">
        <f>AVERAGE(All_India_Index_Upto_April23__14[[#This Row],[Cereals and products]:[Food and beverages]])</f>
        <v>157.65384615384616</v>
      </c>
      <c r="T296">
        <v>186.8</v>
      </c>
      <c r="U296">
        <v>160.69999999999999</v>
      </c>
      <c r="V296">
        <v>155.1</v>
      </c>
      <c r="W296">
        <v>159.9</v>
      </c>
      <c r="X296">
        <v>154.6</v>
      </c>
      <c r="Y296">
        <f>AVERAGE(All_India_Index_Upto_April23__14[[#This Row],[Clothing]:[Personal care and effects]])</f>
        <v>157.57499999999999</v>
      </c>
      <c r="Z296">
        <v>156</v>
      </c>
      <c r="AA296" s="16" t="s">
        <v>32</v>
      </c>
      <c r="AB296">
        <v>155.5</v>
      </c>
      <c r="AC296" s="1">
        <f>AVERAGE(All_India_Index_Upto_April23__14[[#This Row],[Housing]:[Household goods and services]])</f>
        <v>155.5</v>
      </c>
      <c r="AD296">
        <v>165.3</v>
      </c>
      <c r="AE296">
        <v>158.6</v>
      </c>
      <c r="AF296">
        <f>AVERAGE(All_India_Index_Upto_April23__14[[#This Row],[Health]:[Recreation and amusement]])</f>
        <v>161.94999999999999</v>
      </c>
      <c r="AG296">
        <v>151.69999999999999</v>
      </c>
      <c r="AH296">
        <v>164.1</v>
      </c>
      <c r="AI296">
        <v>158</v>
      </c>
      <c r="AJ296">
        <v>157.6</v>
      </c>
    </row>
    <row r="297" spans="1:36" x14ac:dyDescent="0.25">
      <c r="A297" s="1" t="s">
        <v>33</v>
      </c>
      <c r="B297">
        <v>2021</v>
      </c>
      <c r="C297" s="1" t="s">
        <v>39</v>
      </c>
      <c r="D297" s="1">
        <f>VLOOKUP(All_India_Index_Upto_April23__14[[#This Row],[Month]],'Data cleaning'!$B$1:$C$13,2,FALSE)</f>
        <v>4</v>
      </c>
      <c r="E297" s="1" t="str">
        <f>All_India_Index_Upto_April23__14[[#This Row],[Year]]&amp;All_India_Index_Upto_April23__14[[#This Row],[month '#]]&amp;All_India_Index_Upto_April23__14[[#This Row],[Sector]]</f>
        <v>20214Urban</v>
      </c>
      <c r="F297">
        <v>147.6</v>
      </c>
      <c r="G297">
        <v>202.5</v>
      </c>
      <c r="H297">
        <v>166.4</v>
      </c>
      <c r="I297">
        <v>156</v>
      </c>
      <c r="J297">
        <v>161.4</v>
      </c>
      <c r="K297">
        <v>168.8</v>
      </c>
      <c r="L297">
        <v>161.6</v>
      </c>
      <c r="M297">
        <v>162.80000000000001</v>
      </c>
      <c r="N297">
        <v>114.8</v>
      </c>
      <c r="O297">
        <v>162.80000000000001</v>
      </c>
      <c r="P297">
        <v>151.5</v>
      </c>
      <c r="Q297">
        <v>171.4</v>
      </c>
      <c r="R297">
        <v>162</v>
      </c>
      <c r="S297">
        <f>AVERAGE(All_India_Index_Upto_April23__14[[#This Row],[Cereals and products]:[Food and beverages]])</f>
        <v>160.73846153846154</v>
      </c>
      <c r="T297">
        <v>194.4</v>
      </c>
      <c r="U297">
        <v>155.9</v>
      </c>
      <c r="V297">
        <v>139.30000000000001</v>
      </c>
      <c r="W297">
        <v>153.4</v>
      </c>
      <c r="X297">
        <v>156.6</v>
      </c>
      <c r="Y297">
        <f>AVERAGE(All_India_Index_Upto_April23__14[[#This Row],[Clothing]:[Personal care and effects]])</f>
        <v>151.30000000000001</v>
      </c>
      <c r="Z297">
        <v>154.9</v>
      </c>
      <c r="AA297" s="16" t="s">
        <v>141</v>
      </c>
      <c r="AB297">
        <v>147.6</v>
      </c>
      <c r="AC297" s="1">
        <f>AVERAGE(All_India_Index_Upto_April23__14[[#This Row],[Housing]:[Household goods and services]])</f>
        <v>147.6</v>
      </c>
      <c r="AD297">
        <v>157.5</v>
      </c>
      <c r="AE297">
        <v>149.1</v>
      </c>
      <c r="AF297">
        <f>AVERAGE(All_India_Index_Upto_April23__14[[#This Row],[Health]:[Recreation and amusement]])</f>
        <v>153.30000000000001</v>
      </c>
      <c r="AG297">
        <v>142.1</v>
      </c>
      <c r="AH297">
        <v>157.6</v>
      </c>
      <c r="AI297">
        <v>150.5</v>
      </c>
      <c r="AJ297">
        <v>158</v>
      </c>
    </row>
    <row r="298" spans="1:36" x14ac:dyDescent="0.25">
      <c r="A298" s="1" t="s">
        <v>35</v>
      </c>
      <c r="B298">
        <v>2021</v>
      </c>
      <c r="C298" s="1" t="s">
        <v>39</v>
      </c>
      <c r="D298" s="1">
        <f>VLOOKUP(All_India_Index_Upto_April23__14[[#This Row],[Month]],'Data cleaning'!$B$1:$C$13,2,FALSE)</f>
        <v>4</v>
      </c>
      <c r="E298" s="1" t="str">
        <f>All_India_Index_Upto_April23__14[[#This Row],[Year]]&amp;All_India_Index_Upto_April23__14[[#This Row],[month '#]]&amp;All_India_Index_Upto_April23__14[[#This Row],[Sector]]</f>
        <v>20214Rural+Urban</v>
      </c>
      <c r="F298">
        <v>144.30000000000001</v>
      </c>
      <c r="G298">
        <v>198</v>
      </c>
      <c r="H298">
        <v>164.6</v>
      </c>
      <c r="I298">
        <v>155.4</v>
      </c>
      <c r="J298">
        <v>170.1</v>
      </c>
      <c r="K298">
        <v>164.4</v>
      </c>
      <c r="L298">
        <v>144.1</v>
      </c>
      <c r="M298">
        <v>161.69999999999999</v>
      </c>
      <c r="N298">
        <v>113.1</v>
      </c>
      <c r="O298">
        <v>163.9</v>
      </c>
      <c r="P298">
        <v>157.6</v>
      </c>
      <c r="Q298">
        <v>168.9</v>
      </c>
      <c r="R298">
        <v>158</v>
      </c>
      <c r="S298">
        <f>AVERAGE(All_India_Index_Upto_April23__14[[#This Row],[Cereals and products]:[Food and beverages]])</f>
        <v>158.77692307692308</v>
      </c>
      <c r="T298">
        <v>188.8</v>
      </c>
      <c r="U298">
        <v>158.80000000000001</v>
      </c>
      <c r="V298">
        <v>148.5</v>
      </c>
      <c r="W298">
        <v>157.30000000000001</v>
      </c>
      <c r="X298">
        <v>155.4</v>
      </c>
      <c r="Y298">
        <f>AVERAGE(All_India_Index_Upto_April23__14[[#This Row],[Clothing]:[Personal care and effects]])</f>
        <v>155</v>
      </c>
      <c r="Z298">
        <v>155.6</v>
      </c>
      <c r="AA298" s="16" t="s">
        <v>141</v>
      </c>
      <c r="AB298">
        <v>151.80000000000001</v>
      </c>
      <c r="AC298" s="1">
        <f>AVERAGE(All_India_Index_Upto_April23__14[[#This Row],[Housing]:[Household goods and services]])</f>
        <v>151.80000000000001</v>
      </c>
      <c r="AD298">
        <v>162.30000000000001</v>
      </c>
      <c r="AE298">
        <v>153.19999999999999</v>
      </c>
      <c r="AF298">
        <f>AVERAGE(All_India_Index_Upto_April23__14[[#This Row],[Health]:[Recreation and amusement]])</f>
        <v>157.75</v>
      </c>
      <c r="AG298">
        <v>146.6</v>
      </c>
      <c r="AH298">
        <v>160.30000000000001</v>
      </c>
      <c r="AI298">
        <v>154.4</v>
      </c>
      <c r="AJ298">
        <v>157.80000000000001</v>
      </c>
    </row>
    <row r="299" spans="1:36" x14ac:dyDescent="0.25">
      <c r="A299" s="1" t="s">
        <v>30</v>
      </c>
      <c r="B299">
        <v>2021</v>
      </c>
      <c r="C299" s="1" t="s">
        <v>41</v>
      </c>
      <c r="D299" s="1">
        <f>VLOOKUP(All_India_Index_Upto_April23__14[[#This Row],[Month]],'Data cleaning'!$B$1:$C$13,2,FALSE)</f>
        <v>5</v>
      </c>
      <c r="E299" s="1" t="str">
        <f>All_India_Index_Upto_April23__14[[#This Row],[Year]]&amp;All_India_Index_Upto_April23__14[[#This Row],[month '#]]&amp;All_India_Index_Upto_April23__14[[#This Row],[Sector]]</f>
        <v>20215Rural</v>
      </c>
      <c r="F299">
        <v>145.1</v>
      </c>
      <c r="G299">
        <v>198.5</v>
      </c>
      <c r="H299">
        <v>168.6</v>
      </c>
      <c r="I299">
        <v>155.80000000000001</v>
      </c>
      <c r="J299">
        <v>184.4</v>
      </c>
      <c r="K299">
        <v>162.30000000000001</v>
      </c>
      <c r="L299">
        <v>138.4</v>
      </c>
      <c r="M299">
        <v>165.1</v>
      </c>
      <c r="N299">
        <v>114.3</v>
      </c>
      <c r="O299">
        <v>169.7</v>
      </c>
      <c r="P299">
        <v>164.6</v>
      </c>
      <c r="Q299">
        <v>169.8</v>
      </c>
      <c r="R299">
        <v>158.69999999999999</v>
      </c>
      <c r="S299">
        <f>AVERAGE(All_India_Index_Upto_April23__14[[#This Row],[Cereals and products]:[Food and beverages]])</f>
        <v>161.17692307692306</v>
      </c>
      <c r="T299">
        <v>189.6</v>
      </c>
      <c r="U299">
        <v>165.3</v>
      </c>
      <c r="V299">
        <v>160.6</v>
      </c>
      <c r="W299">
        <v>164.5</v>
      </c>
      <c r="X299">
        <v>159.30000000000001</v>
      </c>
      <c r="Y299">
        <f>AVERAGE(All_India_Index_Upto_April23__14[[#This Row],[Clothing]:[Personal care and effects]])</f>
        <v>162.42500000000001</v>
      </c>
      <c r="Z299">
        <v>161.69999999999999</v>
      </c>
      <c r="AA299" s="16" t="s">
        <v>32</v>
      </c>
      <c r="AB299">
        <v>158.80000000000001</v>
      </c>
      <c r="AC299" s="1">
        <f>AVERAGE(All_India_Index_Upto_April23__14[[#This Row],[Housing]:[Household goods and services]])</f>
        <v>158.80000000000001</v>
      </c>
      <c r="AD299">
        <v>169.1</v>
      </c>
      <c r="AE299">
        <v>160</v>
      </c>
      <c r="AF299">
        <f>AVERAGE(All_India_Index_Upto_April23__14[[#This Row],[Health]:[Recreation and amusement]])</f>
        <v>164.55</v>
      </c>
      <c r="AG299">
        <v>153.19999999999999</v>
      </c>
      <c r="AH299">
        <v>167.6</v>
      </c>
      <c r="AI299">
        <v>161.1</v>
      </c>
      <c r="AJ299">
        <v>161.1</v>
      </c>
    </row>
    <row r="300" spans="1:36" x14ac:dyDescent="0.25">
      <c r="A300" s="1" t="s">
        <v>33</v>
      </c>
      <c r="B300">
        <v>2021</v>
      </c>
      <c r="C300" s="1" t="s">
        <v>41</v>
      </c>
      <c r="D300" s="1">
        <f>VLOOKUP(All_India_Index_Upto_April23__14[[#This Row],[Month]],'Data cleaning'!$B$1:$C$13,2,FALSE)</f>
        <v>5</v>
      </c>
      <c r="E300" s="1" t="str">
        <f>All_India_Index_Upto_April23__14[[#This Row],[Year]]&amp;All_India_Index_Upto_April23__14[[#This Row],[month '#]]&amp;All_India_Index_Upto_April23__14[[#This Row],[Sector]]</f>
        <v>20215Urban</v>
      </c>
      <c r="F300">
        <v>148.80000000000001</v>
      </c>
      <c r="G300">
        <v>204.3</v>
      </c>
      <c r="H300">
        <v>173</v>
      </c>
      <c r="I300">
        <v>156.5</v>
      </c>
      <c r="J300">
        <v>168.8</v>
      </c>
      <c r="K300">
        <v>172.5</v>
      </c>
      <c r="L300">
        <v>166.5</v>
      </c>
      <c r="M300">
        <v>165.9</v>
      </c>
      <c r="N300">
        <v>115.9</v>
      </c>
      <c r="O300">
        <v>165.2</v>
      </c>
      <c r="P300">
        <v>152</v>
      </c>
      <c r="Q300">
        <v>171.1</v>
      </c>
      <c r="R300">
        <v>164.2</v>
      </c>
      <c r="S300">
        <f>AVERAGE(All_India_Index_Upto_April23__14[[#This Row],[Cereals and products]:[Food and beverages]])</f>
        <v>163.43846153846155</v>
      </c>
      <c r="T300">
        <v>198.2</v>
      </c>
      <c r="U300">
        <v>156.5</v>
      </c>
      <c r="V300">
        <v>140.19999999999999</v>
      </c>
      <c r="W300">
        <v>154.1</v>
      </c>
      <c r="X300">
        <v>157.5</v>
      </c>
      <c r="Y300">
        <f>AVERAGE(All_India_Index_Upto_April23__14[[#This Row],[Clothing]:[Personal care and effects]])</f>
        <v>152.07499999999999</v>
      </c>
      <c r="Z300">
        <v>155.5</v>
      </c>
      <c r="AA300" s="16" t="s">
        <v>142</v>
      </c>
      <c r="AB300">
        <v>150.1</v>
      </c>
      <c r="AC300" s="1">
        <f>AVERAGE(All_India_Index_Upto_April23__14[[#This Row],[Housing]:[Household goods and services]])</f>
        <v>150.1</v>
      </c>
      <c r="AD300">
        <v>160.4</v>
      </c>
      <c r="AE300">
        <v>152.6</v>
      </c>
      <c r="AF300">
        <f>AVERAGE(All_India_Index_Upto_April23__14[[#This Row],[Health]:[Recreation and amusement]])</f>
        <v>156.5</v>
      </c>
      <c r="AG300">
        <v>145</v>
      </c>
      <c r="AH300">
        <v>156.6</v>
      </c>
      <c r="AI300">
        <v>152.30000000000001</v>
      </c>
      <c r="AJ300">
        <v>159.5</v>
      </c>
    </row>
    <row r="301" spans="1:36" x14ac:dyDescent="0.25">
      <c r="A301" s="1" t="s">
        <v>35</v>
      </c>
      <c r="B301">
        <v>2021</v>
      </c>
      <c r="C301" s="1" t="s">
        <v>41</v>
      </c>
      <c r="D301" s="1">
        <f>VLOOKUP(All_India_Index_Upto_April23__14[[#This Row],[Month]],'Data cleaning'!$B$1:$C$13,2,FALSE)</f>
        <v>5</v>
      </c>
      <c r="E301" s="1" t="str">
        <f>All_India_Index_Upto_April23__14[[#This Row],[Year]]&amp;All_India_Index_Upto_April23__14[[#This Row],[month '#]]&amp;All_India_Index_Upto_April23__14[[#This Row],[Sector]]</f>
        <v>20215Rural+Urban</v>
      </c>
      <c r="F301">
        <v>146.30000000000001</v>
      </c>
      <c r="G301">
        <v>200.5</v>
      </c>
      <c r="H301">
        <v>170.3</v>
      </c>
      <c r="I301">
        <v>156.1</v>
      </c>
      <c r="J301">
        <v>178.7</v>
      </c>
      <c r="K301">
        <v>167.1</v>
      </c>
      <c r="L301">
        <v>147.9</v>
      </c>
      <c r="M301">
        <v>165.4</v>
      </c>
      <c r="N301">
        <v>114.8</v>
      </c>
      <c r="O301">
        <v>168.2</v>
      </c>
      <c r="P301">
        <v>159.30000000000001</v>
      </c>
      <c r="Q301">
        <v>170.4</v>
      </c>
      <c r="R301">
        <v>160.69999999999999</v>
      </c>
      <c r="S301">
        <f>AVERAGE(All_India_Index_Upto_April23__14[[#This Row],[Cereals and products]:[Food and beverages]])</f>
        <v>161.9769230769231</v>
      </c>
      <c r="T301">
        <v>191.9</v>
      </c>
      <c r="U301">
        <v>161.80000000000001</v>
      </c>
      <c r="V301">
        <v>152.1</v>
      </c>
      <c r="W301">
        <v>160.4</v>
      </c>
      <c r="X301">
        <v>158.6</v>
      </c>
      <c r="Y301">
        <f>AVERAGE(All_India_Index_Upto_April23__14[[#This Row],[Clothing]:[Personal care and effects]])</f>
        <v>158.22499999999999</v>
      </c>
      <c r="Z301">
        <v>159.4</v>
      </c>
      <c r="AA301" s="16" t="s">
        <v>142</v>
      </c>
      <c r="AB301">
        <v>154.69999999999999</v>
      </c>
      <c r="AC301" s="1">
        <f>AVERAGE(All_India_Index_Upto_April23__14[[#This Row],[Housing]:[Household goods and services]])</f>
        <v>154.69999999999999</v>
      </c>
      <c r="AD301">
        <v>165.8</v>
      </c>
      <c r="AE301">
        <v>155.80000000000001</v>
      </c>
      <c r="AF301">
        <f>AVERAGE(All_India_Index_Upto_April23__14[[#This Row],[Health]:[Recreation and amusement]])</f>
        <v>160.80000000000001</v>
      </c>
      <c r="AG301">
        <v>148.9</v>
      </c>
      <c r="AH301">
        <v>161.19999999999999</v>
      </c>
      <c r="AI301">
        <v>156.80000000000001</v>
      </c>
      <c r="AJ301">
        <v>160.4</v>
      </c>
    </row>
    <row r="302" spans="1:36" x14ac:dyDescent="0.25">
      <c r="A302" s="1" t="s">
        <v>30</v>
      </c>
      <c r="B302">
        <v>2021</v>
      </c>
      <c r="C302" s="1" t="s">
        <v>42</v>
      </c>
      <c r="D302" s="1">
        <f>VLOOKUP(All_India_Index_Upto_April23__14[[#This Row],[Month]],'Data cleaning'!$B$1:$C$13,2,FALSE)</f>
        <v>6</v>
      </c>
      <c r="E302" s="1" t="str">
        <f>All_India_Index_Upto_April23__14[[#This Row],[Year]]&amp;All_India_Index_Upto_April23__14[[#This Row],[month '#]]&amp;All_India_Index_Upto_April23__14[[#This Row],[Sector]]</f>
        <v>20216Rural</v>
      </c>
      <c r="F302">
        <v>145.6</v>
      </c>
      <c r="G302">
        <v>200.1</v>
      </c>
      <c r="H302">
        <v>179.3</v>
      </c>
      <c r="I302">
        <v>156.1</v>
      </c>
      <c r="J302">
        <v>190.4</v>
      </c>
      <c r="K302">
        <v>158.6</v>
      </c>
      <c r="L302">
        <v>144.69999999999999</v>
      </c>
      <c r="M302">
        <v>165.5</v>
      </c>
      <c r="N302">
        <v>114.6</v>
      </c>
      <c r="O302">
        <v>170</v>
      </c>
      <c r="P302">
        <v>165.5</v>
      </c>
      <c r="Q302">
        <v>171.7</v>
      </c>
      <c r="R302">
        <v>160.5</v>
      </c>
      <c r="S302">
        <f>AVERAGE(All_India_Index_Upto_April23__14[[#This Row],[Cereals and products]:[Food and beverages]])</f>
        <v>163.27692307692308</v>
      </c>
      <c r="T302">
        <v>189.1</v>
      </c>
      <c r="U302">
        <v>165.3</v>
      </c>
      <c r="V302">
        <v>159.9</v>
      </c>
      <c r="W302">
        <v>164.6</v>
      </c>
      <c r="X302">
        <v>159.4</v>
      </c>
      <c r="Y302">
        <f>AVERAGE(All_India_Index_Upto_April23__14[[#This Row],[Clothing]:[Personal care and effects]])</f>
        <v>162.30000000000001</v>
      </c>
      <c r="Z302">
        <v>162.1</v>
      </c>
      <c r="AA302" s="16" t="s">
        <v>32</v>
      </c>
      <c r="AB302">
        <v>159.19999999999999</v>
      </c>
      <c r="AC302" s="1">
        <f>AVERAGE(All_India_Index_Upto_April23__14[[#This Row],[Housing]:[Household goods and services]])</f>
        <v>159.19999999999999</v>
      </c>
      <c r="AD302">
        <v>169.7</v>
      </c>
      <c r="AE302">
        <v>160.4</v>
      </c>
      <c r="AF302">
        <f>AVERAGE(All_India_Index_Upto_April23__14[[#This Row],[Health]:[Recreation and amusement]])</f>
        <v>165.05</v>
      </c>
      <c r="AG302">
        <v>154.19999999999999</v>
      </c>
      <c r="AH302">
        <v>166.8</v>
      </c>
      <c r="AI302">
        <v>161.5</v>
      </c>
      <c r="AJ302">
        <v>162.1</v>
      </c>
    </row>
    <row r="303" spans="1:36" x14ac:dyDescent="0.25">
      <c r="A303" s="1" t="s">
        <v>33</v>
      </c>
      <c r="B303">
        <v>2021</v>
      </c>
      <c r="C303" s="1" t="s">
        <v>42</v>
      </c>
      <c r="D303" s="1">
        <f>VLOOKUP(All_India_Index_Upto_April23__14[[#This Row],[Month]],'Data cleaning'!$B$1:$C$13,2,FALSE)</f>
        <v>6</v>
      </c>
      <c r="E303" s="1" t="str">
        <f>All_India_Index_Upto_April23__14[[#This Row],[Year]]&amp;All_India_Index_Upto_April23__14[[#This Row],[month '#]]&amp;All_India_Index_Upto_April23__14[[#This Row],[Sector]]</f>
        <v>20216Urban</v>
      </c>
      <c r="F303">
        <v>149.19999999999999</v>
      </c>
      <c r="G303">
        <v>205.5</v>
      </c>
      <c r="H303">
        <v>182.8</v>
      </c>
      <c r="I303">
        <v>156.5</v>
      </c>
      <c r="J303">
        <v>172.2</v>
      </c>
      <c r="K303">
        <v>171.5</v>
      </c>
      <c r="L303">
        <v>176.2</v>
      </c>
      <c r="M303">
        <v>166.9</v>
      </c>
      <c r="N303">
        <v>116.1</v>
      </c>
      <c r="O303">
        <v>165.5</v>
      </c>
      <c r="P303">
        <v>152.30000000000001</v>
      </c>
      <c r="Q303">
        <v>173.3</v>
      </c>
      <c r="R303">
        <v>166.2</v>
      </c>
      <c r="S303">
        <f>AVERAGE(All_India_Index_Upto_April23__14[[#This Row],[Cereals and products]:[Food and beverages]])</f>
        <v>165.7076923076923</v>
      </c>
      <c r="T303">
        <v>195.6</v>
      </c>
      <c r="U303">
        <v>157.30000000000001</v>
      </c>
      <c r="V303">
        <v>140.5</v>
      </c>
      <c r="W303">
        <v>154.80000000000001</v>
      </c>
      <c r="X303">
        <v>158</v>
      </c>
      <c r="Y303">
        <f>AVERAGE(All_India_Index_Upto_April23__14[[#This Row],[Clothing]:[Personal care and effects]])</f>
        <v>152.65</v>
      </c>
      <c r="Z303">
        <v>156.1</v>
      </c>
      <c r="AA303" s="16" t="s">
        <v>143</v>
      </c>
      <c r="AB303">
        <v>149.80000000000001</v>
      </c>
      <c r="AC303" s="1">
        <f>AVERAGE(All_India_Index_Upto_April23__14[[#This Row],[Housing]:[Household goods and services]])</f>
        <v>149.80000000000001</v>
      </c>
      <c r="AD303">
        <v>160.80000000000001</v>
      </c>
      <c r="AE303">
        <v>150.69999999999999</v>
      </c>
      <c r="AF303">
        <f>AVERAGE(All_India_Index_Upto_April23__14[[#This Row],[Health]:[Recreation and amusement]])</f>
        <v>155.75</v>
      </c>
      <c r="AG303">
        <v>147.5</v>
      </c>
      <c r="AH303">
        <v>158.1</v>
      </c>
      <c r="AI303">
        <v>153.4</v>
      </c>
      <c r="AJ303">
        <v>160.4</v>
      </c>
    </row>
    <row r="304" spans="1:36" x14ac:dyDescent="0.25">
      <c r="A304" s="1" t="s">
        <v>35</v>
      </c>
      <c r="B304">
        <v>2021</v>
      </c>
      <c r="C304" s="1" t="s">
        <v>42</v>
      </c>
      <c r="D304" s="1">
        <f>VLOOKUP(All_India_Index_Upto_April23__14[[#This Row],[Month]],'Data cleaning'!$B$1:$C$13,2,FALSE)</f>
        <v>6</v>
      </c>
      <c r="E304" s="1" t="str">
        <f>All_India_Index_Upto_April23__14[[#This Row],[Year]]&amp;All_India_Index_Upto_April23__14[[#This Row],[month '#]]&amp;All_India_Index_Upto_April23__14[[#This Row],[Sector]]</f>
        <v>20216Rural+Urban</v>
      </c>
      <c r="F304">
        <v>146.69999999999999</v>
      </c>
      <c r="G304">
        <v>202</v>
      </c>
      <c r="H304">
        <v>180.7</v>
      </c>
      <c r="I304">
        <v>156.19999999999999</v>
      </c>
      <c r="J304">
        <v>183.7</v>
      </c>
      <c r="K304">
        <v>164.6</v>
      </c>
      <c r="L304">
        <v>155.4</v>
      </c>
      <c r="M304">
        <v>166</v>
      </c>
      <c r="N304">
        <v>115.1</v>
      </c>
      <c r="O304">
        <v>168.5</v>
      </c>
      <c r="P304">
        <v>160</v>
      </c>
      <c r="Q304">
        <v>172.4</v>
      </c>
      <c r="R304">
        <v>162.6</v>
      </c>
      <c r="S304">
        <f>AVERAGE(All_India_Index_Upto_April23__14[[#This Row],[Cereals and products]:[Food and beverages]])</f>
        <v>164.14615384615385</v>
      </c>
      <c r="T304">
        <v>190.8</v>
      </c>
      <c r="U304">
        <v>162.19999999999999</v>
      </c>
      <c r="V304">
        <v>151.80000000000001</v>
      </c>
      <c r="W304">
        <v>160.69999999999999</v>
      </c>
      <c r="X304">
        <v>158.80000000000001</v>
      </c>
      <c r="Y304">
        <f>AVERAGE(All_India_Index_Upto_April23__14[[#This Row],[Clothing]:[Personal care and effects]])</f>
        <v>158.375</v>
      </c>
      <c r="Z304">
        <v>159.80000000000001</v>
      </c>
      <c r="AA304" s="16" t="s">
        <v>143</v>
      </c>
      <c r="AB304">
        <v>154.80000000000001</v>
      </c>
      <c r="AC304" s="1">
        <f>AVERAGE(All_India_Index_Upto_April23__14[[#This Row],[Housing]:[Household goods and services]])</f>
        <v>154.80000000000001</v>
      </c>
      <c r="AD304">
        <v>166.3</v>
      </c>
      <c r="AE304">
        <v>154.9</v>
      </c>
      <c r="AF304">
        <f>AVERAGE(All_India_Index_Upto_April23__14[[#This Row],[Health]:[Recreation and amusement]])</f>
        <v>160.60000000000002</v>
      </c>
      <c r="AG304">
        <v>150.69999999999999</v>
      </c>
      <c r="AH304">
        <v>161.69999999999999</v>
      </c>
      <c r="AI304">
        <v>157.6</v>
      </c>
      <c r="AJ304">
        <v>161.30000000000001</v>
      </c>
    </row>
    <row r="305" spans="1:36" x14ac:dyDescent="0.25">
      <c r="A305" s="1" t="s">
        <v>30</v>
      </c>
      <c r="B305">
        <v>2021</v>
      </c>
      <c r="C305" s="1" t="s">
        <v>44</v>
      </c>
      <c r="D305" s="1">
        <f>VLOOKUP(All_India_Index_Upto_April23__14[[#This Row],[Month]],'Data cleaning'!$B$1:$C$13,2,FALSE)</f>
        <v>7</v>
      </c>
      <c r="E305" s="1" t="str">
        <f>All_India_Index_Upto_April23__14[[#This Row],[Year]]&amp;All_India_Index_Upto_April23__14[[#This Row],[month '#]]&amp;All_India_Index_Upto_April23__14[[#This Row],[Sector]]</f>
        <v>20217Rural</v>
      </c>
      <c r="F305">
        <v>145.1</v>
      </c>
      <c r="G305">
        <v>204.5</v>
      </c>
      <c r="H305">
        <v>180.4</v>
      </c>
      <c r="I305">
        <v>157.1</v>
      </c>
      <c r="J305">
        <v>188.7</v>
      </c>
      <c r="K305">
        <v>157.69999999999999</v>
      </c>
      <c r="L305">
        <v>152.80000000000001</v>
      </c>
      <c r="M305">
        <v>163.6</v>
      </c>
      <c r="N305">
        <v>113.9</v>
      </c>
      <c r="O305">
        <v>169.7</v>
      </c>
      <c r="P305">
        <v>166.2</v>
      </c>
      <c r="Q305">
        <v>171</v>
      </c>
      <c r="R305">
        <v>161.69999999999999</v>
      </c>
      <c r="S305">
        <f>AVERAGE(All_India_Index_Upto_April23__14[[#This Row],[Cereals and products]:[Food and beverages]])</f>
        <v>164.03076923076924</v>
      </c>
      <c r="T305">
        <v>189.7</v>
      </c>
      <c r="U305">
        <v>166</v>
      </c>
      <c r="V305">
        <v>161.1</v>
      </c>
      <c r="W305">
        <v>165.3</v>
      </c>
      <c r="X305">
        <v>160.4</v>
      </c>
      <c r="Y305">
        <f>AVERAGE(All_India_Index_Upto_April23__14[[#This Row],[Clothing]:[Personal care and effects]])</f>
        <v>163.20000000000002</v>
      </c>
      <c r="Z305">
        <v>162.5</v>
      </c>
      <c r="AA305" s="16" t="s">
        <v>32</v>
      </c>
      <c r="AB305">
        <v>160.30000000000001</v>
      </c>
      <c r="AC305" s="1">
        <f>AVERAGE(All_India_Index_Upto_April23__14[[#This Row],[Housing]:[Household goods and services]])</f>
        <v>160.30000000000001</v>
      </c>
      <c r="AD305">
        <v>170.4</v>
      </c>
      <c r="AE305">
        <v>160.69999999999999</v>
      </c>
      <c r="AF305">
        <f>AVERAGE(All_India_Index_Upto_April23__14[[#This Row],[Health]:[Recreation and amusement]])</f>
        <v>165.55</v>
      </c>
      <c r="AG305">
        <v>157.1</v>
      </c>
      <c r="AH305">
        <v>167.2</v>
      </c>
      <c r="AI305">
        <v>162.80000000000001</v>
      </c>
      <c r="AJ305">
        <v>163.19999999999999</v>
      </c>
    </row>
    <row r="306" spans="1:36" x14ac:dyDescent="0.25">
      <c r="A306" s="1" t="s">
        <v>33</v>
      </c>
      <c r="B306">
        <v>2021</v>
      </c>
      <c r="C306" s="1" t="s">
        <v>44</v>
      </c>
      <c r="D306" s="1">
        <f>VLOOKUP(All_India_Index_Upto_April23__14[[#This Row],[Month]],'Data cleaning'!$B$1:$C$13,2,FALSE)</f>
        <v>7</v>
      </c>
      <c r="E306" s="1" t="str">
        <f>All_India_Index_Upto_April23__14[[#This Row],[Year]]&amp;All_India_Index_Upto_April23__14[[#This Row],[month '#]]&amp;All_India_Index_Upto_April23__14[[#This Row],[Sector]]</f>
        <v>20217Urban</v>
      </c>
      <c r="F306">
        <v>149.1</v>
      </c>
      <c r="G306">
        <v>210.9</v>
      </c>
      <c r="H306">
        <v>185</v>
      </c>
      <c r="I306">
        <v>158.19999999999999</v>
      </c>
      <c r="J306">
        <v>170.6</v>
      </c>
      <c r="K306">
        <v>170.9</v>
      </c>
      <c r="L306">
        <v>186.4</v>
      </c>
      <c r="M306">
        <v>164.7</v>
      </c>
      <c r="N306">
        <v>115.7</v>
      </c>
      <c r="O306">
        <v>165.5</v>
      </c>
      <c r="P306">
        <v>153.4</v>
      </c>
      <c r="Q306">
        <v>173.5</v>
      </c>
      <c r="R306">
        <v>167.9</v>
      </c>
      <c r="S306">
        <f>AVERAGE(All_India_Index_Upto_April23__14[[#This Row],[Cereals and products]:[Food and beverages]])</f>
        <v>167.06153846153848</v>
      </c>
      <c r="T306">
        <v>195.5</v>
      </c>
      <c r="U306">
        <v>157.9</v>
      </c>
      <c r="V306">
        <v>141.9</v>
      </c>
      <c r="W306">
        <v>155.5</v>
      </c>
      <c r="X306">
        <v>159.6</v>
      </c>
      <c r="Y306">
        <f>AVERAGE(All_India_Index_Upto_April23__14[[#This Row],[Clothing]:[Personal care and effects]])</f>
        <v>153.72499999999999</v>
      </c>
      <c r="Z306">
        <v>157.69999999999999</v>
      </c>
      <c r="AA306" s="16" t="s">
        <v>144</v>
      </c>
      <c r="AB306">
        <v>150.69999999999999</v>
      </c>
      <c r="AC306" s="1">
        <f>AVERAGE(All_India_Index_Upto_April23__14[[#This Row],[Housing]:[Household goods and services]])</f>
        <v>150.69999999999999</v>
      </c>
      <c r="AD306">
        <v>161.5</v>
      </c>
      <c r="AE306">
        <v>151.19999999999999</v>
      </c>
      <c r="AF306">
        <f>AVERAGE(All_India_Index_Upto_April23__14[[#This Row],[Health]:[Recreation and amusement]])</f>
        <v>156.35</v>
      </c>
      <c r="AG306">
        <v>149.5</v>
      </c>
      <c r="AH306">
        <v>160.30000000000001</v>
      </c>
      <c r="AI306">
        <v>155</v>
      </c>
      <c r="AJ306">
        <v>161.80000000000001</v>
      </c>
    </row>
    <row r="307" spans="1:36" x14ac:dyDescent="0.25">
      <c r="A307" s="1" t="s">
        <v>35</v>
      </c>
      <c r="B307">
        <v>2021</v>
      </c>
      <c r="C307" s="1" t="s">
        <v>44</v>
      </c>
      <c r="D307" s="1">
        <f>VLOOKUP(All_India_Index_Upto_April23__14[[#This Row],[Month]],'Data cleaning'!$B$1:$C$13,2,FALSE)</f>
        <v>7</v>
      </c>
      <c r="E307" s="1" t="str">
        <f>All_India_Index_Upto_April23__14[[#This Row],[Year]]&amp;All_India_Index_Upto_April23__14[[#This Row],[month '#]]&amp;All_India_Index_Upto_April23__14[[#This Row],[Sector]]</f>
        <v>20217Rural+Urban</v>
      </c>
      <c r="F307">
        <v>146.4</v>
      </c>
      <c r="G307">
        <v>206.8</v>
      </c>
      <c r="H307">
        <v>182.2</v>
      </c>
      <c r="I307">
        <v>157.5</v>
      </c>
      <c r="J307">
        <v>182.1</v>
      </c>
      <c r="K307">
        <v>163.9</v>
      </c>
      <c r="L307">
        <v>164.2</v>
      </c>
      <c r="M307">
        <v>164</v>
      </c>
      <c r="N307">
        <v>114.5</v>
      </c>
      <c r="O307">
        <v>168.3</v>
      </c>
      <c r="P307">
        <v>160.9</v>
      </c>
      <c r="Q307">
        <v>172.2</v>
      </c>
      <c r="R307">
        <v>164</v>
      </c>
      <c r="S307">
        <f>AVERAGE(All_India_Index_Upto_April23__14[[#This Row],[Cereals and products]:[Food and beverages]])</f>
        <v>165.15384615384616</v>
      </c>
      <c r="T307">
        <v>191.2</v>
      </c>
      <c r="U307">
        <v>162.80000000000001</v>
      </c>
      <c r="V307">
        <v>153.1</v>
      </c>
      <c r="W307">
        <v>161.4</v>
      </c>
      <c r="X307">
        <v>160.1</v>
      </c>
      <c r="Y307">
        <f>AVERAGE(All_India_Index_Upto_April23__14[[#This Row],[Clothing]:[Personal care and effects]])</f>
        <v>159.35</v>
      </c>
      <c r="Z307">
        <v>160.69999999999999</v>
      </c>
      <c r="AA307" s="16" t="s">
        <v>144</v>
      </c>
      <c r="AB307">
        <v>155.80000000000001</v>
      </c>
      <c r="AC307" s="1">
        <f>AVERAGE(All_India_Index_Upto_April23__14[[#This Row],[Housing]:[Household goods and services]])</f>
        <v>155.80000000000001</v>
      </c>
      <c r="AD307">
        <v>167</v>
      </c>
      <c r="AE307">
        <v>155.30000000000001</v>
      </c>
      <c r="AF307">
        <f>AVERAGE(All_India_Index_Upto_April23__14[[#This Row],[Health]:[Recreation and amusement]])</f>
        <v>161.15</v>
      </c>
      <c r="AG307">
        <v>153.1</v>
      </c>
      <c r="AH307">
        <v>163.19999999999999</v>
      </c>
      <c r="AI307">
        <v>159</v>
      </c>
      <c r="AJ307">
        <v>162.5</v>
      </c>
    </row>
    <row r="308" spans="1:36" x14ac:dyDescent="0.25">
      <c r="A308" s="1" t="s">
        <v>30</v>
      </c>
      <c r="B308">
        <v>2021</v>
      </c>
      <c r="C308" s="1" t="s">
        <v>46</v>
      </c>
      <c r="D308" s="1">
        <f>VLOOKUP(All_India_Index_Upto_April23__14[[#This Row],[Month]],'Data cleaning'!$B$1:$C$13,2,FALSE)</f>
        <v>8</v>
      </c>
      <c r="E308" s="1" t="str">
        <f>All_India_Index_Upto_April23__14[[#This Row],[Year]]&amp;All_India_Index_Upto_April23__14[[#This Row],[month '#]]&amp;All_India_Index_Upto_April23__14[[#This Row],[Sector]]</f>
        <v>20218Rural</v>
      </c>
      <c r="F308">
        <v>144.9</v>
      </c>
      <c r="G308">
        <v>202.3</v>
      </c>
      <c r="H308">
        <v>176.5</v>
      </c>
      <c r="I308">
        <v>157.5</v>
      </c>
      <c r="J308">
        <v>190.9</v>
      </c>
      <c r="K308">
        <v>155.69999999999999</v>
      </c>
      <c r="L308">
        <v>153.9</v>
      </c>
      <c r="M308">
        <v>162.80000000000001</v>
      </c>
      <c r="N308">
        <v>115.2</v>
      </c>
      <c r="O308">
        <v>169.8</v>
      </c>
      <c r="P308">
        <v>167.6</v>
      </c>
      <c r="Q308">
        <v>171.9</v>
      </c>
      <c r="R308">
        <v>161.80000000000001</v>
      </c>
      <c r="S308">
        <f>AVERAGE(All_India_Index_Upto_April23__14[[#This Row],[Cereals and products]:[Food and beverages]])</f>
        <v>163.90769230769232</v>
      </c>
      <c r="T308">
        <v>190.2</v>
      </c>
      <c r="U308">
        <v>167</v>
      </c>
      <c r="V308">
        <v>162.6</v>
      </c>
      <c r="W308">
        <v>166.3</v>
      </c>
      <c r="X308">
        <v>160.30000000000001</v>
      </c>
      <c r="Y308">
        <f>AVERAGE(All_India_Index_Upto_April23__14[[#This Row],[Clothing]:[Personal care and effects]])</f>
        <v>164.05</v>
      </c>
      <c r="Z308">
        <v>163.1</v>
      </c>
      <c r="AA308" s="16" t="s">
        <v>32</v>
      </c>
      <c r="AB308">
        <v>160.9</v>
      </c>
      <c r="AC308" s="1">
        <f>AVERAGE(All_India_Index_Upto_April23__14[[#This Row],[Housing]:[Household goods and services]])</f>
        <v>160.9</v>
      </c>
      <c r="AD308">
        <v>171.1</v>
      </c>
      <c r="AE308">
        <v>161.1</v>
      </c>
      <c r="AF308">
        <f>AVERAGE(All_India_Index_Upto_April23__14[[#This Row],[Health]:[Recreation and amusement]])</f>
        <v>166.1</v>
      </c>
      <c r="AG308">
        <v>157.69999999999999</v>
      </c>
      <c r="AH308">
        <v>167.5</v>
      </c>
      <c r="AI308">
        <v>163.30000000000001</v>
      </c>
      <c r="AJ308">
        <v>163.6</v>
      </c>
    </row>
    <row r="309" spans="1:36" x14ac:dyDescent="0.25">
      <c r="A309" s="1" t="s">
        <v>33</v>
      </c>
      <c r="B309">
        <v>2021</v>
      </c>
      <c r="C309" s="1" t="s">
        <v>46</v>
      </c>
      <c r="D309" s="1">
        <f>VLOOKUP(All_India_Index_Upto_April23__14[[#This Row],[Month]],'Data cleaning'!$B$1:$C$13,2,FALSE)</f>
        <v>8</v>
      </c>
      <c r="E309" s="1" t="str">
        <f>All_India_Index_Upto_April23__14[[#This Row],[Year]]&amp;All_India_Index_Upto_April23__14[[#This Row],[month '#]]&amp;All_India_Index_Upto_April23__14[[#This Row],[Sector]]</f>
        <v>20218Urban</v>
      </c>
      <c r="F309">
        <v>149.30000000000001</v>
      </c>
      <c r="G309">
        <v>207.4</v>
      </c>
      <c r="H309">
        <v>174.1</v>
      </c>
      <c r="I309">
        <v>159.19999999999999</v>
      </c>
      <c r="J309">
        <v>175</v>
      </c>
      <c r="K309">
        <v>161.30000000000001</v>
      </c>
      <c r="L309">
        <v>183.3</v>
      </c>
      <c r="M309">
        <v>164.5</v>
      </c>
      <c r="N309">
        <v>120.4</v>
      </c>
      <c r="O309">
        <v>166.2</v>
      </c>
      <c r="P309">
        <v>154.80000000000001</v>
      </c>
      <c r="Q309">
        <v>175.1</v>
      </c>
      <c r="R309">
        <v>167.3</v>
      </c>
      <c r="S309">
        <f>AVERAGE(All_India_Index_Upto_April23__14[[#This Row],[Cereals and products]:[Food and beverages]])</f>
        <v>165.99230769230769</v>
      </c>
      <c r="T309">
        <v>196.5</v>
      </c>
      <c r="U309">
        <v>159.80000000000001</v>
      </c>
      <c r="V309">
        <v>143.6</v>
      </c>
      <c r="W309">
        <v>157.30000000000001</v>
      </c>
      <c r="X309">
        <v>159.6</v>
      </c>
      <c r="Y309">
        <f>AVERAGE(All_India_Index_Upto_April23__14[[#This Row],[Clothing]:[Personal care and effects]])</f>
        <v>155.07499999999999</v>
      </c>
      <c r="Z309">
        <v>160.69999999999999</v>
      </c>
      <c r="AA309" s="16" t="s">
        <v>145</v>
      </c>
      <c r="AB309">
        <v>153.19999999999999</v>
      </c>
      <c r="AC309" s="1">
        <f>AVERAGE(All_India_Index_Upto_April23__14[[#This Row],[Housing]:[Household goods and services]])</f>
        <v>153.19999999999999</v>
      </c>
      <c r="AD309">
        <v>162.80000000000001</v>
      </c>
      <c r="AE309">
        <v>153.69999999999999</v>
      </c>
      <c r="AF309">
        <f>AVERAGE(All_India_Index_Upto_April23__14[[#This Row],[Health]:[Recreation and amusement]])</f>
        <v>158.25</v>
      </c>
      <c r="AG309">
        <v>150.4</v>
      </c>
      <c r="AH309">
        <v>160.4</v>
      </c>
      <c r="AI309">
        <v>156</v>
      </c>
      <c r="AJ309">
        <v>162.30000000000001</v>
      </c>
    </row>
    <row r="310" spans="1:36" x14ac:dyDescent="0.25">
      <c r="A310" s="1" t="s">
        <v>35</v>
      </c>
      <c r="B310">
        <v>2021</v>
      </c>
      <c r="C310" s="1" t="s">
        <v>46</v>
      </c>
      <c r="D310" s="1">
        <f>VLOOKUP(All_India_Index_Upto_April23__14[[#This Row],[Month]],'Data cleaning'!$B$1:$C$13,2,FALSE)</f>
        <v>8</v>
      </c>
      <c r="E310" s="1" t="str">
        <f>All_India_Index_Upto_April23__14[[#This Row],[Year]]&amp;All_India_Index_Upto_April23__14[[#This Row],[month '#]]&amp;All_India_Index_Upto_April23__14[[#This Row],[Sector]]</f>
        <v>20218Rural+Urban</v>
      </c>
      <c r="F310">
        <v>146.6</v>
      </c>
      <c r="G310">
        <v>204</v>
      </c>
      <c r="H310">
        <v>172.8</v>
      </c>
      <c r="I310">
        <v>158.4</v>
      </c>
      <c r="J310">
        <v>188</v>
      </c>
      <c r="K310">
        <v>156.80000000000001</v>
      </c>
      <c r="L310">
        <v>162.19999999999999</v>
      </c>
      <c r="M310">
        <v>164.1</v>
      </c>
      <c r="N310">
        <v>119.7</v>
      </c>
      <c r="O310">
        <v>168.8</v>
      </c>
      <c r="P310">
        <v>162.69999999999999</v>
      </c>
      <c r="Q310">
        <v>173.9</v>
      </c>
      <c r="R310">
        <v>164</v>
      </c>
      <c r="S310">
        <f>AVERAGE(All_India_Index_Upto_April23__14[[#This Row],[Cereals and products]:[Food and beverages]])</f>
        <v>164.76923076923077</v>
      </c>
      <c r="T310">
        <v>192.1</v>
      </c>
      <c r="U310">
        <v>164.5</v>
      </c>
      <c r="V310">
        <v>155.30000000000001</v>
      </c>
      <c r="W310">
        <v>163.19999999999999</v>
      </c>
      <c r="X310">
        <v>160</v>
      </c>
      <c r="Y310">
        <f>AVERAGE(All_India_Index_Upto_April23__14[[#This Row],[Clothing]:[Personal care and effects]])</f>
        <v>160.75</v>
      </c>
      <c r="Z310">
        <v>162.6</v>
      </c>
      <c r="AA310" s="16" t="s">
        <v>145</v>
      </c>
      <c r="AB310">
        <v>157.5</v>
      </c>
      <c r="AC310" s="1">
        <f>AVERAGE(All_India_Index_Upto_April23__14[[#This Row],[Housing]:[Household goods and services]])</f>
        <v>157.5</v>
      </c>
      <c r="AD310">
        <v>168.4</v>
      </c>
      <c r="AE310">
        <v>157.6</v>
      </c>
      <c r="AF310">
        <f>AVERAGE(All_India_Index_Upto_April23__14[[#This Row],[Health]:[Recreation and amusement]])</f>
        <v>163</v>
      </c>
      <c r="AG310">
        <v>154</v>
      </c>
      <c r="AH310">
        <v>163.80000000000001</v>
      </c>
      <c r="AI310">
        <v>160</v>
      </c>
      <c r="AJ310">
        <v>163.19999999999999</v>
      </c>
    </row>
    <row r="311" spans="1:36" x14ac:dyDescent="0.25">
      <c r="A311" s="1" t="s">
        <v>30</v>
      </c>
      <c r="B311">
        <v>2021</v>
      </c>
      <c r="C311" s="1" t="s">
        <v>48</v>
      </c>
      <c r="D311" s="1">
        <f>VLOOKUP(All_India_Index_Upto_April23__14[[#This Row],[Month]],'Data cleaning'!$B$1:$C$13,2,FALSE)</f>
        <v>9</v>
      </c>
      <c r="E311" s="1" t="str">
        <f>All_India_Index_Upto_April23__14[[#This Row],[Year]]&amp;All_India_Index_Upto_April23__14[[#This Row],[month '#]]&amp;All_India_Index_Upto_April23__14[[#This Row],[Sector]]</f>
        <v>20219Rural</v>
      </c>
      <c r="F311">
        <v>145.4</v>
      </c>
      <c r="G311">
        <v>202.1</v>
      </c>
      <c r="H311">
        <v>172</v>
      </c>
      <c r="I311">
        <v>158</v>
      </c>
      <c r="J311">
        <v>195.5</v>
      </c>
      <c r="K311">
        <v>152.69999999999999</v>
      </c>
      <c r="L311">
        <v>151.4</v>
      </c>
      <c r="M311">
        <v>163.9</v>
      </c>
      <c r="N311">
        <v>119.3</v>
      </c>
      <c r="O311">
        <v>170.1</v>
      </c>
      <c r="P311">
        <v>168.3</v>
      </c>
      <c r="Q311">
        <v>172.8</v>
      </c>
      <c r="R311">
        <v>162.1</v>
      </c>
      <c r="S311">
        <f>AVERAGE(All_India_Index_Upto_April23__14[[#This Row],[Cereals and products]:[Food and beverages]])</f>
        <v>164.12307692307692</v>
      </c>
      <c r="T311">
        <v>190.5</v>
      </c>
      <c r="U311">
        <v>167.7</v>
      </c>
      <c r="V311">
        <v>163.6</v>
      </c>
      <c r="W311">
        <v>167.1</v>
      </c>
      <c r="X311">
        <v>160.19999999999999</v>
      </c>
      <c r="Y311">
        <f>AVERAGE(All_India_Index_Upto_April23__14[[#This Row],[Clothing]:[Personal care and effects]])</f>
        <v>164.64999999999998</v>
      </c>
      <c r="Z311">
        <v>163.69999999999999</v>
      </c>
      <c r="AA311" s="16" t="s">
        <v>32</v>
      </c>
      <c r="AB311">
        <v>161.30000000000001</v>
      </c>
      <c r="AC311" s="1">
        <f>AVERAGE(All_India_Index_Upto_April23__14[[#This Row],[Housing]:[Household goods and services]])</f>
        <v>161.30000000000001</v>
      </c>
      <c r="AD311">
        <v>171.9</v>
      </c>
      <c r="AE311">
        <v>162.69999999999999</v>
      </c>
      <c r="AF311">
        <f>AVERAGE(All_India_Index_Upto_April23__14[[#This Row],[Health]:[Recreation and amusement]])</f>
        <v>167.3</v>
      </c>
      <c r="AG311">
        <v>157.80000000000001</v>
      </c>
      <c r="AH311">
        <v>168.5</v>
      </c>
      <c r="AI311">
        <v>163.80000000000001</v>
      </c>
      <c r="AJ311">
        <v>164</v>
      </c>
    </row>
    <row r="312" spans="1:36" x14ac:dyDescent="0.25">
      <c r="A312" s="1" t="s">
        <v>33</v>
      </c>
      <c r="B312">
        <v>2021</v>
      </c>
      <c r="C312" s="1" t="s">
        <v>48</v>
      </c>
      <c r="D312" s="1">
        <f>VLOOKUP(All_India_Index_Upto_April23__14[[#This Row],[Month]],'Data cleaning'!$B$1:$C$13,2,FALSE)</f>
        <v>9</v>
      </c>
      <c r="E312" s="1" t="str">
        <f>All_India_Index_Upto_April23__14[[#This Row],[Year]]&amp;All_India_Index_Upto_April23__14[[#This Row],[month '#]]&amp;All_India_Index_Upto_April23__14[[#This Row],[Sector]]</f>
        <v>20219Urban</v>
      </c>
      <c r="F312">
        <v>149.30000000000001</v>
      </c>
      <c r="G312">
        <v>207.4</v>
      </c>
      <c r="H312">
        <v>174.1</v>
      </c>
      <c r="I312">
        <v>159.1</v>
      </c>
      <c r="J312">
        <v>175</v>
      </c>
      <c r="K312">
        <v>161.19999999999999</v>
      </c>
      <c r="L312">
        <v>183.5</v>
      </c>
      <c r="M312">
        <v>164.5</v>
      </c>
      <c r="N312">
        <v>120.4</v>
      </c>
      <c r="O312">
        <v>166.2</v>
      </c>
      <c r="P312">
        <v>154.80000000000001</v>
      </c>
      <c r="Q312">
        <v>175.1</v>
      </c>
      <c r="R312">
        <v>167.3</v>
      </c>
      <c r="S312">
        <f>AVERAGE(All_India_Index_Upto_April23__14[[#This Row],[Cereals and products]:[Food and beverages]])</f>
        <v>165.99230769230769</v>
      </c>
      <c r="T312">
        <v>196.5</v>
      </c>
      <c r="U312">
        <v>159.80000000000001</v>
      </c>
      <c r="V312">
        <v>143.6</v>
      </c>
      <c r="W312">
        <v>157.4</v>
      </c>
      <c r="X312">
        <v>159.6</v>
      </c>
      <c r="Y312">
        <f>AVERAGE(All_India_Index_Upto_April23__14[[#This Row],[Clothing]:[Personal care and effects]])</f>
        <v>155.1</v>
      </c>
      <c r="Z312">
        <v>160.80000000000001</v>
      </c>
      <c r="AA312" s="16" t="s">
        <v>145</v>
      </c>
      <c r="AB312">
        <v>153.30000000000001</v>
      </c>
      <c r="AC312" s="1">
        <f>AVERAGE(All_India_Index_Upto_April23__14[[#This Row],[Housing]:[Household goods and services]])</f>
        <v>153.30000000000001</v>
      </c>
      <c r="AD312">
        <v>162.80000000000001</v>
      </c>
      <c r="AE312">
        <v>153.9</v>
      </c>
      <c r="AF312">
        <f>AVERAGE(All_India_Index_Upto_April23__14[[#This Row],[Health]:[Recreation and amusement]])</f>
        <v>158.35000000000002</v>
      </c>
      <c r="AG312">
        <v>150.5</v>
      </c>
      <c r="AH312">
        <v>160.30000000000001</v>
      </c>
      <c r="AI312">
        <v>156</v>
      </c>
      <c r="AJ312">
        <v>162.30000000000001</v>
      </c>
    </row>
    <row r="313" spans="1:36" x14ac:dyDescent="0.25">
      <c r="A313" s="1" t="s">
        <v>35</v>
      </c>
      <c r="B313">
        <v>2021</v>
      </c>
      <c r="C313" s="1" t="s">
        <v>48</v>
      </c>
      <c r="D313" s="1">
        <f>VLOOKUP(All_India_Index_Upto_April23__14[[#This Row],[Month]],'Data cleaning'!$B$1:$C$13,2,FALSE)</f>
        <v>9</v>
      </c>
      <c r="E313" s="1" t="str">
        <f>All_India_Index_Upto_April23__14[[#This Row],[Year]]&amp;All_India_Index_Upto_April23__14[[#This Row],[month '#]]&amp;All_India_Index_Upto_April23__14[[#This Row],[Sector]]</f>
        <v>20219Rural+Urban</v>
      </c>
      <c r="F313">
        <v>146.6</v>
      </c>
      <c r="G313">
        <v>204</v>
      </c>
      <c r="H313">
        <v>172.8</v>
      </c>
      <c r="I313">
        <v>158.4</v>
      </c>
      <c r="J313">
        <v>188</v>
      </c>
      <c r="K313">
        <v>156.69999999999999</v>
      </c>
      <c r="L313">
        <v>162.30000000000001</v>
      </c>
      <c r="M313">
        <v>164.1</v>
      </c>
      <c r="N313">
        <v>119.7</v>
      </c>
      <c r="O313">
        <v>168.8</v>
      </c>
      <c r="P313">
        <v>162.69999999999999</v>
      </c>
      <c r="Q313">
        <v>173.9</v>
      </c>
      <c r="R313">
        <v>164</v>
      </c>
      <c r="S313">
        <f>AVERAGE(All_India_Index_Upto_April23__14[[#This Row],[Cereals and products]:[Food and beverages]])</f>
        <v>164.76923076923077</v>
      </c>
      <c r="T313">
        <v>192.1</v>
      </c>
      <c r="U313">
        <v>164.6</v>
      </c>
      <c r="V313">
        <v>155.30000000000001</v>
      </c>
      <c r="W313">
        <v>163.30000000000001</v>
      </c>
      <c r="X313">
        <v>160</v>
      </c>
      <c r="Y313">
        <f>AVERAGE(All_India_Index_Upto_April23__14[[#This Row],[Clothing]:[Personal care and effects]])</f>
        <v>160.80000000000001</v>
      </c>
      <c r="Z313">
        <v>162.6</v>
      </c>
      <c r="AA313" s="16" t="s">
        <v>145</v>
      </c>
      <c r="AB313">
        <v>157.5</v>
      </c>
      <c r="AC313" s="1">
        <f>AVERAGE(All_India_Index_Upto_April23__14[[#This Row],[Housing]:[Household goods and services]])</f>
        <v>157.5</v>
      </c>
      <c r="AD313">
        <v>168.4</v>
      </c>
      <c r="AE313">
        <v>157.69999999999999</v>
      </c>
      <c r="AF313">
        <f>AVERAGE(All_India_Index_Upto_April23__14[[#This Row],[Health]:[Recreation and amusement]])</f>
        <v>163.05000000000001</v>
      </c>
      <c r="AG313">
        <v>154</v>
      </c>
      <c r="AH313">
        <v>163.69999999999999</v>
      </c>
      <c r="AI313">
        <v>160</v>
      </c>
      <c r="AJ313">
        <v>163.19999999999999</v>
      </c>
    </row>
    <row r="314" spans="1:36" x14ac:dyDescent="0.25">
      <c r="A314" s="1" t="s">
        <v>30</v>
      </c>
      <c r="B314">
        <v>2021</v>
      </c>
      <c r="C314" s="1" t="s">
        <v>50</v>
      </c>
      <c r="D314" s="1">
        <f>VLOOKUP(All_India_Index_Upto_April23__14[[#This Row],[Month]],'Data cleaning'!$B$1:$C$13,2,FALSE)</f>
        <v>10</v>
      </c>
      <c r="E314" s="1" t="str">
        <f>All_India_Index_Upto_April23__14[[#This Row],[Year]]&amp;All_India_Index_Upto_April23__14[[#This Row],[month '#]]&amp;All_India_Index_Upto_April23__14[[#This Row],[Sector]]</f>
        <v>202110Rural</v>
      </c>
      <c r="F314">
        <v>146.1</v>
      </c>
      <c r="G314">
        <v>202.5</v>
      </c>
      <c r="H314">
        <v>170.1</v>
      </c>
      <c r="I314">
        <v>158.4</v>
      </c>
      <c r="J314">
        <v>198.8</v>
      </c>
      <c r="K314">
        <v>152.6</v>
      </c>
      <c r="L314">
        <v>170.4</v>
      </c>
      <c r="M314">
        <v>165.2</v>
      </c>
      <c r="N314">
        <v>121.6</v>
      </c>
      <c r="O314">
        <v>170.6</v>
      </c>
      <c r="P314">
        <v>168.8</v>
      </c>
      <c r="Q314">
        <v>173.6</v>
      </c>
      <c r="R314">
        <v>165.5</v>
      </c>
      <c r="S314">
        <f>AVERAGE(All_India_Index_Upto_April23__14[[#This Row],[Cereals and products]:[Food and beverages]])</f>
        <v>166.47692307692307</v>
      </c>
      <c r="T314">
        <v>191.2</v>
      </c>
      <c r="U314">
        <v>168.9</v>
      </c>
      <c r="V314">
        <v>164.8</v>
      </c>
      <c r="W314">
        <v>168.3</v>
      </c>
      <c r="X314">
        <v>161.1</v>
      </c>
      <c r="Y314">
        <f>AVERAGE(All_India_Index_Upto_April23__14[[#This Row],[Clothing]:[Personal care and effects]])</f>
        <v>165.77500000000001</v>
      </c>
      <c r="Z314">
        <v>165.5</v>
      </c>
      <c r="AA314" s="16" t="s">
        <v>32</v>
      </c>
      <c r="AB314">
        <v>162</v>
      </c>
      <c r="AC314" s="1">
        <f>AVERAGE(All_India_Index_Upto_April23__14[[#This Row],[Housing]:[Household goods and services]])</f>
        <v>162</v>
      </c>
      <c r="AD314">
        <v>172.5</v>
      </c>
      <c r="AE314">
        <v>163.19999999999999</v>
      </c>
      <c r="AF314">
        <f>AVERAGE(All_India_Index_Upto_April23__14[[#This Row],[Health]:[Recreation and amusement]])</f>
        <v>167.85</v>
      </c>
      <c r="AG314">
        <v>159.5</v>
      </c>
      <c r="AH314">
        <v>169</v>
      </c>
      <c r="AI314">
        <v>164.7</v>
      </c>
      <c r="AJ314">
        <v>166.3</v>
      </c>
    </row>
    <row r="315" spans="1:36" x14ac:dyDescent="0.25">
      <c r="A315" s="1" t="s">
        <v>33</v>
      </c>
      <c r="B315">
        <v>2021</v>
      </c>
      <c r="C315" s="1" t="s">
        <v>50</v>
      </c>
      <c r="D315" s="1">
        <f>VLOOKUP(All_India_Index_Upto_April23__14[[#This Row],[Month]],'Data cleaning'!$B$1:$C$13,2,FALSE)</f>
        <v>10</v>
      </c>
      <c r="E315" s="1" t="str">
        <f>All_India_Index_Upto_April23__14[[#This Row],[Year]]&amp;All_India_Index_Upto_April23__14[[#This Row],[month '#]]&amp;All_India_Index_Upto_April23__14[[#This Row],[Sector]]</f>
        <v>202110Urban</v>
      </c>
      <c r="F315">
        <v>150.1</v>
      </c>
      <c r="G315">
        <v>208.4</v>
      </c>
      <c r="H315">
        <v>173</v>
      </c>
      <c r="I315">
        <v>159.19999999999999</v>
      </c>
      <c r="J315">
        <v>176.6</v>
      </c>
      <c r="K315">
        <v>159.30000000000001</v>
      </c>
      <c r="L315">
        <v>214.4</v>
      </c>
      <c r="M315">
        <v>165.3</v>
      </c>
      <c r="N315">
        <v>122.5</v>
      </c>
      <c r="O315">
        <v>166.8</v>
      </c>
      <c r="P315">
        <v>155.4</v>
      </c>
      <c r="Q315">
        <v>175.9</v>
      </c>
      <c r="R315">
        <v>171.5</v>
      </c>
      <c r="S315">
        <f>AVERAGE(All_India_Index_Upto_April23__14[[#This Row],[Cereals and products]:[Food and beverages]])</f>
        <v>169.10769230769236</v>
      </c>
      <c r="T315">
        <v>197</v>
      </c>
      <c r="U315">
        <v>160.80000000000001</v>
      </c>
      <c r="V315">
        <v>144.4</v>
      </c>
      <c r="W315">
        <v>158.30000000000001</v>
      </c>
      <c r="X315">
        <v>160.30000000000001</v>
      </c>
      <c r="Y315">
        <f>AVERAGE(All_India_Index_Upto_April23__14[[#This Row],[Clothing]:[Personal care and effects]])</f>
        <v>155.95000000000002</v>
      </c>
      <c r="Z315">
        <v>162.19999999999999</v>
      </c>
      <c r="AA315" s="16" t="s">
        <v>146</v>
      </c>
      <c r="AB315">
        <v>154.30000000000001</v>
      </c>
      <c r="AC315" s="1">
        <f>AVERAGE(All_India_Index_Upto_April23__14[[#This Row],[Housing]:[Household goods and services]])</f>
        <v>154.30000000000001</v>
      </c>
      <c r="AD315">
        <v>163.5</v>
      </c>
      <c r="AE315">
        <v>155.1</v>
      </c>
      <c r="AF315">
        <f>AVERAGE(All_India_Index_Upto_April23__14[[#This Row],[Health]:[Recreation and amusement]])</f>
        <v>159.30000000000001</v>
      </c>
      <c r="AG315">
        <v>152.19999999999999</v>
      </c>
      <c r="AH315">
        <v>160.30000000000001</v>
      </c>
      <c r="AI315">
        <v>157</v>
      </c>
      <c r="AJ315">
        <v>164.6</v>
      </c>
    </row>
    <row r="316" spans="1:36" x14ac:dyDescent="0.25">
      <c r="A316" s="1" t="s">
        <v>35</v>
      </c>
      <c r="B316">
        <v>2021</v>
      </c>
      <c r="C316" s="1" t="s">
        <v>50</v>
      </c>
      <c r="D316" s="1">
        <f>VLOOKUP(All_India_Index_Upto_April23__14[[#This Row],[Month]],'Data cleaning'!$B$1:$C$13,2,FALSE)</f>
        <v>10</v>
      </c>
      <c r="E316" s="1" t="str">
        <f>All_India_Index_Upto_April23__14[[#This Row],[Year]]&amp;All_India_Index_Upto_April23__14[[#This Row],[month '#]]&amp;All_India_Index_Upto_April23__14[[#This Row],[Sector]]</f>
        <v>202110Rural+Urban</v>
      </c>
      <c r="F316">
        <v>147.4</v>
      </c>
      <c r="G316">
        <v>204.6</v>
      </c>
      <c r="H316">
        <v>171.2</v>
      </c>
      <c r="I316">
        <v>158.69999999999999</v>
      </c>
      <c r="J316">
        <v>190.6</v>
      </c>
      <c r="K316">
        <v>155.69999999999999</v>
      </c>
      <c r="L316">
        <v>185.3</v>
      </c>
      <c r="M316">
        <v>165.2</v>
      </c>
      <c r="N316">
        <v>121.9</v>
      </c>
      <c r="O316">
        <v>169.3</v>
      </c>
      <c r="P316">
        <v>163.19999999999999</v>
      </c>
      <c r="Q316">
        <v>174.7</v>
      </c>
      <c r="R316">
        <v>167.7</v>
      </c>
      <c r="S316">
        <f>AVERAGE(All_India_Index_Upto_April23__14[[#This Row],[Cereals and products]:[Food and beverages]])</f>
        <v>167.34615384615384</v>
      </c>
      <c r="T316">
        <v>192.7</v>
      </c>
      <c r="U316">
        <v>165.7</v>
      </c>
      <c r="V316">
        <v>156.30000000000001</v>
      </c>
      <c r="W316">
        <v>164.3</v>
      </c>
      <c r="X316">
        <v>160.80000000000001</v>
      </c>
      <c r="Y316">
        <f>AVERAGE(All_India_Index_Upto_April23__14[[#This Row],[Clothing]:[Personal care and effects]])</f>
        <v>161.77500000000001</v>
      </c>
      <c r="Z316">
        <v>164.2</v>
      </c>
      <c r="AA316" s="16" t="s">
        <v>146</v>
      </c>
      <c r="AB316">
        <v>158.4</v>
      </c>
      <c r="AC316" s="1">
        <f>AVERAGE(All_India_Index_Upto_April23__14[[#This Row],[Housing]:[Household goods and services]])</f>
        <v>158.4</v>
      </c>
      <c r="AD316">
        <v>169.1</v>
      </c>
      <c r="AE316">
        <v>158.6</v>
      </c>
      <c r="AF316">
        <f>AVERAGE(All_India_Index_Upto_April23__14[[#This Row],[Health]:[Recreation and amusement]])</f>
        <v>163.85</v>
      </c>
      <c r="AG316">
        <v>155.69999999999999</v>
      </c>
      <c r="AH316">
        <v>163.9</v>
      </c>
      <c r="AI316">
        <v>161</v>
      </c>
      <c r="AJ316">
        <v>165.5</v>
      </c>
    </row>
    <row r="317" spans="1:36" x14ac:dyDescent="0.25">
      <c r="A317" s="1" t="s">
        <v>30</v>
      </c>
      <c r="B317">
        <v>2021</v>
      </c>
      <c r="C317" s="1" t="s">
        <v>53</v>
      </c>
      <c r="D317" s="1">
        <f>VLOOKUP(All_India_Index_Upto_April23__14[[#This Row],[Month]],'Data cleaning'!$B$1:$C$13,2,FALSE)</f>
        <v>11</v>
      </c>
      <c r="E317" s="1" t="str">
        <f>All_India_Index_Upto_April23__14[[#This Row],[Year]]&amp;All_India_Index_Upto_April23__14[[#This Row],[month '#]]&amp;All_India_Index_Upto_April23__14[[#This Row],[Sector]]</f>
        <v>202111Rural</v>
      </c>
      <c r="F317">
        <v>146.9</v>
      </c>
      <c r="G317">
        <v>199.8</v>
      </c>
      <c r="H317">
        <v>171.5</v>
      </c>
      <c r="I317">
        <v>159.1</v>
      </c>
      <c r="J317">
        <v>198.4</v>
      </c>
      <c r="K317">
        <v>153.19999999999999</v>
      </c>
      <c r="L317">
        <v>183.9</v>
      </c>
      <c r="M317">
        <v>165.4</v>
      </c>
      <c r="N317">
        <v>122.1</v>
      </c>
      <c r="O317">
        <v>170.8</v>
      </c>
      <c r="P317">
        <v>169.1</v>
      </c>
      <c r="Q317">
        <v>174.3</v>
      </c>
      <c r="R317">
        <v>167.5</v>
      </c>
      <c r="S317">
        <f>AVERAGE(All_India_Index_Upto_April23__14[[#This Row],[Cereals and products]:[Food and beverages]])</f>
        <v>167.84615384615384</v>
      </c>
      <c r="T317">
        <v>191.4</v>
      </c>
      <c r="U317">
        <v>170.4</v>
      </c>
      <c r="V317">
        <v>166</v>
      </c>
      <c r="W317">
        <v>169.8</v>
      </c>
      <c r="X317">
        <v>162.4</v>
      </c>
      <c r="Y317">
        <f>AVERAGE(All_India_Index_Upto_April23__14[[#This Row],[Clothing]:[Personal care and effects]])</f>
        <v>167.15</v>
      </c>
      <c r="Z317">
        <v>165.3</v>
      </c>
      <c r="AA317" s="16" t="s">
        <v>32</v>
      </c>
      <c r="AB317">
        <v>162.9</v>
      </c>
      <c r="AC317" s="1">
        <f>AVERAGE(All_India_Index_Upto_April23__14[[#This Row],[Housing]:[Household goods and services]])</f>
        <v>162.9</v>
      </c>
      <c r="AD317">
        <v>173.4</v>
      </c>
      <c r="AE317">
        <v>163.80000000000001</v>
      </c>
      <c r="AF317">
        <f>AVERAGE(All_India_Index_Upto_April23__14[[#This Row],[Health]:[Recreation and amusement]])</f>
        <v>168.60000000000002</v>
      </c>
      <c r="AG317">
        <v>158.9</v>
      </c>
      <c r="AH317">
        <v>169.3</v>
      </c>
      <c r="AI317">
        <v>165.2</v>
      </c>
      <c r="AJ317">
        <v>167.6</v>
      </c>
    </row>
    <row r="318" spans="1:36" x14ac:dyDescent="0.25">
      <c r="A318" s="1" t="s">
        <v>33</v>
      </c>
      <c r="B318">
        <v>2021</v>
      </c>
      <c r="C318" s="1" t="s">
        <v>53</v>
      </c>
      <c r="D318" s="1">
        <f>VLOOKUP(All_India_Index_Upto_April23__14[[#This Row],[Month]],'Data cleaning'!$B$1:$C$13,2,FALSE)</f>
        <v>11</v>
      </c>
      <c r="E318" s="1" t="str">
        <f>All_India_Index_Upto_April23__14[[#This Row],[Year]]&amp;All_India_Index_Upto_April23__14[[#This Row],[month '#]]&amp;All_India_Index_Upto_April23__14[[#This Row],[Sector]]</f>
        <v>202111Urban</v>
      </c>
      <c r="F318">
        <v>151</v>
      </c>
      <c r="G318">
        <v>204.9</v>
      </c>
      <c r="H318">
        <v>175.4</v>
      </c>
      <c r="I318">
        <v>159.6</v>
      </c>
      <c r="J318">
        <v>175.8</v>
      </c>
      <c r="K318">
        <v>160.30000000000001</v>
      </c>
      <c r="L318">
        <v>229.1</v>
      </c>
      <c r="M318">
        <v>165.1</v>
      </c>
      <c r="N318">
        <v>123.1</v>
      </c>
      <c r="O318">
        <v>167.2</v>
      </c>
      <c r="P318">
        <v>156.1</v>
      </c>
      <c r="Q318">
        <v>176.8</v>
      </c>
      <c r="R318">
        <v>173.5</v>
      </c>
      <c r="S318">
        <f>AVERAGE(All_India_Index_Upto_April23__14[[#This Row],[Cereals and products]:[Food and beverages]])</f>
        <v>170.60769230769228</v>
      </c>
      <c r="T318">
        <v>197</v>
      </c>
      <c r="U318">
        <v>162.30000000000001</v>
      </c>
      <c r="V318">
        <v>145.30000000000001</v>
      </c>
      <c r="W318">
        <v>159.69999999999999</v>
      </c>
      <c r="X318">
        <v>161.80000000000001</v>
      </c>
      <c r="Y318">
        <f>AVERAGE(All_India_Index_Upto_April23__14[[#This Row],[Clothing]:[Personal care and effects]])</f>
        <v>157.27500000000001</v>
      </c>
      <c r="Z318">
        <v>161.6</v>
      </c>
      <c r="AA318" s="16" t="s">
        <v>147</v>
      </c>
      <c r="AB318">
        <v>155.19999999999999</v>
      </c>
      <c r="AC318" s="1">
        <f>AVERAGE(All_India_Index_Upto_April23__14[[#This Row],[Housing]:[Household goods and services]])</f>
        <v>155.19999999999999</v>
      </c>
      <c r="AD318">
        <v>164.2</v>
      </c>
      <c r="AE318">
        <v>156.69999999999999</v>
      </c>
      <c r="AF318">
        <f>AVERAGE(All_India_Index_Upto_April23__14[[#This Row],[Health]:[Recreation and amusement]])</f>
        <v>160.44999999999999</v>
      </c>
      <c r="AG318">
        <v>151.19999999999999</v>
      </c>
      <c r="AH318">
        <v>160.80000000000001</v>
      </c>
      <c r="AI318">
        <v>157.30000000000001</v>
      </c>
      <c r="AJ318">
        <v>165.6</v>
      </c>
    </row>
    <row r="319" spans="1:36" x14ac:dyDescent="0.25">
      <c r="A319" s="1" t="s">
        <v>35</v>
      </c>
      <c r="B319">
        <v>2021</v>
      </c>
      <c r="C319" s="1" t="s">
        <v>53</v>
      </c>
      <c r="D319" s="1">
        <f>VLOOKUP(All_India_Index_Upto_April23__14[[#This Row],[Month]],'Data cleaning'!$B$1:$C$13,2,FALSE)</f>
        <v>11</v>
      </c>
      <c r="E319" s="1" t="str">
        <f>All_India_Index_Upto_April23__14[[#This Row],[Year]]&amp;All_India_Index_Upto_April23__14[[#This Row],[month '#]]&amp;All_India_Index_Upto_April23__14[[#This Row],[Sector]]</f>
        <v>202111Rural+Urban</v>
      </c>
      <c r="F319">
        <v>148.19999999999999</v>
      </c>
      <c r="G319">
        <v>201.6</v>
      </c>
      <c r="H319">
        <v>173</v>
      </c>
      <c r="I319">
        <v>159.30000000000001</v>
      </c>
      <c r="J319">
        <v>190.1</v>
      </c>
      <c r="K319">
        <v>156.5</v>
      </c>
      <c r="L319">
        <v>199.2</v>
      </c>
      <c r="M319">
        <v>165.3</v>
      </c>
      <c r="N319">
        <v>122.4</v>
      </c>
      <c r="O319">
        <v>169.6</v>
      </c>
      <c r="P319">
        <v>163.69999999999999</v>
      </c>
      <c r="Q319">
        <v>175.5</v>
      </c>
      <c r="R319">
        <v>169.7</v>
      </c>
      <c r="S319">
        <f>AVERAGE(All_India_Index_Upto_April23__14[[#This Row],[Cereals and products]:[Food and beverages]])</f>
        <v>168.77692307692308</v>
      </c>
      <c r="T319">
        <v>192.9</v>
      </c>
      <c r="U319">
        <v>167.2</v>
      </c>
      <c r="V319">
        <v>157.4</v>
      </c>
      <c r="W319">
        <v>165.8</v>
      </c>
      <c r="X319">
        <v>162.19999999999999</v>
      </c>
      <c r="Y319">
        <f>AVERAGE(All_India_Index_Upto_April23__14[[#This Row],[Clothing]:[Personal care and effects]])</f>
        <v>163.15</v>
      </c>
      <c r="Z319">
        <v>163.9</v>
      </c>
      <c r="AA319" s="16" t="s">
        <v>147</v>
      </c>
      <c r="AB319">
        <v>159.30000000000001</v>
      </c>
      <c r="AC319" s="1">
        <f>AVERAGE(All_India_Index_Upto_April23__14[[#This Row],[Housing]:[Household goods and services]])</f>
        <v>159.30000000000001</v>
      </c>
      <c r="AD319">
        <v>169.9</v>
      </c>
      <c r="AE319">
        <v>159.80000000000001</v>
      </c>
      <c r="AF319">
        <f>AVERAGE(All_India_Index_Upto_April23__14[[#This Row],[Health]:[Recreation and amusement]])</f>
        <v>164.85000000000002</v>
      </c>
      <c r="AG319">
        <v>154.80000000000001</v>
      </c>
      <c r="AH319">
        <v>164.3</v>
      </c>
      <c r="AI319">
        <v>161.4</v>
      </c>
      <c r="AJ319">
        <v>166.7</v>
      </c>
    </row>
    <row r="320" spans="1:36" x14ac:dyDescent="0.25">
      <c r="A320" s="1" t="s">
        <v>30</v>
      </c>
      <c r="B320">
        <v>2021</v>
      </c>
      <c r="C320" s="1" t="s">
        <v>55</v>
      </c>
      <c r="D320" s="1">
        <f>VLOOKUP(All_India_Index_Upto_April23__14[[#This Row],[Month]],'Data cleaning'!$B$1:$C$13,2,FALSE)</f>
        <v>12</v>
      </c>
      <c r="E320" s="1" t="str">
        <f>All_India_Index_Upto_April23__14[[#This Row],[Year]]&amp;All_India_Index_Upto_April23__14[[#This Row],[month '#]]&amp;All_India_Index_Upto_April23__14[[#This Row],[Sector]]</f>
        <v>202112Rural</v>
      </c>
      <c r="F320">
        <v>147.4</v>
      </c>
      <c r="G320">
        <v>197</v>
      </c>
      <c r="H320">
        <v>176.5</v>
      </c>
      <c r="I320">
        <v>159.80000000000001</v>
      </c>
      <c r="J320">
        <v>195.8</v>
      </c>
      <c r="K320">
        <v>152</v>
      </c>
      <c r="L320">
        <v>172.3</v>
      </c>
      <c r="M320">
        <v>164.5</v>
      </c>
      <c r="N320">
        <v>120.6</v>
      </c>
      <c r="O320">
        <v>171.7</v>
      </c>
      <c r="P320">
        <v>169.7</v>
      </c>
      <c r="Q320">
        <v>175.1</v>
      </c>
      <c r="R320">
        <v>165.8</v>
      </c>
      <c r="S320">
        <f>AVERAGE(All_India_Index_Upto_April23__14[[#This Row],[Cereals and products]:[Food and beverages]])</f>
        <v>166.78461538461536</v>
      </c>
      <c r="T320">
        <v>190.8</v>
      </c>
      <c r="U320">
        <v>171.8</v>
      </c>
      <c r="V320">
        <v>167.3</v>
      </c>
      <c r="W320">
        <v>171.2</v>
      </c>
      <c r="X320">
        <v>162.80000000000001</v>
      </c>
      <c r="Y320">
        <f>AVERAGE(All_India_Index_Upto_April23__14[[#This Row],[Clothing]:[Personal care and effects]])</f>
        <v>168.27500000000001</v>
      </c>
      <c r="Z320">
        <v>165.6</v>
      </c>
      <c r="AA320" s="16" t="s">
        <v>32</v>
      </c>
      <c r="AB320">
        <v>163.9</v>
      </c>
      <c r="AC320" s="1">
        <f>AVERAGE(All_India_Index_Upto_April23__14[[#This Row],[Housing]:[Household goods and services]])</f>
        <v>163.9</v>
      </c>
      <c r="AD320">
        <v>174</v>
      </c>
      <c r="AE320">
        <v>164.5</v>
      </c>
      <c r="AF320">
        <f>AVERAGE(All_India_Index_Upto_April23__14[[#This Row],[Health]:[Recreation and amusement]])</f>
        <v>169.25</v>
      </c>
      <c r="AG320">
        <v>160.1</v>
      </c>
      <c r="AH320">
        <v>169.7</v>
      </c>
      <c r="AI320">
        <v>166</v>
      </c>
      <c r="AJ320">
        <v>167</v>
      </c>
    </row>
    <row r="321" spans="1:36" x14ac:dyDescent="0.25">
      <c r="A321" s="1" t="s">
        <v>33</v>
      </c>
      <c r="B321">
        <v>2021</v>
      </c>
      <c r="C321" s="1" t="s">
        <v>55</v>
      </c>
      <c r="D321" s="1">
        <f>VLOOKUP(All_India_Index_Upto_April23__14[[#This Row],[Month]],'Data cleaning'!$B$1:$C$13,2,FALSE)</f>
        <v>12</v>
      </c>
      <c r="E321" s="1" t="str">
        <f>All_India_Index_Upto_April23__14[[#This Row],[Year]]&amp;All_India_Index_Upto_April23__14[[#This Row],[month '#]]&amp;All_India_Index_Upto_April23__14[[#This Row],[Sector]]</f>
        <v>202112Urban</v>
      </c>
      <c r="F321">
        <v>151.6</v>
      </c>
      <c r="G321">
        <v>202.2</v>
      </c>
      <c r="H321">
        <v>180</v>
      </c>
      <c r="I321">
        <v>160</v>
      </c>
      <c r="J321">
        <v>173.5</v>
      </c>
      <c r="K321">
        <v>158.30000000000001</v>
      </c>
      <c r="L321">
        <v>219.5</v>
      </c>
      <c r="M321">
        <v>164.2</v>
      </c>
      <c r="N321">
        <v>121.9</v>
      </c>
      <c r="O321">
        <v>168.2</v>
      </c>
      <c r="P321">
        <v>156.5</v>
      </c>
      <c r="Q321">
        <v>178.2</v>
      </c>
      <c r="R321">
        <v>172.2</v>
      </c>
      <c r="S321">
        <f>AVERAGE(All_India_Index_Upto_April23__14[[#This Row],[Cereals and products]:[Food and beverages]])</f>
        <v>169.71538461538464</v>
      </c>
      <c r="T321">
        <v>196.8</v>
      </c>
      <c r="U321">
        <v>163.30000000000001</v>
      </c>
      <c r="V321">
        <v>146.69999999999999</v>
      </c>
      <c r="W321">
        <v>160.69999999999999</v>
      </c>
      <c r="X321">
        <v>162.4</v>
      </c>
      <c r="Y321">
        <f>AVERAGE(All_India_Index_Upto_April23__14[[#This Row],[Clothing]:[Personal care and effects]])</f>
        <v>158.27500000000001</v>
      </c>
      <c r="Z321">
        <v>161.69999999999999</v>
      </c>
      <c r="AA321" s="16" t="s">
        <v>148</v>
      </c>
      <c r="AB321">
        <v>156</v>
      </c>
      <c r="AC321" s="1">
        <f>AVERAGE(All_India_Index_Upto_April23__14[[#This Row],[Housing]:[Household goods and services]])</f>
        <v>156</v>
      </c>
      <c r="AD321">
        <v>165.1</v>
      </c>
      <c r="AE321">
        <v>157.6</v>
      </c>
      <c r="AF321">
        <f>AVERAGE(All_India_Index_Upto_April23__14[[#This Row],[Health]:[Recreation and amusement]])</f>
        <v>161.35</v>
      </c>
      <c r="AG321">
        <v>151.80000000000001</v>
      </c>
      <c r="AH321">
        <v>160.6</v>
      </c>
      <c r="AI321">
        <v>157.80000000000001</v>
      </c>
      <c r="AJ321">
        <v>165.2</v>
      </c>
    </row>
    <row r="322" spans="1:36" x14ac:dyDescent="0.25">
      <c r="A322" s="1" t="s">
        <v>35</v>
      </c>
      <c r="B322">
        <v>2021</v>
      </c>
      <c r="C322" s="1" t="s">
        <v>55</v>
      </c>
      <c r="D322" s="1">
        <f>VLOOKUP(All_India_Index_Upto_April23__14[[#This Row],[Month]],'Data cleaning'!$B$1:$C$13,2,FALSE)</f>
        <v>12</v>
      </c>
      <c r="E322" s="1" t="str">
        <f>All_India_Index_Upto_April23__14[[#This Row],[Year]]&amp;All_India_Index_Upto_April23__14[[#This Row],[month '#]]&amp;All_India_Index_Upto_April23__14[[#This Row],[Sector]]</f>
        <v>202112Rural+Urban</v>
      </c>
      <c r="F322">
        <v>148.69999999999999</v>
      </c>
      <c r="G322">
        <v>198.8</v>
      </c>
      <c r="H322">
        <v>177.9</v>
      </c>
      <c r="I322">
        <v>159.9</v>
      </c>
      <c r="J322">
        <v>187.6</v>
      </c>
      <c r="K322">
        <v>154.9</v>
      </c>
      <c r="L322">
        <v>188.3</v>
      </c>
      <c r="M322">
        <v>164.4</v>
      </c>
      <c r="N322">
        <v>121</v>
      </c>
      <c r="O322">
        <v>170.5</v>
      </c>
      <c r="P322">
        <v>164.2</v>
      </c>
      <c r="Q322">
        <v>176.5</v>
      </c>
      <c r="R322">
        <v>168.2</v>
      </c>
      <c r="S322">
        <f>AVERAGE(All_India_Index_Upto_April23__14[[#This Row],[Cereals and products]:[Food and beverages]])</f>
        <v>167.76153846153846</v>
      </c>
      <c r="T322">
        <v>192.4</v>
      </c>
      <c r="U322">
        <v>168.5</v>
      </c>
      <c r="V322">
        <v>158.69999999999999</v>
      </c>
      <c r="W322">
        <v>167</v>
      </c>
      <c r="X322">
        <v>162.6</v>
      </c>
      <c r="Y322">
        <f>AVERAGE(All_India_Index_Upto_April23__14[[#This Row],[Clothing]:[Personal care and effects]])</f>
        <v>164.2</v>
      </c>
      <c r="Z322">
        <v>164.1</v>
      </c>
      <c r="AA322" s="16" t="s">
        <v>148</v>
      </c>
      <c r="AB322">
        <v>160.19999999999999</v>
      </c>
      <c r="AC322" s="1">
        <f>AVERAGE(All_India_Index_Upto_April23__14[[#This Row],[Housing]:[Household goods and services]])</f>
        <v>160.19999999999999</v>
      </c>
      <c r="AD322">
        <v>170.6</v>
      </c>
      <c r="AE322">
        <v>160.6</v>
      </c>
      <c r="AF322">
        <f>AVERAGE(All_India_Index_Upto_April23__14[[#This Row],[Health]:[Recreation and amusement]])</f>
        <v>165.6</v>
      </c>
      <c r="AG322">
        <v>155.69999999999999</v>
      </c>
      <c r="AH322">
        <v>164.4</v>
      </c>
      <c r="AI322">
        <v>162</v>
      </c>
      <c r="AJ322">
        <v>166.2</v>
      </c>
    </row>
    <row r="323" spans="1:36" x14ac:dyDescent="0.25">
      <c r="A323" s="1" t="s">
        <v>30</v>
      </c>
      <c r="B323">
        <v>2022</v>
      </c>
      <c r="C323" s="1" t="s">
        <v>31</v>
      </c>
      <c r="D323" s="1">
        <f>VLOOKUP(All_India_Index_Upto_April23__14[[#This Row],[Month]],'Data cleaning'!$B$1:$C$13,2,FALSE)</f>
        <v>1</v>
      </c>
      <c r="E323" s="1" t="str">
        <f>All_India_Index_Upto_April23__14[[#This Row],[Year]]&amp;All_India_Index_Upto_April23__14[[#This Row],[month '#]]&amp;All_India_Index_Upto_April23__14[[#This Row],[Sector]]</f>
        <v>20221Rural</v>
      </c>
      <c r="F323">
        <v>148.30000000000001</v>
      </c>
      <c r="G323">
        <v>196.9</v>
      </c>
      <c r="H323">
        <v>178</v>
      </c>
      <c r="I323">
        <v>160.5</v>
      </c>
      <c r="J323">
        <v>192.6</v>
      </c>
      <c r="K323">
        <v>151.19999999999999</v>
      </c>
      <c r="L323">
        <v>159.19999999999999</v>
      </c>
      <c r="M323">
        <v>164</v>
      </c>
      <c r="N323">
        <v>119.3</v>
      </c>
      <c r="O323">
        <v>173.3</v>
      </c>
      <c r="P323">
        <v>169.8</v>
      </c>
      <c r="Q323">
        <v>175.8</v>
      </c>
      <c r="R323">
        <v>164.1</v>
      </c>
      <c r="S323">
        <f>AVERAGE(All_India_Index_Upto_April23__14[[#This Row],[Cereals and products]:[Food and beverages]])</f>
        <v>165.61538461538461</v>
      </c>
      <c r="T323">
        <v>190.7</v>
      </c>
      <c r="U323">
        <v>173.2</v>
      </c>
      <c r="V323">
        <v>169.3</v>
      </c>
      <c r="W323">
        <v>172.7</v>
      </c>
      <c r="X323">
        <v>163.19999999999999</v>
      </c>
      <c r="Y323">
        <f>AVERAGE(All_India_Index_Upto_April23__14[[#This Row],[Clothing]:[Personal care and effects]])</f>
        <v>169.60000000000002</v>
      </c>
      <c r="Z323">
        <v>165.8</v>
      </c>
      <c r="AA323" s="16" t="s">
        <v>32</v>
      </c>
      <c r="AB323">
        <v>164.9</v>
      </c>
      <c r="AC323" s="1">
        <f>AVERAGE(All_India_Index_Upto_April23__14[[#This Row],[Housing]:[Household goods and services]])</f>
        <v>164.9</v>
      </c>
      <c r="AD323">
        <v>174.7</v>
      </c>
      <c r="AE323">
        <v>164.9</v>
      </c>
      <c r="AF323">
        <f>AVERAGE(All_India_Index_Upto_April23__14[[#This Row],[Health]:[Recreation and amusement]])</f>
        <v>169.8</v>
      </c>
      <c r="AG323">
        <v>160.80000000000001</v>
      </c>
      <c r="AH323">
        <v>169.9</v>
      </c>
      <c r="AI323">
        <v>166.6</v>
      </c>
      <c r="AJ323">
        <v>166.4</v>
      </c>
    </row>
    <row r="324" spans="1:36" x14ac:dyDescent="0.25">
      <c r="A324" s="1" t="s">
        <v>33</v>
      </c>
      <c r="B324">
        <v>2022</v>
      </c>
      <c r="C324" s="1" t="s">
        <v>31</v>
      </c>
      <c r="D324" s="1">
        <f>VLOOKUP(All_India_Index_Upto_April23__14[[#This Row],[Month]],'Data cleaning'!$B$1:$C$13,2,FALSE)</f>
        <v>1</v>
      </c>
      <c r="E324" s="1" t="str">
        <f>All_India_Index_Upto_April23__14[[#This Row],[Year]]&amp;All_India_Index_Upto_April23__14[[#This Row],[month '#]]&amp;All_India_Index_Upto_April23__14[[#This Row],[Sector]]</f>
        <v>20221Urban</v>
      </c>
      <c r="F324">
        <v>152.19999999999999</v>
      </c>
      <c r="G324">
        <v>202.1</v>
      </c>
      <c r="H324">
        <v>180.1</v>
      </c>
      <c r="I324">
        <v>160.4</v>
      </c>
      <c r="J324">
        <v>171</v>
      </c>
      <c r="K324">
        <v>156.5</v>
      </c>
      <c r="L324">
        <v>203.6</v>
      </c>
      <c r="M324">
        <v>163.80000000000001</v>
      </c>
      <c r="N324">
        <v>121.3</v>
      </c>
      <c r="O324">
        <v>169.8</v>
      </c>
      <c r="P324">
        <v>156.6</v>
      </c>
      <c r="Q324">
        <v>179</v>
      </c>
      <c r="R324">
        <v>170.3</v>
      </c>
      <c r="S324">
        <f>AVERAGE(All_India_Index_Upto_April23__14[[#This Row],[Cereals and products]:[Food and beverages]])</f>
        <v>168.2076923076923</v>
      </c>
      <c r="T324">
        <v>196.4</v>
      </c>
      <c r="U324">
        <v>164.7</v>
      </c>
      <c r="V324">
        <v>148.5</v>
      </c>
      <c r="W324">
        <v>162.19999999999999</v>
      </c>
      <c r="X324">
        <v>162.80000000000001</v>
      </c>
      <c r="Y324">
        <f>AVERAGE(All_India_Index_Upto_April23__14[[#This Row],[Clothing]:[Personal care and effects]])</f>
        <v>159.55000000000001</v>
      </c>
      <c r="Z324">
        <v>161.6</v>
      </c>
      <c r="AA324" s="16" t="s">
        <v>149</v>
      </c>
      <c r="AB324">
        <v>156.80000000000001</v>
      </c>
      <c r="AC324" s="1">
        <f>AVERAGE(All_India_Index_Upto_April23__14[[#This Row],[Housing]:[Household goods and services]])</f>
        <v>156.80000000000001</v>
      </c>
      <c r="AD324">
        <v>166.1</v>
      </c>
      <c r="AE324">
        <v>158.4</v>
      </c>
      <c r="AF324">
        <f>AVERAGE(All_India_Index_Upto_April23__14[[#This Row],[Health]:[Recreation and amusement]])</f>
        <v>162.25</v>
      </c>
      <c r="AG324">
        <v>152.69999999999999</v>
      </c>
      <c r="AH324">
        <v>161</v>
      </c>
      <c r="AI324">
        <v>158.6</v>
      </c>
      <c r="AJ324">
        <v>165</v>
      </c>
    </row>
    <row r="325" spans="1:36" x14ac:dyDescent="0.25">
      <c r="A325" s="1" t="s">
        <v>35</v>
      </c>
      <c r="B325">
        <v>2022</v>
      </c>
      <c r="C325" s="1" t="s">
        <v>31</v>
      </c>
      <c r="D325" s="1">
        <f>VLOOKUP(All_India_Index_Upto_April23__14[[#This Row],[Month]],'Data cleaning'!$B$1:$C$13,2,FALSE)</f>
        <v>1</v>
      </c>
      <c r="E325" s="1" t="str">
        <f>All_India_Index_Upto_April23__14[[#This Row],[Year]]&amp;All_India_Index_Upto_April23__14[[#This Row],[month '#]]&amp;All_India_Index_Upto_April23__14[[#This Row],[Sector]]</f>
        <v>20221Rural+Urban</v>
      </c>
      <c r="F325">
        <v>149.5</v>
      </c>
      <c r="G325">
        <v>198.7</v>
      </c>
      <c r="H325">
        <v>178.8</v>
      </c>
      <c r="I325">
        <v>160.5</v>
      </c>
      <c r="J325">
        <v>184.7</v>
      </c>
      <c r="K325">
        <v>153.69999999999999</v>
      </c>
      <c r="L325">
        <v>174.3</v>
      </c>
      <c r="M325">
        <v>163.9</v>
      </c>
      <c r="N325">
        <v>120</v>
      </c>
      <c r="O325">
        <v>172.1</v>
      </c>
      <c r="P325">
        <v>164.3</v>
      </c>
      <c r="Q325">
        <v>177.3</v>
      </c>
      <c r="R325">
        <v>166.4</v>
      </c>
      <c r="S325">
        <f>AVERAGE(All_India_Index_Upto_April23__14[[#This Row],[Cereals and products]:[Food and beverages]])</f>
        <v>166.47692307692307</v>
      </c>
      <c r="T325">
        <v>192.2</v>
      </c>
      <c r="U325">
        <v>169.9</v>
      </c>
      <c r="V325">
        <v>160.69999999999999</v>
      </c>
      <c r="W325">
        <v>168.5</v>
      </c>
      <c r="X325">
        <v>163</v>
      </c>
      <c r="Y325">
        <f>AVERAGE(All_India_Index_Upto_April23__14[[#This Row],[Clothing]:[Personal care and effects]])</f>
        <v>165.52500000000001</v>
      </c>
      <c r="Z325">
        <v>164.2</v>
      </c>
      <c r="AA325" s="16" t="s">
        <v>149</v>
      </c>
      <c r="AB325">
        <v>161.1</v>
      </c>
      <c r="AC325" s="1">
        <f>AVERAGE(All_India_Index_Upto_April23__14[[#This Row],[Housing]:[Household goods and services]])</f>
        <v>161.1</v>
      </c>
      <c r="AD325">
        <v>171.4</v>
      </c>
      <c r="AE325">
        <v>161.19999999999999</v>
      </c>
      <c r="AF325">
        <f>AVERAGE(All_India_Index_Upto_April23__14[[#This Row],[Health]:[Recreation and amusement]])</f>
        <v>166.3</v>
      </c>
      <c r="AG325">
        <v>156.5</v>
      </c>
      <c r="AH325">
        <v>164.7</v>
      </c>
      <c r="AI325">
        <v>162.69999999999999</v>
      </c>
      <c r="AJ325">
        <v>165.7</v>
      </c>
    </row>
    <row r="326" spans="1:36" x14ac:dyDescent="0.25">
      <c r="A326" s="1" t="s">
        <v>30</v>
      </c>
      <c r="B326">
        <v>2022</v>
      </c>
      <c r="C326" s="1" t="s">
        <v>36</v>
      </c>
      <c r="D326" s="1">
        <f>VLOOKUP(All_India_Index_Upto_April23__14[[#This Row],[Month]],'Data cleaning'!$B$1:$C$13,2,FALSE)</f>
        <v>2</v>
      </c>
      <c r="E326" s="1" t="str">
        <f>All_India_Index_Upto_April23__14[[#This Row],[Year]]&amp;All_India_Index_Upto_April23__14[[#This Row],[month '#]]&amp;All_India_Index_Upto_April23__14[[#This Row],[Sector]]</f>
        <v>20222Rural</v>
      </c>
      <c r="F326">
        <v>148.80000000000001</v>
      </c>
      <c r="G326">
        <v>198.1</v>
      </c>
      <c r="H326">
        <v>175.5</v>
      </c>
      <c r="I326">
        <v>160.69999999999999</v>
      </c>
      <c r="J326">
        <v>192.6</v>
      </c>
      <c r="K326">
        <v>151.4</v>
      </c>
      <c r="L326">
        <v>155.19999999999999</v>
      </c>
      <c r="M326">
        <v>163.9</v>
      </c>
      <c r="N326">
        <v>118.1</v>
      </c>
      <c r="O326">
        <v>175.4</v>
      </c>
      <c r="P326">
        <v>170.5</v>
      </c>
      <c r="Q326">
        <v>176.3</v>
      </c>
      <c r="R326">
        <v>163.9</v>
      </c>
      <c r="S326">
        <f>AVERAGE(All_India_Index_Upto_April23__14[[#This Row],[Cereals and products]:[Food and beverages]])</f>
        <v>165.41538461538462</v>
      </c>
      <c r="T326">
        <v>191.5</v>
      </c>
      <c r="U326">
        <v>174.1</v>
      </c>
      <c r="V326">
        <v>171</v>
      </c>
      <c r="W326">
        <v>173.7</v>
      </c>
      <c r="X326">
        <v>164.5</v>
      </c>
      <c r="Y326">
        <f>AVERAGE(All_India_Index_Upto_April23__14[[#This Row],[Clothing]:[Personal care and effects]])</f>
        <v>170.82499999999999</v>
      </c>
      <c r="Z326">
        <v>167.4</v>
      </c>
      <c r="AA326" s="16" t="s">
        <v>32</v>
      </c>
      <c r="AB326">
        <v>165.7</v>
      </c>
      <c r="AC326" s="1">
        <f>AVERAGE(All_India_Index_Upto_April23__14[[#This Row],[Housing]:[Household goods and services]])</f>
        <v>165.7</v>
      </c>
      <c r="AD326">
        <v>175.3</v>
      </c>
      <c r="AE326">
        <v>165.5</v>
      </c>
      <c r="AF326">
        <f>AVERAGE(All_India_Index_Upto_April23__14[[#This Row],[Health]:[Recreation and amusement]])</f>
        <v>170.4</v>
      </c>
      <c r="AG326">
        <v>161.19999999999999</v>
      </c>
      <c r="AH326">
        <v>170.3</v>
      </c>
      <c r="AI326">
        <v>167.3</v>
      </c>
      <c r="AJ326">
        <v>166.7</v>
      </c>
    </row>
    <row r="327" spans="1:36" x14ac:dyDescent="0.25">
      <c r="A327" s="1" t="s">
        <v>33</v>
      </c>
      <c r="B327">
        <v>2022</v>
      </c>
      <c r="C327" s="1" t="s">
        <v>36</v>
      </c>
      <c r="D327" s="1">
        <f>VLOOKUP(All_India_Index_Upto_April23__14[[#This Row],[Month]],'Data cleaning'!$B$1:$C$13,2,FALSE)</f>
        <v>2</v>
      </c>
      <c r="E327" s="1" t="str">
        <f>All_India_Index_Upto_April23__14[[#This Row],[Year]]&amp;All_India_Index_Upto_April23__14[[#This Row],[month '#]]&amp;All_India_Index_Upto_April23__14[[#This Row],[Sector]]</f>
        <v>20222Urban</v>
      </c>
      <c r="F327">
        <v>152.5</v>
      </c>
      <c r="G327">
        <v>205.2</v>
      </c>
      <c r="H327">
        <v>176.4</v>
      </c>
      <c r="I327">
        <v>160.6</v>
      </c>
      <c r="J327">
        <v>171.5</v>
      </c>
      <c r="K327">
        <v>156.4</v>
      </c>
      <c r="L327">
        <v>198</v>
      </c>
      <c r="M327">
        <v>163.19999999999999</v>
      </c>
      <c r="N327">
        <v>120.6</v>
      </c>
      <c r="O327">
        <v>172.2</v>
      </c>
      <c r="P327">
        <v>156.69999999999999</v>
      </c>
      <c r="Q327">
        <v>180</v>
      </c>
      <c r="R327">
        <v>170.2</v>
      </c>
      <c r="S327">
        <f>AVERAGE(All_India_Index_Upto_April23__14[[#This Row],[Cereals and products]:[Food and beverages]])</f>
        <v>167.96153846153845</v>
      </c>
      <c r="T327">
        <v>196.5</v>
      </c>
      <c r="U327">
        <v>165.7</v>
      </c>
      <c r="V327">
        <v>150.4</v>
      </c>
      <c r="W327">
        <v>163.4</v>
      </c>
      <c r="X327">
        <v>164.2</v>
      </c>
      <c r="Y327">
        <f>AVERAGE(All_India_Index_Upto_April23__14[[#This Row],[Clothing]:[Personal care and effects]])</f>
        <v>160.92500000000001</v>
      </c>
      <c r="Z327">
        <v>163</v>
      </c>
      <c r="AA327" s="16" t="s">
        <v>150</v>
      </c>
      <c r="AB327">
        <v>157.4</v>
      </c>
      <c r="AC327" s="1">
        <f>AVERAGE(All_India_Index_Upto_April23__14[[#This Row],[Housing]:[Household goods and services]])</f>
        <v>157.4</v>
      </c>
      <c r="AD327">
        <v>167.2</v>
      </c>
      <c r="AE327">
        <v>159.5</v>
      </c>
      <c r="AF327">
        <f>AVERAGE(All_India_Index_Upto_April23__14[[#This Row],[Health]:[Recreation and amusement]])</f>
        <v>163.35</v>
      </c>
      <c r="AG327">
        <v>153.1</v>
      </c>
      <c r="AH327">
        <v>162</v>
      </c>
      <c r="AI327">
        <v>159.4</v>
      </c>
      <c r="AJ327">
        <v>165.5</v>
      </c>
    </row>
    <row r="328" spans="1:36" x14ac:dyDescent="0.25">
      <c r="A328" s="1" t="s">
        <v>35</v>
      </c>
      <c r="B328">
        <v>2022</v>
      </c>
      <c r="C328" s="1" t="s">
        <v>36</v>
      </c>
      <c r="D328" s="1">
        <f>VLOOKUP(All_India_Index_Upto_April23__14[[#This Row],[Month]],'Data cleaning'!$B$1:$C$13,2,FALSE)</f>
        <v>2</v>
      </c>
      <c r="E328" s="1" t="str">
        <f>All_India_Index_Upto_April23__14[[#This Row],[Year]]&amp;All_India_Index_Upto_April23__14[[#This Row],[month '#]]&amp;All_India_Index_Upto_April23__14[[#This Row],[Sector]]</f>
        <v>20222Rural+Urban</v>
      </c>
      <c r="F328">
        <v>150</v>
      </c>
      <c r="G328">
        <v>200.6</v>
      </c>
      <c r="H328">
        <v>175.8</v>
      </c>
      <c r="I328">
        <v>160.69999999999999</v>
      </c>
      <c r="J328">
        <v>184.9</v>
      </c>
      <c r="K328">
        <v>153.69999999999999</v>
      </c>
      <c r="L328">
        <v>169.7</v>
      </c>
      <c r="M328">
        <v>163.69999999999999</v>
      </c>
      <c r="N328">
        <v>118.9</v>
      </c>
      <c r="O328">
        <v>174.3</v>
      </c>
      <c r="P328">
        <v>164.7</v>
      </c>
      <c r="Q328">
        <v>178</v>
      </c>
      <c r="R328">
        <v>166.2</v>
      </c>
      <c r="S328">
        <f>AVERAGE(All_India_Index_Upto_April23__14[[#This Row],[Cereals and products]:[Food and beverages]])</f>
        <v>166.24615384615387</v>
      </c>
      <c r="T328">
        <v>192.8</v>
      </c>
      <c r="U328">
        <v>170.8</v>
      </c>
      <c r="V328">
        <v>162.4</v>
      </c>
      <c r="W328">
        <v>169.6</v>
      </c>
      <c r="X328">
        <v>164.4</v>
      </c>
      <c r="Y328">
        <f>AVERAGE(All_India_Index_Upto_April23__14[[#This Row],[Clothing]:[Personal care and effects]])</f>
        <v>166.8</v>
      </c>
      <c r="Z328">
        <v>165.7</v>
      </c>
      <c r="AA328" s="16" t="s">
        <v>150</v>
      </c>
      <c r="AB328">
        <v>161.80000000000001</v>
      </c>
      <c r="AC328" s="1">
        <f>AVERAGE(All_India_Index_Upto_April23__14[[#This Row],[Housing]:[Household goods and services]])</f>
        <v>161.80000000000001</v>
      </c>
      <c r="AD328">
        <v>172.2</v>
      </c>
      <c r="AE328">
        <v>162.1</v>
      </c>
      <c r="AF328">
        <f>AVERAGE(All_India_Index_Upto_April23__14[[#This Row],[Health]:[Recreation and amusement]])</f>
        <v>167.14999999999998</v>
      </c>
      <c r="AG328">
        <v>156.9</v>
      </c>
      <c r="AH328">
        <v>165.4</v>
      </c>
      <c r="AI328">
        <v>163.5</v>
      </c>
      <c r="AJ328">
        <v>166.1</v>
      </c>
    </row>
    <row r="329" spans="1:36" x14ac:dyDescent="0.25">
      <c r="A329" s="1" t="s">
        <v>30</v>
      </c>
      <c r="B329">
        <v>2022</v>
      </c>
      <c r="C329" s="1" t="s">
        <v>38</v>
      </c>
      <c r="D329" s="1">
        <f>VLOOKUP(All_India_Index_Upto_April23__14[[#This Row],[Month]],'Data cleaning'!$B$1:$C$13,2,FALSE)</f>
        <v>3</v>
      </c>
      <c r="E329" s="1" t="str">
        <f>All_India_Index_Upto_April23__14[[#This Row],[Year]]&amp;All_India_Index_Upto_April23__14[[#This Row],[month '#]]&amp;All_India_Index_Upto_April23__14[[#This Row],[Sector]]</f>
        <v>20223Rural</v>
      </c>
      <c r="F329">
        <v>150.19999999999999</v>
      </c>
      <c r="G329">
        <v>208</v>
      </c>
      <c r="H329">
        <v>167.9</v>
      </c>
      <c r="I329">
        <v>162</v>
      </c>
      <c r="J329">
        <v>203.1</v>
      </c>
      <c r="K329">
        <v>155.9</v>
      </c>
      <c r="L329">
        <v>155.80000000000001</v>
      </c>
      <c r="M329">
        <v>164.2</v>
      </c>
      <c r="N329">
        <v>118.1</v>
      </c>
      <c r="O329">
        <v>178.7</v>
      </c>
      <c r="P329">
        <v>171.2</v>
      </c>
      <c r="Q329">
        <v>177.4</v>
      </c>
      <c r="R329">
        <v>166.6</v>
      </c>
      <c r="S329">
        <f>AVERAGE(All_India_Index_Upto_April23__14[[#This Row],[Cereals and products]:[Food and beverages]])</f>
        <v>167.62307692307695</v>
      </c>
      <c r="T329">
        <v>192.3</v>
      </c>
      <c r="U329">
        <v>175.4</v>
      </c>
      <c r="V329">
        <v>173.2</v>
      </c>
      <c r="W329">
        <v>175.1</v>
      </c>
      <c r="X329">
        <v>167.4</v>
      </c>
      <c r="Y329">
        <f>AVERAGE(All_India_Index_Upto_April23__14[[#This Row],[Clothing]:[Personal care and effects]])</f>
        <v>172.77500000000001</v>
      </c>
      <c r="Z329">
        <v>168.9</v>
      </c>
      <c r="AA329" s="16" t="s">
        <v>32</v>
      </c>
      <c r="AB329">
        <v>166.5</v>
      </c>
      <c r="AC329" s="1">
        <f>AVERAGE(All_India_Index_Upto_April23__14[[#This Row],[Housing]:[Household goods and services]])</f>
        <v>166.5</v>
      </c>
      <c r="AD329">
        <v>176</v>
      </c>
      <c r="AE329">
        <v>166.6</v>
      </c>
      <c r="AF329">
        <f>AVERAGE(All_India_Index_Upto_April23__14[[#This Row],[Health]:[Recreation and amusement]])</f>
        <v>171.3</v>
      </c>
      <c r="AG329">
        <v>162</v>
      </c>
      <c r="AH329">
        <v>170.6</v>
      </c>
      <c r="AI329">
        <v>168.3</v>
      </c>
      <c r="AJ329">
        <v>168.7</v>
      </c>
    </row>
    <row r="330" spans="1:36" x14ac:dyDescent="0.25">
      <c r="A330" s="1" t="s">
        <v>33</v>
      </c>
      <c r="B330">
        <v>2022</v>
      </c>
      <c r="C330" s="1" t="s">
        <v>38</v>
      </c>
      <c r="D330" s="1">
        <f>VLOOKUP(All_India_Index_Upto_April23__14[[#This Row],[Month]],'Data cleaning'!$B$1:$C$13,2,FALSE)</f>
        <v>3</v>
      </c>
      <c r="E330" s="1" t="str">
        <f>All_India_Index_Upto_April23__14[[#This Row],[Year]]&amp;All_India_Index_Upto_April23__14[[#This Row],[month '#]]&amp;All_India_Index_Upto_April23__14[[#This Row],[Sector]]</f>
        <v>20223Urban</v>
      </c>
      <c r="F330">
        <v>153.69999999999999</v>
      </c>
      <c r="G330">
        <v>215.8</v>
      </c>
      <c r="H330">
        <v>167.7</v>
      </c>
      <c r="I330">
        <v>162.6</v>
      </c>
      <c r="J330">
        <v>180</v>
      </c>
      <c r="K330">
        <v>159.6</v>
      </c>
      <c r="L330">
        <v>188.4</v>
      </c>
      <c r="M330">
        <v>163.4</v>
      </c>
      <c r="N330">
        <v>120.3</v>
      </c>
      <c r="O330">
        <v>174.7</v>
      </c>
      <c r="P330">
        <v>157.1</v>
      </c>
      <c r="Q330">
        <v>181.5</v>
      </c>
      <c r="R330">
        <v>171.5</v>
      </c>
      <c r="S330">
        <f>AVERAGE(All_India_Index_Upto_April23__14[[#This Row],[Cereals and products]:[Food and beverages]])</f>
        <v>168.94615384615386</v>
      </c>
      <c r="T330">
        <v>197.5</v>
      </c>
      <c r="U330">
        <v>167.1</v>
      </c>
      <c r="V330">
        <v>152.6</v>
      </c>
      <c r="W330">
        <v>164.9</v>
      </c>
      <c r="X330">
        <v>166.8</v>
      </c>
      <c r="Y330">
        <f>AVERAGE(All_India_Index_Upto_April23__14[[#This Row],[Clothing]:[Personal care and effects]])</f>
        <v>162.85000000000002</v>
      </c>
      <c r="Z330">
        <v>164.5</v>
      </c>
      <c r="AA330" s="16" t="s">
        <v>151</v>
      </c>
      <c r="AB330">
        <v>158.6</v>
      </c>
      <c r="AC330" s="1">
        <f>AVERAGE(All_India_Index_Upto_April23__14[[#This Row],[Housing]:[Household goods and services]])</f>
        <v>158.6</v>
      </c>
      <c r="AD330">
        <v>168.2</v>
      </c>
      <c r="AE330">
        <v>160.80000000000001</v>
      </c>
      <c r="AF330">
        <f>AVERAGE(All_India_Index_Upto_April23__14[[#This Row],[Health]:[Recreation and amusement]])</f>
        <v>164.5</v>
      </c>
      <c r="AG330">
        <v>154.19999999999999</v>
      </c>
      <c r="AH330">
        <v>162.69999999999999</v>
      </c>
      <c r="AI330">
        <v>160.6</v>
      </c>
      <c r="AJ330">
        <v>166.5</v>
      </c>
    </row>
    <row r="331" spans="1:36" x14ac:dyDescent="0.25">
      <c r="A331" s="1" t="s">
        <v>35</v>
      </c>
      <c r="B331">
        <v>2022</v>
      </c>
      <c r="C331" s="1" t="s">
        <v>38</v>
      </c>
      <c r="D331" s="1">
        <f>VLOOKUP(All_India_Index_Upto_April23__14[[#This Row],[Month]],'Data cleaning'!$B$1:$C$13,2,FALSE)</f>
        <v>3</v>
      </c>
      <c r="E331" s="1" t="str">
        <f>All_India_Index_Upto_April23__14[[#This Row],[Year]]&amp;All_India_Index_Upto_April23__14[[#This Row],[month '#]]&amp;All_India_Index_Upto_April23__14[[#This Row],[Sector]]</f>
        <v>20223Rural+Urban</v>
      </c>
      <c r="F331">
        <v>151.30000000000001</v>
      </c>
      <c r="G331">
        <v>210.7</v>
      </c>
      <c r="H331">
        <v>167.8</v>
      </c>
      <c r="I331">
        <v>162.19999999999999</v>
      </c>
      <c r="J331">
        <v>194.6</v>
      </c>
      <c r="K331">
        <v>157.6</v>
      </c>
      <c r="L331">
        <v>166.9</v>
      </c>
      <c r="M331">
        <v>163.9</v>
      </c>
      <c r="N331">
        <v>118.8</v>
      </c>
      <c r="O331">
        <v>177.4</v>
      </c>
      <c r="P331">
        <v>165.3</v>
      </c>
      <c r="Q331">
        <v>179.3</v>
      </c>
      <c r="R331">
        <v>168.4</v>
      </c>
      <c r="S331">
        <f>AVERAGE(All_India_Index_Upto_April23__14[[#This Row],[Cereals and products]:[Food and beverages]])</f>
        <v>168.01538461538465</v>
      </c>
      <c r="T331">
        <v>193.7</v>
      </c>
      <c r="U331">
        <v>172.1</v>
      </c>
      <c r="V331">
        <v>164.6</v>
      </c>
      <c r="W331">
        <v>171.1</v>
      </c>
      <c r="X331">
        <v>167.2</v>
      </c>
      <c r="Y331">
        <f>AVERAGE(All_India_Index_Upto_April23__14[[#This Row],[Clothing]:[Personal care and effects]])</f>
        <v>168.75</v>
      </c>
      <c r="Z331">
        <v>167.2</v>
      </c>
      <c r="AA331" s="16" t="s">
        <v>151</v>
      </c>
      <c r="AB331">
        <v>162.80000000000001</v>
      </c>
      <c r="AC331" s="1">
        <f>AVERAGE(All_India_Index_Upto_April23__14[[#This Row],[Housing]:[Household goods and services]])</f>
        <v>162.80000000000001</v>
      </c>
      <c r="AD331">
        <v>173</v>
      </c>
      <c r="AE331">
        <v>163.30000000000001</v>
      </c>
      <c r="AF331">
        <f>AVERAGE(All_India_Index_Upto_April23__14[[#This Row],[Health]:[Recreation and amusement]])</f>
        <v>168.15</v>
      </c>
      <c r="AG331">
        <v>157.9</v>
      </c>
      <c r="AH331">
        <v>166</v>
      </c>
      <c r="AI331">
        <v>164.6</v>
      </c>
      <c r="AJ331">
        <v>167.7</v>
      </c>
    </row>
    <row r="332" spans="1:36" x14ac:dyDescent="0.25">
      <c r="A332" s="1" t="s">
        <v>30</v>
      </c>
      <c r="B332">
        <v>2022</v>
      </c>
      <c r="C332" s="1" t="s">
        <v>39</v>
      </c>
      <c r="D332" s="1">
        <f>VLOOKUP(All_India_Index_Upto_April23__14[[#This Row],[Month]],'Data cleaning'!$B$1:$C$13,2,FALSE)</f>
        <v>4</v>
      </c>
      <c r="E332" s="1" t="str">
        <f>All_India_Index_Upto_April23__14[[#This Row],[Year]]&amp;All_India_Index_Upto_April23__14[[#This Row],[month '#]]&amp;All_India_Index_Upto_April23__14[[#This Row],[Sector]]</f>
        <v>20224Rural</v>
      </c>
      <c r="F332">
        <v>151.80000000000001</v>
      </c>
      <c r="G332">
        <v>209.7</v>
      </c>
      <c r="H332">
        <v>164.5</v>
      </c>
      <c r="I332">
        <v>163.80000000000001</v>
      </c>
      <c r="J332">
        <v>207.4</v>
      </c>
      <c r="K332">
        <v>169.7</v>
      </c>
      <c r="L332">
        <v>153.6</v>
      </c>
      <c r="M332">
        <v>165.1</v>
      </c>
      <c r="N332">
        <v>118.2</v>
      </c>
      <c r="O332">
        <v>182.9</v>
      </c>
      <c r="P332">
        <v>172.4</v>
      </c>
      <c r="Q332">
        <v>178.9</v>
      </c>
      <c r="R332">
        <v>168.6</v>
      </c>
      <c r="S332">
        <f>AVERAGE(All_India_Index_Upto_April23__14[[#This Row],[Cereals and products]:[Food and beverages]])</f>
        <v>169.73846153846154</v>
      </c>
      <c r="T332">
        <v>192.8</v>
      </c>
      <c r="U332">
        <v>177.5</v>
      </c>
      <c r="V332">
        <v>175.1</v>
      </c>
      <c r="W332">
        <v>177.1</v>
      </c>
      <c r="X332">
        <v>169</v>
      </c>
      <c r="Y332">
        <f>AVERAGE(All_India_Index_Upto_April23__14[[#This Row],[Clothing]:[Personal care and effects]])</f>
        <v>174.67500000000001</v>
      </c>
      <c r="Z332">
        <v>173.3</v>
      </c>
      <c r="AA332" s="16" t="s">
        <v>32</v>
      </c>
      <c r="AB332">
        <v>167.7</v>
      </c>
      <c r="AC332" s="1">
        <f>AVERAGE(All_India_Index_Upto_April23__14[[#This Row],[Housing]:[Household goods and services]])</f>
        <v>167.7</v>
      </c>
      <c r="AD332">
        <v>177</v>
      </c>
      <c r="AE332">
        <v>167.2</v>
      </c>
      <c r="AF332">
        <f>AVERAGE(All_India_Index_Upto_April23__14[[#This Row],[Health]:[Recreation and amusement]])</f>
        <v>172.1</v>
      </c>
      <c r="AG332">
        <v>166.2</v>
      </c>
      <c r="AH332">
        <v>170.9</v>
      </c>
      <c r="AI332">
        <v>170.2</v>
      </c>
      <c r="AJ332">
        <v>170.8</v>
      </c>
    </row>
    <row r="333" spans="1:36" x14ac:dyDescent="0.25">
      <c r="A333" s="1" t="s">
        <v>33</v>
      </c>
      <c r="B333">
        <v>2022</v>
      </c>
      <c r="C333" s="1" t="s">
        <v>39</v>
      </c>
      <c r="D333" s="1">
        <f>VLOOKUP(All_India_Index_Upto_April23__14[[#This Row],[Month]],'Data cleaning'!$B$1:$C$13,2,FALSE)</f>
        <v>4</v>
      </c>
      <c r="E333" s="1" t="str">
        <f>All_India_Index_Upto_April23__14[[#This Row],[Year]]&amp;All_India_Index_Upto_April23__14[[#This Row],[month '#]]&amp;All_India_Index_Upto_April23__14[[#This Row],[Sector]]</f>
        <v>20224Urban</v>
      </c>
      <c r="F333">
        <v>155.4</v>
      </c>
      <c r="G333">
        <v>215.8</v>
      </c>
      <c r="H333">
        <v>164.6</v>
      </c>
      <c r="I333">
        <v>164.2</v>
      </c>
      <c r="J333">
        <v>186</v>
      </c>
      <c r="K333">
        <v>175.9</v>
      </c>
      <c r="L333">
        <v>190.7</v>
      </c>
      <c r="M333">
        <v>164</v>
      </c>
      <c r="N333">
        <v>120.5</v>
      </c>
      <c r="O333">
        <v>178</v>
      </c>
      <c r="P333">
        <v>157.5</v>
      </c>
      <c r="Q333">
        <v>183.3</v>
      </c>
      <c r="R333">
        <v>174.5</v>
      </c>
      <c r="S333">
        <f>AVERAGE(All_India_Index_Upto_April23__14[[#This Row],[Cereals and products]:[Food and beverages]])</f>
        <v>171.56923076923078</v>
      </c>
      <c r="T333">
        <v>197.1</v>
      </c>
      <c r="U333">
        <v>168.4</v>
      </c>
      <c r="V333">
        <v>154.5</v>
      </c>
      <c r="W333">
        <v>166.3</v>
      </c>
      <c r="X333">
        <v>168.4</v>
      </c>
      <c r="Y333">
        <f>AVERAGE(All_India_Index_Upto_April23__14[[#This Row],[Clothing]:[Personal care and effects]])</f>
        <v>164.4</v>
      </c>
      <c r="Z333">
        <v>170.5</v>
      </c>
      <c r="AA333" s="16" t="s">
        <v>152</v>
      </c>
      <c r="AB333">
        <v>159.80000000000001</v>
      </c>
      <c r="AC333" s="1">
        <f>AVERAGE(All_India_Index_Upto_April23__14[[#This Row],[Housing]:[Household goods and services]])</f>
        <v>159.80000000000001</v>
      </c>
      <c r="AD333">
        <v>169</v>
      </c>
      <c r="AE333">
        <v>162.19999999999999</v>
      </c>
      <c r="AF333">
        <f>AVERAGE(All_India_Index_Upto_April23__14[[#This Row],[Health]:[Recreation and amusement]])</f>
        <v>165.6</v>
      </c>
      <c r="AG333">
        <v>159.30000000000001</v>
      </c>
      <c r="AH333">
        <v>164</v>
      </c>
      <c r="AI333">
        <v>163.1</v>
      </c>
      <c r="AJ333">
        <v>169.2</v>
      </c>
    </row>
    <row r="334" spans="1:36" x14ac:dyDescent="0.25">
      <c r="A334" s="1" t="s">
        <v>35</v>
      </c>
      <c r="B334">
        <v>2022</v>
      </c>
      <c r="C334" s="1" t="s">
        <v>39</v>
      </c>
      <c r="D334" s="1">
        <f>VLOOKUP(All_India_Index_Upto_April23__14[[#This Row],[Month]],'Data cleaning'!$B$1:$C$13,2,FALSE)</f>
        <v>4</v>
      </c>
      <c r="E334" s="1" t="str">
        <f>All_India_Index_Upto_April23__14[[#This Row],[Year]]&amp;All_India_Index_Upto_April23__14[[#This Row],[month '#]]&amp;All_India_Index_Upto_April23__14[[#This Row],[Sector]]</f>
        <v>20224Rural+Urban</v>
      </c>
      <c r="F334">
        <v>152.9</v>
      </c>
      <c r="G334">
        <v>211.8</v>
      </c>
      <c r="H334">
        <v>164.5</v>
      </c>
      <c r="I334">
        <v>163.9</v>
      </c>
      <c r="J334">
        <v>199.5</v>
      </c>
      <c r="K334">
        <v>172.6</v>
      </c>
      <c r="L334">
        <v>166.2</v>
      </c>
      <c r="M334">
        <v>164.7</v>
      </c>
      <c r="N334">
        <v>119</v>
      </c>
      <c r="O334">
        <v>181.3</v>
      </c>
      <c r="P334">
        <v>166.2</v>
      </c>
      <c r="Q334">
        <v>180.9</v>
      </c>
      <c r="R334">
        <v>170.8</v>
      </c>
      <c r="S334">
        <f>AVERAGE(All_India_Index_Upto_April23__14[[#This Row],[Cereals and products]:[Food and beverages]])</f>
        <v>170.33076923076925</v>
      </c>
      <c r="T334">
        <v>193.9</v>
      </c>
      <c r="U334">
        <v>173.9</v>
      </c>
      <c r="V334">
        <v>166.5</v>
      </c>
      <c r="W334">
        <v>172.8</v>
      </c>
      <c r="X334">
        <v>168.8</v>
      </c>
      <c r="Y334">
        <f>AVERAGE(All_India_Index_Upto_April23__14[[#This Row],[Clothing]:[Personal care and effects]])</f>
        <v>170.5</v>
      </c>
      <c r="Z334">
        <v>172.2</v>
      </c>
      <c r="AA334" s="16" t="s">
        <v>152</v>
      </c>
      <c r="AB334">
        <v>164</v>
      </c>
      <c r="AC334" s="1">
        <f>AVERAGE(All_India_Index_Upto_April23__14[[#This Row],[Housing]:[Household goods and services]])</f>
        <v>164</v>
      </c>
      <c r="AD334">
        <v>174</v>
      </c>
      <c r="AE334">
        <v>164.4</v>
      </c>
      <c r="AF334">
        <f>AVERAGE(All_India_Index_Upto_April23__14[[#This Row],[Health]:[Recreation and amusement]])</f>
        <v>169.2</v>
      </c>
      <c r="AG334">
        <v>162.6</v>
      </c>
      <c r="AH334">
        <v>166.9</v>
      </c>
      <c r="AI334">
        <v>166.8</v>
      </c>
      <c r="AJ334">
        <v>170.1</v>
      </c>
    </row>
    <row r="335" spans="1:36" x14ac:dyDescent="0.25">
      <c r="A335" s="1" t="s">
        <v>30</v>
      </c>
      <c r="B335">
        <v>2022</v>
      </c>
      <c r="C335" s="1" t="s">
        <v>41</v>
      </c>
      <c r="D335" s="1">
        <f>VLOOKUP(All_India_Index_Upto_April23__14[[#This Row],[Month]],'Data cleaning'!$B$1:$C$13,2,FALSE)</f>
        <v>5</v>
      </c>
      <c r="E335" s="1" t="str">
        <f>All_India_Index_Upto_April23__14[[#This Row],[Year]]&amp;All_India_Index_Upto_April23__14[[#This Row],[month '#]]&amp;All_India_Index_Upto_April23__14[[#This Row],[Sector]]</f>
        <v>20225Rural</v>
      </c>
      <c r="F335">
        <v>152.9</v>
      </c>
      <c r="G335">
        <v>214.7</v>
      </c>
      <c r="H335">
        <v>161.4</v>
      </c>
      <c r="I335">
        <v>164.6</v>
      </c>
      <c r="J335">
        <v>209.9</v>
      </c>
      <c r="K335">
        <v>168</v>
      </c>
      <c r="L335">
        <v>160.4</v>
      </c>
      <c r="M335">
        <v>165</v>
      </c>
      <c r="N335">
        <v>118.9</v>
      </c>
      <c r="O335">
        <v>186.6</v>
      </c>
      <c r="P335">
        <v>173.2</v>
      </c>
      <c r="Q335">
        <v>180.4</v>
      </c>
      <c r="R335">
        <v>170.8</v>
      </c>
      <c r="S335">
        <f>AVERAGE(All_India_Index_Upto_April23__14[[#This Row],[Cereals and products]:[Food and beverages]])</f>
        <v>171.2923076923077</v>
      </c>
      <c r="T335">
        <v>192.9</v>
      </c>
      <c r="U335">
        <v>179.3</v>
      </c>
      <c r="V335">
        <v>177.2</v>
      </c>
      <c r="W335">
        <v>179</v>
      </c>
      <c r="X335">
        <v>168.5</v>
      </c>
      <c r="Y335">
        <f>AVERAGE(All_India_Index_Upto_April23__14[[#This Row],[Clothing]:[Personal care and effects]])</f>
        <v>176</v>
      </c>
      <c r="Z335">
        <v>175.3</v>
      </c>
      <c r="AA335" s="16" t="s">
        <v>32</v>
      </c>
      <c r="AB335">
        <v>168.9</v>
      </c>
      <c r="AC335" s="1">
        <f>AVERAGE(All_India_Index_Upto_April23__14[[#This Row],[Housing]:[Household goods and services]])</f>
        <v>168.9</v>
      </c>
      <c r="AD335">
        <v>177.7</v>
      </c>
      <c r="AE335">
        <v>167.6</v>
      </c>
      <c r="AF335">
        <f>AVERAGE(All_India_Index_Upto_April23__14[[#This Row],[Health]:[Recreation and amusement]])</f>
        <v>172.64999999999998</v>
      </c>
      <c r="AG335">
        <v>167.1</v>
      </c>
      <c r="AH335">
        <v>171.8</v>
      </c>
      <c r="AI335">
        <v>170.9</v>
      </c>
      <c r="AJ335">
        <v>172.5</v>
      </c>
    </row>
    <row r="336" spans="1:36" x14ac:dyDescent="0.25">
      <c r="A336" s="1" t="s">
        <v>33</v>
      </c>
      <c r="B336">
        <v>2022</v>
      </c>
      <c r="C336" s="1" t="s">
        <v>41</v>
      </c>
      <c r="D336" s="1">
        <f>VLOOKUP(All_India_Index_Upto_April23__14[[#This Row],[Month]],'Data cleaning'!$B$1:$C$13,2,FALSE)</f>
        <v>5</v>
      </c>
      <c r="E336" s="1" t="str">
        <f>All_India_Index_Upto_April23__14[[#This Row],[Year]]&amp;All_India_Index_Upto_April23__14[[#This Row],[month '#]]&amp;All_India_Index_Upto_April23__14[[#This Row],[Sector]]</f>
        <v>20225Urban</v>
      </c>
      <c r="F336">
        <v>156.69999999999999</v>
      </c>
      <c r="G336">
        <v>221.2</v>
      </c>
      <c r="H336">
        <v>164.1</v>
      </c>
      <c r="I336">
        <v>165.4</v>
      </c>
      <c r="J336">
        <v>189.5</v>
      </c>
      <c r="K336">
        <v>174.5</v>
      </c>
      <c r="L336">
        <v>203.2</v>
      </c>
      <c r="M336">
        <v>164.1</v>
      </c>
      <c r="N336">
        <v>121.2</v>
      </c>
      <c r="O336">
        <v>181.4</v>
      </c>
      <c r="P336">
        <v>158.5</v>
      </c>
      <c r="Q336">
        <v>184.9</v>
      </c>
      <c r="R336">
        <v>177.5</v>
      </c>
      <c r="S336">
        <f>AVERAGE(All_India_Index_Upto_April23__14[[#This Row],[Cereals and products]:[Food and beverages]])</f>
        <v>174.01538461538465</v>
      </c>
      <c r="T336">
        <v>197.5</v>
      </c>
      <c r="U336">
        <v>170</v>
      </c>
      <c r="V336">
        <v>155.9</v>
      </c>
      <c r="W336">
        <v>167.8</v>
      </c>
      <c r="X336">
        <v>168.2</v>
      </c>
      <c r="Y336">
        <f>AVERAGE(All_India_Index_Upto_April23__14[[#This Row],[Clothing]:[Personal care and effects]])</f>
        <v>165.47499999999999</v>
      </c>
      <c r="Z336">
        <v>173.5</v>
      </c>
      <c r="AA336" s="16" t="s">
        <v>153</v>
      </c>
      <c r="AB336">
        <v>161.1</v>
      </c>
      <c r="AC336" s="1">
        <f>AVERAGE(All_India_Index_Upto_April23__14[[#This Row],[Housing]:[Household goods and services]])</f>
        <v>161.1</v>
      </c>
      <c r="AD336">
        <v>170.1</v>
      </c>
      <c r="AE336">
        <v>163.19999999999999</v>
      </c>
      <c r="AF336">
        <f>AVERAGE(All_India_Index_Upto_April23__14[[#This Row],[Health]:[Recreation and amusement]])</f>
        <v>166.64999999999998</v>
      </c>
      <c r="AG336">
        <v>159.4</v>
      </c>
      <c r="AH336">
        <v>165.2</v>
      </c>
      <c r="AI336">
        <v>163.80000000000001</v>
      </c>
      <c r="AJ336">
        <v>170.8</v>
      </c>
    </row>
    <row r="337" spans="1:36" x14ac:dyDescent="0.25">
      <c r="A337" s="1" t="s">
        <v>35</v>
      </c>
      <c r="B337">
        <v>2022</v>
      </c>
      <c r="C337" s="1" t="s">
        <v>41</v>
      </c>
      <c r="D337" s="1">
        <f>VLOOKUP(All_India_Index_Upto_April23__14[[#This Row],[Month]],'Data cleaning'!$B$1:$C$13,2,FALSE)</f>
        <v>5</v>
      </c>
      <c r="E337" s="1" t="str">
        <f>All_India_Index_Upto_April23__14[[#This Row],[Year]]&amp;All_India_Index_Upto_April23__14[[#This Row],[month '#]]&amp;All_India_Index_Upto_April23__14[[#This Row],[Sector]]</f>
        <v>20225Rural+Urban</v>
      </c>
      <c r="F337">
        <v>154.1</v>
      </c>
      <c r="G337">
        <v>217</v>
      </c>
      <c r="H337">
        <v>162.4</v>
      </c>
      <c r="I337">
        <v>164.9</v>
      </c>
      <c r="J337">
        <v>202.4</v>
      </c>
      <c r="K337">
        <v>171</v>
      </c>
      <c r="L337">
        <v>174.9</v>
      </c>
      <c r="M337">
        <v>164.7</v>
      </c>
      <c r="N337">
        <v>119.7</v>
      </c>
      <c r="O337">
        <v>184.9</v>
      </c>
      <c r="P337">
        <v>167.1</v>
      </c>
      <c r="Q337">
        <v>182.5</v>
      </c>
      <c r="R337">
        <v>173.3</v>
      </c>
      <c r="S337">
        <f>AVERAGE(All_India_Index_Upto_April23__14[[#This Row],[Cereals and products]:[Food and beverages]])</f>
        <v>172.22307692307697</v>
      </c>
      <c r="T337">
        <v>194.1</v>
      </c>
      <c r="U337">
        <v>175.6</v>
      </c>
      <c r="V337">
        <v>168.4</v>
      </c>
      <c r="W337">
        <v>174.6</v>
      </c>
      <c r="X337">
        <v>168.4</v>
      </c>
      <c r="Y337">
        <f>AVERAGE(All_India_Index_Upto_April23__14[[#This Row],[Clothing]:[Personal care and effects]])</f>
        <v>171.75</v>
      </c>
      <c r="Z337">
        <v>174.6</v>
      </c>
      <c r="AA337" s="16" t="s">
        <v>153</v>
      </c>
      <c r="AB337">
        <v>165.2</v>
      </c>
      <c r="AC337" s="1">
        <f>AVERAGE(All_India_Index_Upto_April23__14[[#This Row],[Housing]:[Household goods and services]])</f>
        <v>165.2</v>
      </c>
      <c r="AD337">
        <v>174.8</v>
      </c>
      <c r="AE337">
        <v>165.1</v>
      </c>
      <c r="AF337">
        <f>AVERAGE(All_India_Index_Upto_April23__14[[#This Row],[Health]:[Recreation and amusement]])</f>
        <v>169.95</v>
      </c>
      <c r="AG337">
        <v>163</v>
      </c>
      <c r="AH337">
        <v>167.9</v>
      </c>
      <c r="AI337">
        <v>167.5</v>
      </c>
      <c r="AJ337">
        <v>171.7</v>
      </c>
    </row>
    <row r="338" spans="1:36" x14ac:dyDescent="0.25">
      <c r="A338" s="1" t="s">
        <v>30</v>
      </c>
      <c r="B338">
        <v>2022</v>
      </c>
      <c r="C338" s="1" t="s">
        <v>42</v>
      </c>
      <c r="D338" s="1">
        <f>VLOOKUP(All_India_Index_Upto_April23__14[[#This Row],[Month]],'Data cleaning'!$B$1:$C$13,2,FALSE)</f>
        <v>6</v>
      </c>
      <c r="E338" s="1" t="str">
        <f>All_India_Index_Upto_April23__14[[#This Row],[Year]]&amp;All_India_Index_Upto_April23__14[[#This Row],[month '#]]&amp;All_India_Index_Upto_April23__14[[#This Row],[Sector]]</f>
        <v>20226Rural</v>
      </c>
      <c r="F338">
        <v>153.80000000000001</v>
      </c>
      <c r="G338">
        <v>217.2</v>
      </c>
      <c r="H338">
        <v>169.6</v>
      </c>
      <c r="I338">
        <v>165.4</v>
      </c>
      <c r="J338">
        <v>208.1</v>
      </c>
      <c r="K338">
        <v>165.8</v>
      </c>
      <c r="L338">
        <v>167.3</v>
      </c>
      <c r="M338">
        <v>164.6</v>
      </c>
      <c r="N338">
        <v>119.1</v>
      </c>
      <c r="O338">
        <v>188.9</v>
      </c>
      <c r="P338">
        <v>174.2</v>
      </c>
      <c r="Q338">
        <v>181.9</v>
      </c>
      <c r="R338">
        <v>172.4</v>
      </c>
      <c r="S338">
        <f>AVERAGE(All_India_Index_Upto_April23__14[[#This Row],[Cereals and products]:[Food and beverages]])</f>
        <v>172.94615384615386</v>
      </c>
      <c r="T338">
        <v>192.9</v>
      </c>
      <c r="U338">
        <v>180.7</v>
      </c>
      <c r="V338">
        <v>178.7</v>
      </c>
      <c r="W338">
        <v>180.4</v>
      </c>
      <c r="X338">
        <v>169.5</v>
      </c>
      <c r="Y338">
        <f>AVERAGE(All_India_Index_Upto_April23__14[[#This Row],[Clothing]:[Personal care and effects]])</f>
        <v>177.32499999999999</v>
      </c>
      <c r="Z338">
        <v>176.7</v>
      </c>
      <c r="AA338" s="16" t="s">
        <v>32</v>
      </c>
      <c r="AB338">
        <v>170.3</v>
      </c>
      <c r="AC338" s="1">
        <f>AVERAGE(All_India_Index_Upto_April23__14[[#This Row],[Housing]:[Household goods and services]])</f>
        <v>170.3</v>
      </c>
      <c r="AD338">
        <v>178.2</v>
      </c>
      <c r="AE338">
        <v>168</v>
      </c>
      <c r="AF338">
        <f>AVERAGE(All_India_Index_Upto_April23__14[[#This Row],[Health]:[Recreation and amusement]])</f>
        <v>173.1</v>
      </c>
      <c r="AG338">
        <v>165.5</v>
      </c>
      <c r="AH338">
        <v>172.6</v>
      </c>
      <c r="AI338">
        <v>171</v>
      </c>
      <c r="AJ338">
        <v>173.6</v>
      </c>
    </row>
    <row r="339" spans="1:36" x14ac:dyDescent="0.25">
      <c r="A339" s="1" t="s">
        <v>33</v>
      </c>
      <c r="B339">
        <v>2022</v>
      </c>
      <c r="C339" s="1" t="s">
        <v>42</v>
      </c>
      <c r="D339" s="1">
        <f>VLOOKUP(All_India_Index_Upto_April23__14[[#This Row],[Month]],'Data cleaning'!$B$1:$C$13,2,FALSE)</f>
        <v>6</v>
      </c>
      <c r="E339" s="1" t="str">
        <f>All_India_Index_Upto_April23__14[[#This Row],[Year]]&amp;All_India_Index_Upto_April23__14[[#This Row],[month '#]]&amp;All_India_Index_Upto_April23__14[[#This Row],[Sector]]</f>
        <v>20226Urban</v>
      </c>
      <c r="F339">
        <v>157.5</v>
      </c>
      <c r="G339">
        <v>223.4</v>
      </c>
      <c r="H339">
        <v>172.8</v>
      </c>
      <c r="I339">
        <v>166.4</v>
      </c>
      <c r="J339">
        <v>188.6</v>
      </c>
      <c r="K339">
        <v>174.1</v>
      </c>
      <c r="L339">
        <v>211.5</v>
      </c>
      <c r="M339">
        <v>163.6</v>
      </c>
      <c r="N339">
        <v>121.4</v>
      </c>
      <c r="O339">
        <v>183.5</v>
      </c>
      <c r="P339">
        <v>159.1</v>
      </c>
      <c r="Q339">
        <v>186.3</v>
      </c>
      <c r="R339">
        <v>179.3</v>
      </c>
      <c r="S339">
        <f>AVERAGE(All_India_Index_Upto_April23__14[[#This Row],[Cereals and products]:[Food and beverages]])</f>
        <v>175.96153846153845</v>
      </c>
      <c r="T339">
        <v>198.3</v>
      </c>
      <c r="U339">
        <v>171.6</v>
      </c>
      <c r="V339">
        <v>157.4</v>
      </c>
      <c r="W339">
        <v>169.4</v>
      </c>
      <c r="X339">
        <v>169.2</v>
      </c>
      <c r="Y339">
        <f>AVERAGE(All_India_Index_Upto_April23__14[[#This Row],[Clothing]:[Personal care and effects]])</f>
        <v>166.89999999999998</v>
      </c>
      <c r="Z339">
        <v>174.9</v>
      </c>
      <c r="AA339" s="16" t="s">
        <v>154</v>
      </c>
      <c r="AB339">
        <v>162.1</v>
      </c>
      <c r="AC339" s="1">
        <f>AVERAGE(All_India_Index_Upto_April23__14[[#This Row],[Housing]:[Household goods and services]])</f>
        <v>162.1</v>
      </c>
      <c r="AD339">
        <v>170.9</v>
      </c>
      <c r="AE339">
        <v>164.1</v>
      </c>
      <c r="AF339">
        <f>AVERAGE(All_India_Index_Upto_April23__14[[#This Row],[Health]:[Recreation and amusement]])</f>
        <v>167.5</v>
      </c>
      <c r="AG339">
        <v>157.19999999999999</v>
      </c>
      <c r="AH339">
        <v>166.5</v>
      </c>
      <c r="AI339">
        <v>163.80000000000001</v>
      </c>
      <c r="AJ339">
        <v>171.4</v>
      </c>
    </row>
    <row r="340" spans="1:36" x14ac:dyDescent="0.25">
      <c r="A340" s="1" t="s">
        <v>35</v>
      </c>
      <c r="B340">
        <v>2022</v>
      </c>
      <c r="C340" s="1" t="s">
        <v>42</v>
      </c>
      <c r="D340" s="1">
        <f>VLOOKUP(All_India_Index_Upto_April23__14[[#This Row],[Month]],'Data cleaning'!$B$1:$C$13,2,FALSE)</f>
        <v>6</v>
      </c>
      <c r="E340" s="1" t="str">
        <f>All_India_Index_Upto_April23__14[[#This Row],[Year]]&amp;All_India_Index_Upto_April23__14[[#This Row],[month '#]]&amp;All_India_Index_Upto_April23__14[[#This Row],[Sector]]</f>
        <v>20226Rural+Urban</v>
      </c>
      <c r="F340">
        <v>155</v>
      </c>
      <c r="G340">
        <v>219.4</v>
      </c>
      <c r="H340">
        <v>170.8</v>
      </c>
      <c r="I340">
        <v>165.8</v>
      </c>
      <c r="J340">
        <v>200.9</v>
      </c>
      <c r="K340">
        <v>169.7</v>
      </c>
      <c r="L340">
        <v>182.3</v>
      </c>
      <c r="M340">
        <v>164.3</v>
      </c>
      <c r="N340">
        <v>119.9</v>
      </c>
      <c r="O340">
        <v>187.1</v>
      </c>
      <c r="P340">
        <v>167.9</v>
      </c>
      <c r="Q340">
        <v>183.9</v>
      </c>
      <c r="R340">
        <v>174.9</v>
      </c>
      <c r="S340">
        <f>AVERAGE(All_India_Index_Upto_April23__14[[#This Row],[Cereals and products]:[Food and beverages]])</f>
        <v>173.99230769230769</v>
      </c>
      <c r="T340">
        <v>194.3</v>
      </c>
      <c r="U340">
        <v>177.1</v>
      </c>
      <c r="V340">
        <v>169.9</v>
      </c>
      <c r="W340">
        <v>176</v>
      </c>
      <c r="X340">
        <v>169.4</v>
      </c>
      <c r="Y340">
        <f>AVERAGE(All_India_Index_Upto_April23__14[[#This Row],[Clothing]:[Personal care and effects]])</f>
        <v>173.1</v>
      </c>
      <c r="Z340">
        <v>176</v>
      </c>
      <c r="AA340" s="16" t="s">
        <v>154</v>
      </c>
      <c r="AB340">
        <v>166.4</v>
      </c>
      <c r="AC340" s="1">
        <f>AVERAGE(All_India_Index_Upto_April23__14[[#This Row],[Housing]:[Household goods and services]])</f>
        <v>166.4</v>
      </c>
      <c r="AD340">
        <v>175.4</v>
      </c>
      <c r="AE340">
        <v>165.8</v>
      </c>
      <c r="AF340">
        <f>AVERAGE(All_India_Index_Upto_April23__14[[#This Row],[Health]:[Recreation and amusement]])</f>
        <v>170.60000000000002</v>
      </c>
      <c r="AG340">
        <v>161.1</v>
      </c>
      <c r="AH340">
        <v>169</v>
      </c>
      <c r="AI340">
        <v>167.5</v>
      </c>
      <c r="AJ340">
        <v>172.6</v>
      </c>
    </row>
    <row r="341" spans="1:36" x14ac:dyDescent="0.25">
      <c r="A341" s="1" t="s">
        <v>30</v>
      </c>
      <c r="B341">
        <v>2022</v>
      </c>
      <c r="C341" s="1" t="s">
        <v>44</v>
      </c>
      <c r="D341" s="1">
        <f>VLOOKUP(All_India_Index_Upto_April23__14[[#This Row],[Month]],'Data cleaning'!$B$1:$C$13,2,FALSE)</f>
        <v>7</v>
      </c>
      <c r="E341" s="1" t="str">
        <f>All_India_Index_Upto_April23__14[[#This Row],[Year]]&amp;All_India_Index_Upto_April23__14[[#This Row],[month '#]]&amp;All_India_Index_Upto_April23__14[[#This Row],[Sector]]</f>
        <v>20227Rural</v>
      </c>
      <c r="F341">
        <v>155.19999999999999</v>
      </c>
      <c r="G341">
        <v>210.8</v>
      </c>
      <c r="H341">
        <v>174.3</v>
      </c>
      <c r="I341">
        <v>166.3</v>
      </c>
      <c r="J341">
        <v>202.2</v>
      </c>
      <c r="K341">
        <v>169.6</v>
      </c>
      <c r="L341">
        <v>168.6</v>
      </c>
      <c r="M341">
        <v>164.4</v>
      </c>
      <c r="N341">
        <v>119.2</v>
      </c>
      <c r="O341">
        <v>191.8</v>
      </c>
      <c r="P341">
        <v>174.5</v>
      </c>
      <c r="Q341">
        <v>183.1</v>
      </c>
      <c r="R341">
        <v>172.5</v>
      </c>
      <c r="S341">
        <f>AVERAGE(All_India_Index_Upto_April23__14[[#This Row],[Cereals and products]:[Food and beverages]])</f>
        <v>173.26923076923077</v>
      </c>
      <c r="T341">
        <v>193.2</v>
      </c>
      <c r="U341">
        <v>182</v>
      </c>
      <c r="V341">
        <v>180.3</v>
      </c>
      <c r="W341">
        <v>181.7</v>
      </c>
      <c r="X341">
        <v>169.7</v>
      </c>
      <c r="Y341">
        <f>AVERAGE(All_India_Index_Upto_April23__14[[#This Row],[Clothing]:[Personal care and effects]])</f>
        <v>178.42500000000001</v>
      </c>
      <c r="Z341">
        <v>179.6</v>
      </c>
      <c r="AA341" s="16" t="s">
        <v>32</v>
      </c>
      <c r="AB341">
        <v>171.3</v>
      </c>
      <c r="AC341" s="1">
        <f>AVERAGE(All_India_Index_Upto_April23__14[[#This Row],[Housing]:[Household goods and services]])</f>
        <v>171.3</v>
      </c>
      <c r="AD341">
        <v>178.8</v>
      </c>
      <c r="AE341">
        <v>168.6</v>
      </c>
      <c r="AF341">
        <f>AVERAGE(All_India_Index_Upto_April23__14[[#This Row],[Health]:[Recreation and amusement]])</f>
        <v>173.7</v>
      </c>
      <c r="AG341">
        <v>166.3</v>
      </c>
      <c r="AH341">
        <v>174.7</v>
      </c>
      <c r="AI341">
        <v>171.8</v>
      </c>
      <c r="AJ341">
        <v>174.3</v>
      </c>
    </row>
    <row r="342" spans="1:36" x14ac:dyDescent="0.25">
      <c r="A342" s="1" t="s">
        <v>33</v>
      </c>
      <c r="B342">
        <v>2022</v>
      </c>
      <c r="C342" s="1" t="s">
        <v>44</v>
      </c>
      <c r="D342" s="1">
        <f>VLOOKUP(All_India_Index_Upto_April23__14[[#This Row],[Month]],'Data cleaning'!$B$1:$C$13,2,FALSE)</f>
        <v>7</v>
      </c>
      <c r="E342" s="1" t="str">
        <f>All_India_Index_Upto_April23__14[[#This Row],[Year]]&amp;All_India_Index_Upto_April23__14[[#This Row],[month '#]]&amp;All_India_Index_Upto_April23__14[[#This Row],[Sector]]</f>
        <v>20227Urban</v>
      </c>
      <c r="F342">
        <v>159.30000000000001</v>
      </c>
      <c r="G342">
        <v>217.1</v>
      </c>
      <c r="H342">
        <v>176.6</v>
      </c>
      <c r="I342">
        <v>167.1</v>
      </c>
      <c r="J342">
        <v>184.8</v>
      </c>
      <c r="K342">
        <v>179.5</v>
      </c>
      <c r="L342">
        <v>208.5</v>
      </c>
      <c r="M342">
        <v>164</v>
      </c>
      <c r="N342">
        <v>121.5</v>
      </c>
      <c r="O342">
        <v>186.3</v>
      </c>
      <c r="P342">
        <v>159.80000000000001</v>
      </c>
      <c r="Q342">
        <v>187.7</v>
      </c>
      <c r="R342">
        <v>179.4</v>
      </c>
      <c r="S342">
        <f>AVERAGE(All_India_Index_Upto_April23__14[[#This Row],[Cereals and products]:[Food and beverages]])</f>
        <v>176.27692307692308</v>
      </c>
      <c r="T342">
        <v>198.6</v>
      </c>
      <c r="U342">
        <v>172.7</v>
      </c>
      <c r="V342">
        <v>158.69999999999999</v>
      </c>
      <c r="W342">
        <v>170.6</v>
      </c>
      <c r="X342">
        <v>169.8</v>
      </c>
      <c r="Y342">
        <f>AVERAGE(All_India_Index_Upto_April23__14[[#This Row],[Clothing]:[Personal care and effects]])</f>
        <v>167.95</v>
      </c>
      <c r="Z342">
        <v>179.5</v>
      </c>
      <c r="AA342" s="16" t="s">
        <v>155</v>
      </c>
      <c r="AB342">
        <v>163.1</v>
      </c>
      <c r="AC342" s="1">
        <f>AVERAGE(All_India_Index_Upto_April23__14[[#This Row],[Housing]:[Household goods and services]])</f>
        <v>163.1</v>
      </c>
      <c r="AD342">
        <v>171.7</v>
      </c>
      <c r="AE342">
        <v>164.6</v>
      </c>
      <c r="AF342">
        <f>AVERAGE(All_India_Index_Upto_April23__14[[#This Row],[Health]:[Recreation and amusement]])</f>
        <v>168.14999999999998</v>
      </c>
      <c r="AG342">
        <v>157.4</v>
      </c>
      <c r="AH342">
        <v>169.1</v>
      </c>
      <c r="AI342">
        <v>164.7</v>
      </c>
      <c r="AJ342">
        <v>172.3</v>
      </c>
    </row>
    <row r="343" spans="1:36" x14ac:dyDescent="0.25">
      <c r="A343" s="1" t="s">
        <v>35</v>
      </c>
      <c r="B343">
        <v>2022</v>
      </c>
      <c r="C343" s="1" t="s">
        <v>44</v>
      </c>
      <c r="D343" s="1">
        <f>VLOOKUP(All_India_Index_Upto_April23__14[[#This Row],[Month]],'Data cleaning'!$B$1:$C$13,2,FALSE)</f>
        <v>7</v>
      </c>
      <c r="E343" s="1" t="str">
        <f>All_India_Index_Upto_April23__14[[#This Row],[Year]]&amp;All_India_Index_Upto_April23__14[[#This Row],[month '#]]&amp;All_India_Index_Upto_April23__14[[#This Row],[Sector]]</f>
        <v>20227Rural+Urban</v>
      </c>
      <c r="F343">
        <v>156.5</v>
      </c>
      <c r="G343">
        <v>213</v>
      </c>
      <c r="H343">
        <v>175.2</v>
      </c>
      <c r="I343">
        <v>166.6</v>
      </c>
      <c r="J343">
        <v>195.8</v>
      </c>
      <c r="K343">
        <v>174.2</v>
      </c>
      <c r="L343">
        <v>182.1</v>
      </c>
      <c r="M343">
        <v>164.3</v>
      </c>
      <c r="N343">
        <v>120</v>
      </c>
      <c r="O343">
        <v>190</v>
      </c>
      <c r="P343">
        <v>168.4</v>
      </c>
      <c r="Q343">
        <v>185.2</v>
      </c>
      <c r="R343">
        <v>175</v>
      </c>
      <c r="S343">
        <f>AVERAGE(All_India_Index_Upto_April23__14[[#This Row],[Cereals and products]:[Food and beverages]])</f>
        <v>174.33076923076925</v>
      </c>
      <c r="T343">
        <v>194.6</v>
      </c>
      <c r="U343">
        <v>178.3</v>
      </c>
      <c r="V343">
        <v>171.3</v>
      </c>
      <c r="W343">
        <v>177.3</v>
      </c>
      <c r="X343">
        <v>169.7</v>
      </c>
      <c r="Y343">
        <f>AVERAGE(All_India_Index_Upto_April23__14[[#This Row],[Clothing]:[Personal care and effects]])</f>
        <v>174.15000000000003</v>
      </c>
      <c r="Z343">
        <v>179.6</v>
      </c>
      <c r="AA343" s="16" t="s">
        <v>155</v>
      </c>
      <c r="AB343">
        <v>167.4</v>
      </c>
      <c r="AC343" s="1">
        <f>AVERAGE(All_India_Index_Upto_April23__14[[#This Row],[Housing]:[Household goods and services]])</f>
        <v>167.4</v>
      </c>
      <c r="AD343">
        <v>176.1</v>
      </c>
      <c r="AE343">
        <v>166.3</v>
      </c>
      <c r="AF343">
        <f>AVERAGE(All_India_Index_Upto_April23__14[[#This Row],[Health]:[Recreation and amusement]])</f>
        <v>171.2</v>
      </c>
      <c r="AG343">
        <v>161.6</v>
      </c>
      <c r="AH343">
        <v>171.4</v>
      </c>
      <c r="AI343">
        <v>168.4</v>
      </c>
      <c r="AJ343">
        <v>173.4</v>
      </c>
    </row>
    <row r="344" spans="1:36" x14ac:dyDescent="0.25">
      <c r="A344" s="1" t="s">
        <v>30</v>
      </c>
      <c r="B344">
        <v>2022</v>
      </c>
      <c r="C344" s="1" t="s">
        <v>46</v>
      </c>
      <c r="D344" s="1">
        <f>VLOOKUP(All_India_Index_Upto_April23__14[[#This Row],[Month]],'Data cleaning'!$B$1:$C$13,2,FALSE)</f>
        <v>8</v>
      </c>
      <c r="E344" s="1" t="str">
        <f>All_India_Index_Upto_April23__14[[#This Row],[Year]]&amp;All_India_Index_Upto_April23__14[[#This Row],[month '#]]&amp;All_India_Index_Upto_April23__14[[#This Row],[Sector]]</f>
        <v>20228Rural</v>
      </c>
      <c r="F344">
        <v>159.5</v>
      </c>
      <c r="G344">
        <v>204.1</v>
      </c>
      <c r="H344">
        <v>168.3</v>
      </c>
      <c r="I344">
        <v>167.9</v>
      </c>
      <c r="J344">
        <v>198.1</v>
      </c>
      <c r="K344">
        <v>169.2</v>
      </c>
      <c r="L344">
        <v>173.1</v>
      </c>
      <c r="M344">
        <v>167.1</v>
      </c>
      <c r="N344">
        <v>120.2</v>
      </c>
      <c r="O344">
        <v>195.6</v>
      </c>
      <c r="P344">
        <v>174.8</v>
      </c>
      <c r="Q344">
        <v>184</v>
      </c>
      <c r="R344">
        <v>173.9</v>
      </c>
      <c r="S344">
        <f>AVERAGE(All_India_Index_Upto_April23__14[[#This Row],[Cereals and products]:[Food and beverages]])</f>
        <v>173.5230769230769</v>
      </c>
      <c r="T344">
        <v>193.7</v>
      </c>
      <c r="U344">
        <v>183.2</v>
      </c>
      <c r="V344">
        <v>181.7</v>
      </c>
      <c r="W344">
        <v>183</v>
      </c>
      <c r="X344">
        <v>171.1</v>
      </c>
      <c r="Y344">
        <f>AVERAGE(All_India_Index_Upto_April23__14[[#This Row],[Clothing]:[Personal care and effects]])</f>
        <v>179.75</v>
      </c>
      <c r="Z344">
        <v>179.1</v>
      </c>
      <c r="AA344" s="16" t="s">
        <v>32</v>
      </c>
      <c r="AB344">
        <v>172.3</v>
      </c>
      <c r="AC344" s="1">
        <f>AVERAGE(All_India_Index_Upto_April23__14[[#This Row],[Housing]:[Household goods and services]])</f>
        <v>172.3</v>
      </c>
      <c r="AD344">
        <v>179.4</v>
      </c>
      <c r="AE344">
        <v>169.3</v>
      </c>
      <c r="AF344">
        <f>AVERAGE(All_India_Index_Upto_April23__14[[#This Row],[Health]:[Recreation and amusement]])</f>
        <v>174.35000000000002</v>
      </c>
      <c r="AG344">
        <v>166.6</v>
      </c>
      <c r="AH344">
        <v>175.7</v>
      </c>
      <c r="AI344">
        <v>172.6</v>
      </c>
      <c r="AJ344">
        <v>175.3</v>
      </c>
    </row>
    <row r="345" spans="1:36" x14ac:dyDescent="0.25">
      <c r="A345" s="1" t="s">
        <v>33</v>
      </c>
      <c r="B345">
        <v>2022</v>
      </c>
      <c r="C345" s="1" t="s">
        <v>46</v>
      </c>
      <c r="D345" s="1">
        <f>VLOOKUP(All_India_Index_Upto_April23__14[[#This Row],[Month]],'Data cleaning'!$B$1:$C$13,2,FALSE)</f>
        <v>8</v>
      </c>
      <c r="E345" s="1" t="str">
        <f>All_India_Index_Upto_April23__14[[#This Row],[Year]]&amp;All_India_Index_Upto_April23__14[[#This Row],[month '#]]&amp;All_India_Index_Upto_April23__14[[#This Row],[Sector]]</f>
        <v>20228Urban</v>
      </c>
      <c r="F345">
        <v>162.1</v>
      </c>
      <c r="G345">
        <v>210.9</v>
      </c>
      <c r="H345">
        <v>170.6</v>
      </c>
      <c r="I345">
        <v>168.4</v>
      </c>
      <c r="J345">
        <v>182.5</v>
      </c>
      <c r="K345">
        <v>177.1</v>
      </c>
      <c r="L345">
        <v>213.1</v>
      </c>
      <c r="M345">
        <v>167.3</v>
      </c>
      <c r="N345">
        <v>122.2</v>
      </c>
      <c r="O345">
        <v>189.7</v>
      </c>
      <c r="P345">
        <v>160.5</v>
      </c>
      <c r="Q345">
        <v>188.9</v>
      </c>
      <c r="R345">
        <v>180.4</v>
      </c>
      <c r="S345">
        <f>AVERAGE(All_India_Index_Upto_April23__14[[#This Row],[Cereals and products]:[Food and beverages]])</f>
        <v>176.43846153846152</v>
      </c>
      <c r="T345">
        <v>198.7</v>
      </c>
      <c r="U345">
        <v>173.7</v>
      </c>
      <c r="V345">
        <v>160</v>
      </c>
      <c r="W345">
        <v>171.6</v>
      </c>
      <c r="X345">
        <v>171.4</v>
      </c>
      <c r="Y345">
        <f>AVERAGE(All_India_Index_Upto_April23__14[[#This Row],[Clothing]:[Personal care and effects]])</f>
        <v>169.17499999999998</v>
      </c>
      <c r="Z345">
        <v>178.4</v>
      </c>
      <c r="AA345" s="16" t="s">
        <v>156</v>
      </c>
      <c r="AB345">
        <v>164.2</v>
      </c>
      <c r="AC345" s="1">
        <f>AVERAGE(All_India_Index_Upto_April23__14[[#This Row],[Housing]:[Household goods and services]])</f>
        <v>164.2</v>
      </c>
      <c r="AD345">
        <v>172.6</v>
      </c>
      <c r="AE345">
        <v>165.1</v>
      </c>
      <c r="AF345">
        <f>AVERAGE(All_India_Index_Upto_April23__14[[#This Row],[Health]:[Recreation and amusement]])</f>
        <v>168.85</v>
      </c>
      <c r="AG345">
        <v>157.69999999999999</v>
      </c>
      <c r="AH345">
        <v>169.9</v>
      </c>
      <c r="AI345">
        <v>165.4</v>
      </c>
      <c r="AJ345">
        <v>173.1</v>
      </c>
    </row>
    <row r="346" spans="1:36" x14ac:dyDescent="0.25">
      <c r="A346" s="1" t="s">
        <v>35</v>
      </c>
      <c r="B346">
        <v>2022</v>
      </c>
      <c r="C346" s="1" t="s">
        <v>46</v>
      </c>
      <c r="D346" s="1">
        <f>VLOOKUP(All_India_Index_Upto_April23__14[[#This Row],[Month]],'Data cleaning'!$B$1:$C$13,2,FALSE)</f>
        <v>8</v>
      </c>
      <c r="E346" s="1" t="str">
        <f>All_India_Index_Upto_April23__14[[#This Row],[Year]]&amp;All_India_Index_Upto_April23__14[[#This Row],[month '#]]&amp;All_India_Index_Upto_April23__14[[#This Row],[Sector]]</f>
        <v>20228Rural+Urban</v>
      </c>
      <c r="F346">
        <v>160.30000000000001</v>
      </c>
      <c r="G346">
        <v>206.5</v>
      </c>
      <c r="H346">
        <v>169.2</v>
      </c>
      <c r="I346">
        <v>168.1</v>
      </c>
      <c r="J346">
        <v>192.4</v>
      </c>
      <c r="K346">
        <v>172.9</v>
      </c>
      <c r="L346">
        <v>186.7</v>
      </c>
      <c r="M346">
        <v>167.2</v>
      </c>
      <c r="N346">
        <v>120.9</v>
      </c>
      <c r="O346">
        <v>193.6</v>
      </c>
      <c r="P346">
        <v>168.8</v>
      </c>
      <c r="Q346">
        <v>186.3</v>
      </c>
      <c r="R346">
        <v>176.3</v>
      </c>
      <c r="S346">
        <f>AVERAGE(All_India_Index_Upto_April23__14[[#This Row],[Cereals and products]:[Food and beverages]])</f>
        <v>174.55384615384617</v>
      </c>
      <c r="T346">
        <v>195</v>
      </c>
      <c r="U346">
        <v>179.5</v>
      </c>
      <c r="V346">
        <v>172.7</v>
      </c>
      <c r="W346">
        <v>178.5</v>
      </c>
      <c r="X346">
        <v>171.2</v>
      </c>
      <c r="Y346">
        <f>AVERAGE(All_India_Index_Upto_April23__14[[#This Row],[Clothing]:[Personal care and effects]])</f>
        <v>175.47500000000002</v>
      </c>
      <c r="Z346">
        <v>178.8</v>
      </c>
      <c r="AA346" s="16" t="s">
        <v>156</v>
      </c>
      <c r="AB346">
        <v>168.5</v>
      </c>
      <c r="AC346" s="1">
        <f>AVERAGE(All_India_Index_Upto_April23__14[[#This Row],[Housing]:[Household goods and services]])</f>
        <v>168.5</v>
      </c>
      <c r="AD346">
        <v>176.8</v>
      </c>
      <c r="AE346">
        <v>166.9</v>
      </c>
      <c r="AF346">
        <f>AVERAGE(All_India_Index_Upto_April23__14[[#This Row],[Health]:[Recreation and amusement]])</f>
        <v>171.85000000000002</v>
      </c>
      <c r="AG346">
        <v>161.9</v>
      </c>
      <c r="AH346">
        <v>172.3</v>
      </c>
      <c r="AI346">
        <v>169.1</v>
      </c>
      <c r="AJ346">
        <v>174.3</v>
      </c>
    </row>
    <row r="347" spans="1:36" x14ac:dyDescent="0.25">
      <c r="A347" s="1" t="s">
        <v>30</v>
      </c>
      <c r="B347">
        <v>2022</v>
      </c>
      <c r="C347" s="1" t="s">
        <v>48</v>
      </c>
      <c r="D347" s="1">
        <f>VLOOKUP(All_India_Index_Upto_April23__14[[#This Row],[Month]],'Data cleaning'!$B$1:$C$13,2,FALSE)</f>
        <v>9</v>
      </c>
      <c r="E347" s="1" t="str">
        <f>All_India_Index_Upto_April23__14[[#This Row],[Year]]&amp;All_India_Index_Upto_April23__14[[#This Row],[month '#]]&amp;All_India_Index_Upto_April23__14[[#This Row],[Sector]]</f>
        <v>20229Rural</v>
      </c>
      <c r="F347">
        <v>162.9</v>
      </c>
      <c r="G347">
        <v>206.7</v>
      </c>
      <c r="H347">
        <v>169</v>
      </c>
      <c r="I347">
        <v>169.5</v>
      </c>
      <c r="J347">
        <v>194.1</v>
      </c>
      <c r="K347">
        <v>164.1</v>
      </c>
      <c r="L347">
        <v>176.9</v>
      </c>
      <c r="M347">
        <v>169</v>
      </c>
      <c r="N347">
        <v>120.8</v>
      </c>
      <c r="O347">
        <v>199.1</v>
      </c>
      <c r="P347">
        <v>175.4</v>
      </c>
      <c r="Q347">
        <v>184.8</v>
      </c>
      <c r="R347">
        <v>175.5</v>
      </c>
      <c r="S347">
        <f>AVERAGE(All_India_Index_Upto_April23__14[[#This Row],[Cereals and products]:[Food and beverages]])</f>
        <v>174.44615384615386</v>
      </c>
      <c r="T347">
        <v>194.5</v>
      </c>
      <c r="U347">
        <v>184.7</v>
      </c>
      <c r="V347">
        <v>183.3</v>
      </c>
      <c r="W347">
        <v>184.5</v>
      </c>
      <c r="X347">
        <v>170.8</v>
      </c>
      <c r="Y347">
        <f>AVERAGE(All_India_Index_Upto_April23__14[[#This Row],[Clothing]:[Personal care and effects]])</f>
        <v>180.82499999999999</v>
      </c>
      <c r="Z347">
        <v>179.7</v>
      </c>
      <c r="AA347" s="16" t="s">
        <v>32</v>
      </c>
      <c r="AB347">
        <v>173.6</v>
      </c>
      <c r="AC347" s="1">
        <f>AVERAGE(All_India_Index_Upto_April23__14[[#This Row],[Housing]:[Household goods and services]])</f>
        <v>173.6</v>
      </c>
      <c r="AD347">
        <v>180.2</v>
      </c>
      <c r="AE347">
        <v>170</v>
      </c>
      <c r="AF347">
        <f>AVERAGE(All_India_Index_Upto_April23__14[[#This Row],[Health]:[Recreation and amusement]])</f>
        <v>175.1</v>
      </c>
      <c r="AG347">
        <v>166.9</v>
      </c>
      <c r="AH347">
        <v>176.2</v>
      </c>
      <c r="AI347">
        <v>173.1</v>
      </c>
      <c r="AJ347">
        <v>176.4</v>
      </c>
    </row>
    <row r="348" spans="1:36" x14ac:dyDescent="0.25">
      <c r="A348" s="1" t="s">
        <v>33</v>
      </c>
      <c r="B348">
        <v>2022</v>
      </c>
      <c r="C348" s="1" t="s">
        <v>48</v>
      </c>
      <c r="D348" s="1">
        <f>VLOOKUP(All_India_Index_Upto_April23__14[[#This Row],[Month]],'Data cleaning'!$B$1:$C$13,2,FALSE)</f>
        <v>9</v>
      </c>
      <c r="E348" s="1" t="str">
        <f>All_India_Index_Upto_April23__14[[#This Row],[Year]]&amp;All_India_Index_Upto_April23__14[[#This Row],[month '#]]&amp;All_India_Index_Upto_April23__14[[#This Row],[Sector]]</f>
        <v>20229Urban</v>
      </c>
      <c r="F348">
        <v>164.9</v>
      </c>
      <c r="G348">
        <v>213.7</v>
      </c>
      <c r="H348">
        <v>170.9</v>
      </c>
      <c r="I348">
        <v>170.1</v>
      </c>
      <c r="J348">
        <v>179.3</v>
      </c>
      <c r="K348">
        <v>167.5</v>
      </c>
      <c r="L348">
        <v>220.8</v>
      </c>
      <c r="M348">
        <v>169.2</v>
      </c>
      <c r="N348">
        <v>123.1</v>
      </c>
      <c r="O348">
        <v>193.6</v>
      </c>
      <c r="P348">
        <v>161.1</v>
      </c>
      <c r="Q348">
        <v>190.4</v>
      </c>
      <c r="R348">
        <v>181.8</v>
      </c>
      <c r="S348">
        <f>AVERAGE(All_India_Index_Upto_April23__14[[#This Row],[Cereals and products]:[Food and beverages]])</f>
        <v>177.41538461538462</v>
      </c>
      <c r="T348">
        <v>199.7</v>
      </c>
      <c r="U348">
        <v>175</v>
      </c>
      <c r="V348">
        <v>161.69999999999999</v>
      </c>
      <c r="W348">
        <v>173</v>
      </c>
      <c r="X348">
        <v>171.1</v>
      </c>
      <c r="Y348">
        <f>AVERAGE(All_India_Index_Upto_April23__14[[#This Row],[Clothing]:[Personal care and effects]])</f>
        <v>170.2</v>
      </c>
      <c r="Z348">
        <v>179.2</v>
      </c>
      <c r="AA348" s="16" t="s">
        <v>157</v>
      </c>
      <c r="AB348">
        <v>165</v>
      </c>
      <c r="AC348" s="1">
        <f>AVERAGE(All_India_Index_Upto_April23__14[[#This Row],[Housing]:[Household goods and services]])</f>
        <v>165</v>
      </c>
      <c r="AD348">
        <v>173.8</v>
      </c>
      <c r="AE348">
        <v>165.8</v>
      </c>
      <c r="AF348">
        <f>AVERAGE(All_India_Index_Upto_April23__14[[#This Row],[Health]:[Recreation and amusement]])</f>
        <v>169.8</v>
      </c>
      <c r="AG348">
        <v>158.19999999999999</v>
      </c>
      <c r="AH348">
        <v>170.9</v>
      </c>
      <c r="AI348">
        <v>166.1</v>
      </c>
      <c r="AJ348">
        <v>174.1</v>
      </c>
    </row>
    <row r="349" spans="1:36" x14ac:dyDescent="0.25">
      <c r="A349" s="1" t="s">
        <v>35</v>
      </c>
      <c r="B349">
        <v>2022</v>
      </c>
      <c r="C349" s="1" t="s">
        <v>48</v>
      </c>
      <c r="D349" s="1">
        <f>VLOOKUP(All_India_Index_Upto_April23__14[[#This Row],[Month]],'Data cleaning'!$B$1:$C$13,2,FALSE)</f>
        <v>9</v>
      </c>
      <c r="E349" s="1" t="str">
        <f>All_India_Index_Upto_April23__14[[#This Row],[Year]]&amp;All_India_Index_Upto_April23__14[[#This Row],[month '#]]&amp;All_India_Index_Upto_April23__14[[#This Row],[Sector]]</f>
        <v>20229Rural+Urban</v>
      </c>
      <c r="F349">
        <v>163.5</v>
      </c>
      <c r="G349">
        <v>209.2</v>
      </c>
      <c r="H349">
        <v>169.7</v>
      </c>
      <c r="I349">
        <v>169.7</v>
      </c>
      <c r="J349">
        <v>188.7</v>
      </c>
      <c r="K349">
        <v>165.7</v>
      </c>
      <c r="L349">
        <v>191.8</v>
      </c>
      <c r="M349">
        <v>169.1</v>
      </c>
      <c r="N349">
        <v>121.6</v>
      </c>
      <c r="O349">
        <v>197.3</v>
      </c>
      <c r="P349">
        <v>169.4</v>
      </c>
      <c r="Q349">
        <v>187.4</v>
      </c>
      <c r="R349">
        <v>177.8</v>
      </c>
      <c r="S349">
        <f>AVERAGE(All_India_Index_Upto_April23__14[[#This Row],[Cereals and products]:[Food and beverages]])</f>
        <v>175.45384615384617</v>
      </c>
      <c r="T349">
        <v>195.9</v>
      </c>
      <c r="U349">
        <v>180.9</v>
      </c>
      <c r="V349">
        <v>174.3</v>
      </c>
      <c r="W349">
        <v>179.9</v>
      </c>
      <c r="X349">
        <v>170.9</v>
      </c>
      <c r="Y349">
        <f>AVERAGE(All_India_Index_Upto_April23__14[[#This Row],[Clothing]:[Personal care and effects]])</f>
        <v>176.5</v>
      </c>
      <c r="Z349">
        <v>179.5</v>
      </c>
      <c r="AA349" s="16" t="s">
        <v>157</v>
      </c>
      <c r="AB349">
        <v>169.5</v>
      </c>
      <c r="AC349" s="1">
        <f>AVERAGE(All_India_Index_Upto_April23__14[[#This Row],[Housing]:[Household goods and services]])</f>
        <v>169.5</v>
      </c>
      <c r="AD349">
        <v>177.8</v>
      </c>
      <c r="AE349">
        <v>167.6</v>
      </c>
      <c r="AF349">
        <f>AVERAGE(All_India_Index_Upto_April23__14[[#This Row],[Health]:[Recreation and amusement]])</f>
        <v>172.7</v>
      </c>
      <c r="AG349">
        <v>162.30000000000001</v>
      </c>
      <c r="AH349">
        <v>173.1</v>
      </c>
      <c r="AI349">
        <v>169.7</v>
      </c>
      <c r="AJ349">
        <v>175.3</v>
      </c>
    </row>
    <row r="350" spans="1:36" x14ac:dyDescent="0.25">
      <c r="A350" s="1" t="s">
        <v>30</v>
      </c>
      <c r="B350">
        <v>2022</v>
      </c>
      <c r="C350" s="1" t="s">
        <v>50</v>
      </c>
      <c r="D350" s="1">
        <f>VLOOKUP(All_India_Index_Upto_April23__14[[#This Row],[Month]],'Data cleaning'!$B$1:$C$13,2,FALSE)</f>
        <v>10</v>
      </c>
      <c r="E350" s="1" t="str">
        <f>All_India_Index_Upto_April23__14[[#This Row],[Year]]&amp;All_India_Index_Upto_April23__14[[#This Row],[month '#]]&amp;All_India_Index_Upto_April23__14[[#This Row],[Sector]]</f>
        <v>202210Rural</v>
      </c>
      <c r="F350">
        <v>164.7</v>
      </c>
      <c r="G350">
        <v>208.8</v>
      </c>
      <c r="H350">
        <v>170.3</v>
      </c>
      <c r="I350">
        <v>170.9</v>
      </c>
      <c r="J350">
        <v>191.6</v>
      </c>
      <c r="K350">
        <v>162.19999999999999</v>
      </c>
      <c r="L350">
        <v>184.8</v>
      </c>
      <c r="M350">
        <v>169.7</v>
      </c>
      <c r="N350">
        <v>121.1</v>
      </c>
      <c r="O350">
        <v>201.6</v>
      </c>
      <c r="P350">
        <v>175.8</v>
      </c>
      <c r="Q350">
        <v>185.6</v>
      </c>
      <c r="R350">
        <v>177.4</v>
      </c>
      <c r="S350">
        <f>AVERAGE(All_India_Index_Upto_April23__14[[#This Row],[Cereals and products]:[Food and beverages]])</f>
        <v>175.73076923076923</v>
      </c>
      <c r="T350">
        <v>194.9</v>
      </c>
      <c r="U350">
        <v>186.1</v>
      </c>
      <c r="V350">
        <v>184.4</v>
      </c>
      <c r="W350">
        <v>185.9</v>
      </c>
      <c r="X350">
        <v>172</v>
      </c>
      <c r="Y350">
        <f>AVERAGE(All_India_Index_Upto_April23__14[[#This Row],[Clothing]:[Personal care and effects]])</f>
        <v>182.1</v>
      </c>
      <c r="Z350">
        <v>180.8</v>
      </c>
      <c r="AA350" s="16" t="s">
        <v>32</v>
      </c>
      <c r="AB350">
        <v>174.4</v>
      </c>
      <c r="AC350" s="1">
        <f>AVERAGE(All_India_Index_Upto_April23__14[[#This Row],[Housing]:[Household goods and services]])</f>
        <v>174.4</v>
      </c>
      <c r="AD350">
        <v>181.2</v>
      </c>
      <c r="AE350">
        <v>170.6</v>
      </c>
      <c r="AF350">
        <f>AVERAGE(All_India_Index_Upto_April23__14[[#This Row],[Health]:[Recreation and amusement]])</f>
        <v>175.89999999999998</v>
      </c>
      <c r="AG350">
        <v>167.4</v>
      </c>
      <c r="AH350">
        <v>176.5</v>
      </c>
      <c r="AI350">
        <v>173.9</v>
      </c>
      <c r="AJ350">
        <v>177.9</v>
      </c>
    </row>
    <row r="351" spans="1:36" x14ac:dyDescent="0.25">
      <c r="A351" s="1" t="s">
        <v>33</v>
      </c>
      <c r="B351">
        <v>2022</v>
      </c>
      <c r="C351" s="1" t="s">
        <v>50</v>
      </c>
      <c r="D351" s="1">
        <f>VLOOKUP(All_India_Index_Upto_April23__14[[#This Row],[Month]],'Data cleaning'!$B$1:$C$13,2,FALSE)</f>
        <v>10</v>
      </c>
      <c r="E351" s="1" t="str">
        <f>All_India_Index_Upto_April23__14[[#This Row],[Year]]&amp;All_India_Index_Upto_April23__14[[#This Row],[month '#]]&amp;All_India_Index_Upto_April23__14[[#This Row],[Sector]]</f>
        <v>202210Urban</v>
      </c>
      <c r="F351">
        <v>166.4</v>
      </c>
      <c r="G351">
        <v>214.9</v>
      </c>
      <c r="H351">
        <v>171.9</v>
      </c>
      <c r="I351">
        <v>171</v>
      </c>
      <c r="J351">
        <v>177.7</v>
      </c>
      <c r="K351">
        <v>165.7</v>
      </c>
      <c r="L351">
        <v>228.6</v>
      </c>
      <c r="M351">
        <v>169.9</v>
      </c>
      <c r="N351">
        <v>123.4</v>
      </c>
      <c r="O351">
        <v>196.4</v>
      </c>
      <c r="P351">
        <v>161.6</v>
      </c>
      <c r="Q351">
        <v>191.5</v>
      </c>
      <c r="R351">
        <v>183.3</v>
      </c>
      <c r="S351">
        <f>AVERAGE(All_India_Index_Upto_April23__14[[#This Row],[Cereals and products]:[Food and beverages]])</f>
        <v>178.63846153846154</v>
      </c>
      <c r="T351">
        <v>200.1</v>
      </c>
      <c r="U351">
        <v>175.5</v>
      </c>
      <c r="V351">
        <v>162.6</v>
      </c>
      <c r="W351">
        <v>173.6</v>
      </c>
      <c r="X351">
        <v>172.3</v>
      </c>
      <c r="Y351">
        <f>AVERAGE(All_India_Index_Upto_April23__14[[#This Row],[Clothing]:[Personal care and effects]])</f>
        <v>171</v>
      </c>
      <c r="Z351">
        <v>180</v>
      </c>
      <c r="AA351" s="16" t="s">
        <v>158</v>
      </c>
      <c r="AB351">
        <v>166</v>
      </c>
      <c r="AC351" s="1">
        <f>AVERAGE(All_India_Index_Upto_April23__14[[#This Row],[Housing]:[Household goods and services]])</f>
        <v>166</v>
      </c>
      <c r="AD351">
        <v>174.7</v>
      </c>
      <c r="AE351">
        <v>166.3</v>
      </c>
      <c r="AF351">
        <f>AVERAGE(All_India_Index_Upto_April23__14[[#This Row],[Health]:[Recreation and amusement]])</f>
        <v>170.5</v>
      </c>
      <c r="AG351">
        <v>158.80000000000001</v>
      </c>
      <c r="AH351">
        <v>171.2</v>
      </c>
      <c r="AI351">
        <v>166.8</v>
      </c>
      <c r="AJ351">
        <v>175.3</v>
      </c>
    </row>
    <row r="352" spans="1:36" x14ac:dyDescent="0.25">
      <c r="A352" s="1" t="s">
        <v>35</v>
      </c>
      <c r="B352">
        <v>2022</v>
      </c>
      <c r="C352" s="1" t="s">
        <v>50</v>
      </c>
      <c r="D352" s="1">
        <f>VLOOKUP(All_India_Index_Upto_April23__14[[#This Row],[Month]],'Data cleaning'!$B$1:$C$13,2,FALSE)</f>
        <v>10</v>
      </c>
      <c r="E352" s="1" t="str">
        <f>All_India_Index_Upto_April23__14[[#This Row],[Year]]&amp;All_India_Index_Upto_April23__14[[#This Row],[month '#]]&amp;All_India_Index_Upto_April23__14[[#This Row],[Sector]]</f>
        <v>202210Rural+Urban</v>
      </c>
      <c r="F352">
        <v>165.2</v>
      </c>
      <c r="G352">
        <v>210.9</v>
      </c>
      <c r="H352">
        <v>170.9</v>
      </c>
      <c r="I352">
        <v>170.9</v>
      </c>
      <c r="J352">
        <v>186.5</v>
      </c>
      <c r="K352">
        <v>163.80000000000001</v>
      </c>
      <c r="L352">
        <v>199.7</v>
      </c>
      <c r="M352">
        <v>169.8</v>
      </c>
      <c r="N352">
        <v>121.9</v>
      </c>
      <c r="O352">
        <v>199.9</v>
      </c>
      <c r="P352">
        <v>169.9</v>
      </c>
      <c r="Q352">
        <v>188.3</v>
      </c>
      <c r="R352">
        <v>179.6</v>
      </c>
      <c r="S352">
        <f>AVERAGE(All_India_Index_Upto_April23__14[[#This Row],[Cereals and products]:[Food and beverages]])</f>
        <v>176.71538461538464</v>
      </c>
      <c r="T352">
        <v>196.3</v>
      </c>
      <c r="U352">
        <v>181.9</v>
      </c>
      <c r="V352">
        <v>175.3</v>
      </c>
      <c r="W352">
        <v>181</v>
      </c>
      <c r="X352">
        <v>172.1</v>
      </c>
      <c r="Y352">
        <f>AVERAGE(All_India_Index_Upto_April23__14[[#This Row],[Clothing]:[Personal care and effects]])</f>
        <v>177.57500000000002</v>
      </c>
      <c r="Z352">
        <v>180.5</v>
      </c>
      <c r="AA352" s="16" t="s">
        <v>158</v>
      </c>
      <c r="AB352">
        <v>170.4</v>
      </c>
      <c r="AC352" s="1">
        <f>AVERAGE(All_India_Index_Upto_April23__14[[#This Row],[Housing]:[Household goods and services]])</f>
        <v>170.4</v>
      </c>
      <c r="AD352">
        <v>178.7</v>
      </c>
      <c r="AE352">
        <v>168.2</v>
      </c>
      <c r="AF352">
        <f>AVERAGE(All_India_Index_Upto_April23__14[[#This Row],[Health]:[Recreation and amusement]])</f>
        <v>173.45</v>
      </c>
      <c r="AG352">
        <v>162.9</v>
      </c>
      <c r="AH352">
        <v>173.4</v>
      </c>
      <c r="AI352">
        <v>170.5</v>
      </c>
      <c r="AJ352">
        <v>176.7</v>
      </c>
    </row>
    <row r="353" spans="1:36" x14ac:dyDescent="0.25">
      <c r="A353" s="1" t="s">
        <v>30</v>
      </c>
      <c r="B353">
        <v>2022</v>
      </c>
      <c r="C353" s="1" t="s">
        <v>53</v>
      </c>
      <c r="D353" s="1">
        <f>VLOOKUP(All_India_Index_Upto_April23__14[[#This Row],[Month]],'Data cleaning'!$B$1:$C$13,2,FALSE)</f>
        <v>11</v>
      </c>
      <c r="E353" s="1" t="str">
        <f>All_India_Index_Upto_April23__14[[#This Row],[Year]]&amp;All_India_Index_Upto_April23__14[[#This Row],[month '#]]&amp;All_India_Index_Upto_April23__14[[#This Row],[Sector]]</f>
        <v>202211Rural</v>
      </c>
      <c r="F353">
        <v>166.9</v>
      </c>
      <c r="G353">
        <v>207.2</v>
      </c>
      <c r="H353">
        <v>180.2</v>
      </c>
      <c r="I353">
        <v>172.3</v>
      </c>
      <c r="J353">
        <v>194</v>
      </c>
      <c r="K353">
        <v>159.1</v>
      </c>
      <c r="L353">
        <v>171.6</v>
      </c>
      <c r="M353">
        <v>170.2</v>
      </c>
      <c r="N353">
        <v>121.5</v>
      </c>
      <c r="O353">
        <v>204.8</v>
      </c>
      <c r="P353">
        <v>176.4</v>
      </c>
      <c r="Q353">
        <v>186.9</v>
      </c>
      <c r="R353">
        <v>176.6</v>
      </c>
      <c r="S353">
        <f>AVERAGE(All_India_Index_Upto_April23__14[[#This Row],[Cereals and products]:[Food and beverages]])</f>
        <v>175.97692307692307</v>
      </c>
      <c r="T353">
        <v>195.5</v>
      </c>
      <c r="U353">
        <v>187.2</v>
      </c>
      <c r="V353">
        <v>185.2</v>
      </c>
      <c r="W353">
        <v>186.9</v>
      </c>
      <c r="X353">
        <v>173.4</v>
      </c>
      <c r="Y353">
        <f>AVERAGE(All_India_Index_Upto_April23__14[[#This Row],[Clothing]:[Personal care and effects]])</f>
        <v>183.17499999999998</v>
      </c>
      <c r="Z353">
        <v>181.9</v>
      </c>
      <c r="AA353" s="16" t="s">
        <v>32</v>
      </c>
      <c r="AB353">
        <v>175.5</v>
      </c>
      <c r="AC353" s="1">
        <f>AVERAGE(All_India_Index_Upto_April23__14[[#This Row],[Housing]:[Household goods and services]])</f>
        <v>175.5</v>
      </c>
      <c r="AD353">
        <v>182.3</v>
      </c>
      <c r="AE353">
        <v>170.8</v>
      </c>
      <c r="AF353">
        <f>AVERAGE(All_India_Index_Upto_April23__14[[#This Row],[Health]:[Recreation and amusement]])</f>
        <v>176.55</v>
      </c>
      <c r="AG353">
        <v>167.5</v>
      </c>
      <c r="AH353">
        <v>176.9</v>
      </c>
      <c r="AI353">
        <v>174.6</v>
      </c>
      <c r="AJ353">
        <v>177.8</v>
      </c>
    </row>
    <row r="354" spans="1:36" x14ac:dyDescent="0.25">
      <c r="A354" s="1" t="s">
        <v>33</v>
      </c>
      <c r="B354">
        <v>2022</v>
      </c>
      <c r="C354" s="1" t="s">
        <v>53</v>
      </c>
      <c r="D354" s="1">
        <f>VLOOKUP(All_India_Index_Upto_April23__14[[#This Row],[Month]],'Data cleaning'!$B$1:$C$13,2,FALSE)</f>
        <v>11</v>
      </c>
      <c r="E354" s="1" t="str">
        <f>All_India_Index_Upto_April23__14[[#This Row],[Year]]&amp;All_India_Index_Upto_April23__14[[#This Row],[month '#]]&amp;All_India_Index_Upto_April23__14[[#This Row],[Sector]]</f>
        <v>202211Urban</v>
      </c>
      <c r="F354">
        <v>168.4</v>
      </c>
      <c r="G354">
        <v>213.4</v>
      </c>
      <c r="H354">
        <v>183.2</v>
      </c>
      <c r="I354">
        <v>172.3</v>
      </c>
      <c r="J354">
        <v>180</v>
      </c>
      <c r="K354">
        <v>162.6</v>
      </c>
      <c r="L354">
        <v>205.5</v>
      </c>
      <c r="M354">
        <v>171</v>
      </c>
      <c r="N354">
        <v>123.4</v>
      </c>
      <c r="O354">
        <v>198.8</v>
      </c>
      <c r="P354">
        <v>162.1</v>
      </c>
      <c r="Q354">
        <v>192.4</v>
      </c>
      <c r="R354">
        <v>181.3</v>
      </c>
      <c r="S354">
        <f>AVERAGE(All_India_Index_Upto_April23__14[[#This Row],[Cereals and products]:[Food and beverages]])</f>
        <v>178.03076923076924</v>
      </c>
      <c r="T354">
        <v>200.6</v>
      </c>
      <c r="U354">
        <v>176.7</v>
      </c>
      <c r="V354">
        <v>163.5</v>
      </c>
      <c r="W354">
        <v>174.7</v>
      </c>
      <c r="X354">
        <v>173.8</v>
      </c>
      <c r="Y354">
        <f>AVERAGE(All_India_Index_Upto_April23__14[[#This Row],[Clothing]:[Personal care and effects]])</f>
        <v>172.17500000000001</v>
      </c>
      <c r="Z354">
        <v>180.3</v>
      </c>
      <c r="AA354" s="16" t="s">
        <v>159</v>
      </c>
      <c r="AB354">
        <v>166.9</v>
      </c>
      <c r="AC354" s="1">
        <f>AVERAGE(All_India_Index_Upto_April23__14[[#This Row],[Housing]:[Household goods and services]])</f>
        <v>166.9</v>
      </c>
      <c r="AD354">
        <v>175.8</v>
      </c>
      <c r="AE354">
        <v>166.7</v>
      </c>
      <c r="AF354">
        <f>AVERAGE(All_India_Index_Upto_April23__14[[#This Row],[Health]:[Recreation and amusement]])</f>
        <v>171.25</v>
      </c>
      <c r="AG354">
        <v>158.9</v>
      </c>
      <c r="AH354">
        <v>171.5</v>
      </c>
      <c r="AI354">
        <v>167.4</v>
      </c>
      <c r="AJ354">
        <v>174.1</v>
      </c>
    </row>
    <row r="355" spans="1:36" x14ac:dyDescent="0.25">
      <c r="A355" s="1" t="s">
        <v>35</v>
      </c>
      <c r="B355">
        <v>2022</v>
      </c>
      <c r="C355" s="1" t="s">
        <v>53</v>
      </c>
      <c r="D355" s="1">
        <f>VLOOKUP(All_India_Index_Upto_April23__14[[#This Row],[Month]],'Data cleaning'!$B$1:$C$13,2,FALSE)</f>
        <v>11</v>
      </c>
      <c r="E355" s="1" t="str">
        <f>All_India_Index_Upto_April23__14[[#This Row],[Year]]&amp;All_India_Index_Upto_April23__14[[#This Row],[month '#]]&amp;All_India_Index_Upto_April23__14[[#This Row],[Sector]]</f>
        <v>202211Rural+Urban</v>
      </c>
      <c r="F355">
        <v>167.4</v>
      </c>
      <c r="G355">
        <v>209.4</v>
      </c>
      <c r="H355">
        <v>181.4</v>
      </c>
      <c r="I355">
        <v>172.3</v>
      </c>
      <c r="J355">
        <v>188.9</v>
      </c>
      <c r="K355">
        <v>160.69999999999999</v>
      </c>
      <c r="L355">
        <v>183.1</v>
      </c>
      <c r="M355">
        <v>170.5</v>
      </c>
      <c r="N355">
        <v>122.1</v>
      </c>
      <c r="O355">
        <v>202.8</v>
      </c>
      <c r="P355">
        <v>170.4</v>
      </c>
      <c r="Q355">
        <v>189.5</v>
      </c>
      <c r="R355">
        <v>178.3</v>
      </c>
      <c r="S355">
        <f>AVERAGE(All_India_Index_Upto_April23__14[[#This Row],[Cereals and products]:[Food and beverages]])</f>
        <v>176.67692307692309</v>
      </c>
      <c r="T355">
        <v>196.9</v>
      </c>
      <c r="U355">
        <v>183.1</v>
      </c>
      <c r="V355">
        <v>176.2</v>
      </c>
      <c r="W355">
        <v>182.1</v>
      </c>
      <c r="X355">
        <v>173.6</v>
      </c>
      <c r="Y355">
        <f>AVERAGE(All_India_Index_Upto_April23__14[[#This Row],[Clothing]:[Personal care and effects]])</f>
        <v>178.75</v>
      </c>
      <c r="Z355">
        <v>181.3</v>
      </c>
      <c r="AA355" s="16" t="s">
        <v>159</v>
      </c>
      <c r="AB355">
        <v>171.4</v>
      </c>
      <c r="AC355" s="1">
        <f>AVERAGE(All_India_Index_Upto_April23__14[[#This Row],[Housing]:[Household goods and services]])</f>
        <v>171.4</v>
      </c>
      <c r="AD355">
        <v>179.8</v>
      </c>
      <c r="AE355">
        <v>168.5</v>
      </c>
      <c r="AF355">
        <f>AVERAGE(All_India_Index_Upto_April23__14[[#This Row],[Health]:[Recreation and amusement]])</f>
        <v>174.15</v>
      </c>
      <c r="AG355">
        <v>163</v>
      </c>
      <c r="AH355">
        <v>173.7</v>
      </c>
      <c r="AI355">
        <v>171.1</v>
      </c>
      <c r="AJ355">
        <v>176.5</v>
      </c>
    </row>
    <row r="356" spans="1:36" x14ac:dyDescent="0.25">
      <c r="A356" s="1" t="s">
        <v>30</v>
      </c>
      <c r="B356">
        <v>2022</v>
      </c>
      <c r="C356" s="1" t="s">
        <v>55</v>
      </c>
      <c r="D356" s="1">
        <f>VLOOKUP(All_India_Index_Upto_April23__14[[#This Row],[Month]],'Data cleaning'!$B$1:$C$13,2,FALSE)</f>
        <v>12</v>
      </c>
      <c r="E356" s="1" t="str">
        <f>All_India_Index_Upto_April23__14[[#This Row],[Year]]&amp;All_India_Index_Upto_April23__14[[#This Row],[month '#]]&amp;All_India_Index_Upto_April23__14[[#This Row],[Sector]]</f>
        <v>202212Rural</v>
      </c>
      <c r="F356">
        <v>168.8</v>
      </c>
      <c r="G356">
        <v>206.9</v>
      </c>
      <c r="H356">
        <v>189.1</v>
      </c>
      <c r="I356">
        <v>173.4</v>
      </c>
      <c r="J356">
        <v>193.9</v>
      </c>
      <c r="K356">
        <v>156.69999999999999</v>
      </c>
      <c r="L356">
        <v>150.19999999999999</v>
      </c>
      <c r="M356">
        <v>170.5</v>
      </c>
      <c r="N356">
        <v>121.2</v>
      </c>
      <c r="O356">
        <v>207.5</v>
      </c>
      <c r="P356">
        <v>176.8</v>
      </c>
      <c r="Q356">
        <v>187.7</v>
      </c>
      <c r="R356">
        <v>174.4</v>
      </c>
      <c r="S356">
        <f>AVERAGE(All_India_Index_Upto_April23__14[[#This Row],[Cereals and products]:[Food and beverages]])</f>
        <v>175.16153846153844</v>
      </c>
      <c r="T356">
        <v>195.9</v>
      </c>
      <c r="U356">
        <v>188.1</v>
      </c>
      <c r="V356">
        <v>185.9</v>
      </c>
      <c r="W356">
        <v>187.8</v>
      </c>
      <c r="X356">
        <v>175.7</v>
      </c>
      <c r="Y356">
        <f>AVERAGE(All_India_Index_Upto_April23__14[[#This Row],[Clothing]:[Personal care and effects]])</f>
        <v>184.375</v>
      </c>
      <c r="Z356">
        <v>182.8</v>
      </c>
      <c r="AA356" s="16" t="s">
        <v>32</v>
      </c>
      <c r="AB356">
        <v>176.4</v>
      </c>
      <c r="AC356" s="1">
        <f>AVERAGE(All_India_Index_Upto_April23__14[[#This Row],[Housing]:[Household goods and services]])</f>
        <v>176.4</v>
      </c>
      <c r="AD356">
        <v>183.5</v>
      </c>
      <c r="AE356">
        <v>171.2</v>
      </c>
      <c r="AF356">
        <f>AVERAGE(All_India_Index_Upto_April23__14[[#This Row],[Health]:[Recreation and amusement]])</f>
        <v>177.35</v>
      </c>
      <c r="AG356">
        <v>167.8</v>
      </c>
      <c r="AH356">
        <v>177.3</v>
      </c>
      <c r="AI356">
        <v>175.5</v>
      </c>
      <c r="AJ356">
        <v>177.1</v>
      </c>
    </row>
    <row r="357" spans="1:36" x14ac:dyDescent="0.25">
      <c r="A357" s="1" t="s">
        <v>33</v>
      </c>
      <c r="B357">
        <v>2022</v>
      </c>
      <c r="C357" s="1" t="s">
        <v>55</v>
      </c>
      <c r="D357" s="1">
        <f>VLOOKUP(All_India_Index_Upto_April23__14[[#This Row],[Month]],'Data cleaning'!$B$1:$C$13,2,FALSE)</f>
        <v>12</v>
      </c>
      <c r="E357" s="1" t="str">
        <f>All_India_Index_Upto_April23__14[[#This Row],[Year]]&amp;All_India_Index_Upto_April23__14[[#This Row],[month '#]]&amp;All_India_Index_Upto_April23__14[[#This Row],[Sector]]</f>
        <v>202212Urban</v>
      </c>
      <c r="F357">
        <v>170.2</v>
      </c>
      <c r="G357">
        <v>212.9</v>
      </c>
      <c r="H357">
        <v>191.9</v>
      </c>
      <c r="I357">
        <v>173.9</v>
      </c>
      <c r="J357">
        <v>179.1</v>
      </c>
      <c r="K357">
        <v>159.5</v>
      </c>
      <c r="L357">
        <v>178.7</v>
      </c>
      <c r="M357">
        <v>171.3</v>
      </c>
      <c r="N357">
        <v>123.1</v>
      </c>
      <c r="O357">
        <v>200.5</v>
      </c>
      <c r="P357">
        <v>162.80000000000001</v>
      </c>
      <c r="Q357">
        <v>193.3</v>
      </c>
      <c r="R357">
        <v>178.6</v>
      </c>
      <c r="S357">
        <f>AVERAGE(All_India_Index_Upto_April23__14[[#This Row],[Cereals and products]:[Food and beverages]])</f>
        <v>176.59999999999997</v>
      </c>
      <c r="T357">
        <v>201.1</v>
      </c>
      <c r="U357">
        <v>177.7</v>
      </c>
      <c r="V357">
        <v>164.5</v>
      </c>
      <c r="W357">
        <v>175.7</v>
      </c>
      <c r="X357">
        <v>176</v>
      </c>
      <c r="Y357">
        <f>AVERAGE(All_India_Index_Upto_April23__14[[#This Row],[Clothing]:[Personal care and effects]])</f>
        <v>173.47499999999999</v>
      </c>
      <c r="Z357">
        <v>180.6</v>
      </c>
      <c r="AA357" s="16" t="s">
        <v>160</v>
      </c>
      <c r="AB357">
        <v>167.3</v>
      </c>
      <c r="AC357" s="1">
        <f>AVERAGE(All_India_Index_Upto_April23__14[[#This Row],[Housing]:[Household goods and services]])</f>
        <v>167.3</v>
      </c>
      <c r="AD357">
        <v>177.2</v>
      </c>
      <c r="AE357">
        <v>167.1</v>
      </c>
      <c r="AF357">
        <f>AVERAGE(All_India_Index_Upto_April23__14[[#This Row],[Health]:[Recreation and amusement]])</f>
        <v>172.14999999999998</v>
      </c>
      <c r="AG357">
        <v>159.4</v>
      </c>
      <c r="AH357">
        <v>171.8</v>
      </c>
      <c r="AI357">
        <v>168.2</v>
      </c>
      <c r="AJ357">
        <v>174.1</v>
      </c>
    </row>
    <row r="358" spans="1:36" x14ac:dyDescent="0.25">
      <c r="A358" s="1" t="s">
        <v>35</v>
      </c>
      <c r="B358">
        <v>2022</v>
      </c>
      <c r="C358" s="1" t="s">
        <v>55</v>
      </c>
      <c r="D358" s="1">
        <f>VLOOKUP(All_India_Index_Upto_April23__14[[#This Row],[Month]],'Data cleaning'!$B$1:$C$13,2,FALSE)</f>
        <v>12</v>
      </c>
      <c r="E358" s="1" t="str">
        <f>All_India_Index_Upto_April23__14[[#This Row],[Year]]&amp;All_India_Index_Upto_April23__14[[#This Row],[month '#]]&amp;All_India_Index_Upto_April23__14[[#This Row],[Sector]]</f>
        <v>202212Rural+Urban</v>
      </c>
      <c r="F358">
        <v>169.2</v>
      </c>
      <c r="G358">
        <v>209</v>
      </c>
      <c r="H358">
        <v>190.2</v>
      </c>
      <c r="I358">
        <v>173.6</v>
      </c>
      <c r="J358">
        <v>188.5</v>
      </c>
      <c r="K358">
        <v>158</v>
      </c>
      <c r="L358">
        <v>159.9</v>
      </c>
      <c r="M358">
        <v>170.8</v>
      </c>
      <c r="N358">
        <v>121.8</v>
      </c>
      <c r="O358">
        <v>205.2</v>
      </c>
      <c r="P358">
        <v>171</v>
      </c>
      <c r="Q358">
        <v>190.3</v>
      </c>
      <c r="R358">
        <v>175.9</v>
      </c>
      <c r="S358">
        <f>AVERAGE(All_India_Index_Upto_April23__14[[#This Row],[Cereals and products]:[Food and beverages]])</f>
        <v>175.64615384615385</v>
      </c>
      <c r="T358">
        <v>197.3</v>
      </c>
      <c r="U358">
        <v>184</v>
      </c>
      <c r="V358">
        <v>177</v>
      </c>
      <c r="W358">
        <v>183</v>
      </c>
      <c r="X358">
        <v>175.8</v>
      </c>
      <c r="Y358">
        <f>AVERAGE(All_India_Index_Upto_April23__14[[#This Row],[Clothing]:[Personal care and effects]])</f>
        <v>179.95</v>
      </c>
      <c r="Z358">
        <v>182</v>
      </c>
      <c r="AA358" s="16" t="s">
        <v>160</v>
      </c>
      <c r="AB358">
        <v>172.1</v>
      </c>
      <c r="AC358" s="1">
        <f>AVERAGE(All_India_Index_Upto_April23__14[[#This Row],[Housing]:[Household goods and services]])</f>
        <v>172.1</v>
      </c>
      <c r="AD358">
        <v>181.1</v>
      </c>
      <c r="AE358">
        <v>168.9</v>
      </c>
      <c r="AF358">
        <f>AVERAGE(All_India_Index_Upto_April23__14[[#This Row],[Health]:[Recreation and amusement]])</f>
        <v>175</v>
      </c>
      <c r="AG358">
        <v>163.4</v>
      </c>
      <c r="AH358">
        <v>174.1</v>
      </c>
      <c r="AI358">
        <v>172</v>
      </c>
      <c r="AJ358">
        <v>175.7</v>
      </c>
    </row>
    <row r="359" spans="1:36" x14ac:dyDescent="0.25">
      <c r="A359" s="1" t="s">
        <v>30</v>
      </c>
      <c r="B359">
        <v>2023</v>
      </c>
      <c r="C359" s="1" t="s">
        <v>31</v>
      </c>
      <c r="D359" s="1">
        <f>VLOOKUP(All_India_Index_Upto_April23__14[[#This Row],[Month]],'Data cleaning'!$B$1:$C$13,2,FALSE)</f>
        <v>1</v>
      </c>
      <c r="E359" s="1" t="str">
        <f>All_India_Index_Upto_April23__14[[#This Row],[Year]]&amp;All_India_Index_Upto_April23__14[[#This Row],[month '#]]&amp;All_India_Index_Upto_April23__14[[#This Row],[Sector]]</f>
        <v>20231Rural</v>
      </c>
      <c r="F359">
        <v>174</v>
      </c>
      <c r="G359">
        <v>208.3</v>
      </c>
      <c r="H359">
        <v>192.9</v>
      </c>
      <c r="I359">
        <v>174.3</v>
      </c>
      <c r="J359">
        <v>192.6</v>
      </c>
      <c r="K359">
        <v>156.30000000000001</v>
      </c>
      <c r="L359">
        <v>142.9</v>
      </c>
      <c r="M359">
        <v>170.7</v>
      </c>
      <c r="N359">
        <v>120.3</v>
      </c>
      <c r="O359">
        <v>210.5</v>
      </c>
      <c r="P359">
        <v>176.9</v>
      </c>
      <c r="Q359">
        <v>188.5</v>
      </c>
      <c r="R359">
        <v>175</v>
      </c>
      <c r="S359">
        <f>AVERAGE(All_India_Index_Upto_April23__14[[#This Row],[Cereals and products]:[Food and beverages]])</f>
        <v>175.63076923076926</v>
      </c>
      <c r="T359">
        <v>196.9</v>
      </c>
      <c r="U359">
        <v>189</v>
      </c>
      <c r="V359">
        <v>186.3</v>
      </c>
      <c r="W359">
        <v>188.6</v>
      </c>
      <c r="X359">
        <v>178.4</v>
      </c>
      <c r="Y359">
        <f>AVERAGE(All_India_Index_Upto_April23__14[[#This Row],[Clothing]:[Personal care and effects]])</f>
        <v>185.57499999999999</v>
      </c>
      <c r="Z359">
        <v>183.2</v>
      </c>
      <c r="AA359" s="16" t="s">
        <v>32</v>
      </c>
      <c r="AB359">
        <v>177.2</v>
      </c>
      <c r="AC359" s="1">
        <f>AVERAGE(All_India_Index_Upto_April23__14[[#This Row],[Housing]:[Household goods and services]])</f>
        <v>177.2</v>
      </c>
      <c r="AD359">
        <v>184.7</v>
      </c>
      <c r="AE359">
        <v>171.8</v>
      </c>
      <c r="AF359">
        <f>AVERAGE(All_India_Index_Upto_April23__14[[#This Row],[Health]:[Recreation and amusement]])</f>
        <v>178.25</v>
      </c>
      <c r="AG359">
        <v>168.2</v>
      </c>
      <c r="AH359">
        <v>177.8</v>
      </c>
      <c r="AI359">
        <v>176.5</v>
      </c>
      <c r="AJ359">
        <v>177.8</v>
      </c>
    </row>
    <row r="360" spans="1:36" x14ac:dyDescent="0.25">
      <c r="A360" s="1" t="s">
        <v>33</v>
      </c>
      <c r="B360">
        <v>2023</v>
      </c>
      <c r="C360" s="1" t="s">
        <v>31</v>
      </c>
      <c r="D360" s="1">
        <f>VLOOKUP(All_India_Index_Upto_April23__14[[#This Row],[Month]],'Data cleaning'!$B$1:$C$13,2,FALSE)</f>
        <v>1</v>
      </c>
      <c r="E360" s="1" t="str">
        <f>All_India_Index_Upto_April23__14[[#This Row],[Year]]&amp;All_India_Index_Upto_April23__14[[#This Row],[month '#]]&amp;All_India_Index_Upto_April23__14[[#This Row],[Sector]]</f>
        <v>20231Urban</v>
      </c>
      <c r="F360">
        <v>173.3</v>
      </c>
      <c r="G360">
        <v>215.2</v>
      </c>
      <c r="H360">
        <v>197</v>
      </c>
      <c r="I360">
        <v>175.2</v>
      </c>
      <c r="J360">
        <v>178</v>
      </c>
      <c r="K360">
        <v>160.5</v>
      </c>
      <c r="L360">
        <v>175.3</v>
      </c>
      <c r="M360">
        <v>171.2</v>
      </c>
      <c r="N360">
        <v>122.7</v>
      </c>
      <c r="O360">
        <v>204.3</v>
      </c>
      <c r="P360">
        <v>163.69999999999999</v>
      </c>
      <c r="Q360">
        <v>194.3</v>
      </c>
      <c r="R360">
        <v>179.5</v>
      </c>
      <c r="S360">
        <f>AVERAGE(All_India_Index_Upto_April23__14[[#This Row],[Cereals and products]:[Food and beverages]])</f>
        <v>177.70769230769233</v>
      </c>
      <c r="T360">
        <v>201.6</v>
      </c>
      <c r="U360">
        <v>178.7</v>
      </c>
      <c r="V360">
        <v>165.3</v>
      </c>
      <c r="W360">
        <v>176.6</v>
      </c>
      <c r="X360">
        <v>178.8</v>
      </c>
      <c r="Y360">
        <f>AVERAGE(All_India_Index_Upto_April23__14[[#This Row],[Clothing]:[Personal care and effects]])</f>
        <v>174.85000000000002</v>
      </c>
      <c r="Z360">
        <v>180.1</v>
      </c>
      <c r="AA360" s="16" t="s">
        <v>161</v>
      </c>
      <c r="AB360">
        <v>168</v>
      </c>
      <c r="AC360" s="1">
        <f>AVERAGE(All_India_Index_Upto_April23__14[[#This Row],[Housing]:[Household goods and services]])</f>
        <v>168</v>
      </c>
      <c r="AD360">
        <v>178.5</v>
      </c>
      <c r="AE360">
        <v>167.8</v>
      </c>
      <c r="AF360">
        <f>AVERAGE(All_India_Index_Upto_April23__14[[#This Row],[Health]:[Recreation and amusement]])</f>
        <v>173.15</v>
      </c>
      <c r="AG360">
        <v>159.5</v>
      </c>
      <c r="AH360">
        <v>171.8</v>
      </c>
      <c r="AI360">
        <v>168.9</v>
      </c>
      <c r="AJ360">
        <v>174.9</v>
      </c>
    </row>
    <row r="361" spans="1:36" x14ac:dyDescent="0.25">
      <c r="A361" s="1" t="s">
        <v>35</v>
      </c>
      <c r="B361">
        <v>2023</v>
      </c>
      <c r="C361" s="1" t="s">
        <v>31</v>
      </c>
      <c r="D361" s="1">
        <f>VLOOKUP(All_India_Index_Upto_April23__14[[#This Row],[Month]],'Data cleaning'!$B$1:$C$13,2,FALSE)</f>
        <v>1</v>
      </c>
      <c r="E361" s="1" t="str">
        <f>All_India_Index_Upto_April23__14[[#This Row],[Year]]&amp;All_India_Index_Upto_April23__14[[#This Row],[month '#]]&amp;All_India_Index_Upto_April23__14[[#This Row],[Sector]]</f>
        <v>20231Rural+Urban</v>
      </c>
      <c r="F361">
        <v>173.8</v>
      </c>
      <c r="G361">
        <v>210.7</v>
      </c>
      <c r="H361">
        <v>194.5</v>
      </c>
      <c r="I361">
        <v>174.6</v>
      </c>
      <c r="J361">
        <v>187.2</v>
      </c>
      <c r="K361">
        <v>158.30000000000001</v>
      </c>
      <c r="L361">
        <v>153.9</v>
      </c>
      <c r="M361">
        <v>170.9</v>
      </c>
      <c r="N361">
        <v>121.1</v>
      </c>
      <c r="O361">
        <v>208.4</v>
      </c>
      <c r="P361">
        <v>171.4</v>
      </c>
      <c r="Q361">
        <v>191.2</v>
      </c>
      <c r="R361">
        <v>176.7</v>
      </c>
      <c r="S361">
        <f>AVERAGE(All_India_Index_Upto_April23__14[[#This Row],[Cereals and products]:[Food and beverages]])</f>
        <v>176.36153846153846</v>
      </c>
      <c r="T361">
        <v>198.2</v>
      </c>
      <c r="U361">
        <v>184.9</v>
      </c>
      <c r="V361">
        <v>177.6</v>
      </c>
      <c r="W361">
        <v>183.8</v>
      </c>
      <c r="X361">
        <v>178.6</v>
      </c>
      <c r="Y361">
        <f>AVERAGE(All_India_Index_Upto_April23__14[[#This Row],[Clothing]:[Personal care and effects]])</f>
        <v>181.22499999999999</v>
      </c>
      <c r="Z361">
        <v>182</v>
      </c>
      <c r="AA361" s="16" t="s">
        <v>161</v>
      </c>
      <c r="AB361">
        <v>172.9</v>
      </c>
      <c r="AC361" s="1">
        <f>AVERAGE(All_India_Index_Upto_April23__14[[#This Row],[Housing]:[Household goods and services]])</f>
        <v>172.9</v>
      </c>
      <c r="AD361">
        <v>182.3</v>
      </c>
      <c r="AE361">
        <v>169.5</v>
      </c>
      <c r="AF361">
        <f>AVERAGE(All_India_Index_Upto_April23__14[[#This Row],[Health]:[Recreation and amusement]])</f>
        <v>175.9</v>
      </c>
      <c r="AG361">
        <v>163.6</v>
      </c>
      <c r="AH361">
        <v>174.3</v>
      </c>
      <c r="AI361">
        <v>172.8</v>
      </c>
      <c r="AJ361">
        <v>176.5</v>
      </c>
    </row>
    <row r="362" spans="1:36" x14ac:dyDescent="0.25">
      <c r="A362" s="1" t="s">
        <v>30</v>
      </c>
      <c r="B362">
        <v>2023</v>
      </c>
      <c r="C362" s="1" t="s">
        <v>36</v>
      </c>
      <c r="D362" s="1">
        <f>VLOOKUP(All_India_Index_Upto_April23__14[[#This Row],[Month]],'Data cleaning'!$B$1:$C$13,2,FALSE)</f>
        <v>2</v>
      </c>
      <c r="E362" s="1" t="str">
        <f>All_India_Index_Upto_April23__14[[#This Row],[Year]]&amp;All_India_Index_Upto_April23__14[[#This Row],[month '#]]&amp;All_India_Index_Upto_April23__14[[#This Row],[Sector]]</f>
        <v>20232Rural</v>
      </c>
      <c r="F362">
        <v>174.2</v>
      </c>
      <c r="G362">
        <v>205.2</v>
      </c>
      <c r="H362">
        <v>173.9</v>
      </c>
      <c r="I362">
        <v>177</v>
      </c>
      <c r="J362">
        <v>183.4</v>
      </c>
      <c r="K362">
        <v>167.2</v>
      </c>
      <c r="L362">
        <v>140.9</v>
      </c>
      <c r="M362">
        <v>170.4</v>
      </c>
      <c r="N362">
        <v>119.1</v>
      </c>
      <c r="O362">
        <v>212.1</v>
      </c>
      <c r="P362">
        <v>177.6</v>
      </c>
      <c r="Q362">
        <v>189.9</v>
      </c>
      <c r="R362">
        <v>174.8</v>
      </c>
      <c r="S362">
        <f>AVERAGE(All_India_Index_Upto_April23__14[[#This Row],[Cereals and products]:[Food and beverages]])</f>
        <v>174.28461538461536</v>
      </c>
      <c r="T362">
        <v>198.3</v>
      </c>
      <c r="U362">
        <v>190</v>
      </c>
      <c r="V362">
        <v>187</v>
      </c>
      <c r="W362">
        <v>189.6</v>
      </c>
      <c r="X362">
        <v>180.7</v>
      </c>
      <c r="Y362">
        <f>AVERAGE(All_India_Index_Upto_April23__14[[#This Row],[Clothing]:[Personal care and effects]])</f>
        <v>186.82499999999999</v>
      </c>
      <c r="Z362">
        <v>181.6</v>
      </c>
      <c r="AA362" s="16" t="s">
        <v>32</v>
      </c>
      <c r="AB362">
        <v>178.6</v>
      </c>
      <c r="AC362" s="1">
        <f>AVERAGE(All_India_Index_Upto_April23__14[[#This Row],[Housing]:[Household goods and services]])</f>
        <v>178.6</v>
      </c>
      <c r="AD362">
        <v>186.6</v>
      </c>
      <c r="AE362">
        <v>172.8</v>
      </c>
      <c r="AF362">
        <f>AVERAGE(All_India_Index_Upto_April23__14[[#This Row],[Health]:[Recreation and amusement]])</f>
        <v>179.7</v>
      </c>
      <c r="AG362">
        <v>169</v>
      </c>
      <c r="AH362">
        <v>178.5</v>
      </c>
      <c r="AI362">
        <v>177.9</v>
      </c>
      <c r="AJ362">
        <v>178</v>
      </c>
    </row>
    <row r="363" spans="1:36" x14ac:dyDescent="0.25">
      <c r="A363" s="1" t="s">
        <v>33</v>
      </c>
      <c r="B363">
        <v>2023</v>
      </c>
      <c r="C363" s="1" t="s">
        <v>36</v>
      </c>
      <c r="D363" s="1">
        <f>VLOOKUP(All_India_Index_Upto_April23__14[[#This Row],[Month]],'Data cleaning'!$B$1:$C$13,2,FALSE)</f>
        <v>2</v>
      </c>
      <c r="E363" s="1" t="str">
        <f>All_India_Index_Upto_April23__14[[#This Row],[Year]]&amp;All_India_Index_Upto_April23__14[[#This Row],[month '#]]&amp;All_India_Index_Upto_April23__14[[#This Row],[Sector]]</f>
        <v>20232Urban</v>
      </c>
      <c r="F363">
        <v>174.7</v>
      </c>
      <c r="G363">
        <v>212.2</v>
      </c>
      <c r="H363">
        <v>177.2</v>
      </c>
      <c r="I363">
        <v>177.9</v>
      </c>
      <c r="J363">
        <v>172.2</v>
      </c>
      <c r="K363">
        <v>172.1</v>
      </c>
      <c r="L363">
        <v>175.8</v>
      </c>
      <c r="M363">
        <v>172.2</v>
      </c>
      <c r="N363">
        <v>121.9</v>
      </c>
      <c r="O363">
        <v>204.8</v>
      </c>
      <c r="P363">
        <v>164.9</v>
      </c>
      <c r="Q363">
        <v>196.6</v>
      </c>
      <c r="R363">
        <v>180.7</v>
      </c>
      <c r="S363">
        <f>AVERAGE(All_India_Index_Upto_April23__14[[#This Row],[Cereals and products]:[Food and beverages]])</f>
        <v>177.16923076923075</v>
      </c>
      <c r="T363">
        <v>202.7</v>
      </c>
      <c r="U363">
        <v>180.3</v>
      </c>
      <c r="V363">
        <v>167</v>
      </c>
      <c r="W363">
        <v>178.2</v>
      </c>
      <c r="X363">
        <v>181.4</v>
      </c>
      <c r="Y363">
        <f>AVERAGE(All_India_Index_Upto_April23__14[[#This Row],[Clothing]:[Personal care and effects]])</f>
        <v>176.72499999999999</v>
      </c>
      <c r="Z363">
        <v>182.8</v>
      </c>
      <c r="AA363" s="16" t="s">
        <v>162</v>
      </c>
      <c r="AB363">
        <v>169.2</v>
      </c>
      <c r="AC363" s="1">
        <f>AVERAGE(All_India_Index_Upto_April23__14[[#This Row],[Housing]:[Household goods and services]])</f>
        <v>169.2</v>
      </c>
      <c r="AD363">
        <v>180.8</v>
      </c>
      <c r="AE363">
        <v>168.4</v>
      </c>
      <c r="AF363">
        <f>AVERAGE(All_India_Index_Upto_April23__14[[#This Row],[Health]:[Recreation and amusement]])</f>
        <v>174.60000000000002</v>
      </c>
      <c r="AG363">
        <v>159.80000000000001</v>
      </c>
      <c r="AH363">
        <v>172.5</v>
      </c>
      <c r="AI363">
        <v>170</v>
      </c>
      <c r="AJ363">
        <v>176.3</v>
      </c>
    </row>
    <row r="364" spans="1:36" x14ac:dyDescent="0.25">
      <c r="A364" s="1" t="s">
        <v>35</v>
      </c>
      <c r="B364">
        <v>2023</v>
      </c>
      <c r="C364" s="1" t="s">
        <v>36</v>
      </c>
      <c r="D364" s="1">
        <f>VLOOKUP(All_India_Index_Upto_April23__14[[#This Row],[Month]],'Data cleaning'!$B$1:$C$13,2,FALSE)</f>
        <v>2</v>
      </c>
      <c r="E364" s="1" t="str">
        <f>All_India_Index_Upto_April23__14[[#This Row],[Year]]&amp;All_India_Index_Upto_April23__14[[#This Row],[month '#]]&amp;All_India_Index_Upto_April23__14[[#This Row],[Sector]]</f>
        <v>20232Rural+Urban</v>
      </c>
      <c r="F364">
        <v>174.4</v>
      </c>
      <c r="G364">
        <v>207.7</v>
      </c>
      <c r="H364">
        <v>175.2</v>
      </c>
      <c r="I364">
        <v>177.3</v>
      </c>
      <c r="J364">
        <v>179.3</v>
      </c>
      <c r="K364">
        <v>169.5</v>
      </c>
      <c r="L364">
        <v>152.69999999999999</v>
      </c>
      <c r="M364">
        <v>171</v>
      </c>
      <c r="N364">
        <v>120</v>
      </c>
      <c r="O364">
        <v>209.7</v>
      </c>
      <c r="P364">
        <v>172.3</v>
      </c>
      <c r="Q364">
        <v>193</v>
      </c>
      <c r="R364">
        <v>177</v>
      </c>
      <c r="S364">
        <f>AVERAGE(All_India_Index_Upto_April23__14[[#This Row],[Cereals and products]:[Food and beverages]])</f>
        <v>175.3153846153846</v>
      </c>
      <c r="T364">
        <v>199.5</v>
      </c>
      <c r="U364">
        <v>186.2</v>
      </c>
      <c r="V364">
        <v>178.7</v>
      </c>
      <c r="W364">
        <v>185.1</v>
      </c>
      <c r="X364">
        <v>181</v>
      </c>
      <c r="Y364">
        <f>AVERAGE(All_India_Index_Upto_April23__14[[#This Row],[Clothing]:[Personal care and effects]])</f>
        <v>182.75</v>
      </c>
      <c r="Z364">
        <v>182.1</v>
      </c>
      <c r="AA364" s="16" t="s">
        <v>162</v>
      </c>
      <c r="AB364">
        <v>174.2</v>
      </c>
      <c r="AC364" s="1">
        <f>AVERAGE(All_India_Index_Upto_April23__14[[#This Row],[Housing]:[Household goods and services]])</f>
        <v>174.2</v>
      </c>
      <c r="AD364">
        <v>184.4</v>
      </c>
      <c r="AE364">
        <v>170.3</v>
      </c>
      <c r="AF364">
        <f>AVERAGE(All_India_Index_Upto_April23__14[[#This Row],[Health]:[Recreation and amusement]])</f>
        <v>177.35000000000002</v>
      </c>
      <c r="AG364">
        <v>164.2</v>
      </c>
      <c r="AH364">
        <v>175</v>
      </c>
      <c r="AI364">
        <v>174.1</v>
      </c>
      <c r="AJ364">
        <v>177.2</v>
      </c>
    </row>
    <row r="365" spans="1:36" x14ac:dyDescent="0.25">
      <c r="A365" s="1" t="s">
        <v>30</v>
      </c>
      <c r="B365">
        <v>2023</v>
      </c>
      <c r="C365" s="1" t="s">
        <v>38</v>
      </c>
      <c r="D365" s="1">
        <f>VLOOKUP(All_India_Index_Upto_April23__14[[#This Row],[Month]],'Data cleaning'!$B$1:$C$13,2,FALSE)</f>
        <v>3</v>
      </c>
      <c r="E365" s="1" t="str">
        <f>All_India_Index_Upto_April23__14[[#This Row],[Year]]&amp;All_India_Index_Upto_April23__14[[#This Row],[month '#]]&amp;All_India_Index_Upto_April23__14[[#This Row],[Sector]]</f>
        <v>20233Rural</v>
      </c>
      <c r="F365">
        <v>174.3</v>
      </c>
      <c r="G365">
        <v>205.2</v>
      </c>
      <c r="H365">
        <v>173.9</v>
      </c>
      <c r="I365">
        <v>177</v>
      </c>
      <c r="J365">
        <v>183.3</v>
      </c>
      <c r="K365">
        <v>167.2</v>
      </c>
      <c r="L365">
        <v>140.9</v>
      </c>
      <c r="M365">
        <v>170.5</v>
      </c>
      <c r="N365">
        <v>119.1</v>
      </c>
      <c r="O365">
        <v>212.1</v>
      </c>
      <c r="P365">
        <v>177.6</v>
      </c>
      <c r="Q365">
        <v>189.9</v>
      </c>
      <c r="R365">
        <v>174.8</v>
      </c>
      <c r="S365">
        <f>AVERAGE(All_India_Index_Upto_April23__14[[#This Row],[Cereals and products]:[Food and beverages]])</f>
        <v>174.2923076923077</v>
      </c>
      <c r="T365">
        <v>198.4</v>
      </c>
      <c r="U365">
        <v>190</v>
      </c>
      <c r="V365">
        <v>187</v>
      </c>
      <c r="W365">
        <v>189.6</v>
      </c>
      <c r="X365">
        <v>180.7</v>
      </c>
      <c r="Y365">
        <f>AVERAGE(All_India_Index_Upto_April23__14[[#This Row],[Clothing]:[Personal care and effects]])</f>
        <v>186.82499999999999</v>
      </c>
      <c r="Z365">
        <v>181.4</v>
      </c>
      <c r="AA365" s="16" t="s">
        <v>32</v>
      </c>
      <c r="AB365">
        <v>178.6</v>
      </c>
      <c r="AC365" s="1">
        <f>AVERAGE(All_India_Index_Upto_April23__14[[#This Row],[Housing]:[Household goods and services]])</f>
        <v>178.6</v>
      </c>
      <c r="AD365">
        <v>186.6</v>
      </c>
      <c r="AE365">
        <v>172.8</v>
      </c>
      <c r="AF365">
        <f>AVERAGE(All_India_Index_Upto_April23__14[[#This Row],[Health]:[Recreation and amusement]])</f>
        <v>179.7</v>
      </c>
      <c r="AG365">
        <v>169</v>
      </c>
      <c r="AH365">
        <v>178.5</v>
      </c>
      <c r="AI365">
        <v>177.9</v>
      </c>
      <c r="AJ365">
        <v>178</v>
      </c>
    </row>
    <row r="366" spans="1:36" x14ac:dyDescent="0.25">
      <c r="A366" s="1" t="s">
        <v>33</v>
      </c>
      <c r="B366">
        <v>2023</v>
      </c>
      <c r="C366" s="1" t="s">
        <v>38</v>
      </c>
      <c r="D366" s="1">
        <f>VLOOKUP(All_India_Index_Upto_April23__14[[#This Row],[Month]],'Data cleaning'!$B$1:$C$13,2,FALSE)</f>
        <v>3</v>
      </c>
      <c r="E366" s="1" t="str">
        <f>All_India_Index_Upto_April23__14[[#This Row],[Year]]&amp;All_India_Index_Upto_April23__14[[#This Row],[month '#]]&amp;All_India_Index_Upto_April23__14[[#This Row],[Sector]]</f>
        <v>20233Urban</v>
      </c>
      <c r="F366">
        <v>174.7</v>
      </c>
      <c r="G366">
        <v>212.2</v>
      </c>
      <c r="H366">
        <v>177.2</v>
      </c>
      <c r="I366">
        <v>177.9</v>
      </c>
      <c r="J366">
        <v>172.2</v>
      </c>
      <c r="K366">
        <v>172.1</v>
      </c>
      <c r="L366">
        <v>175.9</v>
      </c>
      <c r="M366">
        <v>172.2</v>
      </c>
      <c r="N366">
        <v>121.9</v>
      </c>
      <c r="O366">
        <v>204.8</v>
      </c>
      <c r="P366">
        <v>164.9</v>
      </c>
      <c r="Q366">
        <v>196.6</v>
      </c>
      <c r="R366">
        <v>180.8</v>
      </c>
      <c r="S366">
        <f>AVERAGE(All_India_Index_Upto_April23__14[[#This Row],[Cereals and products]:[Food and beverages]])</f>
        <v>177.1846153846154</v>
      </c>
      <c r="T366">
        <v>202.7</v>
      </c>
      <c r="U366">
        <v>180.2</v>
      </c>
      <c r="V366">
        <v>167</v>
      </c>
      <c r="W366">
        <v>178.2</v>
      </c>
      <c r="X366">
        <v>181.5</v>
      </c>
      <c r="Y366">
        <f>AVERAGE(All_India_Index_Upto_April23__14[[#This Row],[Clothing]:[Personal care and effects]])</f>
        <v>176.72499999999999</v>
      </c>
      <c r="Z366">
        <v>182.6</v>
      </c>
      <c r="AA366" s="16" t="s">
        <v>162</v>
      </c>
      <c r="AB366">
        <v>169.2</v>
      </c>
      <c r="AC366" s="1">
        <f>AVERAGE(All_India_Index_Upto_April23__14[[#This Row],[Housing]:[Household goods and services]])</f>
        <v>169.2</v>
      </c>
      <c r="AD366">
        <v>180.8</v>
      </c>
      <c r="AE366">
        <v>168.4</v>
      </c>
      <c r="AF366">
        <f>AVERAGE(All_India_Index_Upto_April23__14[[#This Row],[Health]:[Recreation and amusement]])</f>
        <v>174.60000000000002</v>
      </c>
      <c r="AG366">
        <v>159.80000000000001</v>
      </c>
      <c r="AH366">
        <v>172.5</v>
      </c>
      <c r="AI366">
        <v>170</v>
      </c>
      <c r="AJ366">
        <v>176.3</v>
      </c>
    </row>
    <row r="367" spans="1:36" x14ac:dyDescent="0.25">
      <c r="A367" s="1" t="s">
        <v>35</v>
      </c>
      <c r="B367">
        <v>2023</v>
      </c>
      <c r="C367" s="1" t="s">
        <v>38</v>
      </c>
      <c r="D367" s="1">
        <f>VLOOKUP(All_India_Index_Upto_April23__14[[#This Row],[Month]],'Data cleaning'!$B$1:$C$13,2,FALSE)</f>
        <v>3</v>
      </c>
      <c r="E367" s="1" t="str">
        <f>All_India_Index_Upto_April23__14[[#This Row],[Year]]&amp;All_India_Index_Upto_April23__14[[#This Row],[month '#]]&amp;All_India_Index_Upto_April23__14[[#This Row],[Sector]]</f>
        <v>20233Rural+Urban</v>
      </c>
      <c r="F367">
        <v>174.4</v>
      </c>
      <c r="G367">
        <v>207.7</v>
      </c>
      <c r="H367">
        <v>175.2</v>
      </c>
      <c r="I367">
        <v>177.3</v>
      </c>
      <c r="J367">
        <v>179.2</v>
      </c>
      <c r="K367">
        <v>169.5</v>
      </c>
      <c r="L367">
        <v>152.80000000000001</v>
      </c>
      <c r="M367">
        <v>171.1</v>
      </c>
      <c r="N367">
        <v>120</v>
      </c>
      <c r="O367">
        <v>209.7</v>
      </c>
      <c r="P367">
        <v>172.3</v>
      </c>
      <c r="Q367">
        <v>193</v>
      </c>
      <c r="R367">
        <v>177</v>
      </c>
      <c r="S367">
        <f>AVERAGE(All_India_Index_Upto_April23__14[[#This Row],[Cereals and products]:[Food and beverages]])</f>
        <v>175.32307692307691</v>
      </c>
      <c r="T367">
        <v>199.5</v>
      </c>
      <c r="U367">
        <v>186.1</v>
      </c>
      <c r="V367">
        <v>178.7</v>
      </c>
      <c r="W367">
        <v>185.1</v>
      </c>
      <c r="X367">
        <v>181</v>
      </c>
      <c r="Y367">
        <f>AVERAGE(All_India_Index_Upto_April23__14[[#This Row],[Clothing]:[Personal care and effects]])</f>
        <v>182.72499999999999</v>
      </c>
      <c r="Z367">
        <v>181.9</v>
      </c>
      <c r="AA367" s="16" t="s">
        <v>162</v>
      </c>
      <c r="AB367">
        <v>174.2</v>
      </c>
      <c r="AC367" s="1">
        <f>AVERAGE(All_India_Index_Upto_April23__14[[#This Row],[Housing]:[Household goods and services]])</f>
        <v>174.2</v>
      </c>
      <c r="AD367">
        <v>184.4</v>
      </c>
      <c r="AE367">
        <v>170.3</v>
      </c>
      <c r="AF367">
        <f>AVERAGE(All_India_Index_Upto_April23__14[[#This Row],[Health]:[Recreation and amusement]])</f>
        <v>177.35000000000002</v>
      </c>
      <c r="AG367">
        <v>164.2</v>
      </c>
      <c r="AH367">
        <v>175</v>
      </c>
      <c r="AI367">
        <v>174.1</v>
      </c>
      <c r="AJ367">
        <v>177.2</v>
      </c>
    </row>
    <row r="368" spans="1:36" x14ac:dyDescent="0.25">
      <c r="A368" s="1" t="s">
        <v>30</v>
      </c>
      <c r="B368">
        <v>2023</v>
      </c>
      <c r="C368" s="1" t="s">
        <v>39</v>
      </c>
      <c r="D368" s="1">
        <f>VLOOKUP(All_India_Index_Upto_April23__14[[#This Row],[Month]],'Data cleaning'!$B$1:$C$13,2,FALSE)</f>
        <v>4</v>
      </c>
      <c r="E368" s="1" t="str">
        <f>All_India_Index_Upto_April23__14[[#This Row],[Year]]&amp;All_India_Index_Upto_April23__14[[#This Row],[month '#]]&amp;All_India_Index_Upto_April23__14[[#This Row],[Sector]]</f>
        <v>20234Rural</v>
      </c>
      <c r="F368">
        <v>173.3</v>
      </c>
      <c r="G368">
        <v>206.9</v>
      </c>
      <c r="H368">
        <v>167.9</v>
      </c>
      <c r="I368">
        <v>178.2</v>
      </c>
      <c r="J368">
        <v>178.5</v>
      </c>
      <c r="K368">
        <v>173.7</v>
      </c>
      <c r="L368">
        <v>142.80000000000001</v>
      </c>
      <c r="M368">
        <v>172.8</v>
      </c>
      <c r="N368">
        <v>120.4</v>
      </c>
      <c r="O368">
        <v>215.5</v>
      </c>
      <c r="P368">
        <v>178.2</v>
      </c>
      <c r="Q368">
        <v>190.5</v>
      </c>
      <c r="R368">
        <v>175.5</v>
      </c>
      <c r="S368">
        <f>AVERAGE(All_India_Index_Upto_April23__14[[#This Row],[Cereals and products]:[Food and beverages]])</f>
        <v>174.93846153846152</v>
      </c>
      <c r="T368">
        <v>199.5</v>
      </c>
      <c r="U368">
        <v>190.7</v>
      </c>
      <c r="V368">
        <v>187.3</v>
      </c>
      <c r="W368">
        <v>190.2</v>
      </c>
      <c r="X368">
        <v>183.8</v>
      </c>
      <c r="Y368">
        <f>AVERAGE(All_India_Index_Upto_April23__14[[#This Row],[Clothing]:[Personal care and effects]])</f>
        <v>188</v>
      </c>
      <c r="Z368">
        <v>181.5</v>
      </c>
      <c r="AA368" s="16" t="s">
        <v>32</v>
      </c>
      <c r="AB368">
        <v>179.1</v>
      </c>
      <c r="AC368" s="1">
        <f>AVERAGE(All_India_Index_Upto_April23__14[[#This Row],[Housing]:[Household goods and services]])</f>
        <v>179.1</v>
      </c>
      <c r="AD368">
        <v>187.2</v>
      </c>
      <c r="AE368">
        <v>173.2</v>
      </c>
      <c r="AF368">
        <f>AVERAGE(All_India_Index_Upto_April23__14[[#This Row],[Health]:[Recreation and amusement]])</f>
        <v>180.2</v>
      </c>
      <c r="AG368">
        <v>169.4</v>
      </c>
      <c r="AH368">
        <v>179.4</v>
      </c>
      <c r="AI368">
        <v>178.9</v>
      </c>
      <c r="AJ368">
        <v>178.8</v>
      </c>
    </row>
    <row r="369" spans="1:36" x14ac:dyDescent="0.25">
      <c r="A369" s="1" t="s">
        <v>33</v>
      </c>
      <c r="B369">
        <v>2023</v>
      </c>
      <c r="C369" s="1" t="s">
        <v>39</v>
      </c>
      <c r="D369" s="1">
        <f>VLOOKUP(All_India_Index_Upto_April23__14[[#This Row],[Month]],'Data cleaning'!$B$1:$C$13,2,FALSE)</f>
        <v>4</v>
      </c>
      <c r="E369" s="1" t="str">
        <f>All_India_Index_Upto_April23__14[[#This Row],[Year]]&amp;All_India_Index_Upto_April23__14[[#This Row],[month '#]]&amp;All_India_Index_Upto_April23__14[[#This Row],[Sector]]</f>
        <v>20234Urban</v>
      </c>
      <c r="F369">
        <v>174.8</v>
      </c>
      <c r="G369">
        <v>213.7</v>
      </c>
      <c r="H369">
        <v>172.4</v>
      </c>
      <c r="I369">
        <v>178.8</v>
      </c>
      <c r="J369">
        <v>168.7</v>
      </c>
      <c r="K369">
        <v>179.2</v>
      </c>
      <c r="L369">
        <v>179.9</v>
      </c>
      <c r="M369">
        <v>174.7</v>
      </c>
      <c r="N369">
        <v>123.1</v>
      </c>
      <c r="O369">
        <v>207.8</v>
      </c>
      <c r="P369">
        <v>165.5</v>
      </c>
      <c r="Q369">
        <v>197</v>
      </c>
      <c r="R369">
        <v>182.1</v>
      </c>
      <c r="S369">
        <f>AVERAGE(All_India_Index_Upto_April23__14[[#This Row],[Cereals and products]:[Food and beverages]])</f>
        <v>178.28461538461539</v>
      </c>
      <c r="T369">
        <v>203.5</v>
      </c>
      <c r="U369">
        <v>181</v>
      </c>
      <c r="V369">
        <v>167.7</v>
      </c>
      <c r="W369">
        <v>178.9</v>
      </c>
      <c r="X369">
        <v>184.4</v>
      </c>
      <c r="Y369">
        <f>AVERAGE(All_India_Index_Upto_April23__14[[#This Row],[Clothing]:[Personal care and effects]])</f>
        <v>178</v>
      </c>
      <c r="Z369">
        <v>182.1</v>
      </c>
      <c r="AA369" s="16" t="s">
        <v>163</v>
      </c>
      <c r="AB369">
        <v>169.6</v>
      </c>
      <c r="AC369" s="1">
        <f>AVERAGE(All_India_Index_Upto_April23__14[[#This Row],[Housing]:[Household goods and services]])</f>
        <v>169.6</v>
      </c>
      <c r="AD369">
        <v>181.5</v>
      </c>
      <c r="AE369">
        <v>168.8</v>
      </c>
      <c r="AF369">
        <f>AVERAGE(All_India_Index_Upto_April23__14[[#This Row],[Health]:[Recreation and amusement]])</f>
        <v>175.15</v>
      </c>
      <c r="AG369">
        <v>160.1</v>
      </c>
      <c r="AH369">
        <v>174.2</v>
      </c>
      <c r="AI369">
        <v>170.9</v>
      </c>
      <c r="AJ369">
        <v>177.4</v>
      </c>
    </row>
    <row r="370" spans="1:36" x14ac:dyDescent="0.25">
      <c r="A370" s="1" t="s">
        <v>35</v>
      </c>
      <c r="B370">
        <v>2023</v>
      </c>
      <c r="C370" s="1" t="s">
        <v>39</v>
      </c>
      <c r="D370" s="1">
        <f>VLOOKUP(All_India_Index_Upto_April23__14[[#This Row],[Month]],'Data cleaning'!$B$1:$C$13,2,FALSE)</f>
        <v>4</v>
      </c>
      <c r="E370" s="1" t="str">
        <f>All_India_Index_Upto_April23__14[[#This Row],[Year]]&amp;All_India_Index_Upto_April23__14[[#This Row],[month '#]]&amp;All_India_Index_Upto_April23__14[[#This Row],[Sector]]</f>
        <v>20234Rural+Urban</v>
      </c>
      <c r="F370">
        <v>173.8</v>
      </c>
      <c r="G370">
        <v>209.3</v>
      </c>
      <c r="H370">
        <v>169.6</v>
      </c>
      <c r="I370">
        <v>178.4</v>
      </c>
      <c r="J370">
        <v>174.9</v>
      </c>
      <c r="K370">
        <v>176.3</v>
      </c>
      <c r="L370">
        <v>155.4</v>
      </c>
      <c r="M370">
        <v>173.4</v>
      </c>
      <c r="N370">
        <v>121.3</v>
      </c>
      <c r="O370">
        <v>212.9</v>
      </c>
      <c r="P370">
        <v>172.9</v>
      </c>
      <c r="Q370">
        <v>193.5</v>
      </c>
      <c r="R370">
        <v>177.9</v>
      </c>
      <c r="S370">
        <f>AVERAGE(All_India_Index_Upto_April23__14[[#This Row],[Cereals and products]:[Food and beverages]])</f>
        <v>176.12307692307695</v>
      </c>
      <c r="T370">
        <v>200.6</v>
      </c>
      <c r="U370">
        <v>186.9</v>
      </c>
      <c r="V370">
        <v>179.2</v>
      </c>
      <c r="W370">
        <v>185.7</v>
      </c>
      <c r="X370">
        <v>184</v>
      </c>
      <c r="Y370">
        <f>AVERAGE(All_India_Index_Upto_April23__14[[#This Row],[Clothing]:[Personal care and effects]])</f>
        <v>183.95</v>
      </c>
      <c r="Z370">
        <v>181.7</v>
      </c>
      <c r="AA370" s="16" t="s">
        <v>163</v>
      </c>
      <c r="AB370">
        <v>174.6</v>
      </c>
      <c r="AC370" s="1">
        <f>AVERAGE(All_India_Index_Upto_April23__14[[#This Row],[Housing]:[Household goods and services]])</f>
        <v>174.6</v>
      </c>
      <c r="AD370">
        <v>185</v>
      </c>
      <c r="AE370">
        <v>170.7</v>
      </c>
      <c r="AF370">
        <f>AVERAGE(All_India_Index_Upto_April23__14[[#This Row],[Health]:[Recreation and amusement]])</f>
        <v>177.85</v>
      </c>
      <c r="AG370">
        <v>164.5</v>
      </c>
      <c r="AH370">
        <v>176.4</v>
      </c>
      <c r="AI370">
        <v>175</v>
      </c>
      <c r="AJ370">
        <v>178.1</v>
      </c>
    </row>
    <row r="371" spans="1:36" x14ac:dyDescent="0.25">
      <c r="A371" s="1" t="s">
        <v>30</v>
      </c>
      <c r="B371">
        <v>2023</v>
      </c>
      <c r="C371" s="1" t="s">
        <v>41</v>
      </c>
      <c r="D371" s="1">
        <f>VLOOKUP(All_India_Index_Upto_April23__14[[#This Row],[Month]],'Data cleaning'!$B$1:$C$13,2,FALSE)</f>
        <v>5</v>
      </c>
      <c r="E371" s="1" t="str">
        <f>All_India_Index_Upto_April23__14[[#This Row],[Year]]&amp;All_India_Index_Upto_April23__14[[#This Row],[month '#]]&amp;All_India_Index_Upto_April23__14[[#This Row],[Sector]]</f>
        <v>20235Rural</v>
      </c>
      <c r="F371">
        <v>173.2</v>
      </c>
      <c r="G371">
        <v>211.5</v>
      </c>
      <c r="H371">
        <v>171</v>
      </c>
      <c r="I371">
        <v>179.6</v>
      </c>
      <c r="J371">
        <v>173.3</v>
      </c>
      <c r="K371">
        <v>169</v>
      </c>
      <c r="L371">
        <v>148.69999999999999</v>
      </c>
      <c r="M371">
        <v>174.9</v>
      </c>
      <c r="N371">
        <v>121.9</v>
      </c>
      <c r="O371">
        <v>221</v>
      </c>
      <c r="P371">
        <v>178.7</v>
      </c>
      <c r="Q371">
        <v>191.1</v>
      </c>
      <c r="R371">
        <v>176.8</v>
      </c>
      <c r="S371">
        <f>AVERAGE(All_India_Index_Upto_April23__14[[#This Row],[Cereals and products]:[Food and beverages]])</f>
        <v>176.20769230769235</v>
      </c>
      <c r="T371">
        <v>199.9</v>
      </c>
      <c r="U371">
        <v>191.2</v>
      </c>
      <c r="V371">
        <v>187.9</v>
      </c>
      <c r="W371">
        <v>190.8</v>
      </c>
      <c r="X371">
        <v>184.9</v>
      </c>
      <c r="Y371">
        <f>AVERAGE(All_India_Index_Upto_April23__14[[#This Row],[Clothing]:[Personal care and effects]])</f>
        <v>188.70000000000002</v>
      </c>
      <c r="Z371">
        <v>182.5</v>
      </c>
      <c r="AA371" s="16" t="s">
        <v>32</v>
      </c>
      <c r="AB371">
        <v>179.8</v>
      </c>
      <c r="AC371" s="1">
        <f>AVERAGE(All_India_Index_Upto_April23__14[[#This Row],[Housing]:[Household goods and services]])</f>
        <v>179.8</v>
      </c>
      <c r="AD371">
        <v>187.8</v>
      </c>
      <c r="AE371">
        <v>173.8</v>
      </c>
      <c r="AF371">
        <f>AVERAGE(All_India_Index_Upto_April23__14[[#This Row],[Health]:[Recreation and amusement]])</f>
        <v>180.8</v>
      </c>
      <c r="AG371">
        <v>169.7</v>
      </c>
      <c r="AH371">
        <v>180.3</v>
      </c>
      <c r="AI371">
        <v>179.5</v>
      </c>
      <c r="AJ371">
        <v>179.8</v>
      </c>
    </row>
    <row r="372" spans="1:36" x14ac:dyDescent="0.25">
      <c r="A372" s="1" t="s">
        <v>33</v>
      </c>
      <c r="B372">
        <v>2023</v>
      </c>
      <c r="C372" s="1" t="s">
        <v>41</v>
      </c>
      <c r="D372" s="1">
        <f>VLOOKUP(All_India_Index_Upto_April23__14[[#This Row],[Month]],'Data cleaning'!$B$1:$C$13,2,FALSE)</f>
        <v>5</v>
      </c>
      <c r="E372" s="1" t="str">
        <f>All_India_Index_Upto_April23__14[[#This Row],[Year]]&amp;All_India_Index_Upto_April23__14[[#This Row],[month '#]]&amp;All_India_Index_Upto_April23__14[[#This Row],[Sector]]</f>
        <v>20235Urban</v>
      </c>
      <c r="F372">
        <v>174.7</v>
      </c>
      <c r="G372">
        <v>219.4</v>
      </c>
      <c r="H372">
        <v>176.7</v>
      </c>
      <c r="I372">
        <v>179.4</v>
      </c>
      <c r="J372">
        <v>164.4</v>
      </c>
      <c r="K372">
        <v>175.8</v>
      </c>
      <c r="L372">
        <v>185</v>
      </c>
      <c r="M372">
        <v>176.9</v>
      </c>
      <c r="N372">
        <v>124.2</v>
      </c>
      <c r="O372">
        <v>211.9</v>
      </c>
      <c r="P372">
        <v>165.9</v>
      </c>
      <c r="Q372">
        <v>197.7</v>
      </c>
      <c r="R372">
        <v>183.1</v>
      </c>
      <c r="S372">
        <f>AVERAGE(All_India_Index_Upto_April23__14[[#This Row],[Cereals and products]:[Food and beverages]])</f>
        <v>179.62307692307692</v>
      </c>
      <c r="T372">
        <v>204.2</v>
      </c>
      <c r="U372">
        <v>181.3</v>
      </c>
      <c r="V372">
        <v>168.1</v>
      </c>
      <c r="W372">
        <v>179.3</v>
      </c>
      <c r="X372">
        <v>185.6</v>
      </c>
      <c r="Y372">
        <f>AVERAGE(All_India_Index_Upto_April23__14[[#This Row],[Clothing]:[Personal care and effects]])</f>
        <v>178.57500000000002</v>
      </c>
      <c r="Z372">
        <v>183.4</v>
      </c>
      <c r="AA372" s="16" t="s">
        <v>164</v>
      </c>
      <c r="AB372">
        <v>170.1</v>
      </c>
      <c r="AC372" s="1">
        <f>AVERAGE(All_India_Index_Upto_April23__14[[#This Row],[Housing]:[Household goods and services]])</f>
        <v>170.1</v>
      </c>
      <c r="AD372">
        <v>182.2</v>
      </c>
      <c r="AE372">
        <v>169.2</v>
      </c>
      <c r="AF372">
        <f>AVERAGE(All_India_Index_Upto_April23__14[[#This Row],[Health]:[Recreation and amusement]])</f>
        <v>175.7</v>
      </c>
      <c r="AG372">
        <v>160.4</v>
      </c>
      <c r="AH372">
        <v>174.8</v>
      </c>
      <c r="AI372">
        <v>171.6</v>
      </c>
      <c r="AJ372">
        <v>178.2</v>
      </c>
    </row>
    <row r="373" spans="1:36" x14ac:dyDescent="0.25">
      <c r="A373" s="1" t="s">
        <v>35</v>
      </c>
      <c r="B373">
        <v>2023</v>
      </c>
      <c r="C373" s="1" t="s">
        <v>41</v>
      </c>
      <c r="D373" s="1">
        <f>VLOOKUP(All_India_Index_Upto_April23__14[[#This Row],[Month]],'Data cleaning'!$B$1:$C$13,2,FALSE)</f>
        <v>5</v>
      </c>
      <c r="E373" s="1" t="str">
        <f>All_India_Index_Upto_April23__14[[#This Row],[Year]]&amp;All_India_Index_Upto_April23__14[[#This Row],[month '#]]&amp;All_India_Index_Upto_April23__14[[#This Row],[Sector]]</f>
        <v>20235Rural+Urban</v>
      </c>
      <c r="F373">
        <v>173.7</v>
      </c>
      <c r="G373">
        <v>214.3</v>
      </c>
      <c r="H373">
        <v>173.2</v>
      </c>
      <c r="I373">
        <v>179.5</v>
      </c>
      <c r="J373">
        <v>170</v>
      </c>
      <c r="K373">
        <v>172.2</v>
      </c>
      <c r="L373">
        <v>161</v>
      </c>
      <c r="M373">
        <v>175.6</v>
      </c>
      <c r="N373">
        <v>122.7</v>
      </c>
      <c r="O373">
        <v>218</v>
      </c>
      <c r="P373">
        <v>173.4</v>
      </c>
      <c r="Q373">
        <v>194.2</v>
      </c>
      <c r="R373">
        <v>179.1</v>
      </c>
      <c r="S373">
        <f>AVERAGE(All_India_Index_Upto_April23__14[[#This Row],[Cereals and products]:[Food and beverages]])</f>
        <v>177.45384615384617</v>
      </c>
      <c r="T373">
        <v>201</v>
      </c>
      <c r="U373">
        <v>187.3</v>
      </c>
      <c r="V373">
        <v>179.7</v>
      </c>
      <c r="W373">
        <v>186.2</v>
      </c>
      <c r="X373">
        <v>185.2</v>
      </c>
      <c r="Y373">
        <f>AVERAGE(All_India_Index_Upto_April23__14[[#This Row],[Clothing]:[Personal care and effects]])</f>
        <v>184.60000000000002</v>
      </c>
      <c r="Z373">
        <v>182.8</v>
      </c>
      <c r="AA373" s="16" t="s">
        <v>164</v>
      </c>
      <c r="AB373">
        <v>175.2</v>
      </c>
      <c r="AC373" s="1">
        <f>AVERAGE(All_India_Index_Upto_April23__14[[#This Row],[Housing]:[Household goods and services]])</f>
        <v>175.2</v>
      </c>
      <c r="AD373">
        <v>185.7</v>
      </c>
      <c r="AE373">
        <v>171.2</v>
      </c>
      <c r="AF373">
        <f>AVERAGE(All_India_Index_Upto_April23__14[[#This Row],[Health]:[Recreation and amusement]])</f>
        <v>178.45</v>
      </c>
      <c r="AG373">
        <v>164.8</v>
      </c>
      <c r="AH373">
        <v>177.1</v>
      </c>
      <c r="AI373">
        <v>175.7</v>
      </c>
      <c r="AJ373">
        <v>179.1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CF4F-2597-4FEB-AEAA-FE3829E869FA}">
  <dimension ref="A1:AH373"/>
  <sheetViews>
    <sheetView workbookViewId="0">
      <selection activeCell="AK12" sqref="AK12"/>
    </sheetView>
  </sheetViews>
  <sheetFormatPr defaultRowHeight="15" x14ac:dyDescent="0.25"/>
  <cols>
    <col min="1" max="2" width="10.85546875" bestFit="1" customWidth="1"/>
    <col min="4" max="4" width="11.85546875" bestFit="1" customWidth="1"/>
    <col min="9" max="9" width="9.5703125" bestFit="1" customWidth="1"/>
    <col min="32" max="32" width="12" customWidth="1"/>
  </cols>
  <sheetData>
    <row r="1" spans="1:34" x14ac:dyDescent="0.25">
      <c r="A1" s="9" t="s">
        <v>31</v>
      </c>
      <c r="B1" s="1" t="s">
        <v>2</v>
      </c>
      <c r="C1" t="s">
        <v>173</v>
      </c>
      <c r="D1" s="1"/>
      <c r="E1" s="9">
        <v>107.5</v>
      </c>
      <c r="K1" s="1" t="s">
        <v>3</v>
      </c>
      <c r="X1" t="s">
        <v>175</v>
      </c>
      <c r="Y1" t="s">
        <v>3</v>
      </c>
      <c r="AD1" s="20" t="s">
        <v>0</v>
      </c>
      <c r="AE1" s="23" t="s">
        <v>15</v>
      </c>
      <c r="AF1" s="23" t="s">
        <v>19</v>
      </c>
      <c r="AG1" s="23" t="s">
        <v>26</v>
      </c>
      <c r="AH1" s="23" t="s">
        <v>24</v>
      </c>
    </row>
    <row r="2" spans="1:34" x14ac:dyDescent="0.25">
      <c r="A2" s="10" t="s">
        <v>31</v>
      </c>
      <c r="B2" s="1" t="s">
        <v>31</v>
      </c>
      <c r="C2">
        <v>1</v>
      </c>
      <c r="D2" s="1"/>
      <c r="E2" s="10">
        <v>109.2</v>
      </c>
      <c r="F2">
        <f>E2-E1</f>
        <v>1.7000000000000028</v>
      </c>
      <c r="K2" s="1">
        <v>108.4</v>
      </c>
      <c r="X2">
        <v>41275</v>
      </c>
      <c r="Y2">
        <v>108.4</v>
      </c>
      <c r="AD2" s="21" t="s">
        <v>30</v>
      </c>
      <c r="AE2" s="9">
        <v>105.5</v>
      </c>
      <c r="AF2" s="9">
        <v>106.4</v>
      </c>
      <c r="AG2" s="9">
        <v>103.8</v>
      </c>
      <c r="AH2" s="9">
        <v>103.3</v>
      </c>
    </row>
    <row r="3" spans="1:34" x14ac:dyDescent="0.25">
      <c r="A3" s="10" t="s">
        <v>39</v>
      </c>
      <c r="B3" s="1" t="s">
        <v>36</v>
      </c>
      <c r="C3">
        <v>2</v>
      </c>
      <c r="D3" s="1"/>
      <c r="E3" s="3">
        <v>110.2</v>
      </c>
      <c r="F3">
        <f t="shared" ref="F3:F66" si="0">E3-E2</f>
        <v>1</v>
      </c>
      <c r="H3" s="13">
        <f>AVERAGE(F2:F124)</f>
        <v>0.53414634146341455</v>
      </c>
      <c r="K3">
        <v>110.4</v>
      </c>
      <c r="L3">
        <f t="shared" ref="L3:L66" si="1">K4-K3</f>
        <v>1</v>
      </c>
      <c r="X3">
        <v>41306</v>
      </c>
      <c r="Y3">
        <v>110.4</v>
      </c>
      <c r="Z3">
        <f>Y3-Y2</f>
        <v>2</v>
      </c>
      <c r="AD3" s="22" t="s">
        <v>33</v>
      </c>
      <c r="AE3" s="10">
        <v>105.9</v>
      </c>
      <c r="AF3" s="10">
        <v>105.8</v>
      </c>
      <c r="AG3" s="10">
        <v>103.5</v>
      </c>
      <c r="AH3" s="10">
        <v>103.2</v>
      </c>
    </row>
    <row r="4" spans="1:34" x14ac:dyDescent="0.25">
      <c r="A4" s="9" t="s">
        <v>44</v>
      </c>
      <c r="B4" s="1" t="s">
        <v>38</v>
      </c>
      <c r="C4">
        <v>3</v>
      </c>
      <c r="D4" s="1"/>
      <c r="E4" s="2">
        <v>110.2</v>
      </c>
      <c r="F4">
        <f t="shared" si="0"/>
        <v>0</v>
      </c>
      <c r="H4">
        <f>AVERAGE(E1:E124)</f>
        <v>136.21209677419358</v>
      </c>
      <c r="I4">
        <f>AVERAGE(F2:F87,F90:F124)</f>
        <v>0.53471074380165284</v>
      </c>
      <c r="K4">
        <v>111.4</v>
      </c>
      <c r="L4">
        <f t="shared" si="1"/>
        <v>0.19999999999998863</v>
      </c>
      <c r="X4">
        <v>41334</v>
      </c>
      <c r="Y4">
        <v>111.4</v>
      </c>
      <c r="Z4">
        <f t="shared" ref="Z4:Z67" si="2">Y4-Y3</f>
        <v>1</v>
      </c>
      <c r="AD4" s="21" t="s">
        <v>35</v>
      </c>
      <c r="AE4" s="9">
        <v>105.6</v>
      </c>
      <c r="AF4" s="9">
        <v>106.2</v>
      </c>
      <c r="AG4" s="9">
        <v>103.6</v>
      </c>
      <c r="AH4" s="9">
        <v>103.2</v>
      </c>
    </row>
    <row r="5" spans="1:34" x14ac:dyDescent="0.25">
      <c r="A5" s="10" t="s">
        <v>50</v>
      </c>
      <c r="B5" s="1" t="s">
        <v>39</v>
      </c>
      <c r="C5">
        <v>4</v>
      </c>
      <c r="D5" s="1"/>
      <c r="E5" s="3">
        <v>110.9</v>
      </c>
      <c r="F5">
        <f t="shared" si="0"/>
        <v>0.70000000000000284</v>
      </c>
      <c r="I5">
        <f>AVERAGE(F2:F124)</f>
        <v>0.53414634146341455</v>
      </c>
      <c r="K5">
        <v>111.6</v>
      </c>
      <c r="L5">
        <f t="shared" si="1"/>
        <v>0.70000000000000284</v>
      </c>
      <c r="X5">
        <v>41365</v>
      </c>
      <c r="Y5">
        <v>111.6</v>
      </c>
      <c r="Z5">
        <f t="shared" si="2"/>
        <v>0.19999999999998863</v>
      </c>
      <c r="AD5" s="22" t="s">
        <v>30</v>
      </c>
      <c r="AE5" s="10">
        <v>106.3</v>
      </c>
      <c r="AF5" s="10">
        <v>107</v>
      </c>
      <c r="AG5" s="10">
        <v>104.1</v>
      </c>
      <c r="AH5" s="10">
        <v>103.9</v>
      </c>
    </row>
    <row r="6" spans="1:34" x14ac:dyDescent="0.25">
      <c r="A6" s="10" t="s">
        <v>55</v>
      </c>
      <c r="B6" s="1" t="s">
        <v>41</v>
      </c>
      <c r="C6">
        <v>5</v>
      </c>
      <c r="D6" s="1"/>
      <c r="E6" s="2">
        <v>112.3</v>
      </c>
      <c r="F6">
        <f t="shared" si="0"/>
        <v>1.3999999999999915</v>
      </c>
      <c r="K6">
        <v>112.3</v>
      </c>
      <c r="L6">
        <f t="shared" si="1"/>
        <v>1.5</v>
      </c>
      <c r="O6">
        <f>AVERAGE(L3:L125)</f>
        <v>0.5199999999999998</v>
      </c>
      <c r="X6">
        <v>41395</v>
      </c>
      <c r="Y6">
        <v>112.3</v>
      </c>
      <c r="Z6">
        <f t="shared" si="2"/>
        <v>0.70000000000000284</v>
      </c>
      <c r="AB6">
        <f>MODE(Z3:Z125)</f>
        <v>0.5</v>
      </c>
      <c r="AD6" s="21" t="s">
        <v>33</v>
      </c>
      <c r="AE6" s="9">
        <v>107.2</v>
      </c>
      <c r="AF6" s="9">
        <v>106.4</v>
      </c>
      <c r="AG6" s="9">
        <v>103.7</v>
      </c>
      <c r="AH6" s="9">
        <v>104.4</v>
      </c>
    </row>
    <row r="7" spans="1:34" x14ac:dyDescent="0.25">
      <c r="A7" s="11"/>
      <c r="B7" s="1" t="s">
        <v>42</v>
      </c>
      <c r="C7">
        <v>6</v>
      </c>
      <c r="D7" s="1"/>
      <c r="E7" s="3">
        <v>113.4</v>
      </c>
      <c r="F7">
        <f t="shared" si="0"/>
        <v>1.1000000000000085</v>
      </c>
      <c r="K7">
        <v>113.8</v>
      </c>
      <c r="L7">
        <f t="shared" si="1"/>
        <v>1</v>
      </c>
      <c r="S7" s="15">
        <v>40179</v>
      </c>
      <c r="T7">
        <v>1</v>
      </c>
      <c r="X7">
        <v>41426</v>
      </c>
      <c r="Y7">
        <v>113.8</v>
      </c>
      <c r="Z7">
        <f t="shared" si="2"/>
        <v>1.5</v>
      </c>
      <c r="AB7">
        <f>MEDIAN(Z3)</f>
        <v>2</v>
      </c>
      <c r="AD7" s="22" t="s">
        <v>35</v>
      </c>
      <c r="AE7" s="2">
        <v>106.6</v>
      </c>
      <c r="AF7" s="2">
        <v>106.8</v>
      </c>
      <c r="AG7" s="2">
        <v>103.9</v>
      </c>
      <c r="AH7" s="2">
        <v>104.2</v>
      </c>
    </row>
    <row r="8" spans="1:34" x14ac:dyDescent="0.25">
      <c r="A8" s="11"/>
      <c r="B8" s="1" t="s">
        <v>44</v>
      </c>
      <c r="C8">
        <v>7</v>
      </c>
      <c r="D8" s="1"/>
      <c r="E8" s="2">
        <v>114.3</v>
      </c>
      <c r="F8">
        <f t="shared" si="0"/>
        <v>0.89999999999999147</v>
      </c>
      <c r="H8">
        <f>AVERAGE(E84:E95)</f>
        <v>146.17500000000001</v>
      </c>
      <c r="K8">
        <v>114.8</v>
      </c>
      <c r="L8">
        <f t="shared" si="1"/>
        <v>0.79999999999999716</v>
      </c>
      <c r="S8" s="15">
        <v>40210</v>
      </c>
      <c r="T8">
        <v>2</v>
      </c>
      <c r="X8">
        <v>41456</v>
      </c>
      <c r="Y8">
        <v>114.8</v>
      </c>
      <c r="Z8">
        <f t="shared" si="2"/>
        <v>1</v>
      </c>
      <c r="AD8" s="21" t="s">
        <v>30</v>
      </c>
      <c r="AE8" s="3">
        <v>106.6</v>
      </c>
      <c r="AF8" s="3">
        <v>107.5</v>
      </c>
      <c r="AG8" s="3">
        <v>104.3</v>
      </c>
      <c r="AH8" s="3">
        <v>104.6</v>
      </c>
    </row>
    <row r="9" spans="1:34" x14ac:dyDescent="0.25">
      <c r="A9" s="11"/>
      <c r="B9" s="1" t="s">
        <v>46</v>
      </c>
      <c r="C9">
        <v>8</v>
      </c>
      <c r="D9" s="1"/>
      <c r="E9" s="3">
        <v>115.4</v>
      </c>
      <c r="F9">
        <f t="shared" si="0"/>
        <v>1.1000000000000085</v>
      </c>
      <c r="K9">
        <v>115.6</v>
      </c>
      <c r="L9">
        <f t="shared" si="1"/>
        <v>0.80000000000001137</v>
      </c>
      <c r="S9" s="15">
        <v>40238</v>
      </c>
      <c r="U9">
        <f>_xlfn.FORECAST.LINEAR(S9,T7:T10,S7:S10)</f>
        <v>2.9569446659222649</v>
      </c>
      <c r="V9" t="e">
        <f>TREND(T7:T10,S7:S10,S9)</f>
        <v>#VALUE!</v>
      </c>
      <c r="W9">
        <f>_xlfn.FORECAST.LINEAR(S9,T7:T10,S7:S10)</f>
        <v>2.9569446659222649</v>
      </c>
      <c r="X9">
        <v>41487</v>
      </c>
      <c r="Y9">
        <v>115.6</v>
      </c>
      <c r="Z9">
        <f t="shared" si="2"/>
        <v>0.79999999999999716</v>
      </c>
      <c r="AD9" s="22" t="s">
        <v>33</v>
      </c>
      <c r="AE9" s="2">
        <v>107.3</v>
      </c>
      <c r="AF9" s="2">
        <v>107</v>
      </c>
      <c r="AG9" s="2">
        <v>103.8</v>
      </c>
      <c r="AH9" s="2">
        <v>105.5</v>
      </c>
    </row>
    <row r="10" spans="1:34" x14ac:dyDescent="0.25">
      <c r="A10" s="11"/>
      <c r="B10" s="1" t="s">
        <v>48</v>
      </c>
      <c r="C10">
        <v>9</v>
      </c>
      <c r="D10" s="1"/>
      <c r="E10" s="2">
        <v>116.3</v>
      </c>
      <c r="F10">
        <f t="shared" si="0"/>
        <v>0.89999999999999147</v>
      </c>
      <c r="K10">
        <v>116.4</v>
      </c>
      <c r="L10">
        <f t="shared" si="1"/>
        <v>0.69999999999998863</v>
      </c>
      <c r="M10" s="14"/>
      <c r="N10" t="s">
        <v>176</v>
      </c>
      <c r="O10">
        <f>AVERAGE(L3:L125)</f>
        <v>0.5199999999999998</v>
      </c>
      <c r="S10" s="15">
        <v>40269</v>
      </c>
      <c r="T10">
        <v>4</v>
      </c>
      <c r="X10">
        <v>41518</v>
      </c>
      <c r="Y10">
        <v>116.4</v>
      </c>
      <c r="Z10">
        <f t="shared" si="2"/>
        <v>0.80000000000001137</v>
      </c>
      <c r="AD10" s="21" t="s">
        <v>35</v>
      </c>
      <c r="AE10" s="3">
        <v>106.9</v>
      </c>
      <c r="AF10" s="3">
        <v>107.3</v>
      </c>
      <c r="AG10" s="3">
        <v>104</v>
      </c>
      <c r="AH10" s="3">
        <v>105.1</v>
      </c>
    </row>
    <row r="11" spans="1:34" x14ac:dyDescent="0.25">
      <c r="A11" s="11"/>
      <c r="B11" s="1" t="s">
        <v>50</v>
      </c>
      <c r="C11">
        <v>10</v>
      </c>
      <c r="D11" s="1"/>
      <c r="E11" s="3">
        <v>117.3</v>
      </c>
      <c r="F11">
        <f t="shared" si="0"/>
        <v>1</v>
      </c>
      <c r="K11">
        <v>117.1</v>
      </c>
      <c r="L11">
        <f t="shared" si="1"/>
        <v>1</v>
      </c>
      <c r="N11" t="s">
        <v>177</v>
      </c>
      <c r="O11">
        <f>MODE(L3:L125)</f>
        <v>0.5</v>
      </c>
      <c r="X11">
        <v>41548</v>
      </c>
      <c r="Y11">
        <v>117.1</v>
      </c>
      <c r="Z11">
        <f t="shared" si="2"/>
        <v>0.69999999999998863</v>
      </c>
      <c r="AD11" s="22" t="s">
        <v>30</v>
      </c>
      <c r="AE11" s="2">
        <v>107.1</v>
      </c>
      <c r="AF11" s="2">
        <v>108</v>
      </c>
      <c r="AG11" s="2">
        <v>104.8</v>
      </c>
      <c r="AH11" s="2">
        <v>104.4</v>
      </c>
    </row>
    <row r="12" spans="1:34" x14ac:dyDescent="0.25">
      <c r="A12" s="11"/>
      <c r="B12" s="1" t="s">
        <v>53</v>
      </c>
      <c r="C12">
        <v>11</v>
      </c>
      <c r="D12" s="1"/>
      <c r="E12" s="2">
        <v>118.4</v>
      </c>
      <c r="F12">
        <f t="shared" si="0"/>
        <v>1.1000000000000085</v>
      </c>
      <c r="K12">
        <v>118.1</v>
      </c>
      <c r="L12">
        <f t="shared" si="1"/>
        <v>1</v>
      </c>
      <c r="N12" t="s">
        <v>178</v>
      </c>
      <c r="O12">
        <f>MEDIAN(L3:L125)</f>
        <v>0.39999999999999858</v>
      </c>
      <c r="X12">
        <v>41579</v>
      </c>
      <c r="Y12">
        <v>118.1</v>
      </c>
      <c r="Z12">
        <f t="shared" si="2"/>
        <v>1</v>
      </c>
      <c r="AD12" s="21" t="s">
        <v>33</v>
      </c>
      <c r="AE12" s="3">
        <v>108.8</v>
      </c>
      <c r="AF12" s="3">
        <v>107.7</v>
      </c>
      <c r="AG12" s="3">
        <v>105.2</v>
      </c>
      <c r="AH12" s="3">
        <v>105</v>
      </c>
    </row>
    <row r="13" spans="1:34" x14ac:dyDescent="0.25">
      <c r="A13" s="11"/>
      <c r="B13" s="1" t="s">
        <v>55</v>
      </c>
      <c r="C13">
        <v>12</v>
      </c>
      <c r="D13" s="1"/>
      <c r="E13" s="3">
        <v>118.9</v>
      </c>
      <c r="F13">
        <f t="shared" si="0"/>
        <v>0.5</v>
      </c>
      <c r="K13">
        <v>119.1</v>
      </c>
      <c r="L13">
        <f t="shared" si="1"/>
        <v>0.5</v>
      </c>
      <c r="X13">
        <v>41609</v>
      </c>
      <c r="Y13">
        <v>119.1</v>
      </c>
      <c r="Z13">
        <f t="shared" si="2"/>
        <v>1</v>
      </c>
      <c r="AD13" s="22" t="s">
        <v>35</v>
      </c>
      <c r="AE13" s="2">
        <v>107.7</v>
      </c>
      <c r="AF13" s="2">
        <v>107.9</v>
      </c>
      <c r="AG13" s="2">
        <v>105</v>
      </c>
      <c r="AH13" s="2">
        <v>104.7</v>
      </c>
    </row>
    <row r="14" spans="1:34" x14ac:dyDescent="0.25">
      <c r="D14" s="1"/>
      <c r="E14" s="2">
        <v>119.4</v>
      </c>
      <c r="F14">
        <f t="shared" si="0"/>
        <v>0.5</v>
      </c>
      <c r="K14">
        <v>119.6</v>
      </c>
      <c r="L14">
        <f t="shared" si="1"/>
        <v>0.60000000000000853</v>
      </c>
      <c r="P14">
        <v>1</v>
      </c>
      <c r="Q14">
        <v>43831</v>
      </c>
      <c r="R14">
        <v>143.69999999999999</v>
      </c>
      <c r="X14">
        <v>41640</v>
      </c>
      <c r="Y14">
        <v>119.6</v>
      </c>
      <c r="Z14">
        <f t="shared" si="2"/>
        <v>0.5</v>
      </c>
      <c r="AD14" s="21" t="s">
        <v>30</v>
      </c>
      <c r="AE14" s="3">
        <v>108.1</v>
      </c>
      <c r="AF14" s="3">
        <v>108.6</v>
      </c>
      <c r="AG14" s="3">
        <v>105.5</v>
      </c>
      <c r="AH14" s="3">
        <v>104.1</v>
      </c>
    </row>
    <row r="15" spans="1:34" x14ac:dyDescent="0.25">
      <c r="D15" s="1"/>
      <c r="E15" s="3">
        <v>120.1</v>
      </c>
      <c r="F15">
        <f t="shared" si="0"/>
        <v>0.69999999999998863</v>
      </c>
      <c r="K15">
        <v>120.2</v>
      </c>
      <c r="L15">
        <f t="shared" si="1"/>
        <v>0.5</v>
      </c>
      <c r="P15">
        <v>2</v>
      </c>
      <c r="Q15">
        <v>43862</v>
      </c>
      <c r="R15">
        <v>144.19999999999999</v>
      </c>
      <c r="X15">
        <v>41671</v>
      </c>
      <c r="Y15">
        <v>120.2</v>
      </c>
      <c r="Z15">
        <f t="shared" si="2"/>
        <v>0.60000000000000853</v>
      </c>
      <c r="AD15" s="22" t="s">
        <v>33</v>
      </c>
      <c r="AE15" s="2">
        <v>111.1</v>
      </c>
      <c r="AF15" s="2">
        <v>108.3</v>
      </c>
      <c r="AG15" s="2">
        <v>105.7</v>
      </c>
      <c r="AH15" s="2">
        <v>103.9</v>
      </c>
    </row>
    <row r="16" spans="1:34" x14ac:dyDescent="0.25">
      <c r="D16" s="1"/>
      <c r="E16" s="2">
        <v>120.2</v>
      </c>
      <c r="F16">
        <f t="shared" si="0"/>
        <v>0.10000000000000853</v>
      </c>
      <c r="K16">
        <v>120.7</v>
      </c>
      <c r="L16">
        <f t="shared" si="1"/>
        <v>0.20000000000000284</v>
      </c>
      <c r="P16">
        <v>3</v>
      </c>
      <c r="Q16">
        <v>43891</v>
      </c>
      <c r="R16">
        <v>144.4</v>
      </c>
      <c r="X16">
        <v>41699</v>
      </c>
      <c r="Y16">
        <v>120.7</v>
      </c>
      <c r="Z16">
        <f t="shared" si="2"/>
        <v>0.5</v>
      </c>
      <c r="AD16" s="21" t="s">
        <v>35</v>
      </c>
      <c r="AE16" s="3">
        <v>109.2</v>
      </c>
      <c r="AF16" s="3">
        <v>108.5</v>
      </c>
      <c r="AG16" s="3">
        <v>105.6</v>
      </c>
      <c r="AH16" s="3">
        <v>104</v>
      </c>
    </row>
    <row r="17" spans="4:34" x14ac:dyDescent="0.25">
      <c r="D17" s="1"/>
      <c r="E17" s="3">
        <v>120.3</v>
      </c>
      <c r="F17">
        <f t="shared" si="0"/>
        <v>9.9999999999994316E-2</v>
      </c>
      <c r="K17">
        <v>120.9</v>
      </c>
      <c r="L17">
        <f t="shared" si="1"/>
        <v>0.19999999999998863</v>
      </c>
      <c r="P17">
        <v>4</v>
      </c>
      <c r="Q17">
        <v>43922</v>
      </c>
      <c r="R17">
        <v>147.19999999999999</v>
      </c>
      <c r="X17">
        <v>41730</v>
      </c>
      <c r="Y17">
        <v>120.9</v>
      </c>
      <c r="Z17">
        <f t="shared" si="2"/>
        <v>0.20000000000000284</v>
      </c>
      <c r="AD17" s="22" t="s">
        <v>30</v>
      </c>
      <c r="AE17" s="2">
        <v>110.6</v>
      </c>
      <c r="AF17" s="2">
        <v>109.5</v>
      </c>
      <c r="AG17" s="2">
        <v>106.5</v>
      </c>
      <c r="AH17" s="2">
        <v>105</v>
      </c>
    </row>
    <row r="18" spans="4:34" x14ac:dyDescent="0.25">
      <c r="D18" s="1"/>
      <c r="E18" s="2">
        <v>120.7</v>
      </c>
      <c r="F18">
        <f t="shared" si="0"/>
        <v>0.40000000000000568</v>
      </c>
      <c r="K18">
        <v>121.1</v>
      </c>
      <c r="L18">
        <f t="shared" si="1"/>
        <v>0.40000000000000568</v>
      </c>
      <c r="P18">
        <v>5</v>
      </c>
      <c r="Q18">
        <v>43952</v>
      </c>
      <c r="X18">
        <v>41760</v>
      </c>
      <c r="Y18">
        <v>121.1</v>
      </c>
      <c r="Z18">
        <f t="shared" si="2"/>
        <v>0.19999999999998863</v>
      </c>
      <c r="AD18" s="21" t="s">
        <v>33</v>
      </c>
      <c r="AE18" s="3">
        <v>115</v>
      </c>
      <c r="AF18" s="3">
        <v>108.9</v>
      </c>
      <c r="AG18" s="3">
        <v>108.1</v>
      </c>
      <c r="AH18" s="3">
        <v>105.2</v>
      </c>
    </row>
    <row r="19" spans="4:34" x14ac:dyDescent="0.25">
      <c r="D19" s="1"/>
      <c r="E19" s="3">
        <v>121.7</v>
      </c>
      <c r="F19">
        <f t="shared" si="0"/>
        <v>1</v>
      </c>
      <c r="K19">
        <v>121.5</v>
      </c>
      <c r="L19">
        <f t="shared" si="1"/>
        <v>0.90000000000000568</v>
      </c>
      <c r="P19">
        <v>6</v>
      </c>
      <c r="Q19">
        <v>43983</v>
      </c>
      <c r="R19">
        <v>148.19999999999999</v>
      </c>
      <c r="X19">
        <v>41791</v>
      </c>
      <c r="Y19">
        <v>121.5</v>
      </c>
      <c r="Z19">
        <f t="shared" si="2"/>
        <v>0.40000000000000568</v>
      </c>
      <c r="AD19" s="22" t="s">
        <v>35</v>
      </c>
      <c r="AE19" s="2">
        <v>112.2</v>
      </c>
      <c r="AF19" s="2">
        <v>109.3</v>
      </c>
      <c r="AG19" s="2">
        <v>107.4</v>
      </c>
      <c r="AH19" s="2">
        <v>105.1</v>
      </c>
    </row>
    <row r="20" spans="4:34" x14ac:dyDescent="0.25">
      <c r="D20" s="1"/>
      <c r="E20" s="2">
        <v>121.8</v>
      </c>
      <c r="F20">
        <f t="shared" si="0"/>
        <v>9.9999999999994316E-2</v>
      </c>
      <c r="K20">
        <v>122.4</v>
      </c>
      <c r="L20">
        <f t="shared" si="1"/>
        <v>0.29999999999999716</v>
      </c>
      <c r="P20">
        <v>7</v>
      </c>
      <c r="Q20">
        <v>44013</v>
      </c>
      <c r="R20">
        <v>148.19999999999999</v>
      </c>
      <c r="X20">
        <v>41821</v>
      </c>
      <c r="Y20">
        <v>122.4</v>
      </c>
      <c r="Z20">
        <f t="shared" si="2"/>
        <v>0.90000000000000568</v>
      </c>
      <c r="AD20" s="21" t="s">
        <v>30</v>
      </c>
      <c r="AE20" s="3">
        <v>113.1</v>
      </c>
      <c r="AF20" s="3">
        <v>110.3</v>
      </c>
      <c r="AG20" s="3">
        <v>107.8</v>
      </c>
      <c r="AH20" s="3">
        <v>106.8</v>
      </c>
    </row>
    <row r="21" spans="4:34" x14ac:dyDescent="0.25">
      <c r="D21" s="1"/>
      <c r="E21" s="3">
        <v>122.3</v>
      </c>
      <c r="F21">
        <f t="shared" si="0"/>
        <v>0.5</v>
      </c>
      <c r="K21">
        <v>122.7</v>
      </c>
      <c r="L21">
        <f t="shared" si="1"/>
        <v>0.20000000000000284</v>
      </c>
      <c r="P21">
        <v>8</v>
      </c>
      <c r="Q21">
        <v>44044</v>
      </c>
      <c r="R21">
        <v>147.6</v>
      </c>
      <c r="X21">
        <v>41852</v>
      </c>
      <c r="Y21">
        <v>122.7</v>
      </c>
      <c r="Z21">
        <f t="shared" si="2"/>
        <v>0.29999999999999716</v>
      </c>
      <c r="AD21" s="22" t="s">
        <v>33</v>
      </c>
      <c r="AE21" s="2">
        <v>117.5</v>
      </c>
      <c r="AF21" s="2">
        <v>109.5</v>
      </c>
      <c r="AG21" s="2">
        <v>110.1</v>
      </c>
      <c r="AH21" s="2">
        <v>107.3</v>
      </c>
    </row>
    <row r="22" spans="4:34" x14ac:dyDescent="0.25">
      <c r="D22" s="1"/>
      <c r="E22" s="2">
        <v>122.6</v>
      </c>
      <c r="F22">
        <f t="shared" si="0"/>
        <v>0.29999999999999716</v>
      </c>
      <c r="K22">
        <v>122.9</v>
      </c>
      <c r="L22">
        <f t="shared" si="1"/>
        <v>0.29999999999999716</v>
      </c>
      <c r="P22">
        <v>9</v>
      </c>
      <c r="Q22">
        <v>44075</v>
      </c>
      <c r="R22">
        <v>146.9</v>
      </c>
      <c r="X22">
        <v>41883</v>
      </c>
      <c r="Y22">
        <v>122.9</v>
      </c>
      <c r="Z22">
        <f t="shared" si="2"/>
        <v>0.20000000000000284</v>
      </c>
      <c r="AD22" s="21" t="s">
        <v>35</v>
      </c>
      <c r="AE22" s="3">
        <v>114.7</v>
      </c>
      <c r="AF22" s="3">
        <v>110</v>
      </c>
      <c r="AG22" s="3">
        <v>109.1</v>
      </c>
      <c r="AH22" s="3">
        <v>107.1</v>
      </c>
    </row>
    <row r="23" spans="4:34" x14ac:dyDescent="0.25">
      <c r="D23" s="1"/>
      <c r="E23" s="3">
        <v>122.7</v>
      </c>
      <c r="F23">
        <f t="shared" si="0"/>
        <v>0.10000000000000853</v>
      </c>
      <c r="K23">
        <v>123.2</v>
      </c>
      <c r="L23">
        <f t="shared" si="1"/>
        <v>9.9999999999994316E-2</v>
      </c>
      <c r="P23">
        <v>10</v>
      </c>
      <c r="Q23">
        <v>44105</v>
      </c>
      <c r="R23">
        <v>146</v>
      </c>
      <c r="X23">
        <v>41913</v>
      </c>
      <c r="Y23">
        <v>123.2</v>
      </c>
      <c r="Z23">
        <f t="shared" si="2"/>
        <v>0.29999999999999716</v>
      </c>
      <c r="AD23" s="22" t="s">
        <v>30</v>
      </c>
      <c r="AE23" s="2">
        <v>114.9</v>
      </c>
      <c r="AF23" s="2">
        <v>111.1</v>
      </c>
      <c r="AG23" s="2">
        <v>108.7</v>
      </c>
      <c r="AH23" s="2">
        <v>107.8</v>
      </c>
    </row>
    <row r="24" spans="4:34" x14ac:dyDescent="0.25">
      <c r="D24" s="1"/>
      <c r="E24" s="2">
        <v>122.4</v>
      </c>
      <c r="F24">
        <f t="shared" si="0"/>
        <v>-0.29999999999999716</v>
      </c>
      <c r="K24">
        <v>123.3</v>
      </c>
      <c r="L24">
        <f t="shared" si="1"/>
        <v>-0.39999999999999147</v>
      </c>
      <c r="P24">
        <v>11</v>
      </c>
      <c r="Q24">
        <v>44136</v>
      </c>
      <c r="R24">
        <v>145.4</v>
      </c>
      <c r="X24">
        <v>41944</v>
      </c>
      <c r="Y24">
        <v>123.3</v>
      </c>
      <c r="Z24">
        <f t="shared" si="2"/>
        <v>9.9999999999994316E-2</v>
      </c>
      <c r="AD24" s="21" t="s">
        <v>33</v>
      </c>
      <c r="AE24" s="3">
        <v>119.6</v>
      </c>
      <c r="AF24" s="3">
        <v>110.2</v>
      </c>
      <c r="AG24" s="3">
        <v>110.8</v>
      </c>
      <c r="AH24" s="3">
        <v>108.1</v>
      </c>
    </row>
    <row r="25" spans="4:34" x14ac:dyDescent="0.25">
      <c r="D25" s="1"/>
      <c r="E25" s="3">
        <v>123.1</v>
      </c>
      <c r="F25">
        <f t="shared" si="0"/>
        <v>0.69999999999998863</v>
      </c>
      <c r="K25">
        <v>122.9</v>
      </c>
      <c r="L25">
        <f t="shared" si="1"/>
        <v>0.5</v>
      </c>
      <c r="P25">
        <v>12</v>
      </c>
      <c r="Q25">
        <v>44166</v>
      </c>
      <c r="R25">
        <v>144.6</v>
      </c>
      <c r="X25">
        <v>41974</v>
      </c>
      <c r="Y25">
        <v>122.9</v>
      </c>
      <c r="Z25">
        <f t="shared" si="2"/>
        <v>-0.39999999999999147</v>
      </c>
      <c r="AD25" s="22" t="s">
        <v>35</v>
      </c>
      <c r="AE25" s="2">
        <v>116.6</v>
      </c>
      <c r="AF25" s="2">
        <v>110.7</v>
      </c>
      <c r="AG25" s="2">
        <v>109.9</v>
      </c>
      <c r="AH25" s="2">
        <v>108</v>
      </c>
    </row>
    <row r="26" spans="4:34" x14ac:dyDescent="0.25">
      <c r="D26" s="1"/>
      <c r="E26" s="2">
        <v>123.4</v>
      </c>
      <c r="F26">
        <f t="shared" si="0"/>
        <v>0.30000000000001137</v>
      </c>
      <c r="K26">
        <v>123.4</v>
      </c>
      <c r="L26">
        <f t="shared" si="1"/>
        <v>0.29999999999999716</v>
      </c>
      <c r="X26">
        <v>42005</v>
      </c>
      <c r="Y26">
        <v>123.4</v>
      </c>
      <c r="Z26">
        <f t="shared" si="2"/>
        <v>0.5</v>
      </c>
      <c r="AD26" s="21" t="s">
        <v>30</v>
      </c>
      <c r="AE26" s="3">
        <v>117.8</v>
      </c>
      <c r="AF26" s="3">
        <v>112.5</v>
      </c>
      <c r="AG26" s="3">
        <v>109.8</v>
      </c>
      <c r="AH26" s="3">
        <v>109.3</v>
      </c>
    </row>
    <row r="27" spans="4:34" x14ac:dyDescent="0.25">
      <c r="D27" s="1"/>
      <c r="E27" s="3">
        <v>123.3</v>
      </c>
      <c r="F27">
        <f t="shared" si="0"/>
        <v>-0.10000000000000853</v>
      </c>
      <c r="K27">
        <v>123.7</v>
      </c>
      <c r="L27">
        <f t="shared" si="1"/>
        <v>-0.20000000000000284</v>
      </c>
      <c r="X27">
        <v>42036</v>
      </c>
      <c r="Y27">
        <v>123.7</v>
      </c>
      <c r="Z27">
        <f t="shared" si="2"/>
        <v>0.29999999999999716</v>
      </c>
      <c r="AD27" s="22" t="s">
        <v>33</v>
      </c>
      <c r="AE27" s="2">
        <v>119.2</v>
      </c>
      <c r="AF27" s="2">
        <v>111.1</v>
      </c>
      <c r="AG27" s="2">
        <v>111.2</v>
      </c>
      <c r="AH27" s="2">
        <v>110.4</v>
      </c>
    </row>
    <row r="28" spans="4:34" x14ac:dyDescent="0.25">
      <c r="D28" s="1"/>
      <c r="E28" s="2">
        <v>123.3</v>
      </c>
      <c r="F28">
        <f t="shared" si="0"/>
        <v>0</v>
      </c>
      <c r="K28">
        <v>123.5</v>
      </c>
      <c r="L28">
        <f t="shared" si="1"/>
        <v>0</v>
      </c>
      <c r="X28">
        <v>42064</v>
      </c>
      <c r="Y28">
        <v>123.5</v>
      </c>
      <c r="Z28">
        <f t="shared" si="2"/>
        <v>-0.20000000000000284</v>
      </c>
      <c r="AD28" s="21" t="s">
        <v>35</v>
      </c>
      <c r="AE28" s="3">
        <v>118.3</v>
      </c>
      <c r="AF28" s="3">
        <v>111.9</v>
      </c>
      <c r="AG28" s="3">
        <v>110.6</v>
      </c>
      <c r="AH28" s="3">
        <v>109.9</v>
      </c>
    </row>
    <row r="29" spans="4:34" x14ac:dyDescent="0.25">
      <c r="D29" s="1"/>
      <c r="E29" s="3">
        <v>123.5</v>
      </c>
      <c r="F29">
        <f t="shared" si="0"/>
        <v>0.20000000000000284</v>
      </c>
      <c r="K29">
        <v>123.5</v>
      </c>
      <c r="L29">
        <f t="shared" si="1"/>
        <v>9.9999999999994316E-2</v>
      </c>
      <c r="X29">
        <v>42095</v>
      </c>
      <c r="Y29">
        <v>123.5</v>
      </c>
      <c r="Z29">
        <f t="shared" si="2"/>
        <v>0</v>
      </c>
      <c r="AD29" s="22" t="s">
        <v>30</v>
      </c>
      <c r="AE29" s="2">
        <v>119.8</v>
      </c>
      <c r="AF29" s="2">
        <v>113.4</v>
      </c>
      <c r="AG29" s="2">
        <v>110.2</v>
      </c>
      <c r="AH29" s="2">
        <v>109.3</v>
      </c>
    </row>
    <row r="30" spans="4:34" x14ac:dyDescent="0.25">
      <c r="D30" s="1"/>
      <c r="E30" s="2">
        <v>124.1</v>
      </c>
      <c r="F30">
        <f t="shared" si="0"/>
        <v>0.59999999999999432</v>
      </c>
      <c r="K30">
        <v>123.6</v>
      </c>
      <c r="L30">
        <f t="shared" si="1"/>
        <v>0.30000000000001137</v>
      </c>
      <c r="X30">
        <v>42125</v>
      </c>
      <c r="Y30">
        <v>123.6</v>
      </c>
      <c r="Z30">
        <f t="shared" si="2"/>
        <v>9.9999999999994316E-2</v>
      </c>
      <c r="AD30" s="21" t="s">
        <v>33</v>
      </c>
      <c r="AE30" s="3">
        <v>120.8</v>
      </c>
      <c r="AF30" s="3">
        <v>112</v>
      </c>
      <c r="AG30" s="3">
        <v>111.3</v>
      </c>
      <c r="AH30" s="3">
        <v>109.7</v>
      </c>
    </row>
    <row r="31" spans="4:34" x14ac:dyDescent="0.25">
      <c r="D31" s="1"/>
      <c r="E31" s="3">
        <v>124</v>
      </c>
      <c r="F31">
        <f t="shared" si="0"/>
        <v>-9.9999999999994316E-2</v>
      </c>
      <c r="K31">
        <v>123.9</v>
      </c>
      <c r="L31">
        <f t="shared" si="1"/>
        <v>-0.20000000000000284</v>
      </c>
      <c r="X31">
        <v>42156</v>
      </c>
      <c r="Y31">
        <v>123.9</v>
      </c>
      <c r="Z31">
        <f t="shared" si="2"/>
        <v>0.30000000000001137</v>
      </c>
      <c r="AD31" s="22" t="s">
        <v>35</v>
      </c>
      <c r="AE31" s="2">
        <v>120.2</v>
      </c>
      <c r="AF31" s="2">
        <v>112.8</v>
      </c>
      <c r="AG31" s="2">
        <v>110.8</v>
      </c>
      <c r="AH31" s="2">
        <v>109.5</v>
      </c>
    </row>
    <row r="32" spans="4:34" x14ac:dyDescent="0.25">
      <c r="D32" s="1"/>
      <c r="E32" s="2">
        <v>124.7</v>
      </c>
      <c r="F32">
        <f t="shared" si="0"/>
        <v>0.70000000000000284</v>
      </c>
      <c r="K32">
        <v>123.7</v>
      </c>
      <c r="L32">
        <f t="shared" si="1"/>
        <v>0.5</v>
      </c>
      <c r="X32">
        <v>42186</v>
      </c>
      <c r="Y32">
        <v>123.7</v>
      </c>
      <c r="Z32">
        <f t="shared" si="2"/>
        <v>-0.20000000000000284</v>
      </c>
      <c r="AD32" s="21" t="s">
        <v>30</v>
      </c>
      <c r="AE32" s="3">
        <v>122.5</v>
      </c>
      <c r="AF32" s="3">
        <v>114.4</v>
      </c>
      <c r="AG32" s="3">
        <v>111</v>
      </c>
      <c r="AH32" s="3">
        <v>109.6</v>
      </c>
    </row>
    <row r="33" spans="4:34" x14ac:dyDescent="0.25">
      <c r="D33" s="1"/>
      <c r="E33" s="3">
        <v>125.1</v>
      </c>
      <c r="F33">
        <f t="shared" si="0"/>
        <v>0.39999999999999147</v>
      </c>
      <c r="K33">
        <v>124.2</v>
      </c>
      <c r="L33">
        <f t="shared" si="1"/>
        <v>0.39999999999999147</v>
      </c>
      <c r="X33">
        <v>42217</v>
      </c>
      <c r="Y33">
        <v>124.2</v>
      </c>
      <c r="Z33">
        <f t="shared" si="2"/>
        <v>0.5</v>
      </c>
      <c r="AD33" s="22" t="s">
        <v>33</v>
      </c>
      <c r="AE33" s="2">
        <v>122.9</v>
      </c>
      <c r="AF33" s="2">
        <v>113</v>
      </c>
      <c r="AG33" s="2">
        <v>111.3</v>
      </c>
      <c r="AH33" s="2">
        <v>109.5</v>
      </c>
    </row>
    <row r="34" spans="4:34" x14ac:dyDescent="0.25">
      <c r="D34" s="1"/>
      <c r="E34" s="2">
        <v>125.6</v>
      </c>
      <c r="F34">
        <f t="shared" si="0"/>
        <v>0.5</v>
      </c>
      <c r="K34">
        <v>124.6</v>
      </c>
      <c r="L34">
        <f t="shared" si="1"/>
        <v>0.40000000000000568</v>
      </c>
      <c r="X34">
        <v>42248</v>
      </c>
      <c r="Y34">
        <v>124.6</v>
      </c>
      <c r="Z34">
        <f t="shared" si="2"/>
        <v>0.39999999999999147</v>
      </c>
      <c r="AD34" s="21" t="s">
        <v>35</v>
      </c>
      <c r="AE34" s="3">
        <v>122.6</v>
      </c>
      <c r="AF34" s="3">
        <v>113.8</v>
      </c>
      <c r="AG34" s="3">
        <v>111.2</v>
      </c>
      <c r="AH34" s="3">
        <v>109.5</v>
      </c>
    </row>
    <row r="35" spans="4:34" x14ac:dyDescent="0.25">
      <c r="D35" s="1"/>
      <c r="E35" s="3">
        <v>126.1</v>
      </c>
      <c r="F35">
        <f t="shared" si="0"/>
        <v>0.5</v>
      </c>
      <c r="K35">
        <v>125</v>
      </c>
      <c r="L35">
        <f t="shared" si="1"/>
        <v>0.40000000000000568</v>
      </c>
      <c r="X35">
        <v>42278</v>
      </c>
      <c r="Y35">
        <v>125</v>
      </c>
      <c r="Z35">
        <f t="shared" si="2"/>
        <v>0.40000000000000568</v>
      </c>
      <c r="AD35" s="22" t="s">
        <v>30</v>
      </c>
      <c r="AE35" s="2">
        <v>118.7</v>
      </c>
      <c r="AF35" s="2">
        <v>115.5</v>
      </c>
      <c r="AG35" s="2">
        <v>111.6</v>
      </c>
      <c r="AH35" s="2">
        <v>109.9</v>
      </c>
    </row>
    <row r="36" spans="4:34" x14ac:dyDescent="0.25">
      <c r="D36" s="1"/>
      <c r="E36" s="2">
        <v>126.3</v>
      </c>
      <c r="F36">
        <f t="shared" si="0"/>
        <v>0.20000000000000284</v>
      </c>
      <c r="K36">
        <v>125.4</v>
      </c>
      <c r="L36">
        <f t="shared" si="1"/>
        <v>0.29999999999999716</v>
      </c>
      <c r="X36">
        <v>42309</v>
      </c>
      <c r="Y36">
        <v>125.4</v>
      </c>
      <c r="Z36">
        <f t="shared" si="2"/>
        <v>0.40000000000000568</v>
      </c>
      <c r="AD36" s="21" t="s">
        <v>33</v>
      </c>
      <c r="AE36" s="3">
        <v>117.8</v>
      </c>
      <c r="AF36" s="3">
        <v>113.7</v>
      </c>
      <c r="AG36" s="3">
        <v>111.4</v>
      </c>
      <c r="AH36" s="3">
        <v>109.7</v>
      </c>
    </row>
    <row r="37" spans="4:34" x14ac:dyDescent="0.25">
      <c r="D37" s="1"/>
      <c r="E37" s="3">
        <v>126.8</v>
      </c>
      <c r="F37">
        <f t="shared" si="0"/>
        <v>0.5</v>
      </c>
      <c r="K37">
        <v>125.7</v>
      </c>
      <c r="L37">
        <f t="shared" si="1"/>
        <v>0.39999999999999147</v>
      </c>
      <c r="X37">
        <v>42339</v>
      </c>
      <c r="Y37">
        <v>125.7</v>
      </c>
      <c r="Z37">
        <f t="shared" si="2"/>
        <v>0.29999999999999716</v>
      </c>
      <c r="AD37" s="22" t="s">
        <v>35</v>
      </c>
      <c r="AE37" s="2">
        <v>118.4</v>
      </c>
      <c r="AF37" s="2">
        <v>114.8</v>
      </c>
      <c r="AG37" s="2">
        <v>111.5</v>
      </c>
      <c r="AH37" s="2">
        <v>109.8</v>
      </c>
    </row>
    <row r="38" spans="4:34" x14ac:dyDescent="0.25">
      <c r="D38" s="1"/>
      <c r="E38" s="2">
        <v>127.1</v>
      </c>
      <c r="F38">
        <f t="shared" si="0"/>
        <v>0.29999999999999716</v>
      </c>
      <c r="K38">
        <v>126.1</v>
      </c>
      <c r="L38">
        <f t="shared" si="1"/>
        <v>0.30000000000001137</v>
      </c>
      <c r="X38">
        <v>42370</v>
      </c>
      <c r="Y38">
        <v>126.1</v>
      </c>
      <c r="Z38">
        <f t="shared" si="2"/>
        <v>0.39999999999999147</v>
      </c>
      <c r="AD38" s="21" t="s">
        <v>30</v>
      </c>
      <c r="AE38" s="3">
        <v>116</v>
      </c>
      <c r="AF38" s="3">
        <v>116.2</v>
      </c>
      <c r="AG38" s="3">
        <v>111.8</v>
      </c>
      <c r="AH38" s="3">
        <v>110.5</v>
      </c>
    </row>
    <row r="39" spans="4:34" x14ac:dyDescent="0.25">
      <c r="D39" s="1"/>
      <c r="E39" s="3">
        <v>127.3</v>
      </c>
      <c r="F39">
        <f t="shared" si="0"/>
        <v>0.20000000000000284</v>
      </c>
      <c r="K39">
        <v>126.4</v>
      </c>
      <c r="L39">
        <f t="shared" si="1"/>
        <v>9.9999999999994316E-2</v>
      </c>
      <c r="X39">
        <v>42401</v>
      </c>
      <c r="Y39">
        <v>126.4</v>
      </c>
      <c r="Z39">
        <f t="shared" si="2"/>
        <v>0.30000000000001137</v>
      </c>
      <c r="AD39" s="22" t="s">
        <v>33</v>
      </c>
      <c r="AE39" s="2">
        <v>115.5</v>
      </c>
      <c r="AF39" s="2">
        <v>114.3</v>
      </c>
      <c r="AG39" s="2">
        <v>111.5</v>
      </c>
      <c r="AH39" s="2">
        <v>110.8</v>
      </c>
    </row>
    <row r="40" spans="4:34" x14ac:dyDescent="0.25">
      <c r="D40" s="1"/>
      <c r="E40" s="2">
        <v>127.4</v>
      </c>
      <c r="F40">
        <f t="shared" si="0"/>
        <v>0.10000000000000853</v>
      </c>
      <c r="K40">
        <v>126.5</v>
      </c>
      <c r="L40">
        <f t="shared" si="1"/>
        <v>9.9999999999994316E-2</v>
      </c>
      <c r="X40">
        <v>42430</v>
      </c>
      <c r="Y40">
        <v>126.5</v>
      </c>
      <c r="Z40">
        <f t="shared" si="2"/>
        <v>9.9999999999994316E-2</v>
      </c>
      <c r="AD40" s="21" t="s">
        <v>35</v>
      </c>
      <c r="AE40" s="3">
        <v>115.8</v>
      </c>
      <c r="AF40" s="3">
        <v>115.4</v>
      </c>
      <c r="AG40" s="3">
        <v>111.6</v>
      </c>
      <c r="AH40" s="3">
        <v>110.7</v>
      </c>
    </row>
    <row r="41" spans="4:34" x14ac:dyDescent="0.25">
      <c r="D41" s="1"/>
      <c r="E41" s="3">
        <v>127.6</v>
      </c>
      <c r="F41">
        <f t="shared" si="0"/>
        <v>0.19999999999998863</v>
      </c>
      <c r="K41">
        <v>126.6</v>
      </c>
      <c r="L41">
        <f t="shared" si="1"/>
        <v>0.20000000000000284</v>
      </c>
      <c r="X41">
        <v>42461</v>
      </c>
      <c r="Y41">
        <v>126.6</v>
      </c>
      <c r="Z41">
        <f t="shared" si="2"/>
        <v>9.9999999999994316E-2</v>
      </c>
      <c r="AD41" s="22" t="s">
        <v>30</v>
      </c>
      <c r="AE41" s="2">
        <v>115.3</v>
      </c>
      <c r="AF41" s="2">
        <v>116.7</v>
      </c>
      <c r="AG41" s="2">
        <v>112</v>
      </c>
      <c r="AH41" s="2">
        <v>110.8</v>
      </c>
    </row>
    <row r="42" spans="4:34" x14ac:dyDescent="0.25">
      <c r="D42" s="1"/>
      <c r="E42" s="2">
        <v>128.6</v>
      </c>
      <c r="F42">
        <f t="shared" si="0"/>
        <v>1</v>
      </c>
      <c r="K42">
        <v>126.8</v>
      </c>
      <c r="L42">
        <f t="shared" si="1"/>
        <v>0.90000000000000568</v>
      </c>
      <c r="X42">
        <v>42491</v>
      </c>
      <c r="Y42">
        <v>126.8</v>
      </c>
      <c r="Z42">
        <f t="shared" si="2"/>
        <v>0.20000000000000284</v>
      </c>
      <c r="AD42" s="21" t="s">
        <v>33</v>
      </c>
      <c r="AE42" s="3">
        <v>115.2</v>
      </c>
      <c r="AF42" s="3">
        <v>114.7</v>
      </c>
      <c r="AG42" s="3">
        <v>111.6</v>
      </c>
      <c r="AH42" s="3">
        <v>111.3</v>
      </c>
    </row>
    <row r="43" spans="4:34" x14ac:dyDescent="0.25">
      <c r="D43" s="1"/>
      <c r="E43" s="3">
        <v>129.30000000000001</v>
      </c>
      <c r="F43">
        <f t="shared" si="0"/>
        <v>0.70000000000001705</v>
      </c>
      <c r="K43">
        <v>127.7</v>
      </c>
      <c r="L43">
        <f t="shared" si="1"/>
        <v>0.79999999999999716</v>
      </c>
      <c r="X43">
        <v>42522</v>
      </c>
      <c r="Y43">
        <v>127.7</v>
      </c>
      <c r="Z43">
        <f t="shared" si="2"/>
        <v>0.90000000000000568</v>
      </c>
      <c r="AD43" s="22" t="s">
        <v>35</v>
      </c>
      <c r="AE43" s="2">
        <v>115.3</v>
      </c>
      <c r="AF43" s="2">
        <v>115.9</v>
      </c>
      <c r="AG43" s="2">
        <v>111.8</v>
      </c>
      <c r="AH43" s="2">
        <v>111.1</v>
      </c>
    </row>
    <row r="44" spans="4:34" x14ac:dyDescent="0.25">
      <c r="D44" s="1"/>
      <c r="E44" s="2">
        <v>130.1</v>
      </c>
      <c r="F44">
        <f t="shared" si="0"/>
        <v>0.79999999999998295</v>
      </c>
      <c r="K44">
        <v>128.5</v>
      </c>
      <c r="L44">
        <f t="shared" si="1"/>
        <v>0.80000000000001137</v>
      </c>
      <c r="X44">
        <v>42552</v>
      </c>
      <c r="Y44">
        <v>128.5</v>
      </c>
      <c r="Z44">
        <f t="shared" si="2"/>
        <v>0.79999999999999716</v>
      </c>
      <c r="AD44" s="21" t="s">
        <v>30</v>
      </c>
      <c r="AE44" s="3">
        <v>116.2</v>
      </c>
      <c r="AF44" s="3">
        <v>117.2</v>
      </c>
      <c r="AG44" s="3">
        <v>112.4</v>
      </c>
      <c r="AH44" s="3">
        <v>111.2</v>
      </c>
    </row>
    <row r="45" spans="4:34" x14ac:dyDescent="0.25">
      <c r="D45" s="1"/>
      <c r="E45" s="3">
        <v>130.80000000000001</v>
      </c>
      <c r="F45">
        <f t="shared" si="0"/>
        <v>0.70000000000001705</v>
      </c>
      <c r="K45">
        <v>129.30000000000001</v>
      </c>
      <c r="L45">
        <f t="shared" si="1"/>
        <v>0.59999999999999432</v>
      </c>
      <c r="X45">
        <v>42583</v>
      </c>
      <c r="Y45">
        <v>129.30000000000001</v>
      </c>
      <c r="Z45">
        <f t="shared" si="2"/>
        <v>0.80000000000001137</v>
      </c>
      <c r="AD45" s="22" t="s">
        <v>33</v>
      </c>
      <c r="AE45" s="2">
        <v>116</v>
      </c>
      <c r="AF45" s="2">
        <v>115.2</v>
      </c>
      <c r="AG45" s="2">
        <v>111.8</v>
      </c>
      <c r="AH45" s="2">
        <v>111.6</v>
      </c>
    </row>
    <row r="46" spans="4:34" x14ac:dyDescent="0.25">
      <c r="D46" s="1"/>
      <c r="E46" s="2">
        <v>131.30000000000001</v>
      </c>
      <c r="F46">
        <f t="shared" si="0"/>
        <v>0.5</v>
      </c>
      <c r="K46">
        <v>129.9</v>
      </c>
      <c r="L46">
        <f t="shared" si="1"/>
        <v>0.59999999999999432</v>
      </c>
      <c r="X46">
        <v>42614</v>
      </c>
      <c r="Y46">
        <v>129.9</v>
      </c>
      <c r="Z46">
        <f t="shared" si="2"/>
        <v>0.59999999999999432</v>
      </c>
      <c r="AD46" s="21" t="s">
        <v>35</v>
      </c>
      <c r="AE46" s="3">
        <v>116.1</v>
      </c>
      <c r="AF46" s="3">
        <v>116.4</v>
      </c>
      <c r="AG46" s="3">
        <v>112</v>
      </c>
      <c r="AH46" s="3">
        <v>111.4</v>
      </c>
    </row>
    <row r="47" spans="4:34" x14ac:dyDescent="0.25">
      <c r="D47" s="1"/>
      <c r="E47" s="3">
        <v>132</v>
      </c>
      <c r="F47">
        <f t="shared" si="0"/>
        <v>0.69999999999998863</v>
      </c>
      <c r="K47">
        <v>130.5</v>
      </c>
      <c r="L47">
        <f t="shared" si="1"/>
        <v>0.90000000000000568</v>
      </c>
      <c r="X47">
        <v>42644</v>
      </c>
      <c r="Y47">
        <v>130.5</v>
      </c>
      <c r="Z47">
        <f t="shared" si="2"/>
        <v>0.59999999999999432</v>
      </c>
      <c r="AD47" s="22" t="s">
        <v>30</v>
      </c>
      <c r="AE47" s="2">
        <v>117.2</v>
      </c>
      <c r="AF47" s="2">
        <v>117.8</v>
      </c>
      <c r="AG47" s="2">
        <v>113</v>
      </c>
      <c r="AH47" s="2">
        <v>111.2</v>
      </c>
    </row>
    <row r="48" spans="4:34" x14ac:dyDescent="0.25">
      <c r="D48" s="1"/>
      <c r="E48" s="2">
        <v>132.6</v>
      </c>
      <c r="F48">
        <f t="shared" si="0"/>
        <v>0.59999999999999432</v>
      </c>
      <c r="K48">
        <v>131.4</v>
      </c>
      <c r="L48">
        <f t="shared" si="1"/>
        <v>0.90000000000000568</v>
      </c>
      <c r="X48">
        <v>42675</v>
      </c>
      <c r="Y48">
        <v>131.4</v>
      </c>
      <c r="Z48">
        <f t="shared" si="2"/>
        <v>0.90000000000000568</v>
      </c>
      <c r="AD48" s="21" t="s">
        <v>33</v>
      </c>
      <c r="AE48" s="3">
        <v>118.2</v>
      </c>
      <c r="AF48" s="3">
        <v>115.7</v>
      </c>
      <c r="AG48" s="3">
        <v>112.5</v>
      </c>
      <c r="AH48" s="3">
        <v>111.2</v>
      </c>
    </row>
    <row r="49" spans="4:34" x14ac:dyDescent="0.25">
      <c r="D49" s="1"/>
      <c r="E49" s="3">
        <v>133.1</v>
      </c>
      <c r="F49">
        <f t="shared" si="0"/>
        <v>0.5</v>
      </c>
      <c r="K49">
        <v>132.30000000000001</v>
      </c>
      <c r="L49">
        <f t="shared" si="1"/>
        <v>0.5</v>
      </c>
      <c r="X49">
        <v>42705</v>
      </c>
      <c r="Y49">
        <v>132.30000000000001</v>
      </c>
      <c r="Z49">
        <f t="shared" si="2"/>
        <v>0.90000000000000568</v>
      </c>
      <c r="AD49" s="22" t="s">
        <v>35</v>
      </c>
      <c r="AE49" s="2">
        <v>117.6</v>
      </c>
      <c r="AF49" s="2">
        <v>117</v>
      </c>
      <c r="AG49" s="2">
        <v>112.7</v>
      </c>
      <c r="AH49" s="2">
        <v>111.2</v>
      </c>
    </row>
    <row r="50" spans="4:34" x14ac:dyDescent="0.25">
      <c r="D50" s="1"/>
      <c r="E50" s="2">
        <v>133.30000000000001</v>
      </c>
      <c r="F50">
        <f t="shared" si="0"/>
        <v>0.20000000000001705</v>
      </c>
      <c r="K50">
        <v>132.80000000000001</v>
      </c>
      <c r="L50">
        <f t="shared" si="1"/>
        <v>0.29999999999998295</v>
      </c>
      <c r="X50">
        <v>42736</v>
      </c>
      <c r="Y50">
        <v>132.80000000000001</v>
      </c>
      <c r="Z50">
        <f t="shared" si="2"/>
        <v>0.5</v>
      </c>
      <c r="AD50" s="21" t="s">
        <v>30</v>
      </c>
      <c r="AE50" s="3">
        <v>118.2</v>
      </c>
      <c r="AF50" s="3">
        <v>118.5</v>
      </c>
      <c r="AG50" s="3">
        <v>113.1</v>
      </c>
      <c r="AH50" s="3">
        <v>111.4</v>
      </c>
    </row>
    <row r="51" spans="4:34" x14ac:dyDescent="0.25">
      <c r="D51" s="1"/>
      <c r="E51" s="3">
        <v>133.6</v>
      </c>
      <c r="F51">
        <f t="shared" si="0"/>
        <v>0.29999999999998295</v>
      </c>
      <c r="K51">
        <v>133.1</v>
      </c>
      <c r="L51">
        <f t="shared" si="1"/>
        <v>0.20000000000001705</v>
      </c>
      <c r="X51">
        <v>42767</v>
      </c>
      <c r="Y51">
        <v>133.1</v>
      </c>
      <c r="Z51">
        <f t="shared" si="2"/>
        <v>0.29999999999998295</v>
      </c>
      <c r="AD51" s="22" t="s">
        <v>33</v>
      </c>
      <c r="AE51" s="2">
        <v>120</v>
      </c>
      <c r="AF51" s="2">
        <v>116.2</v>
      </c>
      <c r="AG51" s="2">
        <v>112.9</v>
      </c>
      <c r="AH51" s="2">
        <v>111.3</v>
      </c>
    </row>
    <row r="52" spans="4:34" x14ac:dyDescent="0.25">
      <c r="D52" s="1"/>
      <c r="E52" s="2">
        <v>133.19999999999999</v>
      </c>
      <c r="F52">
        <f t="shared" si="0"/>
        <v>-0.40000000000000568</v>
      </c>
      <c r="K52">
        <v>133.30000000000001</v>
      </c>
      <c r="L52">
        <f t="shared" si="1"/>
        <v>-0.30000000000001137</v>
      </c>
      <c r="X52">
        <v>42795</v>
      </c>
      <c r="Y52">
        <v>133.30000000000001</v>
      </c>
      <c r="Z52">
        <f t="shared" si="2"/>
        <v>0.20000000000001705</v>
      </c>
      <c r="AD52" s="21" t="s">
        <v>35</v>
      </c>
      <c r="AE52" s="3">
        <v>118.9</v>
      </c>
      <c r="AF52" s="3">
        <v>117.6</v>
      </c>
      <c r="AG52" s="3">
        <v>113</v>
      </c>
      <c r="AH52" s="3">
        <v>111.3</v>
      </c>
    </row>
    <row r="53" spans="4:34" x14ac:dyDescent="0.25">
      <c r="D53" s="1"/>
      <c r="E53" s="3">
        <v>133.1</v>
      </c>
      <c r="F53">
        <f t="shared" si="0"/>
        <v>-9.9999999999994316E-2</v>
      </c>
      <c r="K53">
        <v>133</v>
      </c>
      <c r="L53">
        <f t="shared" si="1"/>
        <v>-9.9999999999994316E-2</v>
      </c>
      <c r="X53">
        <v>42826</v>
      </c>
      <c r="Y53">
        <v>133</v>
      </c>
      <c r="Z53">
        <f t="shared" si="2"/>
        <v>-0.30000000000001137</v>
      </c>
      <c r="AD53" s="22" t="s">
        <v>30</v>
      </c>
      <c r="AE53" s="2">
        <v>119.5</v>
      </c>
      <c r="AF53" s="2">
        <v>119.3</v>
      </c>
      <c r="AG53" s="2">
        <v>114.3</v>
      </c>
      <c r="AH53" s="2">
        <v>112.2</v>
      </c>
    </row>
    <row r="54" spans="4:34" x14ac:dyDescent="0.25">
      <c r="D54" s="1"/>
      <c r="E54" s="2">
        <v>133.5</v>
      </c>
      <c r="F54">
        <f t="shared" si="0"/>
        <v>0.40000000000000568</v>
      </c>
      <c r="K54">
        <v>132.9</v>
      </c>
      <c r="L54">
        <f t="shared" si="1"/>
        <v>0.40000000000000568</v>
      </c>
      <c r="X54">
        <v>42856</v>
      </c>
      <c r="Y54">
        <v>132.9</v>
      </c>
      <c r="Z54">
        <f t="shared" si="2"/>
        <v>-9.9999999999994316E-2</v>
      </c>
      <c r="AD54" s="21" t="s">
        <v>33</v>
      </c>
      <c r="AE54" s="3">
        <v>122</v>
      </c>
      <c r="AF54" s="3">
        <v>116.7</v>
      </c>
      <c r="AG54" s="3">
        <v>115.1</v>
      </c>
      <c r="AH54" s="3">
        <v>111.5</v>
      </c>
    </row>
    <row r="55" spans="4:34" x14ac:dyDescent="0.25">
      <c r="D55" s="1"/>
      <c r="E55" s="3">
        <v>134</v>
      </c>
      <c r="F55">
        <f t="shared" si="0"/>
        <v>0.5</v>
      </c>
      <c r="K55">
        <v>133.30000000000001</v>
      </c>
      <c r="L55">
        <f t="shared" si="1"/>
        <v>0.29999999999998295</v>
      </c>
      <c r="X55">
        <v>42887</v>
      </c>
      <c r="Y55">
        <v>133.30000000000001</v>
      </c>
      <c r="Z55">
        <f t="shared" si="2"/>
        <v>0.40000000000000568</v>
      </c>
      <c r="AD55" s="22" t="s">
        <v>35</v>
      </c>
      <c r="AE55" s="2">
        <v>120.4</v>
      </c>
      <c r="AF55" s="2">
        <v>118.3</v>
      </c>
      <c r="AG55" s="2">
        <v>114.8</v>
      </c>
      <c r="AH55" s="2">
        <v>111.8</v>
      </c>
    </row>
    <row r="56" spans="4:34" x14ac:dyDescent="0.25">
      <c r="D56" s="1"/>
      <c r="E56" s="2">
        <v>134.80000000000001</v>
      </c>
      <c r="F56">
        <f t="shared" si="0"/>
        <v>0.80000000000001137</v>
      </c>
      <c r="K56">
        <v>133.6</v>
      </c>
      <c r="L56">
        <f t="shared" si="1"/>
        <v>0.70000000000001705</v>
      </c>
      <c r="X56">
        <v>42917</v>
      </c>
      <c r="Y56">
        <v>133.6</v>
      </c>
      <c r="Z56">
        <f t="shared" si="2"/>
        <v>0.29999999999998295</v>
      </c>
      <c r="AD56" s="21" t="s">
        <v>30</v>
      </c>
      <c r="AE56" s="3">
        <v>123.3</v>
      </c>
      <c r="AF56" s="3">
        <v>120.3</v>
      </c>
      <c r="AG56" s="3">
        <v>115.5</v>
      </c>
      <c r="AH56" s="3">
        <v>113.2</v>
      </c>
    </row>
    <row r="57" spans="4:34" x14ac:dyDescent="0.25">
      <c r="D57" s="1"/>
      <c r="E57" s="3">
        <v>135.19999999999999</v>
      </c>
      <c r="F57">
        <f t="shared" si="0"/>
        <v>0.39999999999997726</v>
      </c>
      <c r="K57">
        <v>134.30000000000001</v>
      </c>
      <c r="L57">
        <f t="shared" si="1"/>
        <v>0.39999999999997726</v>
      </c>
      <c r="X57">
        <v>42948</v>
      </c>
      <c r="Y57">
        <v>134.30000000000001</v>
      </c>
      <c r="Z57">
        <f t="shared" si="2"/>
        <v>0.70000000000001705</v>
      </c>
      <c r="AD57" s="22" t="s">
        <v>33</v>
      </c>
      <c r="AE57" s="2">
        <v>127.1</v>
      </c>
      <c r="AF57" s="2">
        <v>117.4</v>
      </c>
      <c r="AG57" s="2">
        <v>117.8</v>
      </c>
      <c r="AH57" s="2">
        <v>113</v>
      </c>
    </row>
    <row r="58" spans="4:34" x14ac:dyDescent="0.25">
      <c r="D58" s="1"/>
      <c r="E58" s="2">
        <v>135.9</v>
      </c>
      <c r="F58">
        <f t="shared" si="0"/>
        <v>0.70000000000001705</v>
      </c>
      <c r="K58">
        <v>134.69999999999999</v>
      </c>
      <c r="L58">
        <f t="shared" si="1"/>
        <v>0.60000000000002274</v>
      </c>
      <c r="X58">
        <v>42979</v>
      </c>
      <c r="Y58">
        <v>134.69999999999999</v>
      </c>
      <c r="Z58">
        <f t="shared" si="2"/>
        <v>0.39999999999997726</v>
      </c>
      <c r="AD58" s="21" t="s">
        <v>35</v>
      </c>
      <c r="AE58" s="3">
        <v>124.7</v>
      </c>
      <c r="AF58" s="3">
        <v>119.1</v>
      </c>
      <c r="AG58" s="3">
        <v>116.8</v>
      </c>
      <c r="AH58" s="3">
        <v>113.1</v>
      </c>
    </row>
    <row r="59" spans="4:34" x14ac:dyDescent="0.25">
      <c r="D59" s="1"/>
      <c r="E59" s="3">
        <v>136.30000000000001</v>
      </c>
      <c r="F59">
        <f t="shared" si="0"/>
        <v>0.40000000000000568</v>
      </c>
      <c r="K59">
        <v>135.30000000000001</v>
      </c>
      <c r="L59">
        <f t="shared" si="1"/>
        <v>0.39999999999997726</v>
      </c>
      <c r="X59">
        <v>43009</v>
      </c>
      <c r="Y59">
        <v>135.30000000000001</v>
      </c>
      <c r="Z59">
        <f t="shared" si="2"/>
        <v>0.60000000000002274</v>
      </c>
      <c r="AD59" s="22" t="s">
        <v>30</v>
      </c>
      <c r="AE59" s="2">
        <v>125.3</v>
      </c>
      <c r="AF59" s="2">
        <v>120.7</v>
      </c>
      <c r="AG59" s="2">
        <v>116.2</v>
      </c>
      <c r="AH59" s="2">
        <v>113.2</v>
      </c>
    </row>
    <row r="60" spans="4:34" x14ac:dyDescent="0.25">
      <c r="D60" s="1"/>
      <c r="E60" s="2">
        <v>136.4</v>
      </c>
      <c r="F60">
        <f t="shared" si="0"/>
        <v>9.9999999999994316E-2</v>
      </c>
      <c r="K60">
        <v>135.69999999999999</v>
      </c>
      <c r="L60">
        <f t="shared" si="1"/>
        <v>0.10000000000002274</v>
      </c>
      <c r="X60">
        <v>43040</v>
      </c>
      <c r="Y60">
        <v>135.69999999999999</v>
      </c>
      <c r="Z60">
        <f t="shared" si="2"/>
        <v>0.39999999999997726</v>
      </c>
      <c r="AD60" s="21" t="s">
        <v>33</v>
      </c>
      <c r="AE60" s="3">
        <v>128.9</v>
      </c>
      <c r="AF60" s="3">
        <v>117.9</v>
      </c>
      <c r="AG60" s="3">
        <v>119.2</v>
      </c>
      <c r="AH60" s="3">
        <v>112.5</v>
      </c>
    </row>
    <row r="61" spans="4:34" x14ac:dyDescent="0.25">
      <c r="D61" s="1"/>
      <c r="E61" s="3">
        <v>136.6</v>
      </c>
      <c r="F61">
        <f t="shared" si="0"/>
        <v>0.19999999999998863</v>
      </c>
      <c r="K61">
        <v>135.80000000000001</v>
      </c>
      <c r="L61">
        <f t="shared" si="1"/>
        <v>0.19999999999998863</v>
      </c>
      <c r="X61">
        <v>43070</v>
      </c>
      <c r="Y61">
        <v>135.80000000000001</v>
      </c>
      <c r="Z61">
        <f t="shared" si="2"/>
        <v>0.10000000000002274</v>
      </c>
      <c r="AD61" s="22" t="s">
        <v>35</v>
      </c>
      <c r="AE61" s="2">
        <v>126.6</v>
      </c>
      <c r="AF61" s="2">
        <v>119.6</v>
      </c>
      <c r="AG61" s="2">
        <v>118</v>
      </c>
      <c r="AH61" s="2">
        <v>112.8</v>
      </c>
    </row>
    <row r="62" spans="4:34" x14ac:dyDescent="0.25">
      <c r="D62" s="1"/>
      <c r="E62" s="2">
        <v>136.4</v>
      </c>
      <c r="F62">
        <f t="shared" si="0"/>
        <v>-0.19999999999998863</v>
      </c>
      <c r="K62">
        <v>136</v>
      </c>
      <c r="L62">
        <f t="shared" si="1"/>
        <v>-9.9999999999994316E-2</v>
      </c>
      <c r="X62">
        <v>43101</v>
      </c>
      <c r="Y62">
        <v>136</v>
      </c>
      <c r="Z62">
        <f t="shared" si="2"/>
        <v>0.19999999999998863</v>
      </c>
      <c r="AD62" s="21" t="s">
        <v>30</v>
      </c>
      <c r="AE62" s="3">
        <v>125.3</v>
      </c>
      <c r="AF62" s="3">
        <v>121.3</v>
      </c>
      <c r="AG62" s="3">
        <v>116.6</v>
      </c>
      <c r="AH62" s="3">
        <v>112.8</v>
      </c>
    </row>
    <row r="63" spans="4:34" x14ac:dyDescent="0.25">
      <c r="D63" s="1"/>
      <c r="E63" s="3">
        <v>136.80000000000001</v>
      </c>
      <c r="F63">
        <f t="shared" si="0"/>
        <v>0.40000000000000568</v>
      </c>
      <c r="K63">
        <v>135.9</v>
      </c>
      <c r="L63">
        <f t="shared" si="1"/>
        <v>0.29999999999998295</v>
      </c>
      <c r="X63">
        <v>43132</v>
      </c>
      <c r="Y63">
        <v>135.9</v>
      </c>
      <c r="Z63">
        <f t="shared" si="2"/>
        <v>-9.9999999999994316E-2</v>
      </c>
      <c r="AD63" s="22" t="s">
        <v>33</v>
      </c>
      <c r="AE63" s="2">
        <v>126.7</v>
      </c>
      <c r="AF63" s="2">
        <v>118.4</v>
      </c>
      <c r="AG63" s="2">
        <v>120</v>
      </c>
      <c r="AH63" s="2">
        <v>111.2</v>
      </c>
    </row>
    <row r="64" spans="4:34" x14ac:dyDescent="0.25">
      <c r="D64" s="1"/>
      <c r="E64" s="2">
        <v>137.1</v>
      </c>
      <c r="F64">
        <f t="shared" si="0"/>
        <v>0.29999999999998295</v>
      </c>
      <c r="K64">
        <v>136.19999999999999</v>
      </c>
      <c r="L64">
        <f t="shared" si="1"/>
        <v>0.20000000000001705</v>
      </c>
      <c r="X64">
        <v>43160</v>
      </c>
      <c r="Y64">
        <v>136.19999999999999</v>
      </c>
      <c r="Z64">
        <f t="shared" si="2"/>
        <v>0.29999999999998295</v>
      </c>
      <c r="AD64" s="21" t="s">
        <v>35</v>
      </c>
      <c r="AE64" s="3">
        <v>125.8</v>
      </c>
      <c r="AF64" s="3">
        <v>120.1</v>
      </c>
      <c r="AG64" s="3">
        <v>118.6</v>
      </c>
      <c r="AH64" s="3">
        <v>112</v>
      </c>
    </row>
    <row r="65" spans="4:34" x14ac:dyDescent="0.25">
      <c r="D65" s="1"/>
      <c r="E65" s="3">
        <v>137.4</v>
      </c>
      <c r="F65">
        <f t="shared" si="0"/>
        <v>0.30000000000001137</v>
      </c>
      <c r="K65">
        <v>136.4</v>
      </c>
      <c r="L65">
        <f t="shared" si="1"/>
        <v>0.19999999999998863</v>
      </c>
      <c r="X65">
        <v>43191</v>
      </c>
      <c r="Y65">
        <v>136.4</v>
      </c>
      <c r="Z65">
        <f t="shared" si="2"/>
        <v>0.20000000000001705</v>
      </c>
      <c r="AD65" s="22" t="s">
        <v>30</v>
      </c>
      <c r="AE65" s="2">
        <v>125.1</v>
      </c>
      <c r="AF65" s="2">
        <v>122.3</v>
      </c>
      <c r="AG65" s="2">
        <v>116.9</v>
      </c>
      <c r="AH65" s="2">
        <v>112.6</v>
      </c>
    </row>
    <row r="66" spans="4:34" x14ac:dyDescent="0.25">
      <c r="D66" s="1"/>
      <c r="E66" s="2">
        <v>137.6</v>
      </c>
      <c r="F66">
        <f t="shared" si="0"/>
        <v>0.19999999999998863</v>
      </c>
      <c r="K66">
        <v>136.6</v>
      </c>
      <c r="L66">
        <f t="shared" si="1"/>
        <v>0.30000000000001137</v>
      </c>
      <c r="X66">
        <v>43221</v>
      </c>
      <c r="Y66">
        <v>136.6</v>
      </c>
      <c r="Z66">
        <f t="shared" si="2"/>
        <v>0.19999999999998863</v>
      </c>
      <c r="AD66" s="21" t="s">
        <v>33</v>
      </c>
      <c r="AE66" s="3">
        <v>125.8</v>
      </c>
      <c r="AF66" s="3">
        <v>118.9</v>
      </c>
      <c r="AG66" s="3">
        <v>120.2</v>
      </c>
      <c r="AH66" s="3">
        <v>111</v>
      </c>
    </row>
    <row r="67" spans="4:34" x14ac:dyDescent="0.25">
      <c r="D67" s="1"/>
      <c r="E67" s="3">
        <v>138.4</v>
      </c>
      <c r="F67">
        <f t="shared" ref="F67:F87" si="3">E67-E66</f>
        <v>0.80000000000001137</v>
      </c>
      <c r="K67">
        <v>136.9</v>
      </c>
      <c r="L67">
        <f t="shared" ref="L67:L87" si="4">K68-K67</f>
        <v>0.59999999999999432</v>
      </c>
      <c r="X67">
        <v>43252</v>
      </c>
      <c r="Y67">
        <v>136.9</v>
      </c>
      <c r="Z67">
        <f t="shared" si="2"/>
        <v>0.30000000000001137</v>
      </c>
      <c r="AD67" s="22" t="s">
        <v>35</v>
      </c>
      <c r="AE67" s="2">
        <v>125.4</v>
      </c>
      <c r="AF67" s="2">
        <v>121</v>
      </c>
      <c r="AG67" s="2">
        <v>118.8</v>
      </c>
      <c r="AH67" s="2">
        <v>111.8</v>
      </c>
    </row>
    <row r="68" spans="4:34" x14ac:dyDescent="0.25">
      <c r="D68" s="1"/>
      <c r="E68" s="2">
        <v>139.19999999999999</v>
      </c>
      <c r="F68">
        <f t="shared" si="3"/>
        <v>0.79999999999998295</v>
      </c>
      <c r="K68">
        <v>137.5</v>
      </c>
      <c r="L68">
        <f t="shared" si="4"/>
        <v>0.80000000000001137</v>
      </c>
      <c r="X68">
        <v>43282</v>
      </c>
      <c r="Y68">
        <v>137.5</v>
      </c>
      <c r="Z68">
        <f t="shared" ref="Z68:Z88" si="5">Y68-Y67</f>
        <v>0.59999999999999432</v>
      </c>
      <c r="AD68" s="21" t="s">
        <v>30</v>
      </c>
      <c r="AE68" s="3">
        <v>124.9</v>
      </c>
      <c r="AF68" s="3">
        <v>122.9</v>
      </c>
      <c r="AG68" s="3">
        <v>117.2</v>
      </c>
      <c r="AH68" s="3">
        <v>112</v>
      </c>
    </row>
    <row r="69" spans="4:34" x14ac:dyDescent="0.25">
      <c r="D69" s="1"/>
      <c r="E69" s="3">
        <v>139.4</v>
      </c>
      <c r="F69">
        <f t="shared" si="3"/>
        <v>0.20000000000001705</v>
      </c>
      <c r="K69">
        <v>138.30000000000001</v>
      </c>
      <c r="L69">
        <f t="shared" si="4"/>
        <v>0.29999999999998295</v>
      </c>
      <c r="X69">
        <v>43313</v>
      </c>
      <c r="Y69">
        <v>138.30000000000001</v>
      </c>
      <c r="Z69">
        <f t="shared" si="5"/>
        <v>0.80000000000001137</v>
      </c>
      <c r="AD69" s="22" t="s">
        <v>33</v>
      </c>
      <c r="AE69" s="2">
        <v>125.4</v>
      </c>
      <c r="AF69" s="2">
        <v>119.5</v>
      </c>
      <c r="AG69" s="2">
        <v>120.3</v>
      </c>
      <c r="AH69" s="2">
        <v>109.7</v>
      </c>
    </row>
    <row r="70" spans="4:34" x14ac:dyDescent="0.25">
      <c r="D70" s="1"/>
      <c r="E70" s="2">
        <v>139.30000000000001</v>
      </c>
      <c r="F70">
        <f t="shared" si="3"/>
        <v>-9.9999999999994316E-2</v>
      </c>
      <c r="K70">
        <v>138.6</v>
      </c>
      <c r="L70">
        <f t="shared" si="4"/>
        <v>-1.1999999999999886</v>
      </c>
      <c r="X70">
        <v>43344</v>
      </c>
      <c r="Y70">
        <v>138.6</v>
      </c>
      <c r="Z70">
        <f t="shared" si="5"/>
        <v>0.29999999999998295</v>
      </c>
      <c r="AD70" s="21" t="s">
        <v>35</v>
      </c>
      <c r="AE70" s="3">
        <v>125.1</v>
      </c>
      <c r="AF70" s="3">
        <v>121.6</v>
      </c>
      <c r="AG70" s="3">
        <v>119</v>
      </c>
      <c r="AH70" s="3">
        <v>110.8</v>
      </c>
    </row>
    <row r="71" spans="4:34" x14ac:dyDescent="0.25">
      <c r="D71" s="1"/>
      <c r="E71" s="3">
        <v>137.1</v>
      </c>
      <c r="F71">
        <f t="shared" si="3"/>
        <v>-2.2000000000000171</v>
      </c>
      <c r="K71">
        <v>137.4</v>
      </c>
      <c r="L71">
        <f t="shared" si="4"/>
        <v>0</v>
      </c>
      <c r="X71">
        <v>43374</v>
      </c>
      <c r="Y71">
        <v>137.4</v>
      </c>
      <c r="Z71">
        <f t="shared" si="5"/>
        <v>-1.1999999999999886</v>
      </c>
      <c r="AD71" s="22" t="s">
        <v>30</v>
      </c>
      <c r="AE71" s="2">
        <v>123.3</v>
      </c>
      <c r="AF71" s="2">
        <v>123.3</v>
      </c>
      <c r="AG71" s="2">
        <v>117.7</v>
      </c>
      <c r="AH71" s="2">
        <v>111.5</v>
      </c>
    </row>
    <row r="72" spans="4:34" x14ac:dyDescent="0.25">
      <c r="D72" s="1"/>
      <c r="E72" s="2">
        <v>137.1</v>
      </c>
      <c r="F72">
        <f t="shared" si="3"/>
        <v>0</v>
      </c>
      <c r="K72">
        <v>137.4</v>
      </c>
      <c r="L72">
        <f t="shared" si="4"/>
        <v>9.9999999999994316E-2</v>
      </c>
      <c r="X72">
        <v>43405</v>
      </c>
      <c r="Y72">
        <v>137.4</v>
      </c>
      <c r="Z72">
        <f t="shared" si="5"/>
        <v>0</v>
      </c>
      <c r="AD72" s="21" t="s">
        <v>33</v>
      </c>
      <c r="AE72" s="3">
        <v>124</v>
      </c>
      <c r="AF72" s="3">
        <v>120</v>
      </c>
      <c r="AG72" s="3">
        <v>120.7</v>
      </c>
      <c r="AH72" s="3">
        <v>108.8</v>
      </c>
    </row>
    <row r="73" spans="4:34" x14ac:dyDescent="0.25">
      <c r="D73" s="1"/>
      <c r="E73" s="3">
        <v>136.6</v>
      </c>
      <c r="F73">
        <f t="shared" si="3"/>
        <v>-0.5</v>
      </c>
      <c r="K73">
        <v>137.5</v>
      </c>
      <c r="L73">
        <f t="shared" si="4"/>
        <v>-0.40000000000000568</v>
      </c>
      <c r="X73">
        <v>43435</v>
      </c>
      <c r="Y73">
        <v>137.5</v>
      </c>
      <c r="Z73">
        <f t="shared" si="5"/>
        <v>9.9999999999994316E-2</v>
      </c>
      <c r="AD73" s="22" t="s">
        <v>35</v>
      </c>
      <c r="AE73" s="2">
        <v>123.6</v>
      </c>
      <c r="AF73" s="2">
        <v>122</v>
      </c>
      <c r="AG73" s="2">
        <v>119.5</v>
      </c>
      <c r="AH73" s="2">
        <v>110.1</v>
      </c>
    </row>
    <row r="74" spans="4:34" x14ac:dyDescent="0.25">
      <c r="D74" s="1"/>
      <c r="E74" s="2">
        <v>136.80000000000001</v>
      </c>
      <c r="F74">
        <f t="shared" si="3"/>
        <v>0.20000000000001705</v>
      </c>
      <c r="K74">
        <v>137.1</v>
      </c>
      <c r="L74">
        <f t="shared" si="4"/>
        <v>0.5</v>
      </c>
      <c r="X74">
        <v>43466</v>
      </c>
      <c r="Y74">
        <v>137.1</v>
      </c>
      <c r="Z74">
        <f t="shared" si="5"/>
        <v>-0.40000000000000568</v>
      </c>
      <c r="AD74" s="21" t="s">
        <v>30</v>
      </c>
      <c r="AE74" s="3">
        <v>122.8</v>
      </c>
      <c r="AF74" s="3">
        <v>124</v>
      </c>
      <c r="AG74" s="3">
        <v>118.2</v>
      </c>
      <c r="AH74" s="3">
        <v>111</v>
      </c>
    </row>
    <row r="75" spans="4:34" x14ac:dyDescent="0.25">
      <c r="D75" s="1"/>
      <c r="E75" s="3">
        <v>136.9</v>
      </c>
      <c r="F75">
        <f t="shared" si="3"/>
        <v>9.9999999999994316E-2</v>
      </c>
      <c r="K75">
        <v>137.6</v>
      </c>
      <c r="L75">
        <f t="shared" si="4"/>
        <v>0.20000000000001705</v>
      </c>
      <c r="X75">
        <v>43497</v>
      </c>
      <c r="Y75">
        <v>137.6</v>
      </c>
      <c r="Z75">
        <f t="shared" si="5"/>
        <v>0.5</v>
      </c>
      <c r="AD75" s="22" t="s">
        <v>33</v>
      </c>
      <c r="AE75" s="2">
        <v>123.5</v>
      </c>
      <c r="AF75" s="2">
        <v>120.2</v>
      </c>
      <c r="AG75" s="2">
        <v>120.8</v>
      </c>
      <c r="AH75" s="2">
        <v>107.9</v>
      </c>
    </row>
    <row r="76" spans="4:34" x14ac:dyDescent="0.25">
      <c r="D76" s="1"/>
      <c r="E76" s="2">
        <v>137.4</v>
      </c>
      <c r="F76">
        <f t="shared" si="3"/>
        <v>0.5</v>
      </c>
      <c r="K76">
        <v>137.80000000000001</v>
      </c>
      <c r="L76">
        <f t="shared" si="4"/>
        <v>0.5</v>
      </c>
      <c r="X76">
        <v>43525</v>
      </c>
      <c r="Y76">
        <v>137.80000000000001</v>
      </c>
      <c r="Z76">
        <f t="shared" si="5"/>
        <v>0.20000000000001705</v>
      </c>
      <c r="AD76" s="21" t="s">
        <v>35</v>
      </c>
      <c r="AE76" s="3">
        <v>123.1</v>
      </c>
      <c r="AF76" s="3">
        <v>122.5</v>
      </c>
      <c r="AG76" s="3">
        <v>119.7</v>
      </c>
      <c r="AH76" s="3">
        <v>109.4</v>
      </c>
    </row>
    <row r="77" spans="4:34" x14ac:dyDescent="0.25">
      <c r="D77" s="1"/>
      <c r="E77" s="3">
        <v>137.80000000000001</v>
      </c>
      <c r="F77">
        <f t="shared" si="3"/>
        <v>0.40000000000000568</v>
      </c>
      <c r="K77">
        <v>138.30000000000001</v>
      </c>
      <c r="L77">
        <f t="shared" si="4"/>
        <v>0.39999999999997726</v>
      </c>
      <c r="X77">
        <v>43586</v>
      </c>
      <c r="Y77">
        <v>138.30000000000001</v>
      </c>
      <c r="Z77">
        <f t="shared" si="5"/>
        <v>0.5</v>
      </c>
      <c r="AD77" s="22" t="s">
        <v>30</v>
      </c>
      <c r="AE77" s="2">
        <v>122.8</v>
      </c>
      <c r="AF77" s="2">
        <v>125</v>
      </c>
      <c r="AG77" s="2">
        <v>118.7</v>
      </c>
      <c r="AH77" s="2">
        <v>110.9</v>
      </c>
    </row>
    <row r="78" spans="4:34" x14ac:dyDescent="0.25">
      <c r="D78" s="1"/>
      <c r="E78" s="2">
        <v>138.4</v>
      </c>
      <c r="F78">
        <f t="shared" si="3"/>
        <v>0.59999999999999432</v>
      </c>
      <c r="K78">
        <v>138.69999999999999</v>
      </c>
      <c r="L78">
        <f t="shared" si="4"/>
        <v>0.60000000000002274</v>
      </c>
      <c r="X78">
        <v>43617</v>
      </c>
      <c r="Y78">
        <v>138.69999999999999</v>
      </c>
      <c r="Z78">
        <f t="shared" si="5"/>
        <v>0.39999999999997726</v>
      </c>
      <c r="AD78" s="21" t="s">
        <v>33</v>
      </c>
      <c r="AE78" s="3">
        <v>123.7</v>
      </c>
      <c r="AF78" s="3">
        <v>120.6</v>
      </c>
      <c r="AG78" s="3">
        <v>120.4</v>
      </c>
      <c r="AH78" s="3">
        <v>106.8</v>
      </c>
    </row>
    <row r="79" spans="4:34" x14ac:dyDescent="0.25">
      <c r="D79" s="1"/>
      <c r="E79" s="3">
        <v>139.19999999999999</v>
      </c>
      <c r="F79">
        <f t="shared" si="3"/>
        <v>0.79999999999998295</v>
      </c>
      <c r="K79">
        <v>139.30000000000001</v>
      </c>
      <c r="L79">
        <f t="shared" si="4"/>
        <v>0.79999999999998295</v>
      </c>
      <c r="X79">
        <v>43647</v>
      </c>
      <c r="Y79">
        <v>139.30000000000001</v>
      </c>
      <c r="Z79">
        <f t="shared" si="5"/>
        <v>0.60000000000002274</v>
      </c>
      <c r="AD79" s="22" t="s">
        <v>35</v>
      </c>
      <c r="AE79" s="2">
        <v>123.1</v>
      </c>
      <c r="AF79" s="2">
        <v>123.3</v>
      </c>
      <c r="AG79" s="2">
        <v>119.7</v>
      </c>
      <c r="AH79" s="2">
        <v>108.7</v>
      </c>
    </row>
    <row r="80" spans="4:34" x14ac:dyDescent="0.25">
      <c r="D80" s="1"/>
      <c r="E80" s="2">
        <v>140.1</v>
      </c>
      <c r="F80">
        <f t="shared" si="3"/>
        <v>0.90000000000000568</v>
      </c>
      <c r="K80">
        <v>140.1</v>
      </c>
      <c r="L80">
        <f t="shared" si="4"/>
        <v>0.80000000000001137</v>
      </c>
      <c r="X80">
        <v>43678</v>
      </c>
      <c r="Y80">
        <v>140.1</v>
      </c>
      <c r="Z80">
        <f t="shared" si="5"/>
        <v>0.79999999999998295</v>
      </c>
      <c r="AD80" s="21" t="s">
        <v>30</v>
      </c>
      <c r="AE80" s="3">
        <v>123.1</v>
      </c>
      <c r="AF80" s="3">
        <v>125.5</v>
      </c>
      <c r="AG80" s="3">
        <v>119.4</v>
      </c>
      <c r="AH80" s="3">
        <v>111.6</v>
      </c>
    </row>
    <row r="81" spans="4:34" x14ac:dyDescent="0.25">
      <c r="D81" s="1"/>
      <c r="E81" s="3">
        <v>141</v>
      </c>
      <c r="F81">
        <f t="shared" si="3"/>
        <v>0.90000000000000568</v>
      </c>
      <c r="K81">
        <v>140.9</v>
      </c>
      <c r="L81">
        <f t="shared" si="4"/>
        <v>0.90000000000000568</v>
      </c>
      <c r="X81">
        <v>43709</v>
      </c>
      <c r="Y81">
        <v>140.9</v>
      </c>
      <c r="Z81">
        <f t="shared" si="5"/>
        <v>0.80000000000001137</v>
      </c>
      <c r="AD81" s="22" t="s">
        <v>33</v>
      </c>
      <c r="AE81" s="2">
        <v>123.9</v>
      </c>
      <c r="AF81" s="2">
        <v>120.9</v>
      </c>
      <c r="AG81" s="2">
        <v>120.6</v>
      </c>
      <c r="AH81" s="2">
        <v>108.4</v>
      </c>
    </row>
    <row r="82" spans="4:34" x14ac:dyDescent="0.25">
      <c r="D82" s="1"/>
      <c r="E82" s="2">
        <v>141.80000000000001</v>
      </c>
      <c r="F82">
        <f t="shared" si="3"/>
        <v>0.80000000000001137</v>
      </c>
      <c r="K82">
        <v>141.80000000000001</v>
      </c>
      <c r="L82">
        <f t="shared" si="4"/>
        <v>0.69999999999998863</v>
      </c>
      <c r="X82">
        <v>43739</v>
      </c>
      <c r="Y82">
        <v>141.80000000000001</v>
      </c>
      <c r="Z82">
        <f t="shared" si="5"/>
        <v>0.90000000000000568</v>
      </c>
      <c r="AD82" s="21" t="s">
        <v>35</v>
      </c>
      <c r="AE82" s="3">
        <v>123.4</v>
      </c>
      <c r="AF82" s="3">
        <v>123.7</v>
      </c>
      <c r="AG82" s="3">
        <v>120.1</v>
      </c>
      <c r="AH82" s="3">
        <v>109.9</v>
      </c>
    </row>
    <row r="83" spans="4:34" x14ac:dyDescent="0.25">
      <c r="D83" s="1"/>
      <c r="E83" s="3">
        <v>142.80000000000001</v>
      </c>
      <c r="F83">
        <f t="shared" si="3"/>
        <v>1</v>
      </c>
      <c r="K83">
        <v>142.5</v>
      </c>
      <c r="L83">
        <f t="shared" si="4"/>
        <v>1</v>
      </c>
      <c r="X83">
        <v>43770</v>
      </c>
      <c r="Y83">
        <v>142.5</v>
      </c>
      <c r="Z83">
        <f t="shared" si="5"/>
        <v>0.69999999999998863</v>
      </c>
      <c r="AD83" s="22" t="s">
        <v>30</v>
      </c>
      <c r="AE83" s="2">
        <v>123.6</v>
      </c>
      <c r="AF83" s="2">
        <v>126</v>
      </c>
      <c r="AG83" s="2">
        <v>119.9</v>
      </c>
      <c r="AH83" s="2">
        <v>111.9</v>
      </c>
    </row>
    <row r="84" spans="4:34" x14ac:dyDescent="0.25">
      <c r="D84" s="1"/>
      <c r="E84" s="2">
        <v>143.69999999999999</v>
      </c>
      <c r="F84">
        <f t="shared" si="3"/>
        <v>0.89999999999997726</v>
      </c>
      <c r="K84">
        <v>143.5</v>
      </c>
      <c r="L84">
        <f t="shared" si="4"/>
        <v>0.80000000000001137</v>
      </c>
      <c r="X84">
        <v>43800</v>
      </c>
      <c r="Y84">
        <v>143.5</v>
      </c>
      <c r="Z84">
        <f t="shared" si="5"/>
        <v>1</v>
      </c>
      <c r="AD84" s="21" t="s">
        <v>33</v>
      </c>
      <c r="AE84" s="3">
        <v>124.6</v>
      </c>
      <c r="AF84" s="3">
        <v>121.3</v>
      </c>
      <c r="AG84" s="3">
        <v>121.7</v>
      </c>
      <c r="AH84" s="3">
        <v>108.4</v>
      </c>
    </row>
    <row r="85" spans="4:34" x14ac:dyDescent="0.25">
      <c r="D85" s="1"/>
      <c r="E85" s="3">
        <v>144.19999999999999</v>
      </c>
      <c r="F85">
        <f t="shared" si="3"/>
        <v>0.5</v>
      </c>
      <c r="K85">
        <v>144.30000000000001</v>
      </c>
      <c r="L85">
        <f t="shared" si="4"/>
        <v>0.5</v>
      </c>
      <c r="X85">
        <v>43831</v>
      </c>
      <c r="Y85">
        <v>144.30000000000001</v>
      </c>
      <c r="Z85">
        <f t="shared" si="5"/>
        <v>0.80000000000001137</v>
      </c>
      <c r="AD85" s="22" t="s">
        <v>35</v>
      </c>
      <c r="AE85" s="2">
        <v>124</v>
      </c>
      <c r="AF85" s="2">
        <v>124.1</v>
      </c>
      <c r="AG85" s="2">
        <v>121</v>
      </c>
      <c r="AH85" s="2">
        <v>110.1</v>
      </c>
    </row>
    <row r="86" spans="4:34" x14ac:dyDescent="0.25">
      <c r="D86" s="1"/>
      <c r="E86" s="2">
        <v>144.4</v>
      </c>
      <c r="F86">
        <f t="shared" si="3"/>
        <v>0.20000000000001705</v>
      </c>
      <c r="K86">
        <v>144.80000000000001</v>
      </c>
      <c r="L86">
        <f t="shared" si="4"/>
        <v>0.29999999999998295</v>
      </c>
      <c r="X86">
        <v>43862</v>
      </c>
      <c r="Y86">
        <v>144.80000000000001</v>
      </c>
      <c r="Z86">
        <f t="shared" si="5"/>
        <v>0.5</v>
      </c>
      <c r="AD86" s="21" t="s">
        <v>30</v>
      </c>
      <c r="AE86" s="3">
        <v>124.4</v>
      </c>
      <c r="AF86" s="3">
        <v>126.8</v>
      </c>
      <c r="AG86" s="3">
        <v>120.5</v>
      </c>
      <c r="AH86" s="3">
        <v>113.3</v>
      </c>
    </row>
    <row r="87" spans="4:34" x14ac:dyDescent="0.25">
      <c r="D87" s="1"/>
      <c r="E87" s="3">
        <v>147.19999999999999</v>
      </c>
      <c r="F87">
        <f t="shared" si="3"/>
        <v>2.7999999999999829</v>
      </c>
      <c r="K87">
        <v>145.1</v>
      </c>
      <c r="L87">
        <f t="shared" si="4"/>
        <v>3.5999999999999943</v>
      </c>
      <c r="P87">
        <f>149.6-148.7</f>
        <v>0.90000000000000568</v>
      </c>
      <c r="X87">
        <v>43891</v>
      </c>
      <c r="Y87">
        <v>145.1</v>
      </c>
      <c r="Z87">
        <f t="shared" si="5"/>
        <v>0.29999999999998295</v>
      </c>
      <c r="AD87" s="22" t="s">
        <v>33</v>
      </c>
      <c r="AE87" s="2">
        <v>126.1</v>
      </c>
      <c r="AF87" s="2">
        <v>121.6</v>
      </c>
      <c r="AG87" s="2">
        <v>122</v>
      </c>
      <c r="AH87" s="2">
        <v>110.8</v>
      </c>
    </row>
    <row r="88" spans="4:34" x14ac:dyDescent="0.25">
      <c r="D88" s="1"/>
      <c r="E88" s="2">
        <v>147.69999999999999</v>
      </c>
      <c r="F88">
        <f>E88-E87</f>
        <v>0.5</v>
      </c>
      <c r="K88">
        <v>148.69999999999999</v>
      </c>
      <c r="X88">
        <v>43922</v>
      </c>
      <c r="Y88">
        <v>148.69999999999999</v>
      </c>
      <c r="Z88">
        <f t="shared" si="5"/>
        <v>3.5999999999999943</v>
      </c>
      <c r="AD88" s="21" t="s">
        <v>35</v>
      </c>
      <c r="AE88" s="3">
        <v>125</v>
      </c>
      <c r="AF88" s="3">
        <v>124.7</v>
      </c>
      <c r="AG88" s="3">
        <v>121.4</v>
      </c>
      <c r="AH88" s="3">
        <v>112</v>
      </c>
    </row>
    <row r="89" spans="4:34" x14ac:dyDescent="0.25">
      <c r="D89" s="1"/>
      <c r="E89" s="3">
        <v>148.19999999999999</v>
      </c>
      <c r="F89">
        <f t="shared" ref="F89:F90" si="6">E89-E88</f>
        <v>0.5</v>
      </c>
      <c r="J89" t="s">
        <v>174</v>
      </c>
      <c r="X89">
        <v>43952</v>
      </c>
      <c r="AD89" s="22" t="s">
        <v>30</v>
      </c>
      <c r="AE89" s="2">
        <v>126.6</v>
      </c>
      <c r="AF89" s="2">
        <v>128</v>
      </c>
      <c r="AG89" s="2">
        <v>122</v>
      </c>
      <c r="AH89" s="2">
        <v>114.2</v>
      </c>
    </row>
    <row r="90" spans="4:34" x14ac:dyDescent="0.25">
      <c r="D90" s="1"/>
      <c r="E90" s="2">
        <v>148.19999999999999</v>
      </c>
      <c r="F90">
        <f t="shared" si="6"/>
        <v>0</v>
      </c>
      <c r="K90">
        <v>149.6</v>
      </c>
      <c r="X90">
        <v>43983</v>
      </c>
      <c r="Y90">
        <v>149.6</v>
      </c>
      <c r="AD90" s="21" t="s">
        <v>33</v>
      </c>
      <c r="AE90" s="3">
        <v>128.5</v>
      </c>
      <c r="AF90" s="3">
        <v>122.3</v>
      </c>
      <c r="AG90" s="3">
        <v>123.8</v>
      </c>
      <c r="AH90" s="3">
        <v>111.7</v>
      </c>
    </row>
    <row r="91" spans="4:34" x14ac:dyDescent="0.25">
      <c r="D91" s="1"/>
      <c r="E91" s="3">
        <v>147.6</v>
      </c>
      <c r="F91">
        <f>E91-E90</f>
        <v>-0.59999999999999432</v>
      </c>
      <c r="K91">
        <v>149.6</v>
      </c>
      <c r="L91">
        <f>K91-K90</f>
        <v>0</v>
      </c>
      <c r="X91">
        <v>44013</v>
      </c>
      <c r="Y91">
        <v>149.6</v>
      </c>
      <c r="Z91">
        <f>Y91-Y90</f>
        <v>0</v>
      </c>
      <c r="AD91" s="22" t="s">
        <v>35</v>
      </c>
      <c r="AE91" s="2">
        <v>127.3</v>
      </c>
      <c r="AF91" s="2">
        <v>125.7</v>
      </c>
      <c r="AG91" s="2">
        <v>123.1</v>
      </c>
      <c r="AH91" s="2">
        <v>112.9</v>
      </c>
    </row>
    <row r="92" spans="4:34" x14ac:dyDescent="0.25">
      <c r="D92" s="1"/>
      <c r="E92" s="2">
        <v>146.9</v>
      </c>
      <c r="F92">
        <f t="shared" ref="F92:F94" si="7">E92-E91</f>
        <v>-0.69999999999998863</v>
      </c>
      <c r="K92">
        <v>148.9</v>
      </c>
      <c r="L92">
        <f t="shared" ref="L92:L125" si="8">K92-K91</f>
        <v>-0.69999999999998863</v>
      </c>
      <c r="X92">
        <v>44044</v>
      </c>
      <c r="Y92">
        <v>148.9</v>
      </c>
      <c r="Z92">
        <f t="shared" ref="Z92:Z125" si="9">Y92-Y91</f>
        <v>-0.69999999999998863</v>
      </c>
      <c r="AD92" s="21" t="s">
        <v>30</v>
      </c>
      <c r="AE92" s="3">
        <v>127.5</v>
      </c>
      <c r="AF92" s="3">
        <v>128.30000000000001</v>
      </c>
      <c r="AG92" s="3">
        <v>122.9</v>
      </c>
      <c r="AH92" s="3">
        <v>114.1</v>
      </c>
    </row>
    <row r="93" spans="4:34" x14ac:dyDescent="0.25">
      <c r="D93" s="1"/>
      <c r="E93" s="3">
        <v>146</v>
      </c>
      <c r="F93">
        <f t="shared" si="7"/>
        <v>-0.90000000000000568</v>
      </c>
      <c r="K93">
        <v>148.4</v>
      </c>
      <c r="L93">
        <f t="shared" si="8"/>
        <v>-0.5</v>
      </c>
      <c r="X93">
        <v>44075</v>
      </c>
      <c r="Y93">
        <v>148.4</v>
      </c>
      <c r="Z93">
        <f t="shared" si="9"/>
        <v>-0.5</v>
      </c>
      <c r="AD93" s="22" t="s">
        <v>33</v>
      </c>
      <c r="AE93" s="2">
        <v>129.5</v>
      </c>
      <c r="AF93" s="2">
        <v>122.7</v>
      </c>
      <c r="AG93" s="2">
        <v>125.4</v>
      </c>
      <c r="AH93" s="2">
        <v>111.5</v>
      </c>
    </row>
    <row r="94" spans="4:34" x14ac:dyDescent="0.25">
      <c r="D94" s="1"/>
      <c r="E94" s="2">
        <v>145.4</v>
      </c>
      <c r="F94">
        <f t="shared" si="7"/>
        <v>-0.59999999999999432</v>
      </c>
      <c r="K94">
        <v>147.5</v>
      </c>
      <c r="L94">
        <f t="shared" si="8"/>
        <v>-0.90000000000000568</v>
      </c>
      <c r="X94">
        <v>44105</v>
      </c>
      <c r="Y94">
        <v>147.5</v>
      </c>
      <c r="Z94">
        <f t="shared" si="9"/>
        <v>-0.90000000000000568</v>
      </c>
      <c r="AD94" s="21" t="s">
        <v>35</v>
      </c>
      <c r="AE94" s="3">
        <v>128.19999999999999</v>
      </c>
      <c r="AF94" s="3">
        <v>126.1</v>
      </c>
      <c r="AG94" s="3">
        <v>124.4</v>
      </c>
      <c r="AH94" s="3">
        <v>112.7</v>
      </c>
    </row>
    <row r="95" spans="4:34" x14ac:dyDescent="0.25">
      <c r="D95" s="1"/>
      <c r="E95" s="3">
        <v>144.6</v>
      </c>
      <c r="F95">
        <f t="shared" ref="F95:F124" si="10">E95-E94</f>
        <v>-0.80000000000001137</v>
      </c>
      <c r="K95">
        <v>146.80000000000001</v>
      </c>
      <c r="L95">
        <f t="shared" si="8"/>
        <v>-0.69999999999998863</v>
      </c>
      <c r="X95">
        <v>44136</v>
      </c>
      <c r="Y95">
        <v>146.80000000000001</v>
      </c>
      <c r="Z95">
        <f t="shared" si="9"/>
        <v>-0.69999999999998863</v>
      </c>
      <c r="AD95" s="22" t="s">
        <v>30</v>
      </c>
      <c r="AE95" s="2">
        <v>129.80000000000001</v>
      </c>
      <c r="AF95" s="2">
        <v>129</v>
      </c>
      <c r="AG95" s="2">
        <v>123.6</v>
      </c>
      <c r="AH95" s="2">
        <v>113.6</v>
      </c>
    </row>
    <row r="96" spans="4:34" x14ac:dyDescent="0.25">
      <c r="D96" s="1"/>
      <c r="E96" s="2">
        <v>143.4</v>
      </c>
      <c r="F96">
        <f t="shared" si="10"/>
        <v>-1.1999999999999886</v>
      </c>
      <c r="K96">
        <v>146</v>
      </c>
      <c r="L96">
        <f t="shared" si="8"/>
        <v>-0.80000000000001137</v>
      </c>
      <c r="X96">
        <v>44166</v>
      </c>
      <c r="Y96">
        <v>146</v>
      </c>
      <c r="Z96">
        <f t="shared" si="9"/>
        <v>-0.80000000000001137</v>
      </c>
      <c r="AD96" s="21" t="s">
        <v>33</v>
      </c>
      <c r="AE96" s="3">
        <v>131.1</v>
      </c>
      <c r="AF96" s="3">
        <v>122.9</v>
      </c>
      <c r="AG96" s="3">
        <v>126.2</v>
      </c>
      <c r="AH96" s="3">
        <v>109.9</v>
      </c>
    </row>
    <row r="97" spans="4:34" x14ac:dyDescent="0.25">
      <c r="D97" s="1"/>
      <c r="E97" s="3">
        <v>142.80000000000001</v>
      </c>
      <c r="F97">
        <f t="shared" si="10"/>
        <v>-0.59999999999999432</v>
      </c>
      <c r="K97">
        <v>144.9</v>
      </c>
      <c r="L97">
        <f t="shared" si="8"/>
        <v>-1.0999999999999943</v>
      </c>
      <c r="X97">
        <v>44197</v>
      </c>
      <c r="Y97">
        <v>144.9</v>
      </c>
      <c r="Z97">
        <f t="shared" si="9"/>
        <v>-1.0999999999999943</v>
      </c>
      <c r="AD97" s="22" t="s">
        <v>35</v>
      </c>
      <c r="AE97" s="2">
        <v>130.30000000000001</v>
      </c>
      <c r="AF97" s="2">
        <v>126.6</v>
      </c>
      <c r="AG97" s="2">
        <v>125.1</v>
      </c>
      <c r="AH97" s="2">
        <v>111.7</v>
      </c>
    </row>
    <row r="98" spans="4:34" x14ac:dyDescent="0.25">
      <c r="D98" s="1"/>
      <c r="E98" s="2">
        <v>142.5</v>
      </c>
      <c r="F98">
        <f t="shared" si="10"/>
        <v>-0.30000000000001137</v>
      </c>
      <c r="K98">
        <v>144.30000000000001</v>
      </c>
      <c r="L98">
        <f t="shared" si="8"/>
        <v>-0.59999999999999432</v>
      </c>
      <c r="X98">
        <v>44228</v>
      </c>
      <c r="Y98">
        <v>144.30000000000001</v>
      </c>
      <c r="Z98">
        <f t="shared" si="9"/>
        <v>-0.59999999999999432</v>
      </c>
      <c r="AD98" s="21" t="s">
        <v>30</v>
      </c>
      <c r="AE98" s="3">
        <v>131</v>
      </c>
      <c r="AF98" s="3">
        <v>129.9</v>
      </c>
      <c r="AG98" s="3">
        <v>124.5</v>
      </c>
      <c r="AH98" s="3">
        <v>113.8</v>
      </c>
    </row>
    <row r="99" spans="4:34" x14ac:dyDescent="0.25">
      <c r="D99" s="1"/>
      <c r="E99" s="3">
        <v>142.69999999999999</v>
      </c>
      <c r="F99">
        <f t="shared" si="10"/>
        <v>0.19999999999998863</v>
      </c>
      <c r="K99">
        <v>144.1</v>
      </c>
      <c r="L99">
        <f t="shared" si="8"/>
        <v>-0.20000000000001705</v>
      </c>
      <c r="X99">
        <v>44256</v>
      </c>
      <c r="Y99">
        <v>144.1</v>
      </c>
      <c r="Z99">
        <f t="shared" si="9"/>
        <v>-0.20000000000001705</v>
      </c>
      <c r="AD99" s="22" t="s">
        <v>33</v>
      </c>
      <c r="AE99" s="2">
        <v>131.5</v>
      </c>
      <c r="AF99" s="2">
        <v>123.2</v>
      </c>
      <c r="AG99" s="2">
        <v>126.5</v>
      </c>
      <c r="AH99" s="2">
        <v>109.1</v>
      </c>
    </row>
    <row r="100" spans="4:34" x14ac:dyDescent="0.25">
      <c r="D100" s="1"/>
      <c r="E100" s="2">
        <v>145.1</v>
      </c>
      <c r="F100">
        <f t="shared" si="10"/>
        <v>2.4000000000000057</v>
      </c>
      <c r="K100">
        <v>144.30000000000001</v>
      </c>
      <c r="L100">
        <f t="shared" si="8"/>
        <v>0.20000000000001705</v>
      </c>
      <c r="X100">
        <v>44287</v>
      </c>
      <c r="Y100">
        <v>144.30000000000001</v>
      </c>
      <c r="Z100">
        <f t="shared" si="9"/>
        <v>0.20000000000001705</v>
      </c>
      <c r="AD100" s="21" t="s">
        <v>35</v>
      </c>
      <c r="AE100" s="3">
        <v>131.19999999999999</v>
      </c>
      <c r="AF100" s="3">
        <v>127.2</v>
      </c>
      <c r="AG100" s="3">
        <v>125.7</v>
      </c>
      <c r="AH100" s="3">
        <v>111.3</v>
      </c>
    </row>
    <row r="101" spans="4:34" x14ac:dyDescent="0.25">
      <c r="D101" s="1"/>
      <c r="E101" s="3">
        <v>145.6</v>
      </c>
      <c r="F101">
        <f t="shared" si="10"/>
        <v>0.5</v>
      </c>
      <c r="K101">
        <v>146.30000000000001</v>
      </c>
      <c r="L101">
        <f t="shared" si="8"/>
        <v>2</v>
      </c>
      <c r="X101">
        <v>44317</v>
      </c>
      <c r="Y101">
        <v>146.30000000000001</v>
      </c>
      <c r="Z101">
        <f t="shared" si="9"/>
        <v>2</v>
      </c>
      <c r="AD101" s="22" t="s">
        <v>30</v>
      </c>
      <c r="AE101" s="2">
        <v>131.80000000000001</v>
      </c>
      <c r="AF101" s="2">
        <v>130.6</v>
      </c>
      <c r="AG101" s="2">
        <v>125.1</v>
      </c>
      <c r="AH101" s="2">
        <v>113.8</v>
      </c>
    </row>
    <row r="102" spans="4:34" x14ac:dyDescent="0.25">
      <c r="D102" s="1"/>
      <c r="E102" s="2">
        <v>145.1</v>
      </c>
      <c r="F102">
        <f t="shared" si="10"/>
        <v>-0.5</v>
      </c>
      <c r="K102">
        <v>146.69999999999999</v>
      </c>
      <c r="L102">
        <f t="shared" si="8"/>
        <v>0.39999999999997726</v>
      </c>
      <c r="X102">
        <v>44348</v>
      </c>
      <c r="Y102">
        <v>146.69999999999999</v>
      </c>
      <c r="Z102">
        <f t="shared" si="9"/>
        <v>0.39999999999997726</v>
      </c>
      <c r="AD102" s="21" t="s">
        <v>33</v>
      </c>
      <c r="AE102" s="3">
        <v>132.6</v>
      </c>
      <c r="AF102" s="3">
        <v>123.6</v>
      </c>
      <c r="AG102" s="3">
        <v>126.5</v>
      </c>
      <c r="AH102" s="3">
        <v>109.3</v>
      </c>
    </row>
    <row r="103" spans="4:34" x14ac:dyDescent="0.25">
      <c r="D103" s="1"/>
      <c r="E103" s="3">
        <v>144.9</v>
      </c>
      <c r="F103">
        <f t="shared" si="10"/>
        <v>-0.19999999999998863</v>
      </c>
      <c r="K103">
        <v>146.4</v>
      </c>
      <c r="L103">
        <f t="shared" si="8"/>
        <v>-0.29999999999998295</v>
      </c>
      <c r="X103">
        <v>44378</v>
      </c>
      <c r="Y103">
        <v>146.4</v>
      </c>
      <c r="Z103">
        <f t="shared" si="9"/>
        <v>-0.29999999999998295</v>
      </c>
      <c r="AD103" s="22" t="s">
        <v>35</v>
      </c>
      <c r="AE103" s="2">
        <v>132.1</v>
      </c>
      <c r="AF103" s="2">
        <v>127.8</v>
      </c>
      <c r="AG103" s="2">
        <v>125.9</v>
      </c>
      <c r="AH103" s="2">
        <v>111.4</v>
      </c>
    </row>
    <row r="104" spans="4:34" x14ac:dyDescent="0.25">
      <c r="D104" s="1"/>
      <c r="E104" s="2">
        <v>145.4</v>
      </c>
      <c r="F104">
        <f t="shared" si="10"/>
        <v>0.5</v>
      </c>
      <c r="K104">
        <v>146.6</v>
      </c>
      <c r="L104">
        <f t="shared" si="8"/>
        <v>0.19999999999998863</v>
      </c>
      <c r="X104">
        <v>44409</v>
      </c>
      <c r="Y104">
        <v>146.6</v>
      </c>
      <c r="Z104">
        <f t="shared" si="9"/>
        <v>0.19999999999998863</v>
      </c>
      <c r="AD104" s="21" t="s">
        <v>30</v>
      </c>
      <c r="AE104" s="3">
        <v>132.4</v>
      </c>
      <c r="AF104" s="3">
        <v>131.5</v>
      </c>
      <c r="AG104" s="3">
        <v>125.8</v>
      </c>
      <c r="AH104" s="3">
        <v>114</v>
      </c>
    </row>
    <row r="105" spans="4:34" x14ac:dyDescent="0.25">
      <c r="D105" s="1"/>
      <c r="E105" s="3">
        <v>146.1</v>
      </c>
      <c r="F105">
        <f t="shared" si="10"/>
        <v>0.69999999999998863</v>
      </c>
      <c r="K105">
        <v>146.6</v>
      </c>
      <c r="L105">
        <f t="shared" si="8"/>
        <v>0</v>
      </c>
      <c r="X105">
        <v>44440</v>
      </c>
      <c r="Y105">
        <v>146.6</v>
      </c>
      <c r="Z105">
        <f t="shared" si="9"/>
        <v>0</v>
      </c>
      <c r="AD105" s="22" t="s">
        <v>33</v>
      </c>
      <c r="AE105" s="2">
        <v>133.30000000000001</v>
      </c>
      <c r="AF105" s="2">
        <v>124.2</v>
      </c>
      <c r="AG105" s="2">
        <v>126.6</v>
      </c>
      <c r="AH105" s="2">
        <v>109.3</v>
      </c>
    </row>
    <row r="106" spans="4:34" x14ac:dyDescent="0.25">
      <c r="D106" s="1"/>
      <c r="E106" s="2">
        <v>146.9</v>
      </c>
      <c r="F106">
        <f t="shared" si="10"/>
        <v>0.80000000000001137</v>
      </c>
      <c r="K106">
        <v>147.4</v>
      </c>
      <c r="L106">
        <f t="shared" si="8"/>
        <v>0.80000000000001137</v>
      </c>
      <c r="X106">
        <v>44470</v>
      </c>
      <c r="Y106">
        <v>147.4</v>
      </c>
      <c r="Z106">
        <f t="shared" si="9"/>
        <v>0.80000000000001137</v>
      </c>
      <c r="AD106" s="21" t="s">
        <v>35</v>
      </c>
      <c r="AE106" s="3">
        <v>132.69999999999999</v>
      </c>
      <c r="AF106" s="3">
        <v>128.6</v>
      </c>
      <c r="AG106" s="3">
        <v>126.3</v>
      </c>
      <c r="AH106" s="3">
        <v>111.5</v>
      </c>
    </row>
    <row r="107" spans="4:34" x14ac:dyDescent="0.25">
      <c r="D107" s="1"/>
      <c r="E107" s="3">
        <v>147.4</v>
      </c>
      <c r="F107">
        <f t="shared" si="10"/>
        <v>0.5</v>
      </c>
      <c r="K107">
        <v>148.19999999999999</v>
      </c>
      <c r="L107">
        <f t="shared" si="8"/>
        <v>0.79999999999998295</v>
      </c>
      <c r="X107">
        <v>44501</v>
      </c>
      <c r="Y107">
        <v>148.19999999999999</v>
      </c>
      <c r="Z107">
        <f t="shared" si="9"/>
        <v>0.79999999999998295</v>
      </c>
      <c r="AD107" s="22" t="s">
        <v>30</v>
      </c>
      <c r="AE107" s="2">
        <v>131.4</v>
      </c>
      <c r="AF107" s="2">
        <v>131.9</v>
      </c>
      <c r="AG107" s="2">
        <v>125.6</v>
      </c>
      <c r="AH107" s="2">
        <v>114</v>
      </c>
    </row>
    <row r="108" spans="4:34" x14ac:dyDescent="0.25">
      <c r="D108" s="1"/>
      <c r="E108" s="2">
        <v>148.30000000000001</v>
      </c>
      <c r="F108">
        <f t="shared" si="10"/>
        <v>0.90000000000000568</v>
      </c>
      <c r="K108">
        <v>148.69999999999999</v>
      </c>
      <c r="L108">
        <f t="shared" si="8"/>
        <v>0.5</v>
      </c>
      <c r="X108">
        <v>44531</v>
      </c>
      <c r="Y108">
        <v>148.69999999999999</v>
      </c>
      <c r="Z108">
        <f t="shared" si="9"/>
        <v>0.5</v>
      </c>
      <c r="AD108" s="21" t="s">
        <v>33</v>
      </c>
      <c r="AE108" s="3">
        <v>131.5</v>
      </c>
      <c r="AF108" s="3">
        <v>124.5</v>
      </c>
      <c r="AG108" s="3">
        <v>126.6</v>
      </c>
      <c r="AH108" s="3">
        <v>109.3</v>
      </c>
    </row>
    <row r="109" spans="4:34" x14ac:dyDescent="0.25">
      <c r="D109" s="1"/>
      <c r="E109" s="3">
        <v>148.80000000000001</v>
      </c>
      <c r="F109">
        <f t="shared" si="10"/>
        <v>0.5</v>
      </c>
      <c r="K109">
        <v>149.5</v>
      </c>
      <c r="L109">
        <f t="shared" si="8"/>
        <v>0.80000000000001137</v>
      </c>
      <c r="X109">
        <v>44562</v>
      </c>
      <c r="Y109">
        <v>149.5</v>
      </c>
      <c r="Z109">
        <f t="shared" si="9"/>
        <v>0.80000000000001137</v>
      </c>
      <c r="AD109" s="22" t="s">
        <v>35</v>
      </c>
      <c r="AE109" s="2">
        <v>131.4</v>
      </c>
      <c r="AF109" s="2">
        <v>129</v>
      </c>
      <c r="AG109" s="2">
        <v>126.2</v>
      </c>
      <c r="AH109" s="2">
        <v>111.5</v>
      </c>
    </row>
    <row r="110" spans="4:34" x14ac:dyDescent="0.25">
      <c r="D110" s="1"/>
      <c r="E110" s="2">
        <v>150.19999999999999</v>
      </c>
      <c r="F110">
        <f t="shared" si="10"/>
        <v>1.3999999999999773</v>
      </c>
      <c r="K110">
        <v>150</v>
      </c>
      <c r="L110">
        <f t="shared" si="8"/>
        <v>0.5</v>
      </c>
      <c r="X110">
        <v>44593</v>
      </c>
      <c r="Y110">
        <v>150</v>
      </c>
      <c r="Z110">
        <f t="shared" si="9"/>
        <v>0.5</v>
      </c>
      <c r="AD110" s="21" t="s">
        <v>30</v>
      </c>
      <c r="AE110" s="3">
        <v>131.4</v>
      </c>
      <c r="AF110" s="3">
        <v>132.6</v>
      </c>
      <c r="AG110" s="3">
        <v>126.2</v>
      </c>
      <c r="AH110" s="3">
        <v>113.6</v>
      </c>
    </row>
    <row r="111" spans="4:34" x14ac:dyDescent="0.25">
      <c r="D111" s="1"/>
      <c r="E111" s="3">
        <v>151.80000000000001</v>
      </c>
      <c r="F111">
        <f t="shared" si="10"/>
        <v>1.6000000000000227</v>
      </c>
      <c r="K111">
        <v>151.30000000000001</v>
      </c>
      <c r="L111">
        <f t="shared" si="8"/>
        <v>1.3000000000000114</v>
      </c>
      <c r="X111">
        <v>44621</v>
      </c>
      <c r="Y111">
        <v>151.30000000000001</v>
      </c>
      <c r="Z111">
        <f t="shared" si="9"/>
        <v>1.3000000000000114</v>
      </c>
      <c r="AD111" s="22" t="s">
        <v>33</v>
      </c>
      <c r="AE111" s="2">
        <v>131.19999999999999</v>
      </c>
      <c r="AF111" s="2">
        <v>124.9</v>
      </c>
      <c r="AG111" s="2">
        <v>126.4</v>
      </c>
      <c r="AH111" s="2">
        <v>108.9</v>
      </c>
    </row>
    <row r="112" spans="4:34" x14ac:dyDescent="0.25">
      <c r="D112" s="1"/>
      <c r="E112" s="2">
        <v>152.9</v>
      </c>
      <c r="F112">
        <f t="shared" si="10"/>
        <v>1.0999999999999943</v>
      </c>
      <c r="K112">
        <v>152.9</v>
      </c>
      <c r="L112">
        <f t="shared" si="8"/>
        <v>1.5999999999999943</v>
      </c>
      <c r="X112">
        <v>44652</v>
      </c>
      <c r="Y112">
        <v>152.9</v>
      </c>
      <c r="Z112">
        <f t="shared" si="9"/>
        <v>1.5999999999999943</v>
      </c>
      <c r="AD112" s="21" t="s">
        <v>35</v>
      </c>
      <c r="AE112" s="3">
        <v>131.30000000000001</v>
      </c>
      <c r="AF112" s="3">
        <v>129.5</v>
      </c>
      <c r="AG112" s="3">
        <v>126.3</v>
      </c>
      <c r="AH112" s="3">
        <v>111.1</v>
      </c>
    </row>
    <row r="113" spans="4:34" x14ac:dyDescent="0.25">
      <c r="D113" s="1"/>
      <c r="E113" s="3">
        <v>153.80000000000001</v>
      </c>
      <c r="F113">
        <f t="shared" si="10"/>
        <v>0.90000000000000568</v>
      </c>
      <c r="K113">
        <v>154.1</v>
      </c>
      <c r="L113">
        <f t="shared" si="8"/>
        <v>1.1999999999999886</v>
      </c>
      <c r="X113">
        <v>44682</v>
      </c>
      <c r="Y113">
        <v>154.1</v>
      </c>
      <c r="Z113">
        <f t="shared" si="9"/>
        <v>1.1999999999999886</v>
      </c>
      <c r="AD113" s="22" t="s">
        <v>30</v>
      </c>
      <c r="AE113" s="2">
        <v>130.30000000000001</v>
      </c>
      <c r="AF113" s="2">
        <v>133.4</v>
      </c>
      <c r="AG113" s="2">
        <v>127.1</v>
      </c>
      <c r="AH113" s="2">
        <v>113.9</v>
      </c>
    </row>
    <row r="114" spans="4:34" x14ac:dyDescent="0.25">
      <c r="D114" s="1"/>
      <c r="E114" s="2">
        <v>155.19999999999999</v>
      </c>
      <c r="F114">
        <f t="shared" si="10"/>
        <v>1.3999999999999773</v>
      </c>
      <c r="K114">
        <v>155</v>
      </c>
      <c r="L114">
        <f t="shared" si="8"/>
        <v>0.90000000000000568</v>
      </c>
      <c r="X114">
        <v>44713</v>
      </c>
      <c r="Y114">
        <v>155</v>
      </c>
      <c r="Z114">
        <f t="shared" si="9"/>
        <v>0.90000000000000568</v>
      </c>
      <c r="AD114" s="21" t="s">
        <v>33</v>
      </c>
      <c r="AE114" s="3">
        <v>129.1</v>
      </c>
      <c r="AF114" s="3">
        <v>125.3</v>
      </c>
      <c r="AG114" s="3">
        <v>126.3</v>
      </c>
      <c r="AH114" s="3">
        <v>109.1</v>
      </c>
    </row>
    <row r="115" spans="4:34" x14ac:dyDescent="0.25">
      <c r="D115" s="1"/>
      <c r="E115" s="3">
        <v>159.5</v>
      </c>
      <c r="F115">
        <f t="shared" si="10"/>
        <v>4.3000000000000114</v>
      </c>
      <c r="K115">
        <v>156.5</v>
      </c>
      <c r="L115">
        <f t="shared" si="8"/>
        <v>1.5</v>
      </c>
      <c r="X115">
        <v>44743</v>
      </c>
      <c r="Y115">
        <v>156.5</v>
      </c>
      <c r="Z115">
        <f t="shared" si="9"/>
        <v>1.5</v>
      </c>
      <c r="AD115" s="22" t="s">
        <v>35</v>
      </c>
      <c r="AE115" s="2">
        <v>129.9</v>
      </c>
      <c r="AF115" s="2">
        <v>130.19999999999999</v>
      </c>
      <c r="AG115" s="2">
        <v>126.6</v>
      </c>
      <c r="AH115" s="2">
        <v>111.4</v>
      </c>
    </row>
    <row r="116" spans="4:34" x14ac:dyDescent="0.25">
      <c r="D116" s="1"/>
      <c r="E116" s="2">
        <v>162.9</v>
      </c>
      <c r="F116">
        <f t="shared" si="10"/>
        <v>3.4000000000000057</v>
      </c>
      <c r="K116">
        <v>160.30000000000001</v>
      </c>
      <c r="L116">
        <f t="shared" si="8"/>
        <v>3.8000000000000114</v>
      </c>
      <c r="X116">
        <v>44774</v>
      </c>
      <c r="Y116">
        <v>160.30000000000001</v>
      </c>
      <c r="Z116">
        <f t="shared" si="9"/>
        <v>3.8000000000000114</v>
      </c>
      <c r="AD116" s="21" t="s">
        <v>30</v>
      </c>
      <c r="AE116" s="3">
        <v>130.4</v>
      </c>
      <c r="AF116" s="3">
        <v>133.80000000000001</v>
      </c>
      <c r="AG116" s="3">
        <v>127.5</v>
      </c>
      <c r="AH116" s="3">
        <v>113.6</v>
      </c>
    </row>
    <row r="117" spans="4:34" x14ac:dyDescent="0.25">
      <c r="D117" s="1"/>
      <c r="E117" s="3">
        <v>164.7</v>
      </c>
      <c r="F117">
        <f t="shared" si="10"/>
        <v>1.7999999999999829</v>
      </c>
      <c r="K117">
        <v>163.5</v>
      </c>
      <c r="L117">
        <f t="shared" si="8"/>
        <v>3.1999999999999886</v>
      </c>
      <c r="X117">
        <v>44805</v>
      </c>
      <c r="Y117">
        <v>163.5</v>
      </c>
      <c r="Z117">
        <f t="shared" si="9"/>
        <v>3.1999999999999886</v>
      </c>
      <c r="AD117" s="22" t="s">
        <v>33</v>
      </c>
      <c r="AE117" s="2">
        <v>128.9</v>
      </c>
      <c r="AF117" s="2">
        <v>125.5</v>
      </c>
      <c r="AG117" s="2">
        <v>126.4</v>
      </c>
      <c r="AH117" s="2">
        <v>108.5</v>
      </c>
    </row>
    <row r="118" spans="4:34" x14ac:dyDescent="0.25">
      <c r="D118" s="1"/>
      <c r="E118" s="2">
        <v>166.9</v>
      </c>
      <c r="F118">
        <f t="shared" si="10"/>
        <v>2.2000000000000171</v>
      </c>
      <c r="K118">
        <v>165.2</v>
      </c>
      <c r="L118">
        <f t="shared" si="8"/>
        <v>1.6999999999999886</v>
      </c>
      <c r="X118">
        <v>44835</v>
      </c>
      <c r="Y118">
        <v>165.2</v>
      </c>
      <c r="Z118">
        <f t="shared" si="9"/>
        <v>1.6999999999999886</v>
      </c>
      <c r="AD118" s="21" t="s">
        <v>35</v>
      </c>
      <c r="AE118" s="3">
        <v>129.80000000000001</v>
      </c>
      <c r="AF118" s="3">
        <v>130.5</v>
      </c>
      <c r="AG118" s="3">
        <v>126.9</v>
      </c>
      <c r="AH118" s="3">
        <v>110.9</v>
      </c>
    </row>
    <row r="119" spans="4:34" x14ac:dyDescent="0.25">
      <c r="D119" s="1"/>
      <c r="E119" s="3">
        <v>168.8</v>
      </c>
      <c r="F119">
        <f t="shared" si="10"/>
        <v>1.9000000000000057</v>
      </c>
      <c r="K119">
        <v>167.4</v>
      </c>
      <c r="L119">
        <f t="shared" si="8"/>
        <v>2.2000000000000171</v>
      </c>
      <c r="X119">
        <v>44866</v>
      </c>
      <c r="Y119">
        <v>167.4</v>
      </c>
      <c r="Z119">
        <f t="shared" si="9"/>
        <v>2.2000000000000171</v>
      </c>
      <c r="AD119" s="22" t="s">
        <v>30</v>
      </c>
      <c r="AE119" s="2">
        <v>131.80000000000001</v>
      </c>
      <c r="AF119" s="2">
        <v>134.4</v>
      </c>
      <c r="AG119" s="2">
        <v>127.9</v>
      </c>
      <c r="AH119" s="2">
        <v>114.4</v>
      </c>
    </row>
    <row r="120" spans="4:34" x14ac:dyDescent="0.25">
      <c r="D120" s="1"/>
      <c r="E120" s="2">
        <v>174</v>
      </c>
      <c r="F120">
        <f t="shared" si="10"/>
        <v>5.1999999999999886</v>
      </c>
      <c r="K120">
        <v>169.2</v>
      </c>
      <c r="L120">
        <f t="shared" si="8"/>
        <v>1.7999999999999829</v>
      </c>
      <c r="X120">
        <v>44896</v>
      </c>
      <c r="Y120">
        <v>169.2</v>
      </c>
      <c r="Z120">
        <f t="shared" si="9"/>
        <v>1.7999999999999829</v>
      </c>
      <c r="AD120" s="21" t="s">
        <v>33</v>
      </c>
      <c r="AE120" s="3">
        <v>131.80000000000001</v>
      </c>
      <c r="AF120" s="3">
        <v>125.8</v>
      </c>
      <c r="AG120" s="3">
        <v>127.6</v>
      </c>
      <c r="AH120" s="3">
        <v>110</v>
      </c>
    </row>
    <row r="121" spans="4:34" x14ac:dyDescent="0.25">
      <c r="D121" s="1"/>
      <c r="E121" s="3">
        <v>174.2</v>
      </c>
      <c r="F121">
        <f t="shared" si="10"/>
        <v>0.19999999999998863</v>
      </c>
      <c r="K121">
        <v>173.8</v>
      </c>
      <c r="L121">
        <f t="shared" si="8"/>
        <v>4.6000000000000227</v>
      </c>
      <c r="X121">
        <v>44927</v>
      </c>
      <c r="Y121">
        <v>173.8</v>
      </c>
      <c r="Z121">
        <f t="shared" si="9"/>
        <v>4.6000000000000227</v>
      </c>
      <c r="AD121" s="22" t="s">
        <v>35</v>
      </c>
      <c r="AE121" s="2">
        <v>131.80000000000001</v>
      </c>
      <c r="AF121" s="2">
        <v>131</v>
      </c>
      <c r="AG121" s="2">
        <v>127.7</v>
      </c>
      <c r="AH121" s="2">
        <v>112.1</v>
      </c>
    </row>
    <row r="122" spans="4:34" x14ac:dyDescent="0.25">
      <c r="D122" s="1"/>
      <c r="E122" s="2">
        <v>174.3</v>
      </c>
      <c r="F122">
        <f t="shared" si="10"/>
        <v>0.10000000000002274</v>
      </c>
      <c r="K122">
        <v>174.4</v>
      </c>
      <c r="L122">
        <f t="shared" si="8"/>
        <v>0.59999999999999432</v>
      </c>
      <c r="X122">
        <v>44958</v>
      </c>
      <c r="Y122">
        <v>174.4</v>
      </c>
      <c r="Z122">
        <f t="shared" si="9"/>
        <v>0.59999999999999432</v>
      </c>
      <c r="AD122" s="21" t="s">
        <v>30</v>
      </c>
      <c r="AE122" s="3">
        <v>133.6</v>
      </c>
      <c r="AF122" s="3">
        <v>134.80000000000001</v>
      </c>
      <c r="AG122" s="3">
        <v>129.1</v>
      </c>
      <c r="AH122" s="3">
        <v>115.1</v>
      </c>
    </row>
    <row r="123" spans="4:34" x14ac:dyDescent="0.25">
      <c r="D123" s="1"/>
      <c r="E123" s="3">
        <v>173.3</v>
      </c>
      <c r="F123">
        <f t="shared" si="10"/>
        <v>-1</v>
      </c>
      <c r="K123">
        <v>174.4</v>
      </c>
      <c r="L123">
        <f t="shared" si="8"/>
        <v>0</v>
      </c>
      <c r="X123">
        <v>44986</v>
      </c>
      <c r="Y123">
        <v>174.4</v>
      </c>
      <c r="Z123">
        <f t="shared" si="9"/>
        <v>0</v>
      </c>
      <c r="AD123" s="22" t="s">
        <v>33</v>
      </c>
      <c r="AE123" s="2">
        <v>134.6</v>
      </c>
      <c r="AF123" s="2">
        <v>126.2</v>
      </c>
      <c r="AG123" s="2">
        <v>128</v>
      </c>
      <c r="AH123" s="2">
        <v>110.7</v>
      </c>
    </row>
    <row r="124" spans="4:34" x14ac:dyDescent="0.25">
      <c r="D124" s="1"/>
      <c r="E124" s="2">
        <v>173.2</v>
      </c>
      <c r="F124">
        <f t="shared" si="10"/>
        <v>-0.10000000000002274</v>
      </c>
      <c r="K124">
        <v>173.8</v>
      </c>
      <c r="L124">
        <f t="shared" si="8"/>
        <v>-0.59999999999999432</v>
      </c>
      <c r="X124">
        <v>45017</v>
      </c>
      <c r="Y124">
        <v>173.8</v>
      </c>
      <c r="Z124">
        <f t="shared" si="9"/>
        <v>-0.59999999999999432</v>
      </c>
      <c r="AD124" s="21" t="s">
        <v>35</v>
      </c>
      <c r="AE124" s="3">
        <v>134</v>
      </c>
      <c r="AF124" s="3">
        <v>131.4</v>
      </c>
      <c r="AG124" s="3">
        <v>128.5</v>
      </c>
      <c r="AH124" s="3">
        <v>112.8</v>
      </c>
    </row>
    <row r="125" spans="4:34" x14ac:dyDescent="0.25">
      <c r="D125" s="1"/>
      <c r="K125">
        <v>173.7</v>
      </c>
      <c r="L125">
        <f t="shared" si="8"/>
        <v>-0.10000000000002274</v>
      </c>
      <c r="X125">
        <v>45047</v>
      </c>
      <c r="Y125">
        <v>173.7</v>
      </c>
      <c r="Z125">
        <f t="shared" si="9"/>
        <v>-0.10000000000002274</v>
      </c>
      <c r="AD125" s="22" t="s">
        <v>30</v>
      </c>
      <c r="AE125" s="2">
        <v>136</v>
      </c>
      <c r="AF125" s="2">
        <v>135.6</v>
      </c>
      <c r="AG125" s="2">
        <v>130.19999999999999</v>
      </c>
      <c r="AH125" s="2">
        <v>116.3</v>
      </c>
    </row>
    <row r="126" spans="4:34" x14ac:dyDescent="0.25">
      <c r="D126" s="1"/>
      <c r="AD126" s="21" t="s">
        <v>33</v>
      </c>
      <c r="AE126" s="3">
        <v>138.19999999999999</v>
      </c>
      <c r="AF126" s="3">
        <v>126.6</v>
      </c>
      <c r="AG126" s="3">
        <v>129.30000000000001</v>
      </c>
      <c r="AH126" s="3">
        <v>112.3</v>
      </c>
    </row>
    <row r="127" spans="4:34" x14ac:dyDescent="0.25">
      <c r="D127" s="1"/>
      <c r="AD127" s="22" t="s">
        <v>35</v>
      </c>
      <c r="AE127" s="2">
        <v>136.80000000000001</v>
      </c>
      <c r="AF127" s="2">
        <v>132</v>
      </c>
      <c r="AG127" s="2">
        <v>129.69999999999999</v>
      </c>
      <c r="AH127" s="2">
        <v>114.2</v>
      </c>
    </row>
    <row r="128" spans="4:34" x14ac:dyDescent="0.25">
      <c r="D128" s="1"/>
      <c r="AD128" s="21" t="s">
        <v>30</v>
      </c>
      <c r="AE128" s="3">
        <v>137.6</v>
      </c>
      <c r="AF128" s="3">
        <v>136.5</v>
      </c>
      <c r="AG128" s="3">
        <v>130.80000000000001</v>
      </c>
      <c r="AH128" s="3">
        <v>116.4</v>
      </c>
    </row>
    <row r="129" spans="4:34" x14ac:dyDescent="0.25">
      <c r="D129" s="1"/>
      <c r="AD129" s="22" t="s">
        <v>33</v>
      </c>
      <c r="AE129" s="2">
        <v>139.80000000000001</v>
      </c>
      <c r="AF129" s="2">
        <v>126.9</v>
      </c>
      <c r="AG129" s="2">
        <v>130.80000000000001</v>
      </c>
      <c r="AH129" s="2">
        <v>111.7</v>
      </c>
    </row>
    <row r="130" spans="4:34" x14ac:dyDescent="0.25">
      <c r="D130" s="1"/>
      <c r="AD130" s="21" t="s">
        <v>35</v>
      </c>
      <c r="AE130" s="3">
        <v>138.4</v>
      </c>
      <c r="AF130" s="3">
        <v>132.69999999999999</v>
      </c>
      <c r="AG130" s="3">
        <v>130.80000000000001</v>
      </c>
      <c r="AH130" s="3">
        <v>113.9</v>
      </c>
    </row>
    <row r="131" spans="4:34" x14ac:dyDescent="0.25">
      <c r="D131" s="1"/>
      <c r="AD131" s="22" t="s">
        <v>30</v>
      </c>
      <c r="AE131" s="2">
        <v>138</v>
      </c>
      <c r="AF131" s="2">
        <v>137.1</v>
      </c>
      <c r="AG131" s="2">
        <v>131.9</v>
      </c>
      <c r="AH131" s="2">
        <v>116</v>
      </c>
    </row>
    <row r="132" spans="4:34" x14ac:dyDescent="0.25">
      <c r="D132" s="1"/>
      <c r="AD132" s="21" t="s">
        <v>33</v>
      </c>
      <c r="AE132" s="3">
        <v>137.6</v>
      </c>
      <c r="AF132" s="3">
        <v>127.3</v>
      </c>
      <c r="AG132" s="3">
        <v>131.5</v>
      </c>
      <c r="AH132" s="3">
        <v>110.4</v>
      </c>
    </row>
    <row r="133" spans="4:34" x14ac:dyDescent="0.25">
      <c r="D133" s="1"/>
      <c r="AD133" s="22" t="s">
        <v>35</v>
      </c>
      <c r="AE133" s="2">
        <v>137.9</v>
      </c>
      <c r="AF133" s="2">
        <v>133.19999999999999</v>
      </c>
      <c r="AG133" s="2">
        <v>131.69999999999999</v>
      </c>
      <c r="AH133" s="2">
        <v>113.1</v>
      </c>
    </row>
    <row r="134" spans="4:34" x14ac:dyDescent="0.25">
      <c r="D134" s="1"/>
      <c r="AD134" s="21" t="s">
        <v>30</v>
      </c>
      <c r="AE134" s="3">
        <v>137.19999999999999</v>
      </c>
      <c r="AF134" s="3">
        <v>137.80000000000001</v>
      </c>
      <c r="AG134" s="3">
        <v>132.19999999999999</v>
      </c>
      <c r="AH134" s="3">
        <v>117</v>
      </c>
    </row>
    <row r="135" spans="4:34" x14ac:dyDescent="0.25">
      <c r="D135" s="1"/>
      <c r="AD135" s="22" t="s">
        <v>33</v>
      </c>
      <c r="AE135" s="2">
        <v>135.69999999999999</v>
      </c>
      <c r="AF135" s="2">
        <v>127.7</v>
      </c>
      <c r="AG135" s="2">
        <v>131.6</v>
      </c>
      <c r="AH135" s="2">
        <v>111.8</v>
      </c>
    </row>
    <row r="136" spans="4:34" x14ac:dyDescent="0.25">
      <c r="D136" s="1"/>
      <c r="AD136" s="21" t="s">
        <v>35</v>
      </c>
      <c r="AE136" s="3">
        <v>136.6</v>
      </c>
      <c r="AF136" s="3">
        <v>133.80000000000001</v>
      </c>
      <c r="AG136" s="3">
        <v>131.80000000000001</v>
      </c>
      <c r="AH136" s="3">
        <v>114.3</v>
      </c>
    </row>
    <row r="137" spans="4:34" x14ac:dyDescent="0.25">
      <c r="D137" s="1"/>
      <c r="AD137" s="22" t="s">
        <v>30</v>
      </c>
      <c r="AE137" s="2">
        <v>137.4</v>
      </c>
      <c r="AF137" s="2">
        <v>138.80000000000001</v>
      </c>
      <c r="AG137" s="2">
        <v>133</v>
      </c>
      <c r="AH137" s="2">
        <v>117.8</v>
      </c>
    </row>
    <row r="138" spans="4:34" x14ac:dyDescent="0.25">
      <c r="D138" s="1"/>
      <c r="AD138" s="21" t="s">
        <v>33</v>
      </c>
      <c r="AE138" s="3">
        <v>136.30000000000001</v>
      </c>
      <c r="AF138" s="3">
        <v>128</v>
      </c>
      <c r="AG138" s="3">
        <v>131.9</v>
      </c>
      <c r="AH138" s="3">
        <v>112.8</v>
      </c>
    </row>
    <row r="139" spans="4:34" x14ac:dyDescent="0.25">
      <c r="D139" s="1"/>
      <c r="AD139" s="22" t="s">
        <v>35</v>
      </c>
      <c r="AE139" s="2">
        <v>137</v>
      </c>
      <c r="AF139" s="2">
        <v>134.5</v>
      </c>
      <c r="AG139" s="2">
        <v>132.4</v>
      </c>
      <c r="AH139" s="2">
        <v>115.2</v>
      </c>
    </row>
    <row r="140" spans="4:34" x14ac:dyDescent="0.25">
      <c r="D140" s="1"/>
      <c r="AD140" s="21" t="s">
        <v>30</v>
      </c>
      <c r="AE140" s="3">
        <v>136.6</v>
      </c>
      <c r="AF140" s="3">
        <v>139.19999999999999</v>
      </c>
      <c r="AG140" s="3">
        <v>133.69999999999999</v>
      </c>
      <c r="AH140" s="3">
        <v>118.2</v>
      </c>
    </row>
    <row r="141" spans="4:34" x14ac:dyDescent="0.25">
      <c r="D141" s="1"/>
      <c r="AD141" s="22" t="s">
        <v>33</v>
      </c>
      <c r="AE141" s="2">
        <v>135.19999999999999</v>
      </c>
      <c r="AF141" s="2">
        <v>128.5</v>
      </c>
      <c r="AG141" s="2">
        <v>132.1</v>
      </c>
      <c r="AH141" s="2">
        <v>113.4</v>
      </c>
    </row>
    <row r="142" spans="4:34" x14ac:dyDescent="0.25">
      <c r="D142" s="1"/>
      <c r="AD142" s="21" t="s">
        <v>35</v>
      </c>
      <c r="AE142" s="3">
        <v>136.1</v>
      </c>
      <c r="AF142" s="3">
        <v>135</v>
      </c>
      <c r="AG142" s="3">
        <v>132.80000000000001</v>
      </c>
      <c r="AH142" s="3">
        <v>115.7</v>
      </c>
    </row>
    <row r="143" spans="4:34" x14ac:dyDescent="0.25">
      <c r="D143" s="1"/>
      <c r="AD143" s="22" t="s">
        <v>30</v>
      </c>
      <c r="AE143" s="2">
        <v>134.69999999999999</v>
      </c>
      <c r="AF143" s="2">
        <v>139.69999999999999</v>
      </c>
      <c r="AG143" s="2">
        <v>134.19999999999999</v>
      </c>
      <c r="AH143" s="2">
        <v>118.6</v>
      </c>
    </row>
    <row r="144" spans="4:34" x14ac:dyDescent="0.25">
      <c r="D144" s="1"/>
      <c r="AD144" s="21" t="s">
        <v>33</v>
      </c>
      <c r="AE144" s="3">
        <v>132.80000000000001</v>
      </c>
      <c r="AF144" s="3">
        <v>128.80000000000001</v>
      </c>
      <c r="AG144" s="3">
        <v>132.30000000000001</v>
      </c>
      <c r="AH144" s="3">
        <v>113.7</v>
      </c>
    </row>
    <row r="145" spans="4:34" x14ac:dyDescent="0.25">
      <c r="D145" s="1"/>
      <c r="AD145" s="22" t="s">
        <v>35</v>
      </c>
      <c r="AE145" s="2">
        <v>134</v>
      </c>
      <c r="AF145" s="2">
        <v>135.4</v>
      </c>
      <c r="AG145" s="2">
        <v>133.1</v>
      </c>
      <c r="AH145" s="2">
        <v>116</v>
      </c>
    </row>
    <row r="146" spans="4:34" x14ac:dyDescent="0.25">
      <c r="D146" s="1"/>
      <c r="AD146" s="21" t="s">
        <v>30</v>
      </c>
      <c r="AE146" s="3">
        <v>133.69999999999999</v>
      </c>
      <c r="AF146" s="3">
        <v>140</v>
      </c>
      <c r="AG146" s="3">
        <v>134.6</v>
      </c>
      <c r="AH146" s="3">
        <v>119.1</v>
      </c>
    </row>
    <row r="147" spans="4:34" x14ac:dyDescent="0.25">
      <c r="D147" s="1"/>
      <c r="AD147" s="22" t="s">
        <v>33</v>
      </c>
      <c r="AE147" s="2">
        <v>132</v>
      </c>
      <c r="AF147" s="2">
        <v>129</v>
      </c>
      <c r="AG147" s="2">
        <v>132.4</v>
      </c>
      <c r="AH147" s="2">
        <v>115.2</v>
      </c>
    </row>
    <row r="148" spans="4:34" x14ac:dyDescent="0.25">
      <c r="D148" s="1"/>
      <c r="AD148" s="21" t="s">
        <v>35</v>
      </c>
      <c r="AE148" s="3">
        <v>133.1</v>
      </c>
      <c r="AF148" s="3">
        <v>135.6</v>
      </c>
      <c r="AG148" s="3">
        <v>133.30000000000001</v>
      </c>
      <c r="AH148" s="3">
        <v>117</v>
      </c>
    </row>
    <row r="149" spans="4:34" x14ac:dyDescent="0.25">
      <c r="D149" s="1"/>
      <c r="AD149" s="22" t="s">
        <v>30</v>
      </c>
      <c r="AE149" s="2">
        <v>133.6</v>
      </c>
      <c r="AF149" s="2">
        <v>140.19999999999999</v>
      </c>
      <c r="AG149" s="2">
        <v>134.9</v>
      </c>
      <c r="AH149" s="2">
        <v>119.5</v>
      </c>
    </row>
    <row r="150" spans="4:34" x14ac:dyDescent="0.25">
      <c r="D150" s="1"/>
      <c r="AD150" s="21" t="s">
        <v>33</v>
      </c>
      <c r="AE150" s="3">
        <v>132.1</v>
      </c>
      <c r="AF150" s="3">
        <v>129.30000000000001</v>
      </c>
      <c r="AG150" s="3">
        <v>132.4</v>
      </c>
      <c r="AH150" s="3">
        <v>115.5</v>
      </c>
    </row>
    <row r="151" spans="4:34" x14ac:dyDescent="0.25">
      <c r="D151" s="1"/>
      <c r="AD151" s="22" t="s">
        <v>35</v>
      </c>
      <c r="AE151" s="2">
        <v>133</v>
      </c>
      <c r="AF151" s="2">
        <v>135.9</v>
      </c>
      <c r="AG151" s="2">
        <v>133.4</v>
      </c>
      <c r="AH151" s="2">
        <v>117.4</v>
      </c>
    </row>
    <row r="152" spans="4:34" x14ac:dyDescent="0.25">
      <c r="D152" s="1"/>
      <c r="AD152" s="21" t="s">
        <v>30</v>
      </c>
      <c r="AE152" s="3">
        <v>133.4</v>
      </c>
      <c r="AF152" s="3">
        <v>140.80000000000001</v>
      </c>
      <c r="AG152" s="3">
        <v>135.19999999999999</v>
      </c>
      <c r="AH152" s="3">
        <v>119.8</v>
      </c>
    </row>
    <row r="153" spans="4:34" x14ac:dyDescent="0.25">
      <c r="D153" s="1"/>
      <c r="AD153" s="22" t="s">
        <v>33</v>
      </c>
      <c r="AE153" s="2">
        <v>132.6</v>
      </c>
      <c r="AF153" s="2">
        <v>129.6</v>
      </c>
      <c r="AG153" s="2">
        <v>132.80000000000001</v>
      </c>
      <c r="AH153" s="2">
        <v>115.6</v>
      </c>
    </row>
    <row r="154" spans="4:34" x14ac:dyDescent="0.25">
      <c r="D154" s="1"/>
      <c r="AD154" s="21" t="s">
        <v>35</v>
      </c>
      <c r="AE154" s="3">
        <v>133.1</v>
      </c>
      <c r="AF154" s="3">
        <v>136.4</v>
      </c>
      <c r="AG154" s="3">
        <v>133.80000000000001</v>
      </c>
      <c r="AH154" s="3">
        <v>117.6</v>
      </c>
    </row>
    <row r="155" spans="4:34" x14ac:dyDescent="0.25">
      <c r="D155" s="1"/>
      <c r="AD155" s="22" t="s">
        <v>30</v>
      </c>
      <c r="AE155" s="2">
        <v>133.5</v>
      </c>
      <c r="AF155" s="2">
        <v>141.6</v>
      </c>
      <c r="AG155" s="2">
        <v>135.69999999999999</v>
      </c>
      <c r="AH155" s="2">
        <v>119.2</v>
      </c>
    </row>
    <row r="156" spans="4:34" x14ac:dyDescent="0.25">
      <c r="D156" s="1"/>
      <c r="AD156" s="21" t="s">
        <v>33</v>
      </c>
      <c r="AE156" s="3">
        <v>133.4</v>
      </c>
      <c r="AF156" s="3">
        <v>130</v>
      </c>
      <c r="AG156" s="3">
        <v>133.6</v>
      </c>
      <c r="AH156" s="3">
        <v>114.3</v>
      </c>
    </row>
    <row r="157" spans="4:34" x14ac:dyDescent="0.25">
      <c r="D157" s="1"/>
      <c r="AD157" s="22" t="s">
        <v>35</v>
      </c>
      <c r="AE157" s="2">
        <v>133.5</v>
      </c>
      <c r="AF157" s="2">
        <v>137</v>
      </c>
      <c r="AG157" s="2">
        <v>134.5</v>
      </c>
      <c r="AH157" s="2">
        <v>116.6</v>
      </c>
    </row>
    <row r="158" spans="4:34" x14ac:dyDescent="0.25">
      <c r="D158" s="1"/>
      <c r="AD158" s="21" t="s">
        <v>30</v>
      </c>
      <c r="AE158" s="3">
        <v>133.80000000000001</v>
      </c>
      <c r="AF158" s="3">
        <v>141.80000000000001</v>
      </c>
      <c r="AG158" s="3">
        <v>136.30000000000001</v>
      </c>
      <c r="AH158" s="3">
        <v>119.4</v>
      </c>
    </row>
    <row r="159" spans="4:34" x14ac:dyDescent="0.25">
      <c r="D159" s="1"/>
      <c r="AD159" s="22" t="s">
        <v>33</v>
      </c>
      <c r="AE159" s="2">
        <v>133.6</v>
      </c>
      <c r="AF159" s="2">
        <v>130.19999999999999</v>
      </c>
      <c r="AG159" s="2">
        <v>133.80000000000001</v>
      </c>
      <c r="AH159" s="2">
        <v>114.3</v>
      </c>
    </row>
    <row r="160" spans="4:34" x14ac:dyDescent="0.25">
      <c r="D160" s="1"/>
      <c r="AD160" s="21" t="s">
        <v>35</v>
      </c>
      <c r="AE160" s="3">
        <v>133.69999999999999</v>
      </c>
      <c r="AF160" s="3">
        <v>137.19999999999999</v>
      </c>
      <c r="AG160" s="3">
        <v>134.80000000000001</v>
      </c>
      <c r="AH160" s="3">
        <v>116.7</v>
      </c>
    </row>
    <row r="161" spans="4:34" x14ac:dyDescent="0.25">
      <c r="D161" s="1"/>
      <c r="AD161" s="22" t="s">
        <v>30</v>
      </c>
      <c r="AE161" s="2">
        <v>134.9</v>
      </c>
      <c r="AF161" s="2">
        <v>142.30000000000001</v>
      </c>
      <c r="AG161" s="2">
        <v>136.9</v>
      </c>
      <c r="AH161" s="2">
        <v>119.4</v>
      </c>
    </row>
    <row r="162" spans="4:34" x14ac:dyDescent="0.25">
      <c r="D162" s="1"/>
      <c r="AD162" s="21" t="s">
        <v>33</v>
      </c>
      <c r="AE162" s="3">
        <v>135.69999999999999</v>
      </c>
      <c r="AF162" s="3">
        <v>130.19999999999999</v>
      </c>
      <c r="AG162" s="3">
        <v>134.30000000000001</v>
      </c>
      <c r="AH162" s="3">
        <v>113.9</v>
      </c>
    </row>
    <row r="163" spans="4:34" x14ac:dyDescent="0.25">
      <c r="D163" s="1"/>
      <c r="AD163" s="22" t="s">
        <v>35</v>
      </c>
      <c r="AE163" s="2">
        <v>135.19999999999999</v>
      </c>
      <c r="AF163" s="2">
        <v>137.5</v>
      </c>
      <c r="AG163" s="2">
        <v>135.4</v>
      </c>
      <c r="AH163" s="2">
        <v>116.5</v>
      </c>
    </row>
    <row r="164" spans="4:34" x14ac:dyDescent="0.25">
      <c r="D164" s="1"/>
      <c r="AD164" s="21" t="s">
        <v>30</v>
      </c>
      <c r="AE164" s="3">
        <v>138.5</v>
      </c>
      <c r="AF164" s="3">
        <v>143.5</v>
      </c>
      <c r="AG164" s="3">
        <v>138.6</v>
      </c>
      <c r="AH164" s="3">
        <v>119.1</v>
      </c>
    </row>
    <row r="165" spans="4:34" x14ac:dyDescent="0.25">
      <c r="D165" s="1"/>
      <c r="AD165" s="22" t="s">
        <v>33</v>
      </c>
      <c r="AE165" s="2">
        <v>139.80000000000001</v>
      </c>
      <c r="AF165" s="2">
        <v>130.4</v>
      </c>
      <c r="AG165" s="2">
        <v>135.5</v>
      </c>
      <c r="AH165" s="2">
        <v>113.2</v>
      </c>
    </row>
    <row r="166" spans="4:34" x14ac:dyDescent="0.25">
      <c r="D166" s="1"/>
      <c r="AD166" s="21" t="s">
        <v>35</v>
      </c>
      <c r="AE166" s="3">
        <v>139</v>
      </c>
      <c r="AF166" s="3">
        <v>138.30000000000001</v>
      </c>
      <c r="AG166" s="3">
        <v>136.80000000000001</v>
      </c>
      <c r="AH166" s="3">
        <v>116</v>
      </c>
    </row>
    <row r="167" spans="4:34" x14ac:dyDescent="0.25">
      <c r="D167" s="1"/>
      <c r="AD167" s="22" t="s">
        <v>30</v>
      </c>
      <c r="AE167" s="2">
        <v>140.6</v>
      </c>
      <c r="AF167" s="2">
        <v>144.5</v>
      </c>
      <c r="AG167" s="2">
        <v>140.19999999999999</v>
      </c>
      <c r="AH167" s="2">
        <v>120.3</v>
      </c>
    </row>
    <row r="168" spans="4:34" x14ac:dyDescent="0.25">
      <c r="D168" s="1"/>
      <c r="AD168" s="21" t="s">
        <v>33</v>
      </c>
      <c r="AE168" s="3">
        <v>140.5</v>
      </c>
      <c r="AF168" s="3">
        <v>131.4</v>
      </c>
      <c r="AG168" s="3">
        <v>135.69999999999999</v>
      </c>
      <c r="AH168" s="3">
        <v>114.6</v>
      </c>
    </row>
    <row r="169" spans="4:34" x14ac:dyDescent="0.25">
      <c r="D169" s="1"/>
      <c r="AD169" s="22" t="s">
        <v>35</v>
      </c>
      <c r="AE169" s="2">
        <v>140.6</v>
      </c>
      <c r="AF169" s="2">
        <v>139.30000000000001</v>
      </c>
      <c r="AG169" s="2">
        <v>137.6</v>
      </c>
      <c r="AH169" s="2">
        <v>117.3</v>
      </c>
    </row>
    <row r="170" spans="4:34" x14ac:dyDescent="0.25">
      <c r="D170" s="1"/>
      <c r="AD170" s="21" t="s">
        <v>30</v>
      </c>
      <c r="AE170" s="3">
        <v>139.6</v>
      </c>
      <c r="AF170" s="3">
        <v>145.19999999999999</v>
      </c>
      <c r="AG170" s="3">
        <v>139.6</v>
      </c>
      <c r="AH170" s="3">
        <v>121.2</v>
      </c>
    </row>
    <row r="171" spans="4:34" x14ac:dyDescent="0.25">
      <c r="D171" s="1"/>
      <c r="AD171" s="22" t="s">
        <v>33</v>
      </c>
      <c r="AE171" s="2">
        <v>138</v>
      </c>
      <c r="AF171" s="2">
        <v>132</v>
      </c>
      <c r="AG171" s="2">
        <v>135.9</v>
      </c>
      <c r="AH171" s="2">
        <v>115.7</v>
      </c>
    </row>
    <row r="172" spans="4:34" x14ac:dyDescent="0.25">
      <c r="D172" s="1"/>
      <c r="AD172" s="21" t="s">
        <v>35</v>
      </c>
      <c r="AE172" s="3">
        <v>139</v>
      </c>
      <c r="AF172" s="3">
        <v>140</v>
      </c>
      <c r="AG172" s="3">
        <v>137.4</v>
      </c>
      <c r="AH172" s="3">
        <v>118.3</v>
      </c>
    </row>
    <row r="173" spans="4:34" x14ac:dyDescent="0.25">
      <c r="D173" s="1"/>
      <c r="AD173" s="22" t="s">
        <v>30</v>
      </c>
      <c r="AE173" s="2">
        <v>140.4</v>
      </c>
      <c r="AF173" s="2">
        <v>146.19999999999999</v>
      </c>
      <c r="AG173" s="2">
        <v>140.1</v>
      </c>
      <c r="AH173" s="2">
        <v>121</v>
      </c>
    </row>
    <row r="174" spans="4:34" x14ac:dyDescent="0.25">
      <c r="D174" s="1"/>
      <c r="AD174" s="21" t="s">
        <v>33</v>
      </c>
      <c r="AE174" s="3">
        <v>139.69999999999999</v>
      </c>
      <c r="AF174" s="3">
        <v>132.6</v>
      </c>
      <c r="AG174" s="3">
        <v>136.30000000000001</v>
      </c>
      <c r="AH174" s="3">
        <v>115</v>
      </c>
    </row>
    <row r="175" spans="4:34" x14ac:dyDescent="0.25">
      <c r="D175" s="1"/>
      <c r="AD175" s="22" t="s">
        <v>35</v>
      </c>
      <c r="AE175" s="2">
        <v>140.1</v>
      </c>
      <c r="AF175" s="2">
        <v>140.80000000000001</v>
      </c>
      <c r="AG175" s="2">
        <v>137.9</v>
      </c>
      <c r="AH175" s="2">
        <v>117.8</v>
      </c>
    </row>
    <row r="176" spans="4:34" x14ac:dyDescent="0.25">
      <c r="D176" s="1"/>
      <c r="AD176" s="21" t="s">
        <v>30</v>
      </c>
      <c r="AE176" s="3">
        <v>142.4</v>
      </c>
      <c r="AF176" s="3">
        <v>147.30000000000001</v>
      </c>
      <c r="AG176" s="3">
        <v>141.5</v>
      </c>
      <c r="AH176" s="3">
        <v>121.6</v>
      </c>
    </row>
    <row r="177" spans="4:34" x14ac:dyDescent="0.25">
      <c r="D177" s="1"/>
      <c r="AD177" s="22" t="s">
        <v>33</v>
      </c>
      <c r="AE177" s="2">
        <v>141.5</v>
      </c>
      <c r="AF177" s="2">
        <v>133.5</v>
      </c>
      <c r="AG177" s="2">
        <v>136.6</v>
      </c>
      <c r="AH177" s="2">
        <v>115.3</v>
      </c>
    </row>
    <row r="178" spans="4:34" x14ac:dyDescent="0.25">
      <c r="D178" s="1"/>
      <c r="AD178" s="21" t="s">
        <v>35</v>
      </c>
      <c r="AE178" s="3">
        <v>142.1</v>
      </c>
      <c r="AF178" s="3">
        <v>141.80000000000001</v>
      </c>
      <c r="AG178" s="3">
        <v>138.6</v>
      </c>
      <c r="AH178" s="3">
        <v>118.3</v>
      </c>
    </row>
    <row r="179" spans="4:34" x14ac:dyDescent="0.25">
      <c r="D179" s="1"/>
      <c r="AD179" s="22" t="s">
        <v>30</v>
      </c>
      <c r="AE179" s="2">
        <v>141.5</v>
      </c>
      <c r="AF179" s="2">
        <v>147.19999999999999</v>
      </c>
      <c r="AG179" s="2">
        <v>141.1</v>
      </c>
      <c r="AH179" s="2">
        <v>122</v>
      </c>
    </row>
    <row r="180" spans="4:34" x14ac:dyDescent="0.25">
      <c r="D180" s="1"/>
      <c r="AD180" s="21" t="s">
        <v>33</v>
      </c>
      <c r="AE180" s="3">
        <v>138.80000000000001</v>
      </c>
      <c r="AF180" s="3">
        <v>134</v>
      </c>
      <c r="AG180" s="3">
        <v>136.69999999999999</v>
      </c>
      <c r="AH180" s="3">
        <v>115.3</v>
      </c>
    </row>
    <row r="181" spans="4:34" x14ac:dyDescent="0.25">
      <c r="D181" s="1"/>
      <c r="AD181" s="22" t="s">
        <v>35</v>
      </c>
      <c r="AE181" s="2">
        <v>140.5</v>
      </c>
      <c r="AF181" s="2">
        <v>142</v>
      </c>
      <c r="AG181" s="2">
        <v>138.5</v>
      </c>
      <c r="AH181" s="2">
        <v>118.5</v>
      </c>
    </row>
    <row r="182" spans="4:34" x14ac:dyDescent="0.25">
      <c r="D182" s="1"/>
      <c r="AD182" s="21" t="s">
        <v>30</v>
      </c>
      <c r="AE182" s="3">
        <v>140.4</v>
      </c>
      <c r="AF182" s="3">
        <v>147.5</v>
      </c>
      <c r="AG182" s="3">
        <v>141.6</v>
      </c>
      <c r="AH182" s="3">
        <v>122.7</v>
      </c>
    </row>
    <row r="183" spans="4:34" x14ac:dyDescent="0.25">
      <c r="D183" s="1"/>
      <c r="AD183" s="22" t="s">
        <v>33</v>
      </c>
      <c r="AE183" s="2">
        <v>137.19999999999999</v>
      </c>
      <c r="AF183" s="2">
        <v>134.4</v>
      </c>
      <c r="AG183" s="2">
        <v>137.1</v>
      </c>
      <c r="AH183" s="2">
        <v>116.3</v>
      </c>
    </row>
    <row r="184" spans="4:34" x14ac:dyDescent="0.25">
      <c r="D184" s="1"/>
      <c r="AD184" s="21" t="s">
        <v>35</v>
      </c>
      <c r="AE184" s="3">
        <v>139.19999999999999</v>
      </c>
      <c r="AF184" s="3">
        <v>142.30000000000001</v>
      </c>
      <c r="AG184" s="3">
        <v>139</v>
      </c>
      <c r="AH184" s="3">
        <v>119.3</v>
      </c>
    </row>
    <row r="185" spans="4:34" x14ac:dyDescent="0.25">
      <c r="D185" s="1"/>
      <c r="AD185" s="22" t="s">
        <v>30</v>
      </c>
      <c r="AE185" s="2">
        <v>138.69999999999999</v>
      </c>
      <c r="AF185" s="2">
        <v>147.80000000000001</v>
      </c>
      <c r="AG185" s="2">
        <v>141.5</v>
      </c>
      <c r="AH185" s="2">
        <v>123.3</v>
      </c>
    </row>
    <row r="186" spans="4:34" x14ac:dyDescent="0.25">
      <c r="D186" s="1"/>
      <c r="AD186" s="21" t="s">
        <v>33</v>
      </c>
      <c r="AE186" s="3">
        <v>135.6</v>
      </c>
      <c r="AF186" s="3">
        <v>134.69999999999999</v>
      </c>
      <c r="AG186" s="3">
        <v>137.19999999999999</v>
      </c>
      <c r="AH186" s="3">
        <v>117.4</v>
      </c>
    </row>
    <row r="187" spans="4:34" x14ac:dyDescent="0.25">
      <c r="D187" s="1"/>
      <c r="AD187" s="22" t="s">
        <v>35</v>
      </c>
      <c r="AE187" s="2">
        <v>137.6</v>
      </c>
      <c r="AF187" s="2">
        <v>142.6</v>
      </c>
      <c r="AG187" s="2">
        <v>139</v>
      </c>
      <c r="AH187" s="2">
        <v>120.2</v>
      </c>
    </row>
    <row r="188" spans="4:34" x14ac:dyDescent="0.25">
      <c r="D188" s="1"/>
      <c r="AD188" s="21" t="s">
        <v>30</v>
      </c>
      <c r="AE188" s="3">
        <v>138.6</v>
      </c>
      <c r="AF188" s="3">
        <v>148.30000000000001</v>
      </c>
      <c r="AG188" s="3">
        <v>142.69999999999999</v>
      </c>
      <c r="AH188" s="3">
        <v>124.6</v>
      </c>
    </row>
    <row r="189" spans="4:34" x14ac:dyDescent="0.25">
      <c r="D189" s="1"/>
      <c r="AD189" s="22" t="s">
        <v>33</v>
      </c>
      <c r="AE189" s="2">
        <v>134.80000000000001</v>
      </c>
      <c r="AF189" s="2">
        <v>135.19999999999999</v>
      </c>
      <c r="AG189" s="2">
        <v>137.80000000000001</v>
      </c>
      <c r="AH189" s="2">
        <v>117.8</v>
      </c>
    </row>
    <row r="190" spans="4:34" x14ac:dyDescent="0.25">
      <c r="D190" s="1"/>
      <c r="AD190" s="21" t="s">
        <v>35</v>
      </c>
      <c r="AE190" s="3">
        <v>137.19999999999999</v>
      </c>
      <c r="AF190" s="3">
        <v>143.1</v>
      </c>
      <c r="AG190" s="3">
        <v>139.80000000000001</v>
      </c>
      <c r="AH190" s="3">
        <v>121</v>
      </c>
    </row>
    <row r="191" spans="4:34" x14ac:dyDescent="0.25">
      <c r="D191" s="1"/>
      <c r="AD191" s="22" t="s">
        <v>30</v>
      </c>
      <c r="AE191" s="2">
        <v>138.6</v>
      </c>
      <c r="AF191" s="2">
        <v>149.1</v>
      </c>
      <c r="AG191" s="2">
        <v>143.69999999999999</v>
      </c>
      <c r="AH191" s="2">
        <v>125.3</v>
      </c>
    </row>
    <row r="192" spans="4:34" x14ac:dyDescent="0.25">
      <c r="D192" s="1"/>
      <c r="AD192" s="21" t="s">
        <v>33</v>
      </c>
      <c r="AE192" s="3">
        <v>135.69999999999999</v>
      </c>
      <c r="AF192" s="3">
        <v>136.19999999999999</v>
      </c>
      <c r="AG192" s="3">
        <v>139.69999999999999</v>
      </c>
      <c r="AH192" s="3">
        <v>118.9</v>
      </c>
    </row>
    <row r="193" spans="4:34" x14ac:dyDescent="0.25">
      <c r="D193" s="1"/>
      <c r="AD193" s="22" t="s">
        <v>35</v>
      </c>
      <c r="AE193" s="2">
        <v>137.5</v>
      </c>
      <c r="AF193" s="2">
        <v>144</v>
      </c>
      <c r="AG193" s="2">
        <v>141.4</v>
      </c>
      <c r="AH193" s="2">
        <v>121.9</v>
      </c>
    </row>
    <row r="194" spans="4:34" x14ac:dyDescent="0.25">
      <c r="D194" s="1"/>
      <c r="AD194" s="21" t="s">
        <v>30</v>
      </c>
      <c r="AE194" s="3">
        <v>139.1</v>
      </c>
      <c r="AF194" s="3">
        <v>149.80000000000001</v>
      </c>
      <c r="AG194" s="3">
        <v>144.4</v>
      </c>
      <c r="AH194" s="3">
        <v>126.4</v>
      </c>
    </row>
    <row r="195" spans="4:34" x14ac:dyDescent="0.25">
      <c r="D195" s="1"/>
      <c r="AD195" s="22" t="s">
        <v>33</v>
      </c>
      <c r="AE195" s="2">
        <v>136.4</v>
      </c>
      <c r="AF195" s="2">
        <v>137</v>
      </c>
      <c r="AG195" s="2">
        <v>140.4</v>
      </c>
      <c r="AH195" s="2">
        <v>119.8</v>
      </c>
    </row>
    <row r="196" spans="4:34" x14ac:dyDescent="0.25">
      <c r="D196" s="1"/>
      <c r="AD196" s="21" t="s">
        <v>35</v>
      </c>
      <c r="AE196" s="3">
        <v>138.1</v>
      </c>
      <c r="AF196" s="3">
        <v>144.69999999999999</v>
      </c>
      <c r="AG196" s="3">
        <v>142.1</v>
      </c>
      <c r="AH196" s="3">
        <v>122.9</v>
      </c>
    </row>
    <row r="197" spans="4:34" x14ac:dyDescent="0.25">
      <c r="D197" s="1"/>
      <c r="AD197" s="22" t="s">
        <v>30</v>
      </c>
      <c r="AE197" s="2">
        <v>140</v>
      </c>
      <c r="AF197" s="2">
        <v>150.30000000000001</v>
      </c>
      <c r="AG197" s="2">
        <v>145.1</v>
      </c>
      <c r="AH197" s="2">
        <v>127.4</v>
      </c>
    </row>
    <row r="198" spans="4:34" x14ac:dyDescent="0.25">
      <c r="D198" s="1"/>
      <c r="AD198" s="21" t="s">
        <v>33</v>
      </c>
      <c r="AE198" s="3">
        <v>138.4</v>
      </c>
      <c r="AF198" s="3">
        <v>137.4</v>
      </c>
      <c r="AG198" s="3">
        <v>141.19999999999999</v>
      </c>
      <c r="AH198" s="3">
        <v>120.4</v>
      </c>
    </row>
    <row r="199" spans="4:34" x14ac:dyDescent="0.25">
      <c r="D199" s="1"/>
      <c r="AD199" s="22" t="s">
        <v>35</v>
      </c>
      <c r="AE199" s="2">
        <v>139.4</v>
      </c>
      <c r="AF199" s="2">
        <v>145.19999999999999</v>
      </c>
      <c r="AG199" s="2">
        <v>142.80000000000001</v>
      </c>
      <c r="AH199" s="2">
        <v>123.7</v>
      </c>
    </row>
    <row r="200" spans="4:34" x14ac:dyDescent="0.25">
      <c r="D200" s="1"/>
      <c r="AD200" s="21" t="s">
        <v>30</v>
      </c>
      <c r="AE200" s="3">
        <v>142</v>
      </c>
      <c r="AF200" s="3">
        <v>150.6</v>
      </c>
      <c r="AG200" s="3">
        <v>145.80000000000001</v>
      </c>
      <c r="AH200" s="3">
        <v>127.5</v>
      </c>
    </row>
    <row r="201" spans="4:34" x14ac:dyDescent="0.25">
      <c r="D201" s="1"/>
      <c r="AD201" s="22" t="s">
        <v>33</v>
      </c>
      <c r="AE201" s="2">
        <v>140.30000000000001</v>
      </c>
      <c r="AF201" s="2">
        <v>137.9</v>
      </c>
      <c r="AG201" s="2">
        <v>144</v>
      </c>
      <c r="AH201" s="2">
        <v>120.1</v>
      </c>
    </row>
    <row r="202" spans="4:34" x14ac:dyDescent="0.25">
      <c r="D202" s="1"/>
      <c r="AD202" s="21" t="s">
        <v>35</v>
      </c>
      <c r="AE202" s="3">
        <v>141.4</v>
      </c>
      <c r="AF202" s="3">
        <v>145.6</v>
      </c>
      <c r="AG202" s="3">
        <v>144.69999999999999</v>
      </c>
      <c r="AH202" s="3">
        <v>123.6</v>
      </c>
    </row>
    <row r="203" spans="4:34" x14ac:dyDescent="0.25">
      <c r="D203" s="1"/>
      <c r="AD203" s="22" t="s">
        <v>30</v>
      </c>
      <c r="AE203" s="2">
        <v>142.69999999999999</v>
      </c>
      <c r="AF203" s="2">
        <v>151.30000000000001</v>
      </c>
      <c r="AG203" s="2">
        <v>146.9</v>
      </c>
      <c r="AH203" s="2">
        <v>128.30000000000001</v>
      </c>
    </row>
    <row r="204" spans="4:34" x14ac:dyDescent="0.25">
      <c r="D204" s="1"/>
      <c r="AD204" s="21" t="s">
        <v>33</v>
      </c>
      <c r="AE204" s="3">
        <v>140.1</v>
      </c>
      <c r="AF204" s="3">
        <v>138.30000000000001</v>
      </c>
      <c r="AG204" s="3">
        <v>145.30000000000001</v>
      </c>
      <c r="AH204" s="3">
        <v>120.7</v>
      </c>
    </row>
    <row r="205" spans="4:34" x14ac:dyDescent="0.25">
      <c r="D205" s="1"/>
      <c r="AD205" s="22" t="s">
        <v>35</v>
      </c>
      <c r="AE205" s="2">
        <v>141.69999999999999</v>
      </c>
      <c r="AF205" s="2">
        <v>146.1</v>
      </c>
      <c r="AG205" s="2">
        <v>146</v>
      </c>
      <c r="AH205" s="2">
        <v>124.3</v>
      </c>
    </row>
    <row r="206" spans="4:34" x14ac:dyDescent="0.25">
      <c r="D206" s="1"/>
      <c r="AD206" s="21" t="s">
        <v>30</v>
      </c>
      <c r="AE206" s="3">
        <v>141.30000000000001</v>
      </c>
      <c r="AF206" s="3">
        <v>151.30000000000001</v>
      </c>
      <c r="AG206" s="3">
        <v>147.6</v>
      </c>
      <c r="AH206" s="3">
        <v>129.9</v>
      </c>
    </row>
    <row r="207" spans="4:34" x14ac:dyDescent="0.25">
      <c r="D207" s="1"/>
      <c r="AD207" s="22" t="s">
        <v>33</v>
      </c>
      <c r="AE207" s="2">
        <v>138.9</v>
      </c>
      <c r="AF207" s="2">
        <v>139.1</v>
      </c>
      <c r="AG207" s="2">
        <v>145.19999999999999</v>
      </c>
      <c r="AH207" s="2">
        <v>122.5</v>
      </c>
    </row>
    <row r="208" spans="4:34" x14ac:dyDescent="0.25">
      <c r="D208" s="1"/>
      <c r="AD208" s="21" t="s">
        <v>35</v>
      </c>
      <c r="AE208" s="3">
        <v>140.4</v>
      </c>
      <c r="AF208" s="3">
        <v>146.5</v>
      </c>
      <c r="AG208" s="3">
        <v>146.19999999999999</v>
      </c>
      <c r="AH208" s="3">
        <v>126</v>
      </c>
    </row>
    <row r="209" spans="4:34" x14ac:dyDescent="0.25">
      <c r="D209" s="1"/>
      <c r="AD209" s="22" t="s">
        <v>30</v>
      </c>
      <c r="AE209" s="2">
        <v>140.19999999999999</v>
      </c>
      <c r="AF209" s="2">
        <v>149.80000000000001</v>
      </c>
      <c r="AG209" s="2">
        <v>148</v>
      </c>
      <c r="AH209" s="2">
        <v>130.80000000000001</v>
      </c>
    </row>
    <row r="210" spans="4:34" x14ac:dyDescent="0.25">
      <c r="D210" s="1"/>
      <c r="AD210" s="21" t="s">
        <v>33</v>
      </c>
      <c r="AE210" s="3">
        <v>139.4</v>
      </c>
      <c r="AF210" s="3">
        <v>139.69999999999999</v>
      </c>
      <c r="AG210" s="3">
        <v>145.5</v>
      </c>
      <c r="AH210" s="3">
        <v>123.3</v>
      </c>
    </row>
    <row r="211" spans="4:34" x14ac:dyDescent="0.25">
      <c r="D211" s="1"/>
      <c r="AD211" s="22" t="s">
        <v>35</v>
      </c>
      <c r="AE211" s="2">
        <v>139.69999999999999</v>
      </c>
      <c r="AF211" s="2">
        <v>146.80000000000001</v>
      </c>
      <c r="AG211" s="2">
        <v>147.80000000000001</v>
      </c>
      <c r="AH211" s="2">
        <v>125.5</v>
      </c>
    </row>
    <row r="212" spans="4:34" x14ac:dyDescent="0.25">
      <c r="D212" s="1"/>
      <c r="AD212" s="21" t="s">
        <v>30</v>
      </c>
      <c r="AE212" s="3">
        <v>140</v>
      </c>
      <c r="AF212" s="3">
        <v>150.80000000000001</v>
      </c>
      <c r="AG212" s="3">
        <v>150.19999999999999</v>
      </c>
      <c r="AH212" s="3">
        <v>130.30000000000001</v>
      </c>
    </row>
    <row r="213" spans="4:34" x14ac:dyDescent="0.25">
      <c r="D213" s="1"/>
      <c r="AD213" s="22" t="s">
        <v>33</v>
      </c>
      <c r="AE213" s="2">
        <v>139.1</v>
      </c>
      <c r="AF213" s="2">
        <v>140.5</v>
      </c>
      <c r="AG213" s="2">
        <v>146.1</v>
      </c>
      <c r="AH213" s="2">
        <v>121.2</v>
      </c>
    </row>
    <row r="214" spans="4:34" x14ac:dyDescent="0.25">
      <c r="D214" s="1"/>
      <c r="AD214" s="21" t="s">
        <v>35</v>
      </c>
      <c r="AE214" s="3">
        <v>139.69999999999999</v>
      </c>
      <c r="AF214" s="3">
        <v>146.69999999999999</v>
      </c>
      <c r="AG214" s="3">
        <v>147.80000000000001</v>
      </c>
      <c r="AH214" s="3">
        <v>125.5</v>
      </c>
    </row>
    <row r="215" spans="4:34" x14ac:dyDescent="0.25">
      <c r="D215" s="1"/>
      <c r="AD215" s="22" t="s">
        <v>30</v>
      </c>
      <c r="AE215" s="2">
        <v>138.5</v>
      </c>
      <c r="AF215" s="2">
        <v>150.80000000000001</v>
      </c>
      <c r="AG215" s="2">
        <v>155.1</v>
      </c>
      <c r="AH215" s="2">
        <v>128.9</v>
      </c>
    </row>
    <row r="216" spans="4:34" x14ac:dyDescent="0.25">
      <c r="D216" s="1"/>
      <c r="AD216" s="21" t="s">
        <v>33</v>
      </c>
      <c r="AE216" s="3">
        <v>137.6</v>
      </c>
      <c r="AF216" s="3">
        <v>140.80000000000001</v>
      </c>
      <c r="AG216" s="3">
        <v>146.5</v>
      </c>
      <c r="AH216" s="3">
        <v>118.8</v>
      </c>
    </row>
    <row r="217" spans="4:34" x14ac:dyDescent="0.25">
      <c r="D217" s="1"/>
      <c r="AD217" s="22" t="s">
        <v>35</v>
      </c>
      <c r="AE217" s="2">
        <v>138.19999999999999</v>
      </c>
      <c r="AF217" s="2">
        <v>146.80000000000001</v>
      </c>
      <c r="AG217" s="2">
        <v>150.1</v>
      </c>
      <c r="AH217" s="2">
        <v>123.6</v>
      </c>
    </row>
    <row r="218" spans="4:34" x14ac:dyDescent="0.25">
      <c r="D218" s="1"/>
      <c r="AD218" s="21" t="s">
        <v>30</v>
      </c>
      <c r="AE218" s="3">
        <v>137.4</v>
      </c>
      <c r="AF218" s="3">
        <v>149.9</v>
      </c>
      <c r="AG218" s="3">
        <v>155.19999999999999</v>
      </c>
      <c r="AH218" s="3">
        <v>128.6</v>
      </c>
    </row>
    <row r="219" spans="4:34" x14ac:dyDescent="0.25">
      <c r="D219" s="1"/>
      <c r="AD219" s="22" t="s">
        <v>33</v>
      </c>
      <c r="AE219" s="2">
        <v>137.30000000000001</v>
      </c>
      <c r="AF219" s="2">
        <v>141.1</v>
      </c>
      <c r="AG219" s="2">
        <v>146.6</v>
      </c>
      <c r="AH219" s="2">
        <v>118.6</v>
      </c>
    </row>
    <row r="220" spans="4:34" x14ac:dyDescent="0.25">
      <c r="D220" s="1"/>
      <c r="AD220" s="21" t="s">
        <v>35</v>
      </c>
      <c r="AE220" s="3">
        <v>137.4</v>
      </c>
      <c r="AF220" s="3">
        <v>146.4</v>
      </c>
      <c r="AG220" s="3">
        <v>150.19999999999999</v>
      </c>
      <c r="AH220" s="3">
        <v>123.3</v>
      </c>
    </row>
    <row r="221" spans="4:34" x14ac:dyDescent="0.25">
      <c r="D221" s="1"/>
      <c r="AD221" s="22" t="s">
        <v>30</v>
      </c>
      <c r="AE221" s="2">
        <v>137.19999999999999</v>
      </c>
      <c r="AF221" s="2">
        <v>149.9</v>
      </c>
      <c r="AG221" s="2">
        <v>155.5</v>
      </c>
      <c r="AH221" s="2">
        <v>129.19999999999999</v>
      </c>
    </row>
    <row r="222" spans="4:34" x14ac:dyDescent="0.25">
      <c r="D222" s="1"/>
      <c r="AD222" s="21" t="s">
        <v>33</v>
      </c>
      <c r="AE222" s="3">
        <v>138</v>
      </c>
      <c r="AF222" s="3">
        <v>141.4</v>
      </c>
      <c r="AG222" s="3">
        <v>146.6</v>
      </c>
      <c r="AH222" s="3">
        <v>119.2</v>
      </c>
    </row>
    <row r="223" spans="4:34" x14ac:dyDescent="0.25">
      <c r="D223" s="1"/>
      <c r="AD223" s="22" t="s">
        <v>35</v>
      </c>
      <c r="AE223" s="2">
        <v>137.5</v>
      </c>
      <c r="AF223" s="2">
        <v>146.5</v>
      </c>
      <c r="AG223" s="2">
        <v>150.30000000000001</v>
      </c>
      <c r="AH223" s="2">
        <v>123.9</v>
      </c>
    </row>
    <row r="224" spans="4:34" x14ac:dyDescent="0.25">
      <c r="D224" s="1"/>
      <c r="AD224" s="21" t="s">
        <v>30</v>
      </c>
      <c r="AE224" s="3">
        <v>137.30000000000001</v>
      </c>
      <c r="AF224" s="3">
        <v>150.1</v>
      </c>
      <c r="AG224" s="3">
        <v>155.5</v>
      </c>
      <c r="AH224" s="3">
        <v>129.9</v>
      </c>
    </row>
    <row r="225" spans="4:34" x14ac:dyDescent="0.25">
      <c r="D225" s="1"/>
      <c r="AD225" s="22" t="s">
        <v>33</v>
      </c>
      <c r="AE225" s="2">
        <v>139.6</v>
      </c>
      <c r="AF225" s="2">
        <v>141.6</v>
      </c>
      <c r="AG225" s="2">
        <v>146.69999999999999</v>
      </c>
      <c r="AH225" s="2">
        <v>119.9</v>
      </c>
    </row>
    <row r="226" spans="4:34" x14ac:dyDescent="0.25">
      <c r="D226" s="1"/>
      <c r="AD226" s="21" t="s">
        <v>35</v>
      </c>
      <c r="AE226" s="3">
        <v>138.1</v>
      </c>
      <c r="AF226" s="3">
        <v>146.69999999999999</v>
      </c>
      <c r="AG226" s="3">
        <v>150.30000000000001</v>
      </c>
      <c r="AH226" s="3">
        <v>124.6</v>
      </c>
    </row>
    <row r="227" spans="4:34" x14ac:dyDescent="0.25">
      <c r="D227" s="1"/>
      <c r="AD227" s="22" t="s">
        <v>30</v>
      </c>
      <c r="AE227" s="2">
        <v>139.19999999999999</v>
      </c>
      <c r="AF227" s="2">
        <v>150.69999999999999</v>
      </c>
      <c r="AG227" s="2">
        <v>156.69999999999999</v>
      </c>
      <c r="AH227" s="2">
        <v>130.19999999999999</v>
      </c>
    </row>
    <row r="228" spans="4:34" x14ac:dyDescent="0.25">
      <c r="D228" s="1"/>
      <c r="AD228" s="21" t="s">
        <v>33</v>
      </c>
      <c r="AE228" s="3">
        <v>143.80000000000001</v>
      </c>
      <c r="AF228" s="3">
        <v>142.19999999999999</v>
      </c>
      <c r="AG228" s="3">
        <v>148</v>
      </c>
      <c r="AH228" s="3">
        <v>120.1</v>
      </c>
    </row>
    <row r="229" spans="4:34" x14ac:dyDescent="0.25">
      <c r="D229" s="1"/>
      <c r="AD229" s="22" t="s">
        <v>35</v>
      </c>
      <c r="AE229" s="2">
        <v>140.9</v>
      </c>
      <c r="AF229" s="2">
        <v>147.30000000000001</v>
      </c>
      <c r="AG229" s="2">
        <v>151.6</v>
      </c>
      <c r="AH229" s="2">
        <v>124.9</v>
      </c>
    </row>
    <row r="230" spans="4:34" x14ac:dyDescent="0.25">
      <c r="D230" s="1"/>
      <c r="AD230" s="21" t="s">
        <v>30</v>
      </c>
      <c r="AE230" s="3">
        <v>141</v>
      </c>
      <c r="AF230" s="3">
        <v>150.69999999999999</v>
      </c>
      <c r="AG230" s="3">
        <v>157.69999999999999</v>
      </c>
      <c r="AH230" s="3">
        <v>130.19999999999999</v>
      </c>
    </row>
    <row r="231" spans="4:34" x14ac:dyDescent="0.25">
      <c r="D231" s="1"/>
      <c r="AD231" s="22" t="s">
        <v>33</v>
      </c>
      <c r="AE231" s="2">
        <v>145.6</v>
      </c>
      <c r="AF231" s="2">
        <v>142.4</v>
      </c>
      <c r="AG231" s="2">
        <v>148.9</v>
      </c>
      <c r="AH231" s="2">
        <v>119.6</v>
      </c>
    </row>
    <row r="232" spans="4:34" x14ac:dyDescent="0.25">
      <c r="D232" s="1"/>
      <c r="AD232" s="21" t="s">
        <v>35</v>
      </c>
      <c r="AE232" s="3">
        <v>142.69999999999999</v>
      </c>
      <c r="AF232" s="3">
        <v>147.4</v>
      </c>
      <c r="AG232" s="3">
        <v>152.5</v>
      </c>
      <c r="AH232" s="3">
        <v>124.6</v>
      </c>
    </row>
    <row r="233" spans="4:34" x14ac:dyDescent="0.25">
      <c r="D233" s="1"/>
      <c r="AD233" s="22" t="s">
        <v>30</v>
      </c>
      <c r="AE233" s="2">
        <v>143</v>
      </c>
      <c r="AF233" s="2">
        <v>150.9</v>
      </c>
      <c r="AG233" s="2">
        <v>159.1</v>
      </c>
      <c r="AH233" s="2">
        <v>131.19999999999999</v>
      </c>
    </row>
    <row r="234" spans="4:34" x14ac:dyDescent="0.25">
      <c r="D234" s="1"/>
      <c r="AD234" s="21" t="s">
        <v>33</v>
      </c>
      <c r="AE234" s="3">
        <v>147.69999999999999</v>
      </c>
      <c r="AF234" s="3">
        <v>142.69999999999999</v>
      </c>
      <c r="AG234" s="3">
        <v>150.4</v>
      </c>
      <c r="AH234" s="3">
        <v>120.6</v>
      </c>
    </row>
    <row r="235" spans="4:34" x14ac:dyDescent="0.25">
      <c r="D235" s="1"/>
      <c r="AD235" s="22" t="s">
        <v>35</v>
      </c>
      <c r="AE235" s="2">
        <v>144.69999999999999</v>
      </c>
      <c r="AF235" s="2">
        <v>147.6</v>
      </c>
      <c r="AG235" s="2">
        <v>154</v>
      </c>
      <c r="AH235" s="2">
        <v>125.6</v>
      </c>
    </row>
    <row r="236" spans="4:34" x14ac:dyDescent="0.25">
      <c r="D236" s="1"/>
      <c r="AD236" s="21" t="s">
        <v>30</v>
      </c>
      <c r="AE236" s="3">
        <v>144</v>
      </c>
      <c r="AF236" s="3">
        <v>151.1</v>
      </c>
      <c r="AG236" s="3">
        <v>159.69999999999999</v>
      </c>
      <c r="AH236" s="3">
        <v>131.4</v>
      </c>
    </row>
    <row r="237" spans="4:34" x14ac:dyDescent="0.25">
      <c r="D237" s="1"/>
      <c r="AD237" s="22" t="s">
        <v>33</v>
      </c>
      <c r="AE237" s="2">
        <v>149.1</v>
      </c>
      <c r="AF237" s="2">
        <v>143</v>
      </c>
      <c r="AG237" s="2">
        <v>151.5</v>
      </c>
      <c r="AH237" s="2">
        <v>120.8</v>
      </c>
    </row>
    <row r="238" spans="4:34" x14ac:dyDescent="0.25">
      <c r="D238" s="1"/>
      <c r="AD238" s="21" t="s">
        <v>35</v>
      </c>
      <c r="AE238" s="3">
        <v>145.9</v>
      </c>
      <c r="AF238" s="3">
        <v>147.9</v>
      </c>
      <c r="AG238" s="3">
        <v>154.9</v>
      </c>
      <c r="AH238" s="3">
        <v>125.8</v>
      </c>
    </row>
    <row r="239" spans="4:34" x14ac:dyDescent="0.25">
      <c r="D239" s="1"/>
      <c r="AD239" s="22" t="s">
        <v>30</v>
      </c>
      <c r="AE239" s="2">
        <v>145.5</v>
      </c>
      <c r="AF239" s="2">
        <v>151</v>
      </c>
      <c r="AG239" s="2">
        <v>160.19999999999999</v>
      </c>
      <c r="AH239" s="2">
        <v>131.6</v>
      </c>
    </row>
    <row r="240" spans="4:34" x14ac:dyDescent="0.25">
      <c r="D240" s="1"/>
      <c r="AD240" s="21" t="s">
        <v>33</v>
      </c>
      <c r="AE240" s="3">
        <v>149.5</v>
      </c>
      <c r="AF240" s="3">
        <v>143.30000000000001</v>
      </c>
      <c r="AG240" s="3">
        <v>151.6</v>
      </c>
      <c r="AH240" s="3">
        <v>121.2</v>
      </c>
    </row>
    <row r="241" spans="4:34" x14ac:dyDescent="0.25">
      <c r="D241" s="1"/>
      <c r="AD241" s="22" t="s">
        <v>35</v>
      </c>
      <c r="AE241" s="2">
        <v>147</v>
      </c>
      <c r="AF241" s="2">
        <v>147.9</v>
      </c>
      <c r="AG241" s="2">
        <v>155.19999999999999</v>
      </c>
      <c r="AH241" s="2">
        <v>126.1</v>
      </c>
    </row>
    <row r="242" spans="4:34" x14ac:dyDescent="0.25">
      <c r="D242" s="1"/>
      <c r="AD242" s="21" t="s">
        <v>30</v>
      </c>
      <c r="AE242" s="3">
        <v>148.30000000000001</v>
      </c>
      <c r="AF242" s="3">
        <v>151</v>
      </c>
      <c r="AG242" s="3">
        <v>160.69999999999999</v>
      </c>
      <c r="AH242" s="3">
        <v>131.69999999999999</v>
      </c>
    </row>
    <row r="243" spans="4:34" x14ac:dyDescent="0.25">
      <c r="D243" s="1"/>
      <c r="AD243" s="22" t="s">
        <v>33</v>
      </c>
      <c r="AE243" s="2">
        <v>151.9</v>
      </c>
      <c r="AF243" s="2">
        <v>143.9</v>
      </c>
      <c r="AG243" s="2">
        <v>151.69999999999999</v>
      </c>
      <c r="AH243" s="2">
        <v>121.5</v>
      </c>
    </row>
    <row r="244" spans="4:34" x14ac:dyDescent="0.25">
      <c r="D244" s="1"/>
      <c r="AD244" s="21" t="s">
        <v>35</v>
      </c>
      <c r="AE244" s="3">
        <v>149.6</v>
      </c>
      <c r="AF244" s="3">
        <v>148.19999999999999</v>
      </c>
      <c r="AG244" s="3">
        <v>155.4</v>
      </c>
      <c r="AH244" s="3">
        <v>126.3</v>
      </c>
    </row>
    <row r="245" spans="4:34" x14ac:dyDescent="0.25">
      <c r="D245" s="1"/>
      <c r="AD245" s="22" t="s">
        <v>30</v>
      </c>
      <c r="AE245" s="2">
        <v>150.9</v>
      </c>
      <c r="AF245" s="2">
        <v>151.5</v>
      </c>
      <c r="AG245" s="2">
        <v>160.80000000000001</v>
      </c>
      <c r="AH245" s="2">
        <v>132.1</v>
      </c>
    </row>
    <row r="246" spans="4:34" x14ac:dyDescent="0.25">
      <c r="D246" s="1"/>
      <c r="AD246" s="21" t="s">
        <v>33</v>
      </c>
      <c r="AE246" s="3">
        <v>153.6</v>
      </c>
      <c r="AF246" s="3">
        <v>144.19999999999999</v>
      </c>
      <c r="AG246" s="3">
        <v>151.80000000000001</v>
      </c>
      <c r="AH246" s="3">
        <v>121.7</v>
      </c>
    </row>
    <row r="247" spans="4:34" x14ac:dyDescent="0.25">
      <c r="D247" s="1"/>
      <c r="AD247" s="22" t="s">
        <v>35</v>
      </c>
      <c r="AE247" s="2">
        <v>151.9</v>
      </c>
      <c r="AF247" s="2">
        <v>148.6</v>
      </c>
      <c r="AG247" s="2">
        <v>155.5</v>
      </c>
      <c r="AH247" s="2">
        <v>126.6</v>
      </c>
    </row>
    <row r="248" spans="4:34" x14ac:dyDescent="0.25">
      <c r="D248" s="1"/>
      <c r="AD248" s="21" t="s">
        <v>30</v>
      </c>
      <c r="AE248" s="3">
        <v>154.30000000000001</v>
      </c>
      <c r="AF248" s="3">
        <v>151.9</v>
      </c>
      <c r="AG248" s="3">
        <v>161.1</v>
      </c>
      <c r="AH248" s="3">
        <v>135</v>
      </c>
    </row>
    <row r="249" spans="4:34" x14ac:dyDescent="0.25">
      <c r="D249" s="1"/>
      <c r="AD249" s="22" t="s">
        <v>33</v>
      </c>
      <c r="AE249" s="2">
        <v>156.30000000000001</v>
      </c>
      <c r="AF249" s="2">
        <v>144.6</v>
      </c>
      <c r="AG249" s="2">
        <v>151.9</v>
      </c>
      <c r="AH249" s="2">
        <v>125.2</v>
      </c>
    </row>
    <row r="250" spans="4:34" x14ac:dyDescent="0.25">
      <c r="D250" s="1"/>
      <c r="AD250" s="21" t="s">
        <v>35</v>
      </c>
      <c r="AE250" s="3">
        <v>155</v>
      </c>
      <c r="AF250" s="3">
        <v>149</v>
      </c>
      <c r="AG250" s="3">
        <v>155.69999999999999</v>
      </c>
      <c r="AH250" s="3">
        <v>129.80000000000001</v>
      </c>
    </row>
    <row r="251" spans="4:34" x14ac:dyDescent="0.25">
      <c r="D251" s="1"/>
      <c r="AD251" s="22" t="s">
        <v>30</v>
      </c>
      <c r="AE251" s="2">
        <v>153</v>
      </c>
      <c r="AF251" s="2">
        <v>152.1</v>
      </c>
      <c r="AG251" s="2">
        <v>161.69999999999999</v>
      </c>
      <c r="AH251" s="2">
        <v>136.30000000000001</v>
      </c>
    </row>
    <row r="252" spans="4:34" x14ac:dyDescent="0.25">
      <c r="D252" s="1"/>
      <c r="AD252" s="21" t="s">
        <v>33</v>
      </c>
      <c r="AE252" s="3">
        <v>154.4</v>
      </c>
      <c r="AF252" s="3">
        <v>144.9</v>
      </c>
      <c r="AG252" s="3">
        <v>152.1</v>
      </c>
      <c r="AH252" s="3">
        <v>126.1</v>
      </c>
    </row>
    <row r="253" spans="4:34" x14ac:dyDescent="0.25">
      <c r="D253" s="1"/>
      <c r="AD253" s="22" t="s">
        <v>35</v>
      </c>
      <c r="AE253" s="2">
        <v>153.5</v>
      </c>
      <c r="AF253" s="2">
        <v>149.19999999999999</v>
      </c>
      <c r="AG253" s="2">
        <v>156.1</v>
      </c>
      <c r="AH253" s="2">
        <v>130.9</v>
      </c>
    </row>
    <row r="254" spans="4:34" x14ac:dyDescent="0.25">
      <c r="D254" s="1"/>
      <c r="AD254" s="21" t="s">
        <v>30</v>
      </c>
      <c r="AE254" s="3">
        <v>149.80000000000001</v>
      </c>
      <c r="AF254" s="3">
        <v>152.30000000000001</v>
      </c>
      <c r="AG254" s="3">
        <v>161.9</v>
      </c>
      <c r="AH254" s="3">
        <v>136</v>
      </c>
    </row>
    <row r="255" spans="4:34" x14ac:dyDescent="0.25">
      <c r="D255" s="1"/>
      <c r="AD255" s="22" t="s">
        <v>33</v>
      </c>
      <c r="AE255" s="2">
        <v>151.69999999999999</v>
      </c>
      <c r="AF255" s="2">
        <v>145.19999999999999</v>
      </c>
      <c r="AG255" s="2">
        <v>152.19999999999999</v>
      </c>
      <c r="AH255" s="2">
        <v>125.2</v>
      </c>
    </row>
    <row r="256" spans="4:34" x14ac:dyDescent="0.25">
      <c r="D256" s="1"/>
      <c r="AD256" s="21" t="s">
        <v>35</v>
      </c>
      <c r="AE256" s="3">
        <v>150.5</v>
      </c>
      <c r="AF256" s="3">
        <v>149.5</v>
      </c>
      <c r="AG256" s="3">
        <v>156.19999999999999</v>
      </c>
      <c r="AH256" s="3">
        <v>130.30000000000001</v>
      </c>
    </row>
    <row r="257" spans="4:34" x14ac:dyDescent="0.25">
      <c r="D257" s="1"/>
      <c r="AD257" s="22" t="s">
        <v>30</v>
      </c>
      <c r="AE257" s="2">
        <v>148.19999999999999</v>
      </c>
      <c r="AF257" s="2">
        <v>152.5</v>
      </c>
      <c r="AG257" s="2">
        <v>161.19999999999999</v>
      </c>
      <c r="AH257" s="2">
        <v>135.80000000000001</v>
      </c>
    </row>
    <row r="258" spans="4:34" x14ac:dyDescent="0.25">
      <c r="D258" s="1"/>
      <c r="AD258" s="21" t="s">
        <v>33</v>
      </c>
      <c r="AE258" s="3">
        <v>150.1</v>
      </c>
      <c r="AF258" s="3">
        <v>145.6</v>
      </c>
      <c r="AG258" s="3">
        <v>152.5</v>
      </c>
      <c r="AH258" s="3">
        <v>124.6</v>
      </c>
    </row>
    <row r="259" spans="4:34" x14ac:dyDescent="0.25">
      <c r="D259" s="1"/>
      <c r="AD259" s="22" t="s">
        <v>35</v>
      </c>
      <c r="AE259" s="2">
        <v>148.9</v>
      </c>
      <c r="AF259" s="2">
        <v>149.80000000000001</v>
      </c>
      <c r="AG259" s="2">
        <v>156.1</v>
      </c>
      <c r="AH259" s="2">
        <v>129.9</v>
      </c>
    </row>
    <row r="260" spans="4:34" x14ac:dyDescent="0.25">
      <c r="D260" s="1"/>
      <c r="AD260" s="21" t="s">
        <v>30</v>
      </c>
      <c r="AE260" s="3">
        <v>150.1</v>
      </c>
      <c r="AF260" s="24">
        <v>153.03333333333333</v>
      </c>
      <c r="AG260" s="24">
        <f t="shared" ref="AG260" si="11">AG257+(AG$266-AG$257)/3</f>
        <v>161.4</v>
      </c>
      <c r="AH260" s="24">
        <f>AH257+(AH$266-AH$257)/3</f>
        <v>137.66666666666669</v>
      </c>
    </row>
    <row r="261" spans="4:34" x14ac:dyDescent="0.25">
      <c r="D261" s="1"/>
      <c r="AD261" s="22" t="s">
        <v>33</v>
      </c>
      <c r="AE261" s="2">
        <v>153.5</v>
      </c>
      <c r="AF261" s="25">
        <v>146.13333333333333</v>
      </c>
      <c r="AG261" s="25">
        <f t="shared" ref="AG261" si="12">AG258+(AG$267-AG$258)/3</f>
        <v>152.5</v>
      </c>
      <c r="AH261" s="25">
        <f>AH258+(AH$267-AH$258)/3</f>
        <v>126.16666666666667</v>
      </c>
    </row>
    <row r="262" spans="4:34" x14ac:dyDescent="0.25">
      <c r="D262" s="1"/>
      <c r="AD262" s="21" t="s">
        <v>35</v>
      </c>
      <c r="AE262" s="3">
        <v>151.4</v>
      </c>
      <c r="AF262" s="24">
        <v>150.33333333333334</v>
      </c>
      <c r="AG262" s="24">
        <f t="shared" ref="AG262" si="13">AG259+(AG$268-AG$259)/3</f>
        <v>156.19999999999999</v>
      </c>
      <c r="AH262" s="3">
        <f>AH259+(AH$268-AH$259)/3</f>
        <v>131.6</v>
      </c>
    </row>
    <row r="263" spans="4:34" x14ac:dyDescent="0.25">
      <c r="D263" s="1"/>
      <c r="AD263" s="22" t="s">
        <v>30</v>
      </c>
      <c r="AE263" s="2">
        <v>151.19999999999999</v>
      </c>
      <c r="AF263" s="25">
        <v>153.56666666666666</v>
      </c>
      <c r="AG263" s="25">
        <f t="shared" ref="AG263" si="14">AG260+(AG$266-AG$257)/3</f>
        <v>161.60000000000002</v>
      </c>
      <c r="AH263" s="25">
        <f>AH260+(AH$266-AH$257)/3</f>
        <v>139.53333333333336</v>
      </c>
    </row>
    <row r="264" spans="4:34" x14ac:dyDescent="0.25">
      <c r="D264" s="1"/>
      <c r="AD264" s="21" t="s">
        <v>33</v>
      </c>
      <c r="AE264" s="3">
        <v>155.25</v>
      </c>
      <c r="AF264" s="24">
        <v>146.66666666666666</v>
      </c>
      <c r="AG264" s="24">
        <f t="shared" ref="AG264" si="15">AG261+(AG$267-AG$258)/3</f>
        <v>152.5</v>
      </c>
      <c r="AH264" s="24">
        <f>AH261+(AH$267-AH$258)/3</f>
        <v>127.73333333333335</v>
      </c>
    </row>
    <row r="265" spans="4:34" x14ac:dyDescent="0.25">
      <c r="D265" s="1"/>
      <c r="AD265" s="22" t="s">
        <v>35</v>
      </c>
      <c r="AE265" s="2">
        <v>152.69999999999999</v>
      </c>
      <c r="AF265" s="25">
        <v>150.86666666666667</v>
      </c>
      <c r="AG265" s="25">
        <f t="shared" ref="AG265" si="16">AG262+(AG$268-AG$259)/3</f>
        <v>156.29999999999998</v>
      </c>
      <c r="AH265" s="2">
        <f>AH262+(AH$268-AH$259)/3</f>
        <v>133.29999999999998</v>
      </c>
    </row>
    <row r="266" spans="4:34" x14ac:dyDescent="0.25">
      <c r="D266" s="1"/>
      <c r="AD266" s="21" t="s">
        <v>30</v>
      </c>
      <c r="AE266" s="3">
        <v>152.30000000000001</v>
      </c>
      <c r="AF266" s="3">
        <v>154.1</v>
      </c>
      <c r="AG266" s="3">
        <v>161.80000000000001</v>
      </c>
      <c r="AH266" s="3">
        <v>141.4</v>
      </c>
    </row>
    <row r="267" spans="4:34" x14ac:dyDescent="0.25">
      <c r="D267" s="1"/>
      <c r="AD267" s="22" t="s">
        <v>33</v>
      </c>
      <c r="AE267" s="2">
        <v>157</v>
      </c>
      <c r="AF267" s="2">
        <v>147.19999999999999</v>
      </c>
      <c r="AG267" s="2">
        <v>152.5</v>
      </c>
      <c r="AH267" s="2">
        <v>129.30000000000001</v>
      </c>
    </row>
    <row r="268" spans="4:34" x14ac:dyDescent="0.25">
      <c r="D268" s="1"/>
      <c r="AD268" s="21" t="s">
        <v>35</v>
      </c>
      <c r="AE268" s="3">
        <v>154</v>
      </c>
      <c r="AF268" s="3">
        <v>151.4</v>
      </c>
      <c r="AG268" s="3">
        <v>156.4</v>
      </c>
      <c r="AH268" s="3">
        <v>135</v>
      </c>
    </row>
    <row r="269" spans="4:34" x14ac:dyDescent="0.25">
      <c r="D269" s="1"/>
      <c r="AD269" s="22" t="s">
        <v>30</v>
      </c>
      <c r="AE269" s="2">
        <v>152.30000000000001</v>
      </c>
      <c r="AF269" s="2">
        <v>154.1</v>
      </c>
      <c r="AG269" s="2">
        <v>161.80000000000001</v>
      </c>
      <c r="AH269" s="2">
        <v>141.4</v>
      </c>
    </row>
    <row r="270" spans="4:34" x14ac:dyDescent="0.25">
      <c r="D270" s="1"/>
      <c r="AD270" s="21" t="s">
        <v>33</v>
      </c>
      <c r="AE270" s="3">
        <v>157</v>
      </c>
      <c r="AF270" s="3">
        <v>147.19999999999999</v>
      </c>
      <c r="AG270" s="3">
        <v>152.5</v>
      </c>
      <c r="AH270" s="3">
        <v>129.30000000000001</v>
      </c>
    </row>
    <row r="271" spans="4:34" x14ac:dyDescent="0.25">
      <c r="D271" s="1"/>
      <c r="AD271" s="22" t="s">
        <v>35</v>
      </c>
      <c r="AE271" s="2">
        <v>154</v>
      </c>
      <c r="AF271" s="2">
        <v>151.4</v>
      </c>
      <c r="AG271" s="2">
        <v>156.4</v>
      </c>
      <c r="AH271" s="2">
        <v>135</v>
      </c>
    </row>
    <row r="272" spans="4:34" x14ac:dyDescent="0.25">
      <c r="D272" s="1"/>
      <c r="AD272" s="21" t="s">
        <v>30</v>
      </c>
      <c r="AE272" s="3">
        <v>155.30000000000001</v>
      </c>
      <c r="AF272" s="3">
        <v>154.30000000000001</v>
      </c>
      <c r="AG272" s="3">
        <v>162.69999999999999</v>
      </c>
      <c r="AH272" s="3">
        <v>143.6</v>
      </c>
    </row>
    <row r="273" spans="4:34" x14ac:dyDescent="0.25">
      <c r="D273" s="1"/>
      <c r="AD273" s="22" t="s">
        <v>33</v>
      </c>
      <c r="AE273" s="2">
        <v>159.9</v>
      </c>
      <c r="AF273" s="2">
        <v>147.80000000000001</v>
      </c>
      <c r="AG273" s="2">
        <v>155.5</v>
      </c>
      <c r="AH273" s="2">
        <v>133.9</v>
      </c>
    </row>
    <row r="274" spans="4:34" x14ac:dyDescent="0.25">
      <c r="D274" s="1"/>
      <c r="AD274" s="21" t="s">
        <v>35</v>
      </c>
      <c r="AE274" s="3">
        <v>157</v>
      </c>
      <c r="AF274" s="3">
        <v>151.69999999999999</v>
      </c>
      <c r="AG274" s="3">
        <v>158.5</v>
      </c>
      <c r="AH274" s="3">
        <v>138.5</v>
      </c>
    </row>
    <row r="275" spans="4:34" x14ac:dyDescent="0.25">
      <c r="D275" s="1"/>
      <c r="AD275" s="22" t="s">
        <v>30</v>
      </c>
      <c r="AE275" s="2">
        <v>156.1</v>
      </c>
      <c r="AF275" s="2">
        <v>154.6</v>
      </c>
      <c r="AG275" s="2">
        <v>161.1</v>
      </c>
      <c r="AH275" s="2">
        <v>144.6</v>
      </c>
    </row>
    <row r="276" spans="4:34" x14ac:dyDescent="0.25">
      <c r="D276" s="1"/>
      <c r="AD276" s="21" t="s">
        <v>33</v>
      </c>
      <c r="AE276" s="3">
        <v>161.30000000000001</v>
      </c>
      <c r="AF276" s="3">
        <v>148.1</v>
      </c>
      <c r="AG276" s="3">
        <v>154.9</v>
      </c>
      <c r="AH276" s="3">
        <v>135.1</v>
      </c>
    </row>
    <row r="277" spans="4:34" x14ac:dyDescent="0.25">
      <c r="D277" s="1"/>
      <c r="AD277" s="22" t="s">
        <v>35</v>
      </c>
      <c r="AE277" s="2">
        <v>158</v>
      </c>
      <c r="AF277" s="2">
        <v>152</v>
      </c>
      <c r="AG277" s="2">
        <v>157.5</v>
      </c>
      <c r="AH277" s="2">
        <v>139.6</v>
      </c>
    </row>
    <row r="278" spans="4:34" x14ac:dyDescent="0.25">
      <c r="D278" s="1"/>
      <c r="AD278" s="21" t="s">
        <v>30</v>
      </c>
      <c r="AE278" s="3">
        <v>159.6</v>
      </c>
      <c r="AF278" s="3">
        <v>155</v>
      </c>
      <c r="AG278" s="3">
        <v>162.5</v>
      </c>
      <c r="AH278" s="3">
        <v>146.4</v>
      </c>
    </row>
    <row r="279" spans="4:34" x14ac:dyDescent="0.25">
      <c r="D279" s="1"/>
      <c r="AD279" s="22" t="s">
        <v>33</v>
      </c>
      <c r="AE279" s="2">
        <v>164.4</v>
      </c>
      <c r="AF279" s="2">
        <v>148.30000000000001</v>
      </c>
      <c r="AG279" s="2">
        <v>155.69999999999999</v>
      </c>
      <c r="AH279" s="2">
        <v>135.4</v>
      </c>
    </row>
    <row r="280" spans="4:34" x14ac:dyDescent="0.25">
      <c r="D280" s="1"/>
      <c r="AD280" s="21" t="s">
        <v>35</v>
      </c>
      <c r="AE280" s="3">
        <v>161.4</v>
      </c>
      <c r="AF280" s="3">
        <v>152.30000000000001</v>
      </c>
      <c r="AG280" s="3">
        <v>158.5</v>
      </c>
      <c r="AH280" s="3">
        <v>140.6</v>
      </c>
    </row>
    <row r="281" spans="4:34" x14ac:dyDescent="0.25">
      <c r="D281" s="1"/>
      <c r="AD281" s="22" t="s">
        <v>30</v>
      </c>
      <c r="AE281" s="2">
        <v>163.4</v>
      </c>
      <c r="AF281" s="2">
        <v>155.5</v>
      </c>
      <c r="AG281" s="2">
        <v>161.6</v>
      </c>
      <c r="AH281" s="2">
        <v>146.1</v>
      </c>
    </row>
    <row r="282" spans="4:34" x14ac:dyDescent="0.25">
      <c r="D282" s="1"/>
      <c r="AD282" s="21" t="s">
        <v>33</v>
      </c>
      <c r="AE282" s="3">
        <v>167</v>
      </c>
      <c r="AF282" s="3">
        <v>148.80000000000001</v>
      </c>
      <c r="AG282" s="3">
        <v>156.4</v>
      </c>
      <c r="AH282" s="3">
        <v>135.19999999999999</v>
      </c>
    </row>
    <row r="283" spans="4:34" x14ac:dyDescent="0.25">
      <c r="D283" s="1"/>
      <c r="AD283" s="22" t="s">
        <v>35</v>
      </c>
      <c r="AE283" s="2">
        <v>164.7</v>
      </c>
      <c r="AF283" s="2">
        <v>152.80000000000001</v>
      </c>
      <c r="AG283" s="2">
        <v>158.6</v>
      </c>
      <c r="AH283" s="2">
        <v>140.4</v>
      </c>
    </row>
    <row r="284" spans="4:34" x14ac:dyDescent="0.25">
      <c r="D284" s="1"/>
      <c r="AD284" s="21" t="s">
        <v>30</v>
      </c>
      <c r="AE284" s="3">
        <v>164.5</v>
      </c>
      <c r="AF284" s="3">
        <v>156.30000000000001</v>
      </c>
      <c r="AG284" s="3">
        <v>162.9</v>
      </c>
      <c r="AH284" s="3">
        <v>146.4</v>
      </c>
    </row>
    <row r="285" spans="4:34" x14ac:dyDescent="0.25">
      <c r="D285" s="1"/>
      <c r="AD285" s="22" t="s">
        <v>33</v>
      </c>
      <c r="AE285" s="2">
        <v>167</v>
      </c>
      <c r="AF285" s="2">
        <v>149.6</v>
      </c>
      <c r="AG285" s="2">
        <v>156.9</v>
      </c>
      <c r="AH285" s="2">
        <v>135.5</v>
      </c>
    </row>
    <row r="286" spans="4:34" x14ac:dyDescent="0.25">
      <c r="D286" s="1"/>
      <c r="AD286" s="21" t="s">
        <v>35</v>
      </c>
      <c r="AE286" s="3">
        <v>165.4</v>
      </c>
      <c r="AF286" s="3">
        <v>153.6</v>
      </c>
      <c r="AG286" s="3">
        <v>159.4</v>
      </c>
      <c r="AH286" s="3">
        <v>140.69999999999999</v>
      </c>
    </row>
    <row r="287" spans="4:34" x14ac:dyDescent="0.25">
      <c r="D287" s="1"/>
      <c r="AD287" s="22" t="s">
        <v>30</v>
      </c>
      <c r="AE287" s="2">
        <v>159.6</v>
      </c>
      <c r="AF287" s="2">
        <v>156.80000000000001</v>
      </c>
      <c r="AG287" s="2">
        <v>163.5</v>
      </c>
      <c r="AH287" s="2">
        <v>147.5</v>
      </c>
    </row>
    <row r="288" spans="4:34" x14ac:dyDescent="0.25">
      <c r="D288" s="1"/>
      <c r="AD288" s="21" t="s">
        <v>33</v>
      </c>
      <c r="AE288" s="3">
        <v>163.4</v>
      </c>
      <c r="AF288" s="3">
        <v>150.19999999999999</v>
      </c>
      <c r="AG288" s="3">
        <v>156.1</v>
      </c>
      <c r="AH288" s="3">
        <v>136.9</v>
      </c>
    </row>
    <row r="289" spans="4:34" x14ac:dyDescent="0.25">
      <c r="D289" s="1"/>
      <c r="AD289" s="22" t="s">
        <v>35</v>
      </c>
      <c r="AE289" s="2">
        <v>161</v>
      </c>
      <c r="AF289" s="2">
        <v>154.19999999999999</v>
      </c>
      <c r="AG289" s="2">
        <v>159.19999999999999</v>
      </c>
      <c r="AH289" s="2">
        <v>141.9</v>
      </c>
    </row>
    <row r="290" spans="4:34" x14ac:dyDescent="0.25">
      <c r="D290" s="1"/>
      <c r="AD290" s="21" t="s">
        <v>30</v>
      </c>
      <c r="AE290" s="3">
        <v>154.69999999999999</v>
      </c>
      <c r="AF290" s="3">
        <v>158.4</v>
      </c>
      <c r="AG290" s="3">
        <v>163.6</v>
      </c>
      <c r="AH290" s="3">
        <v>150.19999999999999</v>
      </c>
    </row>
    <row r="291" spans="4:34" x14ac:dyDescent="0.25">
      <c r="D291" s="1"/>
      <c r="AD291" s="22" t="s">
        <v>33</v>
      </c>
      <c r="AE291" s="2">
        <v>160.80000000000001</v>
      </c>
      <c r="AF291" s="2">
        <v>151.80000000000001</v>
      </c>
      <c r="AG291" s="2">
        <v>156.6</v>
      </c>
      <c r="AH291" s="2">
        <v>140.5</v>
      </c>
    </row>
    <row r="292" spans="4:34" x14ac:dyDescent="0.25">
      <c r="D292" s="1"/>
      <c r="AD292" s="21" t="s">
        <v>35</v>
      </c>
      <c r="AE292" s="3">
        <v>156.9</v>
      </c>
      <c r="AF292" s="3">
        <v>155.80000000000001</v>
      </c>
      <c r="AG292" s="3">
        <v>159.5</v>
      </c>
      <c r="AH292" s="3">
        <v>145.1</v>
      </c>
    </row>
    <row r="293" spans="4:34" x14ac:dyDescent="0.25">
      <c r="D293" s="1"/>
      <c r="AD293" s="22" t="s">
        <v>30</v>
      </c>
      <c r="AE293" s="2">
        <v>154.5</v>
      </c>
      <c r="AF293" s="2">
        <v>158.9</v>
      </c>
      <c r="AG293" s="2">
        <v>163.80000000000001</v>
      </c>
      <c r="AH293" s="2">
        <v>151.30000000000001</v>
      </c>
    </row>
    <row r="294" spans="4:34" x14ac:dyDescent="0.25">
      <c r="D294" s="1"/>
      <c r="AD294" s="21" t="s">
        <v>33</v>
      </c>
      <c r="AE294" s="3">
        <v>160.4</v>
      </c>
      <c r="AF294" s="3">
        <v>152.6</v>
      </c>
      <c r="AG294" s="3">
        <v>157.6</v>
      </c>
      <c r="AH294" s="3">
        <v>141.69999999999999</v>
      </c>
    </row>
    <row r="295" spans="4:34" x14ac:dyDescent="0.25">
      <c r="D295" s="1"/>
      <c r="AD295" s="22" t="s">
        <v>35</v>
      </c>
      <c r="AE295" s="2">
        <v>156.69999999999999</v>
      </c>
      <c r="AF295" s="2">
        <v>156.4</v>
      </c>
      <c r="AG295" s="2">
        <v>160.19999999999999</v>
      </c>
      <c r="AH295" s="2">
        <v>146.19999999999999</v>
      </c>
    </row>
    <row r="296" spans="4:34" x14ac:dyDescent="0.25">
      <c r="D296" s="1"/>
      <c r="AD296" s="21" t="s">
        <v>30</v>
      </c>
      <c r="AE296" s="3">
        <v>155.6</v>
      </c>
      <c r="AF296" s="3">
        <v>159.9</v>
      </c>
      <c r="AG296" s="3">
        <v>164.1</v>
      </c>
      <c r="AH296" s="3">
        <v>151.69999999999999</v>
      </c>
    </row>
    <row r="297" spans="4:34" x14ac:dyDescent="0.25">
      <c r="D297" s="1"/>
      <c r="AD297" s="22" t="s">
        <v>33</v>
      </c>
      <c r="AE297" s="2">
        <v>162</v>
      </c>
      <c r="AF297" s="2">
        <v>153.4</v>
      </c>
      <c r="AG297" s="2">
        <v>157.6</v>
      </c>
      <c r="AH297" s="2">
        <v>142.1</v>
      </c>
    </row>
    <row r="298" spans="4:34" x14ac:dyDescent="0.25">
      <c r="D298" s="1"/>
      <c r="AD298" s="21" t="s">
        <v>35</v>
      </c>
      <c r="AE298" s="3">
        <v>158</v>
      </c>
      <c r="AF298" s="3">
        <v>157.30000000000001</v>
      </c>
      <c r="AG298" s="3">
        <v>160.30000000000001</v>
      </c>
      <c r="AH298" s="3">
        <v>146.6</v>
      </c>
    </row>
    <row r="299" spans="4:34" x14ac:dyDescent="0.25">
      <c r="D299" s="1"/>
      <c r="AD299" s="22" t="s">
        <v>30</v>
      </c>
      <c r="AE299" s="2">
        <v>158.69999999999999</v>
      </c>
      <c r="AF299" s="2">
        <v>164.5</v>
      </c>
      <c r="AG299" s="2">
        <v>167.6</v>
      </c>
      <c r="AH299" s="2">
        <v>153.19999999999999</v>
      </c>
    </row>
    <row r="300" spans="4:34" x14ac:dyDescent="0.25">
      <c r="D300" s="1"/>
      <c r="AD300" s="21" t="s">
        <v>33</v>
      </c>
      <c r="AE300" s="3">
        <v>164.2</v>
      </c>
      <c r="AF300" s="3">
        <v>154.1</v>
      </c>
      <c r="AG300" s="3">
        <v>156.6</v>
      </c>
      <c r="AH300" s="3">
        <v>145</v>
      </c>
    </row>
    <row r="301" spans="4:34" x14ac:dyDescent="0.25">
      <c r="D301" s="1"/>
      <c r="AD301" s="22" t="s">
        <v>35</v>
      </c>
      <c r="AE301" s="2">
        <v>160.69999999999999</v>
      </c>
      <c r="AF301" s="2">
        <v>160.4</v>
      </c>
      <c r="AG301" s="2">
        <v>161.19999999999999</v>
      </c>
      <c r="AH301" s="2">
        <v>148.9</v>
      </c>
    </row>
    <row r="302" spans="4:34" x14ac:dyDescent="0.25">
      <c r="D302" s="1"/>
      <c r="AD302" s="21" t="s">
        <v>30</v>
      </c>
      <c r="AE302" s="3">
        <v>160.5</v>
      </c>
      <c r="AF302" s="3">
        <v>164.6</v>
      </c>
      <c r="AG302" s="3">
        <v>166.8</v>
      </c>
      <c r="AH302" s="3">
        <v>154.19999999999999</v>
      </c>
    </row>
    <row r="303" spans="4:34" x14ac:dyDescent="0.25">
      <c r="D303" s="1"/>
      <c r="AD303" s="22" t="s">
        <v>33</v>
      </c>
      <c r="AE303" s="2">
        <v>166.2</v>
      </c>
      <c r="AF303" s="2">
        <v>154.80000000000001</v>
      </c>
      <c r="AG303" s="2">
        <v>158.1</v>
      </c>
      <c r="AH303" s="2">
        <v>147.5</v>
      </c>
    </row>
    <row r="304" spans="4:34" x14ac:dyDescent="0.25">
      <c r="D304" s="1"/>
      <c r="AD304" s="21" t="s">
        <v>35</v>
      </c>
      <c r="AE304" s="3">
        <v>162.6</v>
      </c>
      <c r="AF304" s="3">
        <v>160.69999999999999</v>
      </c>
      <c r="AG304" s="3">
        <v>161.69999999999999</v>
      </c>
      <c r="AH304" s="3">
        <v>150.69999999999999</v>
      </c>
    </row>
    <row r="305" spans="4:34" x14ac:dyDescent="0.25">
      <c r="D305" s="1"/>
      <c r="AD305" s="22" t="s">
        <v>30</v>
      </c>
      <c r="AE305" s="2">
        <v>161.69999999999999</v>
      </c>
      <c r="AF305" s="2">
        <v>165.3</v>
      </c>
      <c r="AG305" s="2">
        <v>167.2</v>
      </c>
      <c r="AH305" s="2">
        <v>157.1</v>
      </c>
    </row>
    <row r="306" spans="4:34" x14ac:dyDescent="0.25">
      <c r="D306" s="1"/>
      <c r="AD306" s="21" t="s">
        <v>33</v>
      </c>
      <c r="AE306" s="3">
        <v>167.9</v>
      </c>
      <c r="AF306" s="3">
        <v>155.5</v>
      </c>
      <c r="AG306" s="3">
        <v>160.30000000000001</v>
      </c>
      <c r="AH306" s="3">
        <v>149.5</v>
      </c>
    </row>
    <row r="307" spans="4:34" x14ac:dyDescent="0.25">
      <c r="D307" s="1"/>
      <c r="AD307" s="22" t="s">
        <v>35</v>
      </c>
      <c r="AE307" s="2">
        <v>164</v>
      </c>
      <c r="AF307" s="2">
        <v>161.4</v>
      </c>
      <c r="AG307" s="2">
        <v>163.19999999999999</v>
      </c>
      <c r="AH307" s="2">
        <v>153.1</v>
      </c>
    </row>
    <row r="308" spans="4:34" x14ac:dyDescent="0.25">
      <c r="D308" s="1"/>
      <c r="AD308" s="21" t="s">
        <v>30</v>
      </c>
      <c r="AE308" s="3">
        <v>161.80000000000001</v>
      </c>
      <c r="AF308" s="3">
        <v>166.3</v>
      </c>
      <c r="AG308" s="3">
        <v>167.5</v>
      </c>
      <c r="AH308" s="3">
        <v>157.69999999999999</v>
      </c>
    </row>
    <row r="309" spans="4:34" x14ac:dyDescent="0.25">
      <c r="D309" s="1"/>
      <c r="AD309" s="22" t="s">
        <v>33</v>
      </c>
      <c r="AE309" s="2">
        <v>167.3</v>
      </c>
      <c r="AF309" s="2">
        <v>157.30000000000001</v>
      </c>
      <c r="AG309" s="2">
        <v>160.4</v>
      </c>
      <c r="AH309" s="2">
        <v>150.4</v>
      </c>
    </row>
    <row r="310" spans="4:34" x14ac:dyDescent="0.25">
      <c r="D310" s="1"/>
      <c r="AD310" s="21" t="s">
        <v>35</v>
      </c>
      <c r="AE310" s="3">
        <v>164</v>
      </c>
      <c r="AF310" s="3">
        <v>163.19999999999999</v>
      </c>
      <c r="AG310" s="3">
        <v>163.80000000000001</v>
      </c>
      <c r="AH310" s="3">
        <v>154</v>
      </c>
    </row>
    <row r="311" spans="4:34" x14ac:dyDescent="0.25">
      <c r="D311" s="1"/>
      <c r="AD311" s="22" t="s">
        <v>30</v>
      </c>
      <c r="AE311" s="2">
        <v>162.1</v>
      </c>
      <c r="AF311" s="2">
        <v>167.1</v>
      </c>
      <c r="AG311" s="2">
        <v>168.5</v>
      </c>
      <c r="AH311" s="2">
        <v>157.80000000000001</v>
      </c>
    </row>
    <row r="312" spans="4:34" x14ac:dyDescent="0.25">
      <c r="D312" s="1"/>
      <c r="AD312" s="21" t="s">
        <v>33</v>
      </c>
      <c r="AE312" s="3">
        <v>167.3</v>
      </c>
      <c r="AF312" s="3">
        <v>157.4</v>
      </c>
      <c r="AG312" s="3">
        <v>160.30000000000001</v>
      </c>
      <c r="AH312" s="3">
        <v>150.5</v>
      </c>
    </row>
    <row r="313" spans="4:34" x14ac:dyDescent="0.25">
      <c r="D313" s="1"/>
      <c r="AD313" s="22" t="s">
        <v>35</v>
      </c>
      <c r="AE313" s="2">
        <v>164</v>
      </c>
      <c r="AF313" s="2">
        <v>163.30000000000001</v>
      </c>
      <c r="AG313" s="2">
        <v>163.69999999999999</v>
      </c>
      <c r="AH313" s="2">
        <v>154</v>
      </c>
    </row>
    <row r="314" spans="4:34" x14ac:dyDescent="0.25">
      <c r="D314" s="1"/>
      <c r="AD314" s="21" t="s">
        <v>30</v>
      </c>
      <c r="AE314" s="3">
        <v>165.5</v>
      </c>
      <c r="AF314" s="3">
        <v>168.3</v>
      </c>
      <c r="AG314" s="3">
        <v>169</v>
      </c>
      <c r="AH314" s="3">
        <v>159.5</v>
      </c>
    </row>
    <row r="315" spans="4:34" x14ac:dyDescent="0.25">
      <c r="D315" s="1"/>
      <c r="AD315" s="22" t="s">
        <v>33</v>
      </c>
      <c r="AE315" s="2">
        <v>171.5</v>
      </c>
      <c r="AF315" s="2">
        <v>158.30000000000001</v>
      </c>
      <c r="AG315" s="2">
        <v>160.30000000000001</v>
      </c>
      <c r="AH315" s="2">
        <v>152.19999999999999</v>
      </c>
    </row>
    <row r="316" spans="4:34" x14ac:dyDescent="0.25">
      <c r="D316" s="1"/>
      <c r="AD316" s="21" t="s">
        <v>35</v>
      </c>
      <c r="AE316" s="3">
        <v>167.7</v>
      </c>
      <c r="AF316" s="3">
        <v>164.3</v>
      </c>
      <c r="AG316" s="3">
        <v>163.9</v>
      </c>
      <c r="AH316" s="3">
        <v>155.69999999999999</v>
      </c>
    </row>
    <row r="317" spans="4:34" x14ac:dyDescent="0.25">
      <c r="D317" s="1"/>
      <c r="AD317" s="22" t="s">
        <v>30</v>
      </c>
      <c r="AE317" s="2">
        <v>167.5</v>
      </c>
      <c r="AF317" s="2">
        <v>169.8</v>
      </c>
      <c r="AG317" s="2">
        <v>169.3</v>
      </c>
      <c r="AH317" s="2">
        <v>158.9</v>
      </c>
    </row>
    <row r="318" spans="4:34" x14ac:dyDescent="0.25">
      <c r="D318" s="1"/>
      <c r="AD318" s="21" t="s">
        <v>33</v>
      </c>
      <c r="AE318" s="3">
        <v>173.5</v>
      </c>
      <c r="AF318" s="3">
        <v>159.69999999999999</v>
      </c>
      <c r="AG318" s="3">
        <v>160.80000000000001</v>
      </c>
      <c r="AH318" s="3">
        <v>151.19999999999999</v>
      </c>
    </row>
    <row r="319" spans="4:34" x14ac:dyDescent="0.25">
      <c r="D319" s="1"/>
      <c r="AD319" s="22" t="s">
        <v>35</v>
      </c>
      <c r="AE319" s="2">
        <v>169.7</v>
      </c>
      <c r="AF319" s="2">
        <v>165.8</v>
      </c>
      <c r="AG319" s="2">
        <v>164.3</v>
      </c>
      <c r="AH319" s="2">
        <v>154.80000000000001</v>
      </c>
    </row>
    <row r="320" spans="4:34" x14ac:dyDescent="0.25">
      <c r="D320" s="1"/>
      <c r="AD320" s="21" t="s">
        <v>30</v>
      </c>
      <c r="AE320" s="3">
        <v>165.8</v>
      </c>
      <c r="AF320" s="3">
        <v>171.2</v>
      </c>
      <c r="AG320" s="3">
        <v>169.7</v>
      </c>
      <c r="AH320" s="3">
        <v>160.1</v>
      </c>
    </row>
    <row r="321" spans="4:34" x14ac:dyDescent="0.25">
      <c r="D321" s="1"/>
      <c r="AD321" s="22" t="s">
        <v>33</v>
      </c>
      <c r="AE321" s="2">
        <v>172.2</v>
      </c>
      <c r="AF321" s="2">
        <v>160.69999999999999</v>
      </c>
      <c r="AG321" s="2">
        <v>160.6</v>
      </c>
      <c r="AH321" s="2">
        <v>151.80000000000001</v>
      </c>
    </row>
    <row r="322" spans="4:34" x14ac:dyDescent="0.25">
      <c r="D322" s="1"/>
      <c r="AD322" s="21" t="s">
        <v>35</v>
      </c>
      <c r="AE322" s="3">
        <v>168.2</v>
      </c>
      <c r="AF322" s="3">
        <v>167</v>
      </c>
      <c r="AG322" s="3">
        <v>164.4</v>
      </c>
      <c r="AH322" s="3">
        <v>155.69999999999999</v>
      </c>
    </row>
    <row r="323" spans="4:34" x14ac:dyDescent="0.25">
      <c r="D323" s="1"/>
      <c r="AD323" s="22" t="s">
        <v>30</v>
      </c>
      <c r="AE323" s="2">
        <v>164.1</v>
      </c>
      <c r="AF323" s="2">
        <v>172.7</v>
      </c>
      <c r="AG323" s="2">
        <v>169.9</v>
      </c>
      <c r="AH323" s="2">
        <v>160.80000000000001</v>
      </c>
    </row>
    <row r="324" spans="4:34" x14ac:dyDescent="0.25">
      <c r="D324" s="1"/>
      <c r="AD324" s="21" t="s">
        <v>33</v>
      </c>
      <c r="AE324" s="3">
        <v>170.3</v>
      </c>
      <c r="AF324" s="3">
        <v>162.19999999999999</v>
      </c>
      <c r="AG324" s="3">
        <v>161</v>
      </c>
      <c r="AH324" s="3">
        <v>152.69999999999999</v>
      </c>
    </row>
    <row r="325" spans="4:34" x14ac:dyDescent="0.25">
      <c r="D325" s="1"/>
      <c r="AD325" s="22" t="s">
        <v>35</v>
      </c>
      <c r="AE325" s="2">
        <v>166.4</v>
      </c>
      <c r="AF325" s="2">
        <v>168.5</v>
      </c>
      <c r="AG325" s="2">
        <v>164.7</v>
      </c>
      <c r="AH325" s="2">
        <v>156.5</v>
      </c>
    </row>
    <row r="326" spans="4:34" x14ac:dyDescent="0.25">
      <c r="D326" s="1"/>
      <c r="AD326" s="21" t="s">
        <v>30</v>
      </c>
      <c r="AE326" s="3">
        <v>163.9</v>
      </c>
      <c r="AF326" s="3">
        <v>173.7</v>
      </c>
      <c r="AG326" s="3">
        <v>170.3</v>
      </c>
      <c r="AH326" s="3">
        <v>161.19999999999999</v>
      </c>
    </row>
    <row r="327" spans="4:34" x14ac:dyDescent="0.25">
      <c r="D327" s="1"/>
      <c r="AD327" s="22" t="s">
        <v>33</v>
      </c>
      <c r="AE327" s="2">
        <v>170.2</v>
      </c>
      <c r="AF327" s="2">
        <v>163.4</v>
      </c>
      <c r="AG327" s="2">
        <v>162</v>
      </c>
      <c r="AH327" s="2">
        <v>153.1</v>
      </c>
    </row>
    <row r="328" spans="4:34" x14ac:dyDescent="0.25">
      <c r="D328" s="1"/>
      <c r="AD328" s="21" t="s">
        <v>35</v>
      </c>
      <c r="AE328" s="3">
        <v>166.2</v>
      </c>
      <c r="AF328" s="3">
        <v>169.6</v>
      </c>
      <c r="AG328" s="3">
        <v>165.4</v>
      </c>
      <c r="AH328" s="3">
        <v>156.9</v>
      </c>
    </row>
    <row r="329" spans="4:34" x14ac:dyDescent="0.25">
      <c r="D329" s="1"/>
      <c r="AD329" s="22" t="s">
        <v>30</v>
      </c>
      <c r="AE329" s="2">
        <v>166.6</v>
      </c>
      <c r="AF329" s="2">
        <v>175.1</v>
      </c>
      <c r="AG329" s="2">
        <v>170.6</v>
      </c>
      <c r="AH329" s="2">
        <v>162</v>
      </c>
    </row>
    <row r="330" spans="4:34" x14ac:dyDescent="0.25">
      <c r="D330" s="1"/>
      <c r="AD330" s="21" t="s">
        <v>33</v>
      </c>
      <c r="AE330" s="3">
        <v>171.5</v>
      </c>
      <c r="AF330" s="3">
        <v>164.9</v>
      </c>
      <c r="AG330" s="3">
        <v>162.69999999999999</v>
      </c>
      <c r="AH330" s="3">
        <v>154.19999999999999</v>
      </c>
    </row>
    <row r="331" spans="4:34" x14ac:dyDescent="0.25">
      <c r="D331" s="1"/>
      <c r="AD331" s="22" t="s">
        <v>35</v>
      </c>
      <c r="AE331" s="2">
        <v>168.4</v>
      </c>
      <c r="AF331" s="2">
        <v>171.1</v>
      </c>
      <c r="AG331" s="2">
        <v>166</v>
      </c>
      <c r="AH331" s="2">
        <v>157.9</v>
      </c>
    </row>
    <row r="332" spans="4:34" x14ac:dyDescent="0.25">
      <c r="D332" s="1"/>
      <c r="AD332" s="21" t="s">
        <v>30</v>
      </c>
      <c r="AE332" s="3">
        <v>168.6</v>
      </c>
      <c r="AF332" s="3">
        <v>177.1</v>
      </c>
      <c r="AG332" s="3">
        <v>170.9</v>
      </c>
      <c r="AH332" s="3">
        <v>166.2</v>
      </c>
    </row>
    <row r="333" spans="4:34" x14ac:dyDescent="0.25">
      <c r="D333" s="1"/>
      <c r="AD333" s="22" t="s">
        <v>33</v>
      </c>
      <c r="AE333" s="2">
        <v>174.5</v>
      </c>
      <c r="AF333" s="2">
        <v>166.3</v>
      </c>
      <c r="AG333" s="2">
        <v>164</v>
      </c>
      <c r="AH333" s="2">
        <v>159.30000000000001</v>
      </c>
    </row>
    <row r="334" spans="4:34" x14ac:dyDescent="0.25">
      <c r="D334" s="1"/>
      <c r="AD334" s="21" t="s">
        <v>35</v>
      </c>
      <c r="AE334" s="3">
        <v>170.8</v>
      </c>
      <c r="AF334" s="3">
        <v>172.8</v>
      </c>
      <c r="AG334" s="3">
        <v>166.9</v>
      </c>
      <c r="AH334" s="3">
        <v>162.6</v>
      </c>
    </row>
    <row r="335" spans="4:34" x14ac:dyDescent="0.25">
      <c r="D335" s="1"/>
      <c r="AD335" s="22" t="s">
        <v>30</v>
      </c>
      <c r="AE335" s="2">
        <v>170.8</v>
      </c>
      <c r="AF335" s="2">
        <v>179</v>
      </c>
      <c r="AG335" s="2">
        <v>171.8</v>
      </c>
      <c r="AH335" s="2">
        <v>167.1</v>
      </c>
    </row>
    <row r="336" spans="4:34" x14ac:dyDescent="0.25">
      <c r="D336" s="1"/>
      <c r="AD336" s="21" t="s">
        <v>33</v>
      </c>
      <c r="AE336" s="3">
        <v>177.5</v>
      </c>
      <c r="AF336" s="3">
        <v>167.8</v>
      </c>
      <c r="AG336" s="3">
        <v>165.2</v>
      </c>
      <c r="AH336" s="3">
        <v>159.4</v>
      </c>
    </row>
    <row r="337" spans="4:34" x14ac:dyDescent="0.25">
      <c r="D337" s="1"/>
      <c r="AD337" s="22" t="s">
        <v>35</v>
      </c>
      <c r="AE337" s="2">
        <v>173.3</v>
      </c>
      <c r="AF337" s="2">
        <v>174.6</v>
      </c>
      <c r="AG337" s="2">
        <v>167.9</v>
      </c>
      <c r="AH337" s="2">
        <v>163</v>
      </c>
    </row>
    <row r="338" spans="4:34" x14ac:dyDescent="0.25">
      <c r="D338" s="1"/>
      <c r="AD338" s="21" t="s">
        <v>30</v>
      </c>
      <c r="AE338" s="3">
        <v>172.4</v>
      </c>
      <c r="AF338" s="3">
        <v>180.4</v>
      </c>
      <c r="AG338" s="3">
        <v>172.6</v>
      </c>
      <c r="AH338" s="3">
        <v>165.5</v>
      </c>
    </row>
    <row r="339" spans="4:34" x14ac:dyDescent="0.25">
      <c r="D339" s="1"/>
      <c r="AD339" s="22" t="s">
        <v>33</v>
      </c>
      <c r="AE339" s="2">
        <v>179.3</v>
      </c>
      <c r="AF339" s="2">
        <v>169.4</v>
      </c>
      <c r="AG339" s="2">
        <v>166.5</v>
      </c>
      <c r="AH339" s="2">
        <v>157.19999999999999</v>
      </c>
    </row>
    <row r="340" spans="4:34" x14ac:dyDescent="0.25">
      <c r="D340" s="1"/>
      <c r="AD340" s="21" t="s">
        <v>35</v>
      </c>
      <c r="AE340" s="3">
        <v>174.9</v>
      </c>
      <c r="AF340" s="3">
        <v>176</v>
      </c>
      <c r="AG340" s="3">
        <v>169</v>
      </c>
      <c r="AH340" s="3">
        <v>161.1</v>
      </c>
    </row>
    <row r="341" spans="4:34" x14ac:dyDescent="0.25">
      <c r="D341" s="1"/>
      <c r="AD341" s="22" t="s">
        <v>30</v>
      </c>
      <c r="AE341" s="2">
        <v>172.5</v>
      </c>
      <c r="AF341" s="2">
        <v>181.7</v>
      </c>
      <c r="AG341" s="2">
        <v>174.7</v>
      </c>
      <c r="AH341" s="2">
        <v>166.3</v>
      </c>
    </row>
    <row r="342" spans="4:34" x14ac:dyDescent="0.25">
      <c r="D342" s="1"/>
      <c r="AD342" s="21" t="s">
        <v>33</v>
      </c>
      <c r="AE342" s="3">
        <v>179.4</v>
      </c>
      <c r="AF342" s="3">
        <v>170.6</v>
      </c>
      <c r="AG342" s="3">
        <v>169.1</v>
      </c>
      <c r="AH342" s="3">
        <v>157.4</v>
      </c>
    </row>
    <row r="343" spans="4:34" x14ac:dyDescent="0.25">
      <c r="D343" s="1"/>
      <c r="AD343" s="22" t="s">
        <v>35</v>
      </c>
      <c r="AE343" s="2">
        <v>175</v>
      </c>
      <c r="AF343" s="2">
        <v>177.3</v>
      </c>
      <c r="AG343" s="2">
        <v>171.4</v>
      </c>
      <c r="AH343" s="2">
        <v>161.6</v>
      </c>
    </row>
    <row r="344" spans="4:34" x14ac:dyDescent="0.25">
      <c r="D344" s="1"/>
      <c r="AD344" s="21" t="s">
        <v>30</v>
      </c>
      <c r="AE344" s="3">
        <v>173.9</v>
      </c>
      <c r="AF344" s="3">
        <v>183</v>
      </c>
      <c r="AG344" s="3">
        <v>175.7</v>
      </c>
      <c r="AH344" s="3">
        <v>166.6</v>
      </c>
    </row>
    <row r="345" spans="4:34" x14ac:dyDescent="0.25">
      <c r="D345" s="1"/>
      <c r="AD345" s="22" t="s">
        <v>33</v>
      </c>
      <c r="AE345" s="2">
        <v>180.4</v>
      </c>
      <c r="AF345" s="2">
        <v>171.6</v>
      </c>
      <c r="AG345" s="2">
        <v>169.9</v>
      </c>
      <c r="AH345" s="2">
        <v>157.69999999999999</v>
      </c>
    </row>
    <row r="346" spans="4:34" x14ac:dyDescent="0.25">
      <c r="D346" s="1"/>
      <c r="AD346" s="21" t="s">
        <v>35</v>
      </c>
      <c r="AE346" s="3">
        <v>176.3</v>
      </c>
      <c r="AF346" s="3">
        <v>178.5</v>
      </c>
      <c r="AG346" s="3">
        <v>172.3</v>
      </c>
      <c r="AH346" s="3">
        <v>161.9</v>
      </c>
    </row>
    <row r="347" spans="4:34" x14ac:dyDescent="0.25">
      <c r="D347" s="1"/>
      <c r="AD347" s="22" t="s">
        <v>30</v>
      </c>
      <c r="AE347" s="2">
        <v>175.5</v>
      </c>
      <c r="AF347" s="2">
        <v>184.5</v>
      </c>
      <c r="AG347" s="2">
        <v>176.2</v>
      </c>
      <c r="AH347" s="2">
        <v>166.9</v>
      </c>
    </row>
    <row r="348" spans="4:34" x14ac:dyDescent="0.25">
      <c r="D348" s="1"/>
      <c r="AD348" s="21" t="s">
        <v>33</v>
      </c>
      <c r="AE348" s="3">
        <v>181.8</v>
      </c>
      <c r="AF348" s="3">
        <v>173</v>
      </c>
      <c r="AG348" s="3">
        <v>170.9</v>
      </c>
      <c r="AH348" s="3">
        <v>158.19999999999999</v>
      </c>
    </row>
    <row r="349" spans="4:34" x14ac:dyDescent="0.25">
      <c r="D349" s="1"/>
      <c r="AD349" s="22" t="s">
        <v>35</v>
      </c>
      <c r="AE349" s="2">
        <v>177.8</v>
      </c>
      <c r="AF349" s="2">
        <v>179.9</v>
      </c>
      <c r="AG349" s="2">
        <v>173.1</v>
      </c>
      <c r="AH349" s="2">
        <v>162.30000000000001</v>
      </c>
    </row>
    <row r="350" spans="4:34" x14ac:dyDescent="0.25">
      <c r="D350" s="1"/>
      <c r="AD350" s="21" t="s">
        <v>30</v>
      </c>
      <c r="AE350" s="3">
        <v>177.4</v>
      </c>
      <c r="AF350" s="3">
        <v>185.9</v>
      </c>
      <c r="AG350" s="3">
        <v>176.5</v>
      </c>
      <c r="AH350" s="3">
        <v>167.4</v>
      </c>
    </row>
    <row r="351" spans="4:34" x14ac:dyDescent="0.25">
      <c r="D351" s="1"/>
      <c r="AD351" s="22" t="s">
        <v>33</v>
      </c>
      <c r="AE351" s="2">
        <v>183.3</v>
      </c>
      <c r="AF351" s="2">
        <v>173.6</v>
      </c>
      <c r="AG351" s="2">
        <v>171.2</v>
      </c>
      <c r="AH351" s="2">
        <v>158.80000000000001</v>
      </c>
    </row>
    <row r="352" spans="4:34" x14ac:dyDescent="0.25">
      <c r="D352" s="1"/>
      <c r="AD352" s="21" t="s">
        <v>35</v>
      </c>
      <c r="AE352" s="3">
        <v>179.6</v>
      </c>
      <c r="AF352" s="3">
        <v>181</v>
      </c>
      <c r="AG352" s="3">
        <v>173.4</v>
      </c>
      <c r="AH352" s="3">
        <v>162.9</v>
      </c>
    </row>
    <row r="353" spans="4:34" x14ac:dyDescent="0.25">
      <c r="D353" s="1"/>
      <c r="AD353" s="22" t="s">
        <v>30</v>
      </c>
      <c r="AE353" s="2">
        <v>176.6</v>
      </c>
      <c r="AF353" s="2">
        <v>186.9</v>
      </c>
      <c r="AG353" s="2">
        <v>176.9</v>
      </c>
      <c r="AH353" s="2">
        <v>167.5</v>
      </c>
    </row>
    <row r="354" spans="4:34" x14ac:dyDescent="0.25">
      <c r="D354" s="1"/>
      <c r="AD354" s="21" t="s">
        <v>33</v>
      </c>
      <c r="AE354" s="3">
        <v>181.3</v>
      </c>
      <c r="AF354" s="3">
        <v>174.7</v>
      </c>
      <c r="AG354" s="3">
        <v>171.5</v>
      </c>
      <c r="AH354" s="3">
        <v>158.9</v>
      </c>
    </row>
    <row r="355" spans="4:34" x14ac:dyDescent="0.25">
      <c r="D355" s="1"/>
      <c r="AD355" s="22" t="s">
        <v>35</v>
      </c>
      <c r="AE355" s="2">
        <v>178.3</v>
      </c>
      <c r="AF355" s="2">
        <v>182.1</v>
      </c>
      <c r="AG355" s="2">
        <v>173.7</v>
      </c>
      <c r="AH355" s="2">
        <v>163</v>
      </c>
    </row>
    <row r="356" spans="4:34" x14ac:dyDescent="0.25">
      <c r="D356" s="1"/>
      <c r="AD356" s="21" t="s">
        <v>30</v>
      </c>
      <c r="AE356" s="3">
        <v>174.4</v>
      </c>
      <c r="AF356" s="3">
        <v>187.8</v>
      </c>
      <c r="AG356" s="3">
        <v>177.3</v>
      </c>
      <c r="AH356" s="3">
        <v>167.8</v>
      </c>
    </row>
    <row r="357" spans="4:34" x14ac:dyDescent="0.25">
      <c r="D357" s="1"/>
      <c r="AD357" s="22" t="s">
        <v>33</v>
      </c>
      <c r="AE357" s="2">
        <v>178.6</v>
      </c>
      <c r="AF357" s="2">
        <v>175.7</v>
      </c>
      <c r="AG357" s="2">
        <v>171.8</v>
      </c>
      <c r="AH357" s="2">
        <v>159.4</v>
      </c>
    </row>
    <row r="358" spans="4:34" x14ac:dyDescent="0.25">
      <c r="D358" s="1"/>
      <c r="AD358" s="21" t="s">
        <v>35</v>
      </c>
      <c r="AE358" s="3">
        <v>175.9</v>
      </c>
      <c r="AF358" s="3">
        <v>183</v>
      </c>
      <c r="AG358" s="3">
        <v>174.1</v>
      </c>
      <c r="AH358" s="3">
        <v>163.4</v>
      </c>
    </row>
    <row r="359" spans="4:34" x14ac:dyDescent="0.25">
      <c r="D359" s="1"/>
      <c r="AD359" s="22" t="s">
        <v>30</v>
      </c>
      <c r="AE359" s="2">
        <v>175</v>
      </c>
      <c r="AF359" s="2">
        <v>188.6</v>
      </c>
      <c r="AG359" s="2">
        <v>177.8</v>
      </c>
      <c r="AH359" s="2">
        <v>168.2</v>
      </c>
    </row>
    <row r="360" spans="4:34" x14ac:dyDescent="0.25">
      <c r="D360" s="1"/>
      <c r="AD360" s="21" t="s">
        <v>33</v>
      </c>
      <c r="AE360" s="3">
        <v>179.5</v>
      </c>
      <c r="AF360" s="3">
        <v>176.6</v>
      </c>
      <c r="AG360" s="3">
        <v>171.8</v>
      </c>
      <c r="AH360" s="3">
        <v>159.5</v>
      </c>
    </row>
    <row r="361" spans="4:34" x14ac:dyDescent="0.25">
      <c r="D361" s="1"/>
      <c r="AD361" s="22" t="s">
        <v>35</v>
      </c>
      <c r="AE361" s="2">
        <v>176.7</v>
      </c>
      <c r="AF361" s="2">
        <v>183.8</v>
      </c>
      <c r="AG361" s="2">
        <v>174.3</v>
      </c>
      <c r="AH361" s="2">
        <v>163.6</v>
      </c>
    </row>
    <row r="362" spans="4:34" x14ac:dyDescent="0.25">
      <c r="D362" s="1"/>
      <c r="AD362" s="21" t="s">
        <v>30</v>
      </c>
      <c r="AE362" s="3">
        <v>174.8</v>
      </c>
      <c r="AF362" s="3">
        <v>189.6</v>
      </c>
      <c r="AG362" s="3">
        <v>178.5</v>
      </c>
      <c r="AH362" s="3">
        <v>169</v>
      </c>
    </row>
    <row r="363" spans="4:34" x14ac:dyDescent="0.25">
      <c r="D363" s="1"/>
      <c r="AD363" s="22" t="s">
        <v>33</v>
      </c>
      <c r="AE363" s="2">
        <v>180.7</v>
      </c>
      <c r="AF363" s="2">
        <v>178.2</v>
      </c>
      <c r="AG363" s="2">
        <v>172.5</v>
      </c>
      <c r="AH363" s="2">
        <v>159.80000000000001</v>
      </c>
    </row>
    <row r="364" spans="4:34" x14ac:dyDescent="0.25">
      <c r="D364" s="1"/>
      <c r="AD364" s="21" t="s">
        <v>35</v>
      </c>
      <c r="AE364" s="3">
        <v>177</v>
      </c>
      <c r="AF364" s="3">
        <v>185.1</v>
      </c>
      <c r="AG364" s="3">
        <v>175</v>
      </c>
      <c r="AH364" s="3">
        <v>164.2</v>
      </c>
    </row>
    <row r="365" spans="4:34" x14ac:dyDescent="0.25">
      <c r="D365" s="1"/>
      <c r="AD365" s="22" t="s">
        <v>30</v>
      </c>
      <c r="AE365" s="2">
        <v>174.8</v>
      </c>
      <c r="AF365" s="2">
        <v>189.6</v>
      </c>
      <c r="AG365" s="2">
        <v>178.5</v>
      </c>
      <c r="AH365" s="2">
        <v>169</v>
      </c>
    </row>
    <row r="366" spans="4:34" x14ac:dyDescent="0.25">
      <c r="D366" s="1"/>
      <c r="AD366" s="21" t="s">
        <v>33</v>
      </c>
      <c r="AE366" s="3">
        <v>180.8</v>
      </c>
      <c r="AF366" s="3">
        <v>178.2</v>
      </c>
      <c r="AG366" s="3">
        <v>172.5</v>
      </c>
      <c r="AH366" s="3">
        <v>159.80000000000001</v>
      </c>
    </row>
    <row r="367" spans="4:34" x14ac:dyDescent="0.25">
      <c r="D367" s="1"/>
      <c r="AD367" s="22" t="s">
        <v>35</v>
      </c>
      <c r="AE367" s="2">
        <v>177</v>
      </c>
      <c r="AF367" s="2">
        <v>185.1</v>
      </c>
      <c r="AG367" s="2">
        <v>175</v>
      </c>
      <c r="AH367" s="2">
        <v>164.2</v>
      </c>
    </row>
    <row r="368" spans="4:34" x14ac:dyDescent="0.25">
      <c r="D368" s="1"/>
      <c r="AD368" s="21" t="s">
        <v>30</v>
      </c>
      <c r="AE368" s="3">
        <v>175.5</v>
      </c>
      <c r="AF368" s="3">
        <v>190.2</v>
      </c>
      <c r="AG368" s="3">
        <v>179.4</v>
      </c>
      <c r="AH368" s="3">
        <v>169.4</v>
      </c>
    </row>
    <row r="369" spans="4:34" x14ac:dyDescent="0.25">
      <c r="D369" s="1"/>
      <c r="AD369" s="22" t="s">
        <v>33</v>
      </c>
      <c r="AE369" s="2">
        <v>182.1</v>
      </c>
      <c r="AF369" s="2">
        <v>178.9</v>
      </c>
      <c r="AG369" s="2">
        <v>174.2</v>
      </c>
      <c r="AH369" s="2">
        <v>160.1</v>
      </c>
    </row>
    <row r="370" spans="4:34" x14ac:dyDescent="0.25">
      <c r="D370" s="1"/>
      <c r="AD370" s="21" t="s">
        <v>35</v>
      </c>
      <c r="AE370" s="3">
        <v>177.9</v>
      </c>
      <c r="AF370" s="3">
        <v>185.7</v>
      </c>
      <c r="AG370" s="3">
        <v>176.4</v>
      </c>
      <c r="AH370" s="3">
        <v>164.5</v>
      </c>
    </row>
    <row r="371" spans="4:34" x14ac:dyDescent="0.25">
      <c r="D371" s="1"/>
      <c r="AD371" s="22" t="s">
        <v>30</v>
      </c>
      <c r="AE371" s="2">
        <v>176.8</v>
      </c>
      <c r="AF371" s="2">
        <v>190.8</v>
      </c>
      <c r="AG371" s="2">
        <v>180.3</v>
      </c>
      <c r="AH371" s="2">
        <v>169.7</v>
      </c>
    </row>
    <row r="372" spans="4:34" x14ac:dyDescent="0.25">
      <c r="D372" s="1"/>
      <c r="AD372" s="21" t="s">
        <v>33</v>
      </c>
      <c r="AE372" s="3">
        <v>183.1</v>
      </c>
      <c r="AF372" s="3">
        <v>179.3</v>
      </c>
      <c r="AG372" s="3">
        <v>174.8</v>
      </c>
      <c r="AH372" s="3">
        <v>160.4</v>
      </c>
    </row>
    <row r="373" spans="4:34" x14ac:dyDescent="0.25">
      <c r="D373" s="1"/>
      <c r="AD373" s="22" t="s">
        <v>35</v>
      </c>
      <c r="AE373" s="2">
        <v>179.1</v>
      </c>
      <c r="AF373" s="2">
        <v>186.2</v>
      </c>
      <c r="AG373" s="2">
        <v>177.1</v>
      </c>
      <c r="AH373" s="2">
        <v>164.8</v>
      </c>
    </row>
  </sheetData>
  <autoFilter ref="K1:K88" xr:uid="{E143CF4F-2597-4FEB-AEAA-FE3829E869F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E239B-D94E-4FA9-AEDC-DA5EF9E4A4BA}">
  <dimension ref="A1:C35"/>
  <sheetViews>
    <sheetView workbookViewId="0">
      <selection activeCell="C52" sqref="C52"/>
    </sheetView>
  </sheetViews>
  <sheetFormatPr defaultRowHeight="15" x14ac:dyDescent="0.25"/>
  <cols>
    <col min="1" max="1" width="33.85546875" customWidth="1"/>
    <col min="2" max="2" width="70.7109375" customWidth="1"/>
    <col min="3" max="3" width="38.140625" customWidth="1"/>
  </cols>
  <sheetData>
    <row r="1" spans="1:3" x14ac:dyDescent="0.25">
      <c r="B1" s="19" t="s">
        <v>181</v>
      </c>
    </row>
    <row r="2" spans="1:3" x14ac:dyDescent="0.25">
      <c r="A2" t="s">
        <v>165</v>
      </c>
    </row>
    <row r="3" spans="1:3" x14ac:dyDescent="0.25">
      <c r="C3" t="s">
        <v>167</v>
      </c>
    </row>
    <row r="4" spans="1:3" x14ac:dyDescent="0.25">
      <c r="A4" t="s">
        <v>166</v>
      </c>
      <c r="B4">
        <v>372</v>
      </c>
    </row>
    <row r="5" spans="1:3" x14ac:dyDescent="0.25">
      <c r="A5" s="4" t="s">
        <v>0</v>
      </c>
      <c r="B5" t="s">
        <v>168</v>
      </c>
      <c r="C5" t="s">
        <v>169</v>
      </c>
    </row>
    <row r="6" spans="1:3" x14ac:dyDescent="0.25">
      <c r="A6" s="5" t="s">
        <v>1</v>
      </c>
      <c r="B6" t="s">
        <v>170</v>
      </c>
      <c r="C6" t="s">
        <v>169</v>
      </c>
    </row>
    <row r="7" spans="1:3" ht="36.75" customHeight="1" x14ac:dyDescent="0.25">
      <c r="A7" s="7" t="s">
        <v>2</v>
      </c>
      <c r="B7" s="12" t="s">
        <v>171</v>
      </c>
      <c r="C7" s="8" t="s">
        <v>169</v>
      </c>
    </row>
    <row r="8" spans="1:3" ht="45" customHeight="1" x14ac:dyDescent="0.25">
      <c r="A8" s="5" t="s">
        <v>3</v>
      </c>
      <c r="B8" s="134" t="s">
        <v>180</v>
      </c>
      <c r="C8" t="s">
        <v>169</v>
      </c>
    </row>
    <row r="9" spans="1:3" ht="30" customHeight="1" x14ac:dyDescent="0.25">
      <c r="A9" s="5" t="s">
        <v>4</v>
      </c>
      <c r="B9" s="134"/>
      <c r="C9" t="s">
        <v>169</v>
      </c>
    </row>
    <row r="10" spans="1:3" ht="30" customHeight="1" x14ac:dyDescent="0.25">
      <c r="A10" s="5" t="s">
        <v>5</v>
      </c>
      <c r="B10" s="134"/>
      <c r="C10" t="s">
        <v>169</v>
      </c>
    </row>
    <row r="11" spans="1:3" ht="30" customHeight="1" x14ac:dyDescent="0.25">
      <c r="A11" s="5" t="s">
        <v>6</v>
      </c>
      <c r="B11" s="134"/>
      <c r="C11" t="s">
        <v>169</v>
      </c>
    </row>
    <row r="12" spans="1:3" ht="30" customHeight="1" x14ac:dyDescent="0.25">
      <c r="A12" s="5" t="s">
        <v>7</v>
      </c>
      <c r="B12" s="134"/>
      <c r="C12" t="s">
        <v>169</v>
      </c>
    </row>
    <row r="13" spans="1:3" ht="30" customHeight="1" x14ac:dyDescent="0.25">
      <c r="A13" s="5" t="s">
        <v>8</v>
      </c>
      <c r="B13" s="134"/>
      <c r="C13" t="s">
        <v>169</v>
      </c>
    </row>
    <row r="14" spans="1:3" ht="30" customHeight="1" x14ac:dyDescent="0.25">
      <c r="A14" s="5" t="s">
        <v>9</v>
      </c>
      <c r="B14" s="134"/>
      <c r="C14" t="s">
        <v>169</v>
      </c>
    </row>
    <row r="15" spans="1:3" ht="30" customHeight="1" x14ac:dyDescent="0.25">
      <c r="A15" s="5" t="s">
        <v>10</v>
      </c>
      <c r="B15" s="134"/>
      <c r="C15" t="s">
        <v>169</v>
      </c>
    </row>
    <row r="16" spans="1:3" ht="30" customHeight="1" x14ac:dyDescent="0.25">
      <c r="A16" s="5" t="s">
        <v>11</v>
      </c>
      <c r="B16" s="134"/>
      <c r="C16" t="s">
        <v>169</v>
      </c>
    </row>
    <row r="17" spans="1:3" ht="30" customHeight="1" x14ac:dyDescent="0.25">
      <c r="A17" s="5" t="s">
        <v>12</v>
      </c>
      <c r="B17" s="134"/>
      <c r="C17" t="s">
        <v>169</v>
      </c>
    </row>
    <row r="18" spans="1:3" ht="30" customHeight="1" x14ac:dyDescent="0.25">
      <c r="A18" s="5" t="s">
        <v>13</v>
      </c>
      <c r="B18" s="134"/>
      <c r="C18" t="s">
        <v>169</v>
      </c>
    </row>
    <row r="19" spans="1:3" ht="30" customHeight="1" x14ac:dyDescent="0.25">
      <c r="A19" s="5" t="s">
        <v>14</v>
      </c>
      <c r="B19" s="134"/>
      <c r="C19" t="s">
        <v>169</v>
      </c>
    </row>
    <row r="20" spans="1:3" ht="30" customHeight="1" x14ac:dyDescent="0.25">
      <c r="A20" s="5" t="s">
        <v>15</v>
      </c>
      <c r="B20" s="134"/>
      <c r="C20" t="s">
        <v>169</v>
      </c>
    </row>
    <row r="21" spans="1:3" ht="30" customHeight="1" x14ac:dyDescent="0.25">
      <c r="A21" s="5" t="s">
        <v>16</v>
      </c>
      <c r="B21" s="134"/>
      <c r="C21" t="s">
        <v>169</v>
      </c>
    </row>
    <row r="22" spans="1:3" ht="30" customHeight="1" x14ac:dyDescent="0.25">
      <c r="A22" s="5" t="s">
        <v>17</v>
      </c>
      <c r="B22" s="134"/>
      <c r="C22" t="s">
        <v>169</v>
      </c>
    </row>
    <row r="23" spans="1:3" ht="30" customHeight="1" x14ac:dyDescent="0.25">
      <c r="A23" s="5" t="s">
        <v>18</v>
      </c>
      <c r="B23" s="134"/>
      <c r="C23" t="s">
        <v>169</v>
      </c>
    </row>
    <row r="24" spans="1:3" ht="30" customHeight="1" x14ac:dyDescent="0.25">
      <c r="A24" s="5" t="s">
        <v>19</v>
      </c>
      <c r="B24" s="134"/>
      <c r="C24" t="s">
        <v>169</v>
      </c>
    </row>
    <row r="25" spans="1:3" ht="30" customHeight="1" x14ac:dyDescent="0.25">
      <c r="A25" s="7" t="s">
        <v>20</v>
      </c>
      <c r="B25" s="134"/>
      <c r="C25" s="18" t="s">
        <v>179</v>
      </c>
    </row>
    <row r="26" spans="1:3" ht="30" customHeight="1" x14ac:dyDescent="0.25">
      <c r="A26" s="5" t="s">
        <v>21</v>
      </c>
      <c r="B26" s="134"/>
      <c r="C26" t="s">
        <v>169</v>
      </c>
    </row>
    <row r="27" spans="1:3" ht="30" customHeight="1" x14ac:dyDescent="0.25">
      <c r="A27" s="5" t="s">
        <v>22</v>
      </c>
      <c r="B27" s="134"/>
      <c r="C27" t="s">
        <v>169</v>
      </c>
    </row>
    <row r="28" spans="1:3" ht="30" customHeight="1" x14ac:dyDescent="0.25">
      <c r="A28" s="5" t="s">
        <v>23</v>
      </c>
      <c r="B28" s="134"/>
      <c r="C28" t="s">
        <v>169</v>
      </c>
    </row>
    <row r="29" spans="1:3" ht="30" customHeight="1" x14ac:dyDescent="0.25">
      <c r="A29" s="5" t="s">
        <v>24</v>
      </c>
      <c r="B29" s="134"/>
      <c r="C29" t="s">
        <v>169</v>
      </c>
    </row>
    <row r="30" spans="1:3" ht="30" customHeight="1" x14ac:dyDescent="0.25">
      <c r="A30" s="5" t="s">
        <v>25</v>
      </c>
      <c r="B30" s="134"/>
      <c r="C30" t="s">
        <v>169</v>
      </c>
    </row>
    <row r="31" spans="1:3" ht="30" customHeight="1" x14ac:dyDescent="0.25">
      <c r="A31" s="5" t="s">
        <v>26</v>
      </c>
      <c r="B31" s="134"/>
      <c r="C31" t="s">
        <v>169</v>
      </c>
    </row>
    <row r="32" spans="1:3" ht="30" customHeight="1" x14ac:dyDescent="0.25">
      <c r="A32" s="5" t="s">
        <v>27</v>
      </c>
      <c r="B32" s="134"/>
      <c r="C32" t="s">
        <v>169</v>
      </c>
    </row>
    <row r="33" spans="1:3" ht="30" customHeight="1" x14ac:dyDescent="0.25">
      <c r="A33" s="5" t="s">
        <v>28</v>
      </c>
      <c r="B33" s="134"/>
      <c r="C33" t="s">
        <v>169</v>
      </c>
    </row>
    <row r="34" spans="1:3" ht="30" customHeight="1" x14ac:dyDescent="0.25">
      <c r="A34" s="6" t="s">
        <v>29</v>
      </c>
      <c r="B34" s="134"/>
      <c r="C34" t="s">
        <v>169</v>
      </c>
    </row>
    <row r="35" spans="1:3" ht="21" x14ac:dyDescent="0.35">
      <c r="B35" s="17"/>
    </row>
  </sheetData>
  <mergeCells count="1">
    <mergeCell ref="B8:B34"/>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6EA89-D433-434D-A72E-A18B82863BF5}">
  <dimension ref="A1:H47"/>
  <sheetViews>
    <sheetView workbookViewId="0">
      <selection activeCell="L37" sqref="L37"/>
    </sheetView>
  </sheetViews>
  <sheetFormatPr defaultRowHeight="15" x14ac:dyDescent="0.25"/>
  <cols>
    <col min="1" max="1" width="21.28515625" customWidth="1"/>
    <col min="2" max="2" width="32.42578125" customWidth="1"/>
    <col min="3" max="3" width="12.7109375" customWidth="1"/>
    <col min="4" max="4" width="27.140625" customWidth="1"/>
    <col min="5" max="5" width="13.7109375" customWidth="1"/>
    <col min="6" max="6" width="33.7109375" customWidth="1"/>
  </cols>
  <sheetData>
    <row r="1" spans="1:6" x14ac:dyDescent="0.25">
      <c r="A1" t="s">
        <v>215</v>
      </c>
      <c r="B1" t="s">
        <v>216</v>
      </c>
      <c r="C1" t="s">
        <v>217</v>
      </c>
    </row>
    <row r="2" spans="1:6" x14ac:dyDescent="0.25">
      <c r="E2" s="28" t="s">
        <v>186</v>
      </c>
      <c r="F2" t="s">
        <v>185</v>
      </c>
    </row>
    <row r="3" spans="1:6" x14ac:dyDescent="0.25">
      <c r="A3" s="20" t="s">
        <v>0</v>
      </c>
      <c r="B3" t="s">
        <v>218</v>
      </c>
      <c r="C3" t="s">
        <v>224</v>
      </c>
    </row>
    <row r="4" spans="1:6" x14ac:dyDescent="0.25">
      <c r="A4" s="23" t="s">
        <v>1</v>
      </c>
      <c r="B4" t="s">
        <v>219</v>
      </c>
      <c r="C4" t="s">
        <v>223</v>
      </c>
    </row>
    <row r="5" spans="1:6" x14ac:dyDescent="0.25">
      <c r="A5" s="23" t="s">
        <v>2</v>
      </c>
      <c r="B5" t="s">
        <v>220</v>
      </c>
      <c r="C5" t="s">
        <v>224</v>
      </c>
      <c r="F5" s="27" t="s">
        <v>3</v>
      </c>
    </row>
    <row r="6" spans="1:6" x14ac:dyDescent="0.25">
      <c r="A6" s="23" t="s">
        <v>3</v>
      </c>
      <c r="B6" t="s">
        <v>221</v>
      </c>
      <c r="C6" t="s">
        <v>223</v>
      </c>
      <c r="F6" s="27" t="s">
        <v>4</v>
      </c>
    </row>
    <row r="7" spans="1:6" x14ac:dyDescent="0.25">
      <c r="A7" s="23" t="s">
        <v>4</v>
      </c>
      <c r="B7" t="s">
        <v>221</v>
      </c>
      <c r="C7" t="s">
        <v>223</v>
      </c>
      <c r="F7" s="27" t="s">
        <v>5</v>
      </c>
    </row>
    <row r="8" spans="1:6" x14ac:dyDescent="0.25">
      <c r="A8" s="23" t="s">
        <v>5</v>
      </c>
      <c r="B8" t="s">
        <v>221</v>
      </c>
      <c r="C8" t="s">
        <v>223</v>
      </c>
      <c r="F8" s="27" t="s">
        <v>6</v>
      </c>
    </row>
    <row r="9" spans="1:6" x14ac:dyDescent="0.25">
      <c r="A9" s="23" t="s">
        <v>6</v>
      </c>
      <c r="B9" t="s">
        <v>221</v>
      </c>
      <c r="C9" t="s">
        <v>223</v>
      </c>
      <c r="F9" s="27" t="s">
        <v>7</v>
      </c>
    </row>
    <row r="10" spans="1:6" x14ac:dyDescent="0.25">
      <c r="A10" s="23" t="s">
        <v>7</v>
      </c>
      <c r="B10" t="s">
        <v>221</v>
      </c>
      <c r="C10" t="s">
        <v>223</v>
      </c>
      <c r="F10" s="27" t="s">
        <v>8</v>
      </c>
    </row>
    <row r="11" spans="1:6" x14ac:dyDescent="0.25">
      <c r="A11" s="23" t="s">
        <v>8</v>
      </c>
      <c r="B11" t="s">
        <v>221</v>
      </c>
      <c r="C11" t="s">
        <v>223</v>
      </c>
      <c r="F11" s="27" t="s">
        <v>9</v>
      </c>
    </row>
    <row r="12" spans="1:6" x14ac:dyDescent="0.25">
      <c r="A12" s="23" t="s">
        <v>9</v>
      </c>
      <c r="B12" t="s">
        <v>221</v>
      </c>
      <c r="C12" t="s">
        <v>223</v>
      </c>
      <c r="F12" s="27" t="s">
        <v>10</v>
      </c>
    </row>
    <row r="13" spans="1:6" x14ac:dyDescent="0.25">
      <c r="A13" s="23" t="s">
        <v>10</v>
      </c>
      <c r="B13" t="s">
        <v>221</v>
      </c>
      <c r="C13" t="s">
        <v>223</v>
      </c>
      <c r="F13" s="27" t="s">
        <v>11</v>
      </c>
    </row>
    <row r="14" spans="1:6" x14ac:dyDescent="0.25">
      <c r="A14" s="23" t="s">
        <v>11</v>
      </c>
      <c r="B14" t="s">
        <v>221</v>
      </c>
      <c r="C14" t="s">
        <v>223</v>
      </c>
      <c r="F14" s="27" t="s">
        <v>12</v>
      </c>
    </row>
    <row r="15" spans="1:6" x14ac:dyDescent="0.25">
      <c r="A15" s="23" t="s">
        <v>12</v>
      </c>
      <c r="B15" t="s">
        <v>221</v>
      </c>
      <c r="C15" t="s">
        <v>223</v>
      </c>
      <c r="F15" s="27" t="s">
        <v>13</v>
      </c>
    </row>
    <row r="16" spans="1:6" x14ac:dyDescent="0.25">
      <c r="A16" s="23" t="s">
        <v>13</v>
      </c>
      <c r="B16" t="s">
        <v>221</v>
      </c>
      <c r="C16" t="s">
        <v>223</v>
      </c>
      <c r="F16" s="27" t="s">
        <v>14</v>
      </c>
    </row>
    <row r="17" spans="1:6" x14ac:dyDescent="0.25">
      <c r="A17" s="23" t="s">
        <v>14</v>
      </c>
      <c r="B17" t="s">
        <v>221</v>
      </c>
      <c r="C17" t="s">
        <v>223</v>
      </c>
      <c r="F17" s="27" t="s">
        <v>15</v>
      </c>
    </row>
    <row r="18" spans="1:6" x14ac:dyDescent="0.25">
      <c r="A18" s="23" t="s">
        <v>15</v>
      </c>
      <c r="B18" t="s">
        <v>221</v>
      </c>
      <c r="C18" t="s">
        <v>223</v>
      </c>
    </row>
    <row r="19" spans="1:6" x14ac:dyDescent="0.25">
      <c r="A19" s="23" t="s">
        <v>16</v>
      </c>
      <c r="B19" t="s">
        <v>221</v>
      </c>
      <c r="C19" t="s">
        <v>223</v>
      </c>
    </row>
    <row r="20" spans="1:6" x14ac:dyDescent="0.25">
      <c r="A20" s="23" t="s">
        <v>17</v>
      </c>
      <c r="B20" t="s">
        <v>221</v>
      </c>
      <c r="C20" t="s">
        <v>223</v>
      </c>
      <c r="E20" s="29" t="s">
        <v>187</v>
      </c>
      <c r="F20" s="30" t="s">
        <v>184</v>
      </c>
    </row>
    <row r="21" spans="1:6" x14ac:dyDescent="0.25">
      <c r="A21" s="23" t="s">
        <v>18</v>
      </c>
      <c r="B21" t="s">
        <v>221</v>
      </c>
      <c r="C21" t="s">
        <v>223</v>
      </c>
      <c r="F21" s="27" t="s">
        <v>21</v>
      </c>
    </row>
    <row r="22" spans="1:6" x14ac:dyDescent="0.25">
      <c r="A22" s="23" t="s">
        <v>19</v>
      </c>
      <c r="B22" t="s">
        <v>221</v>
      </c>
      <c r="C22" t="s">
        <v>223</v>
      </c>
    </row>
    <row r="23" spans="1:6" x14ac:dyDescent="0.25">
      <c r="A23" s="23" t="s">
        <v>20</v>
      </c>
      <c r="B23" t="s">
        <v>221</v>
      </c>
      <c r="C23" t="s">
        <v>224</v>
      </c>
      <c r="E23" s="29" t="s">
        <v>188</v>
      </c>
      <c r="F23" t="s">
        <v>182</v>
      </c>
    </row>
    <row r="24" spans="1:6" x14ac:dyDescent="0.25">
      <c r="A24" s="23" t="s">
        <v>21</v>
      </c>
      <c r="B24" t="s">
        <v>221</v>
      </c>
      <c r="C24" t="s">
        <v>223</v>
      </c>
      <c r="F24" s="27" t="s">
        <v>24</v>
      </c>
    </row>
    <row r="25" spans="1:6" x14ac:dyDescent="0.25">
      <c r="A25" s="23" t="s">
        <v>22</v>
      </c>
      <c r="B25" t="s">
        <v>221</v>
      </c>
      <c r="C25" t="s">
        <v>223</v>
      </c>
    </row>
    <row r="26" spans="1:6" x14ac:dyDescent="0.25">
      <c r="A26" s="23" t="s">
        <v>23</v>
      </c>
      <c r="B26" t="s">
        <v>221</v>
      </c>
      <c r="C26" t="s">
        <v>223</v>
      </c>
      <c r="E26" s="29" t="s">
        <v>190</v>
      </c>
      <c r="F26" t="s">
        <v>183</v>
      </c>
    </row>
    <row r="27" spans="1:6" x14ac:dyDescent="0.25">
      <c r="A27" s="23" t="s">
        <v>24</v>
      </c>
      <c r="B27" t="s">
        <v>221</v>
      </c>
      <c r="C27" t="s">
        <v>223</v>
      </c>
      <c r="F27" s="27" t="s">
        <v>26</v>
      </c>
    </row>
    <row r="28" spans="1:6" x14ac:dyDescent="0.25">
      <c r="A28" s="23" t="s">
        <v>25</v>
      </c>
      <c r="B28" t="s">
        <v>221</v>
      </c>
      <c r="C28" t="s">
        <v>223</v>
      </c>
    </row>
    <row r="29" spans="1:6" x14ac:dyDescent="0.25">
      <c r="A29" s="23" t="s">
        <v>26</v>
      </c>
      <c r="B29" t="s">
        <v>221</v>
      </c>
      <c r="C29" t="s">
        <v>223</v>
      </c>
      <c r="E29" s="29" t="s">
        <v>189</v>
      </c>
      <c r="F29" t="s">
        <v>191</v>
      </c>
    </row>
    <row r="30" spans="1:6" x14ac:dyDescent="0.25">
      <c r="A30" s="23" t="s">
        <v>27</v>
      </c>
      <c r="B30" t="s">
        <v>221</v>
      </c>
      <c r="C30" t="s">
        <v>223</v>
      </c>
      <c r="F30" s="27" t="s">
        <v>17</v>
      </c>
    </row>
    <row r="31" spans="1:6" x14ac:dyDescent="0.25">
      <c r="A31" s="23" t="s">
        <v>28</v>
      </c>
      <c r="B31" t="s">
        <v>221</v>
      </c>
      <c r="C31" t="s">
        <v>223</v>
      </c>
      <c r="F31" s="27" t="s">
        <v>18</v>
      </c>
    </row>
    <row r="32" spans="1:6" x14ac:dyDescent="0.25">
      <c r="A32" s="44" t="s">
        <v>29</v>
      </c>
      <c r="B32" t="s">
        <v>222</v>
      </c>
      <c r="C32" t="s">
        <v>223</v>
      </c>
      <c r="F32" s="27" t="s">
        <v>19</v>
      </c>
    </row>
    <row r="33" spans="5:8" x14ac:dyDescent="0.25">
      <c r="F33" s="27" t="s">
        <v>27</v>
      </c>
    </row>
    <row r="35" spans="5:8" x14ac:dyDescent="0.25">
      <c r="E35" s="29" t="s">
        <v>192</v>
      </c>
      <c r="F35" s="30" t="s">
        <v>193</v>
      </c>
    </row>
    <row r="36" spans="5:8" x14ac:dyDescent="0.25">
      <c r="F36" s="27" t="s">
        <v>20</v>
      </c>
      <c r="H36" t="s">
        <v>201</v>
      </c>
    </row>
    <row r="37" spans="5:8" x14ac:dyDescent="0.25">
      <c r="F37" s="27" t="s">
        <v>22</v>
      </c>
    </row>
    <row r="39" spans="5:8" x14ac:dyDescent="0.25">
      <c r="E39" s="29" t="s">
        <v>194</v>
      </c>
      <c r="F39" t="s">
        <v>195</v>
      </c>
    </row>
    <row r="40" spans="5:8" x14ac:dyDescent="0.25">
      <c r="F40" s="27" t="s">
        <v>23</v>
      </c>
    </row>
    <row r="41" spans="5:8" x14ac:dyDescent="0.25">
      <c r="F41" s="27" t="s">
        <v>25</v>
      </c>
    </row>
    <row r="43" spans="5:8" x14ac:dyDescent="0.25">
      <c r="E43" s="29" t="s">
        <v>196</v>
      </c>
      <c r="F43" t="s">
        <v>197</v>
      </c>
    </row>
    <row r="44" spans="5:8" x14ac:dyDescent="0.25">
      <c r="F44" s="27" t="s">
        <v>16</v>
      </c>
    </row>
    <row r="46" spans="5:8" x14ac:dyDescent="0.25">
      <c r="E46" s="29" t="s">
        <v>198</v>
      </c>
      <c r="F46" t="s">
        <v>28</v>
      </c>
    </row>
    <row r="47" spans="5:8" x14ac:dyDescent="0.25">
      <c r="F47" s="27"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30787-29E4-411F-A77C-21798DE8A6A1}">
  <dimension ref="A1:AH557"/>
  <sheetViews>
    <sheetView tabSelected="1" zoomScale="66" zoomScaleNormal="66" workbookViewId="0">
      <selection activeCell="O66" sqref="O66"/>
    </sheetView>
  </sheetViews>
  <sheetFormatPr defaultRowHeight="15" x14ac:dyDescent="0.25"/>
  <cols>
    <col min="1" max="1" width="10.5703125" bestFit="1" customWidth="1"/>
    <col min="2" max="2" width="11.85546875" bestFit="1" customWidth="1"/>
    <col min="3" max="3" width="13.140625" bestFit="1" customWidth="1"/>
    <col min="4" max="4" width="24" bestFit="1" customWidth="1"/>
    <col min="5" max="5" width="23.42578125" bestFit="1" customWidth="1"/>
    <col min="6" max="6" width="26" bestFit="1" customWidth="1"/>
    <col min="7" max="7" width="19" bestFit="1" customWidth="1"/>
    <col min="8" max="8" width="22" bestFit="1" customWidth="1"/>
    <col min="9" max="9" width="20.28515625" bestFit="1" customWidth="1"/>
    <col min="10" max="10" width="27.85546875" bestFit="1" customWidth="1"/>
    <col min="11" max="11" width="11" bestFit="1" customWidth="1"/>
    <col min="12" max="12" width="18.85546875" bestFit="1" customWidth="1"/>
    <col min="13" max="13" width="13.140625" bestFit="1" customWidth="1"/>
    <col min="14" max="14" width="24" bestFit="1" customWidth="1"/>
    <col min="15" max="15" width="22.28515625" bestFit="1" customWidth="1"/>
    <col min="16" max="16" width="33.28515625" bestFit="1" customWidth="1"/>
    <col min="17" max="17" width="19" bestFit="1" customWidth="1"/>
    <col min="18" max="18" width="12" bestFit="1" customWidth="1"/>
    <col min="19" max="19" width="26.5703125" bestFit="1" customWidth="1"/>
    <col min="20" max="21" width="12" bestFit="1" customWidth="1"/>
    <col min="22" max="22" width="21" bestFit="1" customWidth="1"/>
    <col min="23" max="23" width="23.5703125" bestFit="1" customWidth="1"/>
    <col min="24" max="24" width="26" bestFit="1" customWidth="1"/>
    <col min="25" max="25" width="13.140625" bestFit="1" customWidth="1"/>
    <col min="26" max="26" width="12" bestFit="1" customWidth="1"/>
    <col min="27" max="27" width="33.28515625" bestFit="1" customWidth="1"/>
    <col min="28" max="28" width="22" bestFit="1" customWidth="1"/>
    <col min="29" max="29" width="17.5703125" bestFit="1" customWidth="1"/>
    <col min="30" max="30" width="25.85546875" bestFit="1" customWidth="1"/>
    <col min="31" max="31" width="20.28515625" bestFit="1" customWidth="1"/>
    <col min="32" max="32" width="27.85546875" bestFit="1" customWidth="1"/>
    <col min="33" max="33" width="12.7109375" bestFit="1" customWidth="1"/>
  </cols>
  <sheetData>
    <row r="1" spans="1:27" ht="23.25" customHeight="1" x14ac:dyDescent="0.4">
      <c r="A1" s="86" t="s">
        <v>345</v>
      </c>
    </row>
    <row r="3" spans="1:27" x14ac:dyDescent="0.25">
      <c r="C3" s="36" t="s">
        <v>199</v>
      </c>
      <c r="D3" s="58" t="s">
        <v>203</v>
      </c>
      <c r="E3" s="58" t="s">
        <v>209</v>
      </c>
      <c r="F3" s="58" t="s">
        <v>207</v>
      </c>
    </row>
    <row r="4" spans="1:27" x14ac:dyDescent="0.25">
      <c r="C4" s="38" t="s">
        <v>185</v>
      </c>
      <c r="D4" s="99">
        <v>0.66997156812714209</v>
      </c>
      <c r="E4" s="99">
        <v>0.67982232578460633</v>
      </c>
      <c r="F4" s="99">
        <v>0.69652717233362393</v>
      </c>
      <c r="V4" s="107"/>
      <c r="Z4" s="28" t="s">
        <v>186</v>
      </c>
      <c r="AA4" t="s">
        <v>185</v>
      </c>
    </row>
    <row r="5" spans="1:27" x14ac:dyDescent="0.25">
      <c r="C5" s="40" t="s">
        <v>184</v>
      </c>
      <c r="D5" s="99">
        <v>0.72985781990521326</v>
      </c>
      <c r="E5" s="99">
        <v>0.73270142180094799</v>
      </c>
      <c r="F5" s="99">
        <v>0.74003795066413658</v>
      </c>
    </row>
    <row r="6" spans="1:27" x14ac:dyDescent="0.25">
      <c r="C6" s="38" t="s">
        <v>182</v>
      </c>
      <c r="D6" s="99">
        <v>0.64278799612778315</v>
      </c>
      <c r="E6" s="99">
        <v>0.59689922480620161</v>
      </c>
      <c r="F6" s="99">
        <v>0.55426356589147285</v>
      </c>
    </row>
    <row r="7" spans="1:27" x14ac:dyDescent="0.25">
      <c r="C7" s="38" t="s">
        <v>183</v>
      </c>
      <c r="D7" s="99">
        <v>0.73699421965317935</v>
      </c>
      <c r="E7" s="99">
        <v>0.70945945945945954</v>
      </c>
      <c r="F7" s="99">
        <v>0.68888888888888899</v>
      </c>
      <c r="AA7" s="27" t="s">
        <v>3</v>
      </c>
    </row>
    <row r="8" spans="1:27" x14ac:dyDescent="0.25">
      <c r="C8" s="38" t="s">
        <v>191</v>
      </c>
      <c r="D8" s="99">
        <v>0.78271138403401042</v>
      </c>
      <c r="E8" s="99">
        <v>0.74769230769230788</v>
      </c>
      <c r="F8" s="99">
        <v>0.69667458432304052</v>
      </c>
      <c r="AA8" s="27" t="s">
        <v>4</v>
      </c>
    </row>
    <row r="9" spans="1:27" x14ac:dyDescent="0.25">
      <c r="C9" s="38" t="s">
        <v>195</v>
      </c>
      <c r="D9" s="99">
        <v>0.74349083895853429</v>
      </c>
      <c r="E9" s="99">
        <v>0.72332206663447607</v>
      </c>
      <c r="F9" s="99">
        <v>0.69758454106280188</v>
      </c>
      <c r="AA9" s="27" t="s">
        <v>5</v>
      </c>
    </row>
    <row r="10" spans="1:27" x14ac:dyDescent="0.25">
      <c r="C10" s="38" t="s">
        <v>197</v>
      </c>
      <c r="D10" s="99">
        <v>0.90199809705042833</v>
      </c>
      <c r="E10" s="99">
        <v>0.91246431969552821</v>
      </c>
      <c r="F10" s="99">
        <v>0.94106463878326985</v>
      </c>
      <c r="AA10" s="27" t="s">
        <v>6</v>
      </c>
    </row>
    <row r="11" spans="1:27" x14ac:dyDescent="0.25">
      <c r="C11" s="38" t="s">
        <v>28</v>
      </c>
      <c r="D11" s="99">
        <v>0.72596153846153844</v>
      </c>
      <c r="E11" s="99">
        <v>0.69104908565928758</v>
      </c>
      <c r="F11" s="99">
        <v>0.65477338476374147</v>
      </c>
      <c r="AA11" s="27" t="s">
        <v>7</v>
      </c>
    </row>
    <row r="12" spans="1:27" x14ac:dyDescent="0.25">
      <c r="C12" s="38" t="s">
        <v>202</v>
      </c>
      <c r="D12" s="99">
        <v>0.71564885496183217</v>
      </c>
      <c r="E12" s="99">
        <v>0.67175572519083959</v>
      </c>
      <c r="F12" s="99">
        <v>0.62309160305343514</v>
      </c>
      <c r="AA12" s="27" t="s">
        <v>8</v>
      </c>
    </row>
    <row r="13" spans="1:27" x14ac:dyDescent="0.25">
      <c r="AA13" s="27" t="s">
        <v>9</v>
      </c>
    </row>
    <row r="14" spans="1:27" x14ac:dyDescent="0.25">
      <c r="AA14" s="27" t="s">
        <v>10</v>
      </c>
    </row>
    <row r="15" spans="1:27" x14ac:dyDescent="0.25">
      <c r="AA15" s="27" t="s">
        <v>11</v>
      </c>
    </row>
    <row r="16" spans="1:27" x14ac:dyDescent="0.25">
      <c r="AA16" s="27" t="s">
        <v>12</v>
      </c>
    </row>
    <row r="17" spans="26:27" x14ac:dyDescent="0.25">
      <c r="AA17" s="27" t="s">
        <v>13</v>
      </c>
    </row>
    <row r="18" spans="26:27" x14ac:dyDescent="0.25">
      <c r="AA18" s="27" t="s">
        <v>14</v>
      </c>
    </row>
    <row r="19" spans="26:27" x14ac:dyDescent="0.25">
      <c r="AA19" s="27" t="s">
        <v>15</v>
      </c>
    </row>
    <row r="22" spans="26:27" x14ac:dyDescent="0.25">
      <c r="Z22" s="29" t="s">
        <v>187</v>
      </c>
      <c r="AA22" s="30" t="s">
        <v>184</v>
      </c>
    </row>
    <row r="23" spans="26:27" x14ac:dyDescent="0.25">
      <c r="AA23" s="27" t="s">
        <v>21</v>
      </c>
    </row>
    <row r="25" spans="26:27" x14ac:dyDescent="0.25">
      <c r="Z25" s="29" t="s">
        <v>188</v>
      </c>
      <c r="AA25" t="s">
        <v>182</v>
      </c>
    </row>
    <row r="26" spans="26:27" x14ac:dyDescent="0.25">
      <c r="AA26" s="27" t="s">
        <v>24</v>
      </c>
    </row>
    <row r="28" spans="26:27" x14ac:dyDescent="0.25">
      <c r="Z28" s="29" t="s">
        <v>190</v>
      </c>
      <c r="AA28" t="s">
        <v>183</v>
      </c>
    </row>
    <row r="29" spans="26:27" x14ac:dyDescent="0.25">
      <c r="AA29" s="27" t="s">
        <v>26</v>
      </c>
    </row>
    <row r="31" spans="26:27" x14ac:dyDescent="0.25">
      <c r="Z31" s="29" t="s">
        <v>189</v>
      </c>
      <c r="AA31" t="s">
        <v>191</v>
      </c>
    </row>
    <row r="32" spans="26:27" x14ac:dyDescent="0.25">
      <c r="AA32" s="27" t="s">
        <v>17</v>
      </c>
    </row>
    <row r="33" spans="3:29" x14ac:dyDescent="0.25">
      <c r="AA33" s="27" t="s">
        <v>18</v>
      </c>
    </row>
    <row r="34" spans="3:29" x14ac:dyDescent="0.25">
      <c r="AA34" s="27" t="s">
        <v>19</v>
      </c>
    </row>
    <row r="35" spans="3:29" x14ac:dyDescent="0.25">
      <c r="AA35" s="27" t="s">
        <v>27</v>
      </c>
    </row>
    <row r="37" spans="3:29" x14ac:dyDescent="0.25">
      <c r="Z37" s="29" t="s">
        <v>192</v>
      </c>
      <c r="AA37" s="30" t="s">
        <v>193</v>
      </c>
    </row>
    <row r="38" spans="3:29" x14ac:dyDescent="0.25">
      <c r="AA38" s="27" t="s">
        <v>20</v>
      </c>
    </row>
    <row r="39" spans="3:29" x14ac:dyDescent="0.25">
      <c r="AA39" s="27" t="s">
        <v>22</v>
      </c>
    </row>
    <row r="41" spans="3:29" x14ac:dyDescent="0.25">
      <c r="Z41" s="29" t="s">
        <v>194</v>
      </c>
      <c r="AA41" t="s">
        <v>195</v>
      </c>
    </row>
    <row r="42" spans="3:29" x14ac:dyDescent="0.25">
      <c r="AA42" s="27" t="s">
        <v>23</v>
      </c>
    </row>
    <row r="43" spans="3:29" x14ac:dyDescent="0.25">
      <c r="AA43" s="27" t="s">
        <v>25</v>
      </c>
    </row>
    <row r="44" spans="3:29" x14ac:dyDescent="0.25">
      <c r="AA44" s="104"/>
      <c r="AC44" t="s">
        <v>201</v>
      </c>
    </row>
    <row r="45" spans="3:29" ht="15" customHeight="1" x14ac:dyDescent="0.25">
      <c r="C45" s="111" t="s">
        <v>226</v>
      </c>
      <c r="D45" s="111"/>
      <c r="E45" s="111"/>
      <c r="F45" s="111"/>
      <c r="G45" s="111"/>
      <c r="H45" s="111"/>
      <c r="I45" s="111"/>
      <c r="J45" s="111"/>
      <c r="K45" s="111"/>
      <c r="L45" s="111"/>
      <c r="M45" s="111"/>
      <c r="N45" s="111"/>
      <c r="O45" s="111"/>
      <c r="P45" s="111"/>
      <c r="Q45" s="111"/>
      <c r="R45" s="111"/>
      <c r="S45" s="111"/>
      <c r="T45" s="111"/>
      <c r="U45" s="111"/>
      <c r="V45" s="111"/>
      <c r="W45" s="111"/>
      <c r="X45" s="111"/>
    </row>
    <row r="46" spans="3:29" ht="15" customHeight="1" x14ac:dyDescent="0.25">
      <c r="C46" s="111"/>
      <c r="D46" s="111"/>
      <c r="E46" s="111"/>
      <c r="F46" s="111"/>
      <c r="G46" s="111"/>
      <c r="H46" s="111"/>
      <c r="I46" s="111"/>
      <c r="J46" s="111"/>
      <c r="K46" s="111"/>
      <c r="L46" s="111"/>
      <c r="M46" s="111"/>
      <c r="N46" s="111"/>
      <c r="O46" s="111"/>
      <c r="P46" s="111"/>
      <c r="Q46" s="111"/>
      <c r="R46" s="111"/>
      <c r="S46" s="111"/>
      <c r="T46" s="111"/>
      <c r="U46" s="111"/>
      <c r="V46" s="111"/>
      <c r="W46" s="111"/>
      <c r="X46" s="111"/>
      <c r="Z46" s="29" t="s">
        <v>196</v>
      </c>
      <c r="AA46" t="s">
        <v>197</v>
      </c>
    </row>
    <row r="47" spans="3:29" ht="15" customHeight="1" x14ac:dyDescent="0.25">
      <c r="C47" s="111"/>
      <c r="D47" s="111"/>
      <c r="E47" s="111"/>
      <c r="F47" s="111"/>
      <c r="G47" s="111"/>
      <c r="H47" s="111"/>
      <c r="I47" s="111"/>
      <c r="J47" s="111"/>
      <c r="K47" s="111"/>
      <c r="L47" s="111"/>
      <c r="M47" s="111"/>
      <c r="N47" s="111"/>
      <c r="O47" s="111"/>
      <c r="P47" s="111"/>
      <c r="Q47" s="111"/>
      <c r="R47" s="111"/>
      <c r="S47" s="111"/>
      <c r="T47" s="111"/>
      <c r="U47" s="111"/>
      <c r="V47" s="111"/>
      <c r="W47" s="111"/>
      <c r="X47" s="111"/>
      <c r="AA47" s="27" t="s">
        <v>16</v>
      </c>
    </row>
    <row r="48" spans="3:29" x14ac:dyDescent="0.25">
      <c r="C48" s="111"/>
      <c r="D48" s="111"/>
      <c r="E48" s="111"/>
      <c r="F48" s="111"/>
      <c r="G48" s="111"/>
      <c r="H48" s="111"/>
      <c r="I48" s="111"/>
      <c r="J48" s="111"/>
      <c r="K48" s="111"/>
      <c r="L48" s="111"/>
      <c r="M48" s="111"/>
      <c r="N48" s="111"/>
      <c r="O48" s="111"/>
      <c r="P48" s="111"/>
      <c r="Q48" s="111"/>
      <c r="R48" s="111"/>
      <c r="S48" s="111"/>
      <c r="T48" s="111"/>
      <c r="U48" s="111"/>
      <c r="V48" s="111"/>
      <c r="W48" s="111"/>
      <c r="X48" s="111"/>
    </row>
    <row r="49" spans="1:27" x14ac:dyDescent="0.25">
      <c r="C49" s="111"/>
      <c r="D49" s="111"/>
      <c r="E49" s="111"/>
      <c r="F49" s="111"/>
      <c r="G49" s="111"/>
      <c r="H49" s="111"/>
      <c r="I49" s="111"/>
      <c r="J49" s="111"/>
      <c r="K49" s="111"/>
      <c r="L49" s="111"/>
      <c r="M49" s="111"/>
      <c r="N49" s="111"/>
      <c r="O49" s="111"/>
      <c r="P49" s="111"/>
      <c r="Q49" s="111"/>
      <c r="R49" s="111"/>
      <c r="S49" s="111"/>
      <c r="T49" s="111"/>
      <c r="U49" s="111"/>
      <c r="V49" s="111"/>
      <c r="W49" s="111"/>
      <c r="X49" s="111"/>
      <c r="Z49" s="29" t="s">
        <v>198</v>
      </c>
      <c r="AA49" t="s">
        <v>28</v>
      </c>
    </row>
    <row r="50" spans="1:27" x14ac:dyDescent="0.25">
      <c r="C50" s="111"/>
      <c r="D50" s="111"/>
      <c r="E50" s="111"/>
      <c r="F50" s="111"/>
      <c r="G50" s="111"/>
      <c r="H50" s="111"/>
      <c r="I50" s="111"/>
      <c r="J50" s="111"/>
      <c r="K50" s="111"/>
      <c r="L50" s="111"/>
      <c r="M50" s="111"/>
      <c r="N50" s="111"/>
      <c r="O50" s="111"/>
      <c r="P50" s="111"/>
      <c r="Q50" s="111"/>
      <c r="R50" s="111"/>
      <c r="S50" s="111"/>
      <c r="T50" s="111"/>
      <c r="U50" s="111"/>
      <c r="V50" s="111"/>
      <c r="W50" s="111"/>
      <c r="X50" s="111"/>
      <c r="AA50" s="27" t="s">
        <v>28</v>
      </c>
    </row>
    <row r="51" spans="1:27" x14ac:dyDescent="0.25">
      <c r="C51" s="111"/>
      <c r="D51" s="111"/>
      <c r="E51" s="111"/>
      <c r="F51" s="111"/>
      <c r="G51" s="111"/>
      <c r="H51" s="111"/>
      <c r="I51" s="111"/>
      <c r="J51" s="111"/>
      <c r="K51" s="111"/>
      <c r="L51" s="111"/>
      <c r="M51" s="111"/>
      <c r="N51" s="111"/>
      <c r="O51" s="111"/>
      <c r="P51" s="111"/>
      <c r="Q51" s="111"/>
      <c r="R51" s="111"/>
      <c r="S51" s="111"/>
      <c r="T51" s="111"/>
      <c r="U51" s="111"/>
      <c r="V51" s="111"/>
      <c r="W51" s="111"/>
      <c r="X51" s="111"/>
    </row>
    <row r="52" spans="1:27" s="101" customFormat="1" x14ac:dyDescent="0.25"/>
    <row r="53" spans="1:27" ht="24.75" customHeight="1" x14ac:dyDescent="0.35">
      <c r="A53" s="79" t="s">
        <v>346</v>
      </c>
    </row>
    <row r="56" spans="1:27" x14ac:dyDescent="0.25">
      <c r="C56" s="100" t="s">
        <v>228</v>
      </c>
      <c r="D56" s="100" t="s">
        <v>229</v>
      </c>
    </row>
    <row r="57" spans="1:27" x14ac:dyDescent="0.25">
      <c r="C57" s="38">
        <v>2017</v>
      </c>
      <c r="D57" s="45">
        <v>5.295471987720627E-2</v>
      </c>
    </row>
    <row r="58" spans="1:27" x14ac:dyDescent="0.25">
      <c r="C58" s="38">
        <v>2018</v>
      </c>
      <c r="D58" s="45">
        <v>2.3374726077428697E-2</v>
      </c>
    </row>
    <row r="59" spans="1:27" x14ac:dyDescent="0.25">
      <c r="C59" s="38">
        <v>2019</v>
      </c>
      <c r="D59" s="45">
        <v>7.7363896848137617E-2</v>
      </c>
    </row>
    <row r="60" spans="1:27" x14ac:dyDescent="0.25">
      <c r="C60" s="38">
        <v>2020</v>
      </c>
      <c r="D60" s="45">
        <v>5.7922769640479481E-2</v>
      </c>
    </row>
    <row r="61" spans="1:27" x14ac:dyDescent="0.25">
      <c r="C61" s="38">
        <v>2021</v>
      </c>
      <c r="D61" s="45">
        <v>5.657978385251098E-2</v>
      </c>
    </row>
    <row r="62" spans="1:27" x14ac:dyDescent="0.25">
      <c r="C62" s="38">
        <v>2022</v>
      </c>
      <c r="D62" s="45">
        <v>6.0350030175015092E-2</v>
      </c>
    </row>
    <row r="63" spans="1:27" x14ac:dyDescent="0.25">
      <c r="C63" s="38">
        <v>2023</v>
      </c>
      <c r="D63" s="45">
        <v>1.4730878186968806E-2</v>
      </c>
    </row>
    <row r="75" spans="3:20" x14ac:dyDescent="0.25">
      <c r="C75" s="112" t="s">
        <v>235</v>
      </c>
      <c r="D75" s="112"/>
      <c r="E75" s="112"/>
      <c r="F75" s="112"/>
      <c r="G75" s="112"/>
      <c r="H75" s="112"/>
      <c r="I75" s="112"/>
      <c r="J75" s="112"/>
      <c r="K75" s="112"/>
      <c r="L75" s="112"/>
      <c r="M75" s="112"/>
      <c r="N75" s="112"/>
      <c r="O75" s="112"/>
      <c r="P75" s="112"/>
      <c r="Q75" s="112"/>
      <c r="R75" s="112"/>
      <c r="S75" s="112"/>
      <c r="T75" s="112"/>
    </row>
    <row r="76" spans="3:20" x14ac:dyDescent="0.25">
      <c r="C76" s="112"/>
      <c r="D76" s="112"/>
      <c r="E76" s="112"/>
      <c r="F76" s="112"/>
      <c r="G76" s="112"/>
      <c r="H76" s="112"/>
      <c r="I76" s="112"/>
      <c r="J76" s="112"/>
      <c r="K76" s="112"/>
      <c r="L76" s="112"/>
      <c r="M76" s="112"/>
      <c r="N76" s="112"/>
      <c r="O76" s="112"/>
      <c r="P76" s="112"/>
      <c r="Q76" s="112"/>
      <c r="R76" s="112"/>
      <c r="S76" s="112"/>
      <c r="T76" s="112"/>
    </row>
    <row r="77" spans="3:20" x14ac:dyDescent="0.25">
      <c r="C77" s="112"/>
      <c r="D77" s="112"/>
      <c r="E77" s="112"/>
      <c r="F77" s="112"/>
      <c r="G77" s="112"/>
      <c r="H77" s="112"/>
      <c r="I77" s="112"/>
      <c r="J77" s="112"/>
      <c r="K77" s="112"/>
      <c r="L77" s="112"/>
      <c r="M77" s="112"/>
      <c r="N77" s="112"/>
      <c r="O77" s="112"/>
      <c r="P77" s="112"/>
      <c r="Q77" s="112"/>
      <c r="R77" s="112"/>
      <c r="S77" s="112"/>
      <c r="T77" s="112"/>
    </row>
    <row r="78" spans="3:20" x14ac:dyDescent="0.25">
      <c r="C78" s="112"/>
      <c r="D78" s="112"/>
      <c r="E78" s="112"/>
      <c r="F78" s="112"/>
      <c r="G78" s="112"/>
      <c r="H78" s="112"/>
      <c r="I78" s="112"/>
      <c r="J78" s="112"/>
      <c r="K78" s="112"/>
      <c r="L78" s="112"/>
      <c r="M78" s="112"/>
      <c r="N78" s="112"/>
      <c r="O78" s="112"/>
      <c r="P78" s="112"/>
      <c r="Q78" s="112"/>
      <c r="R78" s="112"/>
      <c r="S78" s="112"/>
      <c r="T78" s="112"/>
    </row>
    <row r="83" spans="3:34" x14ac:dyDescent="0.25">
      <c r="C83" s="60" t="s">
        <v>228</v>
      </c>
      <c r="D83" s="41" t="s">
        <v>229</v>
      </c>
      <c r="E83" s="38" t="s">
        <v>3</v>
      </c>
      <c r="F83" s="38" t="s">
        <v>4</v>
      </c>
      <c r="G83" s="38" t="s">
        <v>5</v>
      </c>
      <c r="H83" s="38" t="s">
        <v>6</v>
      </c>
      <c r="I83" s="38" t="s">
        <v>7</v>
      </c>
      <c r="J83" s="38" t="s">
        <v>8</v>
      </c>
      <c r="K83" s="38" t="s">
        <v>9</v>
      </c>
      <c r="L83" s="38" t="s">
        <v>10</v>
      </c>
      <c r="M83" s="38" t="s">
        <v>11</v>
      </c>
      <c r="N83" s="38" t="s">
        <v>12</v>
      </c>
      <c r="O83" s="38" t="s">
        <v>13</v>
      </c>
      <c r="P83" s="38" t="s">
        <v>14</v>
      </c>
      <c r="Q83" s="38" t="s">
        <v>15</v>
      </c>
      <c r="R83" s="38" t="s">
        <v>200</v>
      </c>
      <c r="S83" s="38" t="s">
        <v>16</v>
      </c>
      <c r="T83" s="38" t="s">
        <v>17</v>
      </c>
      <c r="U83" s="38" t="s">
        <v>18</v>
      </c>
      <c r="V83" s="38" t="s">
        <v>19</v>
      </c>
      <c r="W83" s="38" t="s">
        <v>27</v>
      </c>
      <c r="X83" s="38" t="s">
        <v>191</v>
      </c>
      <c r="Y83" s="38" t="s">
        <v>21</v>
      </c>
      <c r="Z83" s="38" t="s">
        <v>20</v>
      </c>
      <c r="AA83" s="38" t="s">
        <v>22</v>
      </c>
      <c r="AB83" s="38" t="s">
        <v>202</v>
      </c>
      <c r="AC83" s="38" t="s">
        <v>23</v>
      </c>
      <c r="AD83" s="38" t="s">
        <v>25</v>
      </c>
      <c r="AE83" s="38" t="s">
        <v>195</v>
      </c>
      <c r="AF83" s="38" t="s">
        <v>24</v>
      </c>
      <c r="AG83" s="38" t="s">
        <v>26</v>
      </c>
      <c r="AH83" s="38" t="s">
        <v>28</v>
      </c>
    </row>
    <row r="84" spans="3:34" x14ac:dyDescent="0.25">
      <c r="C84" s="38">
        <v>2013</v>
      </c>
      <c r="D84" s="45">
        <v>9.4646271510516314E-2</v>
      </c>
      <c r="E84" s="45">
        <v>9.8708487084870733E-2</v>
      </c>
      <c r="F84" s="45">
        <v>8.7604846225535937E-2</v>
      </c>
      <c r="G84" s="45">
        <v>0.12272727272727273</v>
      </c>
      <c r="H84" s="45">
        <v>8.620689655172413E-2</v>
      </c>
      <c r="I84" s="45">
        <v>2.0932445290199837E-2</v>
      </c>
      <c r="J84" s="45">
        <v>9.7868217054263504E-2</v>
      </c>
      <c r="K84" s="45">
        <v>0.42270058708414876</v>
      </c>
      <c r="L84" s="45">
        <v>2.5471698113207573E-2</v>
      </c>
      <c r="M84" s="45">
        <v>-4.4256120527306993E-2</v>
      </c>
      <c r="N84" s="45">
        <v>7.5949367088607569E-2</v>
      </c>
      <c r="O84" s="45">
        <v>6.8636796949475581E-2</v>
      </c>
      <c r="P84" s="45">
        <v>9.4128611369990761E-2</v>
      </c>
      <c r="Q84" s="45">
        <v>0.12121212121212133</v>
      </c>
      <c r="R84" s="45">
        <v>9.757518386368598E-2</v>
      </c>
      <c r="S84" s="45">
        <v>8.4681255946717465E-2</v>
      </c>
      <c r="T84" s="45">
        <v>8.3725305738476072E-2</v>
      </c>
      <c r="U84" s="45">
        <v>6.8246445497630356E-2</v>
      </c>
      <c r="V84" s="45">
        <v>8.0979284369114821E-2</v>
      </c>
      <c r="W84" s="45">
        <v>3.2535885167464168E-2</v>
      </c>
      <c r="X84" s="45">
        <v>6.6508875739645021E-2</v>
      </c>
      <c r="Y84" s="45">
        <v>6.066350710900479E-2</v>
      </c>
      <c r="Z84" s="45">
        <v>0.10368893320039886</v>
      </c>
      <c r="AA84" s="45">
        <v>6.5839694656488604E-2</v>
      </c>
      <c r="AB84" s="45">
        <v>6.5839694656488604E-2</v>
      </c>
      <c r="AC84" s="45">
        <v>5.4807692307692335E-2</v>
      </c>
      <c r="AD84" s="45">
        <v>5.7225994180407427E-2</v>
      </c>
      <c r="AE84" s="45">
        <v>5.6011588604538844E-2</v>
      </c>
      <c r="AF84" s="45">
        <v>6.395348837209297E-2</v>
      </c>
      <c r="AG84" s="45">
        <v>7.6254826254826311E-2</v>
      </c>
      <c r="AH84" s="45">
        <v>5.8710298363811302E-2</v>
      </c>
    </row>
    <row r="85" spans="3:34" x14ac:dyDescent="0.25">
      <c r="C85" s="38">
        <v>2014</v>
      </c>
      <c r="D85" s="45">
        <v>5.105633802816912E-2</v>
      </c>
      <c r="E85" s="45">
        <v>2.7591973244147253E-2</v>
      </c>
      <c r="F85" s="45">
        <v>3.7037037037037084E-2</v>
      </c>
      <c r="G85" s="45">
        <v>-4.8348106365833548E-3</v>
      </c>
      <c r="H85" s="45">
        <v>9.1148115687993039E-2</v>
      </c>
      <c r="I85" s="45">
        <v>7.4906367041198234E-3</v>
      </c>
      <c r="J85" s="45">
        <v>0.10359964881474976</v>
      </c>
      <c r="K85" s="45">
        <v>0.14975450081833058</v>
      </c>
      <c r="L85" s="45">
        <v>7.9889807162534326E-2</v>
      </c>
      <c r="M85" s="45">
        <v>3.9920159680637869E-3</v>
      </c>
      <c r="N85" s="45">
        <v>7.2972972972972922E-2</v>
      </c>
      <c r="O85" s="45">
        <v>4.0071237756010687E-2</v>
      </c>
      <c r="P85" s="45">
        <v>6.7739204064352243E-2</v>
      </c>
      <c r="Q85" s="45">
        <v>6.7357512953367851E-2</v>
      </c>
      <c r="R85" s="45">
        <v>5.7813972270830627E-2</v>
      </c>
      <c r="S85" s="45">
        <v>7.4235807860262015E-2</v>
      </c>
      <c r="T85" s="45">
        <v>5.8721934369602741E-2</v>
      </c>
      <c r="U85" s="45">
        <v>4.7703180212014057E-2</v>
      </c>
      <c r="V85" s="45">
        <v>5.7192374350086603E-2</v>
      </c>
      <c r="W85" s="45">
        <v>1.4787430683918617E-2</v>
      </c>
      <c r="X85" s="45">
        <v>4.5072912063632425E-2</v>
      </c>
      <c r="Y85" s="45">
        <v>3.1194295900178252E-2</v>
      </c>
      <c r="Z85" s="45">
        <v>4.3906810035842347E-2</v>
      </c>
      <c r="AA85" s="45">
        <v>4.6304541406945711E-2</v>
      </c>
      <c r="AB85" s="45">
        <v>4.6304541406945711E-2</v>
      </c>
      <c r="AC85" s="45">
        <v>4.3517679057116926E-2</v>
      </c>
      <c r="AD85" s="45">
        <v>3.8286235186873317E-2</v>
      </c>
      <c r="AE85" s="45">
        <v>4.0909090909090909E-2</v>
      </c>
      <c r="AF85" s="45">
        <v>-5.4200542005420826E-3</v>
      </c>
      <c r="AG85" s="45">
        <v>7.0788530465949878E-2</v>
      </c>
      <c r="AH85" s="45">
        <v>2.8933092224231492E-2</v>
      </c>
    </row>
    <row r="86" spans="3:34" x14ac:dyDescent="0.25">
      <c r="C86" s="38">
        <v>2015</v>
      </c>
      <c r="D86" s="45">
        <v>5.5230125523012506E-2</v>
      </c>
      <c r="E86" s="45">
        <v>1.8638573743922179E-2</v>
      </c>
      <c r="F86" s="45">
        <v>6.0532687651331719E-2</v>
      </c>
      <c r="G86" s="45">
        <v>8.0775444264943458E-3</v>
      </c>
      <c r="H86" s="45">
        <v>3.5200000000000044E-2</v>
      </c>
      <c r="I86" s="45">
        <v>6.267281105990781E-2</v>
      </c>
      <c r="J86" s="45">
        <v>3.1695721077653841E-3</v>
      </c>
      <c r="K86" s="45">
        <v>0.10300751879699239</v>
      </c>
      <c r="L86" s="45">
        <v>0.43996641477749798</v>
      </c>
      <c r="M86" s="45">
        <v>-4.5454545454545456E-2</v>
      </c>
      <c r="N86" s="45">
        <v>9.8088113050706541E-2</v>
      </c>
      <c r="O86" s="45">
        <v>4.0068201193520912E-2</v>
      </c>
      <c r="P86" s="45">
        <v>6.3141278610891763E-2</v>
      </c>
      <c r="Q86" s="45">
        <v>6.742485783915525E-2</v>
      </c>
      <c r="R86" s="45">
        <v>7.4428088956859956E-2</v>
      </c>
      <c r="S86" s="45">
        <v>8.4677419354838704E-2</v>
      </c>
      <c r="T86" s="45">
        <v>5.3614947197400446E-2</v>
      </c>
      <c r="U86" s="45">
        <v>4.6102263202011738E-2</v>
      </c>
      <c r="V86" s="45">
        <v>5.3061224489795916E-2</v>
      </c>
      <c r="W86" s="45">
        <v>2.7100271002710025E-2</v>
      </c>
      <c r="X86" s="45">
        <v>4.5416316232127892E-2</v>
      </c>
      <c r="Y86" s="45">
        <v>4.7210300429184553E-2</v>
      </c>
      <c r="Z86" s="45">
        <v>4.3478260869565293E-2</v>
      </c>
      <c r="AA86" s="45">
        <v>4.6570702794242171E-2</v>
      </c>
      <c r="AB86" s="45">
        <v>4.6570702794242171E-2</v>
      </c>
      <c r="AC86" s="45">
        <v>5.1082251082251132E-2</v>
      </c>
      <c r="AD86" s="45">
        <v>4.6369203849518786E-2</v>
      </c>
      <c r="AE86" s="45">
        <v>4.8738033072236675E-2</v>
      </c>
      <c r="AF86" s="45">
        <v>1.9195612431444187E-2</v>
      </c>
      <c r="AG86" s="45">
        <v>5.4302422723475352E-2</v>
      </c>
      <c r="AH86" s="45">
        <v>3.7719298245614014E-2</v>
      </c>
    </row>
    <row r="87" spans="3:34" x14ac:dyDescent="0.25">
      <c r="C87" s="38">
        <v>2016</v>
      </c>
      <c r="D87" s="45">
        <v>3.2462391132224933E-2</v>
      </c>
      <c r="E87" s="45">
        <v>4.9167327517843119E-2</v>
      </c>
      <c r="F87" s="45">
        <v>2.609992542878449E-2</v>
      </c>
      <c r="G87" s="45">
        <v>3.343701399688967E-2</v>
      </c>
      <c r="H87" s="45">
        <v>4.0030792917628857E-2</v>
      </c>
      <c r="I87" s="45">
        <v>2.6839826839826792E-2</v>
      </c>
      <c r="J87" s="45">
        <v>5.5688146380270372E-2</v>
      </c>
      <c r="K87" s="45">
        <v>-0.11448763250883394</v>
      </c>
      <c r="L87" s="45">
        <v>-1.1716461628588167E-2</v>
      </c>
      <c r="M87" s="45">
        <v>0.17453798767967144</v>
      </c>
      <c r="N87" s="45">
        <v>5.4928517682467891E-2</v>
      </c>
      <c r="O87" s="45">
        <v>3.1784841075794552E-2</v>
      </c>
      <c r="P87" s="45">
        <v>5.1736881005173686E-2</v>
      </c>
      <c r="Q87" s="45">
        <v>2.0563594821020475E-2</v>
      </c>
      <c r="R87" s="45">
        <v>2.8964946503517205E-2</v>
      </c>
      <c r="S87" s="45">
        <v>5.8431952662721942E-2</v>
      </c>
      <c r="T87" s="45">
        <v>4.6047582501918642E-2</v>
      </c>
      <c r="U87" s="45">
        <v>3.7569944044764325E-2</v>
      </c>
      <c r="V87" s="45">
        <v>4.5559845559845602E-2</v>
      </c>
      <c r="W87" s="45">
        <v>5.7641921397379864E-2</v>
      </c>
      <c r="X87" s="45">
        <v>4.6455746896275622E-2</v>
      </c>
      <c r="Y87" s="45">
        <v>3.1784841075794552E-2</v>
      </c>
      <c r="Z87" s="45">
        <v>4.1329011345218755E-2</v>
      </c>
      <c r="AA87" s="45">
        <v>4.0257648953301015E-2</v>
      </c>
      <c r="AB87" s="45">
        <v>4.0257648953301015E-2</v>
      </c>
      <c r="AC87" s="45">
        <v>4.0163934426229557E-2</v>
      </c>
      <c r="AD87" s="45">
        <v>3.6727879799666158E-2</v>
      </c>
      <c r="AE87" s="45">
        <v>3.8461538461538505E-2</v>
      </c>
      <c r="AF87" s="45">
        <v>4.4104410441044156E-2</v>
      </c>
      <c r="AG87" s="45">
        <v>5.3840063341250965E-2</v>
      </c>
      <c r="AH87" s="45">
        <v>4.5569620253164606E-2</v>
      </c>
    </row>
    <row r="88" spans="3:34" x14ac:dyDescent="0.25">
      <c r="C88" s="38">
        <v>2017</v>
      </c>
      <c r="D88" s="45">
        <v>5.295471987720627E-2</v>
      </c>
      <c r="E88" s="45">
        <v>2.2590361445783129E-2</v>
      </c>
      <c r="F88" s="45">
        <v>3.6903039073806244E-2</v>
      </c>
      <c r="G88" s="45">
        <v>9.8335854765506811E-2</v>
      </c>
      <c r="H88" s="45">
        <v>4.1358936484490356E-2</v>
      </c>
      <c r="I88" s="45">
        <v>1.1754827875734725E-2</v>
      </c>
      <c r="J88" s="45">
        <v>6.3909774436090222E-2</v>
      </c>
      <c r="K88" s="45">
        <v>0.35427135678391941</v>
      </c>
      <c r="L88" s="45">
        <v>-0.1905956112852665</v>
      </c>
      <c r="M88" s="45">
        <v>5.1038062283737078E-2</v>
      </c>
      <c r="N88" s="45">
        <v>-1.7908309455587395E-2</v>
      </c>
      <c r="O88" s="45">
        <v>1.7377567140600451E-2</v>
      </c>
      <c r="P88" s="45">
        <v>4.3417366946778627E-2</v>
      </c>
      <c r="Q88" s="45">
        <v>5.5597295266716799E-2</v>
      </c>
      <c r="R88" s="45">
        <v>3.9194117987610876E-2</v>
      </c>
      <c r="S88" s="45">
        <v>7.2322670375521397E-2</v>
      </c>
      <c r="T88" s="45">
        <v>4.7584187408491949E-2</v>
      </c>
      <c r="U88" s="45">
        <v>3.7634408602150587E-2</v>
      </c>
      <c r="V88" s="45">
        <v>4.7197640117994141E-2</v>
      </c>
      <c r="W88" s="45">
        <v>3.9441248972884119E-2</v>
      </c>
      <c r="X88" s="45">
        <v>4.3121541690517115E-2</v>
      </c>
      <c r="Y88" s="45">
        <v>7.728706624605676E-2</v>
      </c>
      <c r="Z88" s="45">
        <v>7.3302469135802475E-2</v>
      </c>
      <c r="AA88" s="45">
        <v>4.095826893353928E-2</v>
      </c>
      <c r="AB88" s="45">
        <v>4.095826893353928E-2</v>
      </c>
      <c r="AC88" s="45">
        <v>4.7206923682140051E-2</v>
      </c>
      <c r="AD88" s="45">
        <v>3.8647342995169059E-2</v>
      </c>
      <c r="AE88" s="45">
        <v>4.2976522085157225E-2</v>
      </c>
      <c r="AF88" s="45">
        <v>1.2820512820512799E-2</v>
      </c>
      <c r="AG88" s="45">
        <v>3.9009752438109439E-2</v>
      </c>
      <c r="AH88" s="45">
        <v>3.376205787781341E-2</v>
      </c>
    </row>
    <row r="89" spans="3:34" x14ac:dyDescent="0.25">
      <c r="C89" s="38">
        <v>2018</v>
      </c>
      <c r="D89" s="45">
        <v>2.3374726077428697E-2</v>
      </c>
      <c r="E89" s="45">
        <v>1.1029411764705883E-2</v>
      </c>
      <c r="F89" s="45">
        <v>4.3689320388349599E-2</v>
      </c>
      <c r="G89" s="45">
        <v>-3.4098816979818911E-2</v>
      </c>
      <c r="H89" s="45">
        <v>7.087172218284905E-3</v>
      </c>
      <c r="I89" s="45">
        <v>1.0770505385252668E-2</v>
      </c>
      <c r="J89" s="45">
        <v>-1.3446567586695015E-2</v>
      </c>
      <c r="K89" s="45">
        <v>-0.108179419525066</v>
      </c>
      <c r="L89" s="45">
        <v>-5.8915946582875099E-2</v>
      </c>
      <c r="M89" s="45">
        <v>-7.1548821548821556E-2</v>
      </c>
      <c r="N89" s="45">
        <v>2.2545454545454504E-2</v>
      </c>
      <c r="O89" s="45">
        <v>3.7209302325581485E-2</v>
      </c>
      <c r="P89" s="45">
        <v>3.4113712374581905E-2</v>
      </c>
      <c r="Q89" s="45">
        <v>-7.1839080459770123E-3</v>
      </c>
      <c r="R89" s="45">
        <v>-9.607281307938963E-3</v>
      </c>
      <c r="S89" s="45">
        <v>5.3652230122818438E-2</v>
      </c>
      <c r="T89" s="45">
        <v>3.2055749128919821E-2</v>
      </c>
      <c r="U89" s="45">
        <v>2.8782287822878269E-2</v>
      </c>
      <c r="V89" s="45">
        <v>3.1623330990864368E-2</v>
      </c>
      <c r="W89" s="45">
        <v>3.8491751767478329E-2</v>
      </c>
      <c r="X89" s="45">
        <v>3.2628508931826422E-2</v>
      </c>
      <c r="Y89" s="45">
        <v>4.4655929721815479E-2</v>
      </c>
      <c r="Z89" s="45">
        <v>4.3447293447293402E-2</v>
      </c>
      <c r="AA89" s="45">
        <v>6.1527057079317882E-2</v>
      </c>
      <c r="AB89" s="45">
        <v>6.1527057079317882E-2</v>
      </c>
      <c r="AC89" s="45">
        <v>8.7021755438859663E-2</v>
      </c>
      <c r="AD89" s="45">
        <v>5.4741711642251528E-2</v>
      </c>
      <c r="AE89" s="45">
        <v>7.1102661596958341E-2</v>
      </c>
      <c r="AF89" s="45">
        <v>3.6043587594300062E-2</v>
      </c>
      <c r="AG89" s="45">
        <v>7.9856115107913628E-2</v>
      </c>
      <c r="AH89" s="45">
        <v>5.9643687064291379E-2</v>
      </c>
    </row>
    <row r="90" spans="3:34" x14ac:dyDescent="0.25">
      <c r="C90" s="38">
        <v>2019</v>
      </c>
      <c r="D90" s="45">
        <v>7.7363896848137617E-2</v>
      </c>
      <c r="E90" s="45">
        <v>4.6681254558716308E-2</v>
      </c>
      <c r="F90" s="45">
        <v>8.9828269484808418E-2</v>
      </c>
      <c r="G90" s="45">
        <v>7.7746077032810321E-2</v>
      </c>
      <c r="H90" s="45">
        <v>4.3631245601689073E-2</v>
      </c>
      <c r="I90" s="45">
        <v>3.2019704433497581E-2</v>
      </c>
      <c r="J90" s="45">
        <v>7.6070901033973279E-2</v>
      </c>
      <c r="K90" s="45">
        <v>0.65270373191165254</v>
      </c>
      <c r="L90" s="45">
        <v>0.14962593516209488</v>
      </c>
      <c r="M90" s="45">
        <v>4.491292392300647E-2</v>
      </c>
      <c r="N90" s="45">
        <v>6.671449067431838E-2</v>
      </c>
      <c r="O90" s="45">
        <v>1.8754688672168042E-2</v>
      </c>
      <c r="P90" s="45">
        <v>2.1992238033635224E-2</v>
      </c>
      <c r="Q90" s="45">
        <v>0.1280931586608442</v>
      </c>
      <c r="R90" s="45">
        <v>0.1099007642294971</v>
      </c>
      <c r="S90" s="45">
        <v>3.2475490196078503E-2</v>
      </c>
      <c r="T90" s="45">
        <v>1.8292682926829385E-2</v>
      </c>
      <c r="U90" s="45">
        <v>1.6546762589928141E-2</v>
      </c>
      <c r="V90" s="45">
        <v>1.7759562841530015E-2</v>
      </c>
      <c r="W90" s="45">
        <v>5.7228915662650558E-2</v>
      </c>
      <c r="X90" s="45">
        <v>2.6864616472251763E-2</v>
      </c>
      <c r="Y90" s="45">
        <v>3.0107526881720349E-2</v>
      </c>
      <c r="Z90" s="45">
        <v>3.4529451591063125E-2</v>
      </c>
      <c r="AA90" s="45">
        <v>1.5320334261838559E-2</v>
      </c>
      <c r="AB90" s="45">
        <v>1.5320334261838559E-2</v>
      </c>
      <c r="AC90" s="45">
        <v>3.6526533425224064E-2</v>
      </c>
      <c r="AD90" s="45">
        <v>4.0965618141916772E-2</v>
      </c>
      <c r="AE90" s="45">
        <v>3.8679914833215374E-2</v>
      </c>
      <c r="AF90" s="45">
        <v>5.2716950527169619E-2</v>
      </c>
      <c r="AG90" s="45">
        <v>3.6617842876165117E-2</v>
      </c>
      <c r="AH90" s="45">
        <v>4.090577063550032E-2</v>
      </c>
    </row>
    <row r="91" spans="3:34" x14ac:dyDescent="0.25">
      <c r="C91" s="38">
        <v>2020</v>
      </c>
      <c r="D91" s="45">
        <v>5.7922769640479481E-2</v>
      </c>
      <c r="E91" s="45">
        <v>1.1781011781011701E-2</v>
      </c>
      <c r="F91" s="45">
        <v>0.14097968936678609</v>
      </c>
      <c r="G91" s="45">
        <v>0.13169786959328603</v>
      </c>
      <c r="H91" s="45">
        <v>2.6648900732844771E-2</v>
      </c>
      <c r="I91" s="45">
        <v>0.12856043110084672</v>
      </c>
      <c r="J91" s="45">
        <v>3.1424581005586594E-2</v>
      </c>
      <c r="K91" s="45">
        <v>0.17005076142131981</v>
      </c>
      <c r="L91" s="45">
        <v>0.14102564102564089</v>
      </c>
      <c r="M91" s="45">
        <v>1.0517090271691525E-2</v>
      </c>
      <c r="N91" s="45">
        <v>8.0185553346587099E-2</v>
      </c>
      <c r="O91" s="45">
        <v>9.6252755326965422E-2</v>
      </c>
      <c r="P91" s="45">
        <v>3.9092055485498219E-2</v>
      </c>
      <c r="Q91" s="45">
        <v>7.7524429967426742E-2</v>
      </c>
      <c r="R91" s="45">
        <v>8.6940836940836902E-2</v>
      </c>
      <c r="S91" s="45">
        <v>9.574468085106394E-2</v>
      </c>
      <c r="T91" s="45">
        <v>2.9900332225913623E-2</v>
      </c>
      <c r="U91" s="45">
        <v>2.7561837455830428E-2</v>
      </c>
      <c r="V91" s="45">
        <v>2.9490616621983955E-2</v>
      </c>
      <c r="W91" s="45">
        <v>0.10400562192550936</v>
      </c>
      <c r="X91" s="45">
        <v>4.7300771208226261E-2</v>
      </c>
      <c r="Y91" s="45">
        <v>0</v>
      </c>
      <c r="Z91" s="45">
        <v>2.9239766081871343E-2</v>
      </c>
      <c r="AA91" s="45">
        <v>2.3939808481532151E-2</v>
      </c>
      <c r="AB91" s="45">
        <v>2.3939808481532151E-2</v>
      </c>
      <c r="AC91" s="45">
        <v>4.6957671957672115E-2</v>
      </c>
      <c r="AD91" s="45">
        <v>3.9915966386554542E-2</v>
      </c>
      <c r="AE91" s="45">
        <v>4.3537414965986433E-2</v>
      </c>
      <c r="AF91" s="45">
        <v>7.4866310160427677E-2</v>
      </c>
      <c r="AG91" s="45">
        <v>2.1140294682895654E-2</v>
      </c>
      <c r="AH91" s="45">
        <v>5.4393305439330422E-2</v>
      </c>
    </row>
    <row r="92" spans="3:34" x14ac:dyDescent="0.25">
      <c r="C92" s="38">
        <v>2021</v>
      </c>
      <c r="D92" s="45">
        <v>5.657978385251098E-2</v>
      </c>
      <c r="E92" s="45">
        <v>2.6224982746721758E-2</v>
      </c>
      <c r="F92" s="45">
        <v>4.5765386638611349E-2</v>
      </c>
      <c r="G92" s="45">
        <v>1.4831717056474581E-2</v>
      </c>
      <c r="H92" s="45">
        <v>3.7637897469175938E-2</v>
      </c>
      <c r="I92" s="45">
        <v>0.2432074221338634</v>
      </c>
      <c r="J92" s="45">
        <v>3.5427807486631095E-2</v>
      </c>
      <c r="K92" s="45">
        <v>-3.0381050463439637E-2</v>
      </c>
      <c r="L92" s="45">
        <v>2.4937655860349125E-2</v>
      </c>
      <c r="M92" s="45">
        <v>5.5846422338568985E-2</v>
      </c>
      <c r="N92" s="45">
        <v>3.9634146341463415E-2</v>
      </c>
      <c r="O92" s="45">
        <v>8.1686429512516312E-2</v>
      </c>
      <c r="P92" s="45">
        <v>6.5821256038647386E-2</v>
      </c>
      <c r="Q92" s="45">
        <v>4.4720496894409864E-2</v>
      </c>
      <c r="R92" s="45">
        <v>5.0276908259089863E-2</v>
      </c>
      <c r="S92" s="45">
        <v>3.163538873994641E-2</v>
      </c>
      <c r="T92" s="45">
        <v>8.3601286173633438E-2</v>
      </c>
      <c r="U92" s="45">
        <v>8.6242299794661151E-2</v>
      </c>
      <c r="V92" s="45">
        <v>8.3009079118028614E-2</v>
      </c>
      <c r="W92" s="45">
        <v>3.6989795918367235E-2</v>
      </c>
      <c r="X92" s="45">
        <v>7.2151485471759605E-2</v>
      </c>
      <c r="Y92" s="45">
        <v>0.10953346855983764</v>
      </c>
      <c r="Z92" s="45">
        <v>3.6144578313253121E-2</v>
      </c>
      <c r="AA92" s="45">
        <v>6.7999999999999922E-2</v>
      </c>
      <c r="AB92" s="45">
        <v>6.7999999999999922E-2</v>
      </c>
      <c r="AC92" s="45">
        <v>7.0935342121782693E-2</v>
      </c>
      <c r="AD92" s="45">
        <v>7.3529411764705885E-2</v>
      </c>
      <c r="AE92" s="45">
        <v>7.2191647782453905E-2</v>
      </c>
      <c r="AF92" s="45">
        <v>9.7251585623678527E-2</v>
      </c>
      <c r="AG92" s="45">
        <v>3.266331658291468E-2</v>
      </c>
      <c r="AH92" s="45">
        <v>6.6491112574061845E-2</v>
      </c>
    </row>
    <row r="93" spans="3:34" x14ac:dyDescent="0.25">
      <c r="C93" s="38">
        <v>2022</v>
      </c>
      <c r="D93" s="45">
        <v>6.0350030175015092E-2</v>
      </c>
      <c r="E93" s="45">
        <v>0.13177257525083605</v>
      </c>
      <c r="F93" s="45">
        <v>5.1836940110719737E-2</v>
      </c>
      <c r="G93" s="45">
        <v>6.3758389261744833E-2</v>
      </c>
      <c r="H93" s="45">
        <v>8.161993769470402E-2</v>
      </c>
      <c r="I93" s="45">
        <v>2.0573903627504123E-2</v>
      </c>
      <c r="J93" s="45">
        <v>2.7976577748861493E-2</v>
      </c>
      <c r="K93" s="45">
        <v>-8.2616179001721204E-2</v>
      </c>
      <c r="L93" s="45">
        <v>4.2098840756558911E-2</v>
      </c>
      <c r="M93" s="45">
        <v>1.4999999999999977E-2</v>
      </c>
      <c r="N93" s="45">
        <v>0.1923300406740267</v>
      </c>
      <c r="O93" s="45">
        <v>4.0779062690200783E-2</v>
      </c>
      <c r="P93" s="45">
        <v>7.3322053017484484E-2</v>
      </c>
      <c r="Q93" s="45">
        <v>5.7091346153846152E-2</v>
      </c>
      <c r="R93" s="45">
        <v>5.5078088901210673E-2</v>
      </c>
      <c r="S93" s="45">
        <v>2.6534859521332065E-2</v>
      </c>
      <c r="T93" s="45">
        <v>8.2989994114184784E-2</v>
      </c>
      <c r="U93" s="45">
        <v>0.10143123833229628</v>
      </c>
      <c r="V93" s="45">
        <v>8.6053412462908013E-2</v>
      </c>
      <c r="W93" s="45">
        <v>7.8527607361963264E-2</v>
      </c>
      <c r="X93" s="45">
        <v>8.7146956653073454E-2</v>
      </c>
      <c r="Y93" s="45">
        <v>0.1084043848964678</v>
      </c>
      <c r="Z93" s="45">
        <v>3.7689969604863149E-2</v>
      </c>
      <c r="AA93" s="45">
        <v>6.8280571073867161E-2</v>
      </c>
      <c r="AB93" s="45">
        <v>6.8280571073867161E-2</v>
      </c>
      <c r="AC93" s="45">
        <v>5.6592765460910084E-2</v>
      </c>
      <c r="AD93" s="45">
        <v>4.7766749379652716E-2</v>
      </c>
      <c r="AE93" s="45">
        <v>5.2315093205051039E-2</v>
      </c>
      <c r="AF93" s="45">
        <v>4.408945686900962E-2</v>
      </c>
      <c r="AG93" s="45">
        <v>5.7073466909532522E-2</v>
      </c>
      <c r="AH93" s="45">
        <v>5.716041794714205E-2</v>
      </c>
    </row>
    <row r="94" spans="3:34" x14ac:dyDescent="0.25">
      <c r="C94" s="38">
        <v>2023</v>
      </c>
      <c r="D94" s="45">
        <v>1.4730878186968806E-2</v>
      </c>
      <c r="E94" s="45">
        <v>-5.7537399309564284E-4</v>
      </c>
      <c r="F94" s="45">
        <v>1.7085904129093606E-2</v>
      </c>
      <c r="G94" s="45">
        <v>-0.10951156812339337</v>
      </c>
      <c r="H94" s="45">
        <v>2.8064146620847684E-2</v>
      </c>
      <c r="I94" s="45">
        <v>-9.1880341880341831E-2</v>
      </c>
      <c r="J94" s="45">
        <v>8.7807959570435731E-2</v>
      </c>
      <c r="K94" s="45">
        <v>4.6133853151396974E-2</v>
      </c>
      <c r="L94" s="45">
        <v>2.7501462843768219E-2</v>
      </c>
      <c r="M94" s="45">
        <v>1.3212221304706924E-2</v>
      </c>
      <c r="N94" s="45">
        <v>4.6065259117082508E-2</v>
      </c>
      <c r="O94" s="45">
        <v>1.1668611435239206E-2</v>
      </c>
      <c r="P94" s="45">
        <v>1.5690376569037656E-2</v>
      </c>
      <c r="Q94" s="45">
        <v>1.3582342954159625E-2</v>
      </c>
      <c r="R94" s="45">
        <v>6.1935708989402337E-3</v>
      </c>
      <c r="S94" s="45">
        <v>1.4127144298688252E-2</v>
      </c>
      <c r="T94" s="45">
        <v>1.2979989183342377E-2</v>
      </c>
      <c r="U94" s="45">
        <v>1.1824324324324292E-2</v>
      </c>
      <c r="V94" s="45">
        <v>1.3057671381936763E-2</v>
      </c>
      <c r="W94" s="45">
        <v>3.6954087346024608E-2</v>
      </c>
      <c r="X94" s="45">
        <v>1.8623258380466429E-2</v>
      </c>
      <c r="Y94" s="45">
        <v>4.3956043956044581E-3</v>
      </c>
      <c r="Z94" s="45">
        <v>2.0337013364323069E-2</v>
      </c>
      <c r="AA94" s="45">
        <v>1.3302486986697414E-2</v>
      </c>
      <c r="AB94" s="45">
        <v>1.3302486986697414E-2</v>
      </c>
      <c r="AC94" s="45">
        <v>1.8650575973669647E-2</v>
      </c>
      <c r="AD94" s="45">
        <v>1.0029498525073679E-2</v>
      </c>
      <c r="AE94" s="45">
        <v>1.4496873223422302E-2</v>
      </c>
      <c r="AF94" s="45">
        <v>7.334963325183479E-3</v>
      </c>
      <c r="AG94" s="45">
        <v>1.6064257028112351E-2</v>
      </c>
      <c r="AH94" s="45">
        <v>1.6782407407407274E-2</v>
      </c>
    </row>
    <row r="97" spans="3:34" x14ac:dyDescent="0.25">
      <c r="C97" s="38" t="s">
        <v>354</v>
      </c>
      <c r="D97" s="41" t="s">
        <v>229</v>
      </c>
      <c r="E97" s="38" t="s">
        <v>3</v>
      </c>
      <c r="F97" s="38" t="s">
        <v>4</v>
      </c>
      <c r="G97" s="38" t="s">
        <v>5</v>
      </c>
      <c r="H97" s="38" t="s">
        <v>6</v>
      </c>
      <c r="I97" s="38" t="s">
        <v>7</v>
      </c>
      <c r="J97" s="38" t="s">
        <v>8</v>
      </c>
      <c r="K97" s="38" t="s">
        <v>9</v>
      </c>
      <c r="L97" s="38" t="s">
        <v>10</v>
      </c>
      <c r="M97" s="38" t="s">
        <v>11</v>
      </c>
      <c r="N97" s="38" t="s">
        <v>12</v>
      </c>
      <c r="O97" s="38" t="s">
        <v>13</v>
      </c>
      <c r="P97" s="38" t="s">
        <v>14</v>
      </c>
      <c r="Q97" s="38" t="s">
        <v>15</v>
      </c>
      <c r="R97" s="38" t="s">
        <v>200</v>
      </c>
      <c r="S97" s="38" t="s">
        <v>16</v>
      </c>
      <c r="T97" s="38" t="s">
        <v>17</v>
      </c>
      <c r="U97" s="38" t="s">
        <v>18</v>
      </c>
      <c r="V97" s="38" t="s">
        <v>19</v>
      </c>
      <c r="W97" s="38" t="s">
        <v>27</v>
      </c>
      <c r="X97" s="38" t="s">
        <v>191</v>
      </c>
      <c r="Y97" s="38" t="s">
        <v>21</v>
      </c>
      <c r="Z97" s="38" t="s">
        <v>20</v>
      </c>
      <c r="AA97" s="38" t="s">
        <v>22</v>
      </c>
      <c r="AB97" s="38" t="s">
        <v>202</v>
      </c>
      <c r="AC97" s="38" t="s">
        <v>23</v>
      </c>
      <c r="AD97" s="38" t="s">
        <v>25</v>
      </c>
      <c r="AE97" s="38" t="s">
        <v>195</v>
      </c>
      <c r="AF97" s="38" t="s">
        <v>24</v>
      </c>
      <c r="AG97" s="38" t="s">
        <v>26</v>
      </c>
      <c r="AH97" s="38" t="s">
        <v>28</v>
      </c>
    </row>
    <row r="98" spans="3:34" x14ac:dyDescent="0.25">
      <c r="C98" s="38" t="s">
        <v>323</v>
      </c>
      <c r="D98" s="38"/>
      <c r="E98" s="38">
        <f t="shared" ref="E98:AH98" si="0">CORREL($D$88:$D$94,E88:E94)</f>
        <v>0.49470364846800768</v>
      </c>
      <c r="F98" s="38">
        <f t="shared" si="0"/>
        <v>0.57595436784305243</v>
      </c>
      <c r="G98" s="38">
        <f t="shared" si="0"/>
        <v>0.83239093154351762</v>
      </c>
      <c r="H98" s="38">
        <f t="shared" si="0"/>
        <v>0.56160650683987767</v>
      </c>
      <c r="I98" s="38">
        <f t="shared" si="0"/>
        <v>0.500341942003942</v>
      </c>
      <c r="J98" s="38">
        <f t="shared" si="0"/>
        <v>0.13156784938753788</v>
      </c>
      <c r="K98" s="38">
        <f t="shared" si="0"/>
        <v>0.58550433976888883</v>
      </c>
      <c r="L98" s="38">
        <f t="shared" si="0"/>
        <v>0.38508665079583282</v>
      </c>
      <c r="M98" s="38">
        <f t="shared" si="0"/>
        <v>0.61512437468829861</v>
      </c>
      <c r="N98" s="38">
        <f t="shared" si="0"/>
        <v>0.32670451460573924</v>
      </c>
      <c r="O98" s="38">
        <f t="shared" si="0"/>
        <v>0.26813423858374036</v>
      </c>
      <c r="P98" s="38">
        <f t="shared" si="0"/>
        <v>0.37388976407998603</v>
      </c>
      <c r="Q98" s="38">
        <f t="shared" si="0"/>
        <v>0.90367477238723903</v>
      </c>
      <c r="R98" s="38">
        <f t="shared" si="0"/>
        <v>0.91492343375920782</v>
      </c>
      <c r="S98" s="38">
        <f t="shared" si="0"/>
        <v>0.19114815554083173</v>
      </c>
      <c r="T98" s="38">
        <f t="shared" si="0"/>
        <v>0.33064391278714911</v>
      </c>
      <c r="U98" s="38">
        <f t="shared" si="0"/>
        <v>0.32557247149452689</v>
      </c>
      <c r="V98" s="38">
        <f t="shared" si="0"/>
        <v>0.32761543744505334</v>
      </c>
      <c r="W98" s="38">
        <f t="shared" si="0"/>
        <v>0.46469597580237271</v>
      </c>
      <c r="X98" s="38">
        <f t="shared" si="0"/>
        <v>0.42850955521986173</v>
      </c>
      <c r="Y98" s="38">
        <f t="shared" si="0"/>
        <v>0.31489086078424861</v>
      </c>
      <c r="Z98" s="38">
        <f t="shared" si="0"/>
        <v>0.18614779168600956</v>
      </c>
      <c r="AA98" s="38">
        <f t="shared" si="0"/>
        <v>1.7415604049406841E-2</v>
      </c>
      <c r="AB98" s="38">
        <f t="shared" si="0"/>
        <v>1.7415604049406841E-2</v>
      </c>
      <c r="AC98" s="38">
        <f t="shared" si="0"/>
        <v>-2.0856887329046538E-2</v>
      </c>
      <c r="AD98" s="38">
        <f t="shared" si="0"/>
        <v>0.39859479076034454</v>
      </c>
      <c r="AE98" s="38">
        <f t="shared" si="0"/>
        <v>0.17582481928449695</v>
      </c>
      <c r="AF98" s="38">
        <f t="shared" si="0"/>
        <v>0.53218937194305205</v>
      </c>
      <c r="AG98" s="38">
        <f t="shared" si="0"/>
        <v>-0.11435719891250387</v>
      </c>
      <c r="AH98" s="38">
        <f t="shared" si="0"/>
        <v>0.35355680755792612</v>
      </c>
    </row>
    <row r="122" spans="3:24" ht="24" customHeight="1" x14ac:dyDescent="0.35">
      <c r="C122" s="115" t="s">
        <v>357</v>
      </c>
      <c r="D122" s="115"/>
      <c r="E122" s="115"/>
      <c r="F122" s="115"/>
      <c r="G122" s="115"/>
      <c r="H122" s="115"/>
      <c r="I122" s="115"/>
      <c r="J122" s="115"/>
      <c r="K122" s="17"/>
      <c r="L122" s="17"/>
      <c r="M122" s="17"/>
      <c r="N122" s="17"/>
      <c r="O122" s="17"/>
      <c r="P122" s="17"/>
      <c r="Q122" s="17"/>
      <c r="R122" s="17"/>
      <c r="S122" s="17"/>
      <c r="T122" s="17"/>
      <c r="U122" s="17"/>
      <c r="V122" s="17"/>
      <c r="W122" s="17"/>
      <c r="X122" s="17"/>
    </row>
    <row r="123" spans="3:24" ht="15" customHeight="1" x14ac:dyDescent="0.35">
      <c r="C123" s="17"/>
      <c r="D123" s="17"/>
      <c r="E123" s="17"/>
      <c r="F123" s="17"/>
      <c r="G123" s="17"/>
      <c r="H123" s="17"/>
      <c r="I123" s="17"/>
      <c r="J123" s="17"/>
      <c r="K123" s="17"/>
      <c r="L123" s="17"/>
      <c r="M123" s="17"/>
      <c r="N123" s="17"/>
      <c r="O123" s="17"/>
      <c r="P123" s="17"/>
      <c r="Q123" s="17"/>
      <c r="R123" s="17"/>
      <c r="S123" s="17"/>
      <c r="T123" s="17"/>
      <c r="U123" s="17"/>
      <c r="V123" s="17"/>
      <c r="W123" s="17"/>
      <c r="X123" s="17"/>
    </row>
    <row r="124" spans="3:24" ht="15" customHeight="1" x14ac:dyDescent="0.35">
      <c r="C124" s="17"/>
      <c r="D124" s="17"/>
      <c r="E124" s="17"/>
      <c r="F124" s="17"/>
      <c r="G124" s="17"/>
      <c r="H124" s="17"/>
      <c r="I124" s="17"/>
      <c r="J124" s="17"/>
      <c r="K124" s="17"/>
      <c r="L124" s="17"/>
      <c r="M124" s="17"/>
      <c r="N124" s="17"/>
      <c r="O124" s="17"/>
      <c r="P124" s="17"/>
      <c r="Q124" s="17"/>
      <c r="R124" s="17"/>
      <c r="S124" s="17"/>
      <c r="T124" s="17"/>
      <c r="U124" s="17"/>
      <c r="V124" s="17"/>
      <c r="W124" s="17"/>
      <c r="X124" s="17"/>
    </row>
    <row r="125" spans="3:24" ht="15" customHeight="1" x14ac:dyDescent="0.35">
      <c r="C125" s="17"/>
      <c r="D125" s="17"/>
      <c r="E125" s="17"/>
      <c r="F125" s="17"/>
      <c r="G125" s="17"/>
      <c r="H125" s="17"/>
      <c r="I125" s="17"/>
      <c r="J125" s="17"/>
      <c r="K125" s="17"/>
      <c r="L125" s="17"/>
      <c r="M125" s="17"/>
      <c r="N125" s="17"/>
      <c r="O125" s="17"/>
      <c r="P125" s="17"/>
      <c r="Q125" s="17"/>
      <c r="R125" s="17"/>
      <c r="S125" s="17"/>
      <c r="T125" s="17"/>
      <c r="U125" s="17"/>
      <c r="V125" s="17"/>
      <c r="W125" s="17"/>
      <c r="X125" s="17"/>
    </row>
    <row r="126" spans="3:24" ht="15" customHeight="1" x14ac:dyDescent="0.35">
      <c r="C126" s="17"/>
      <c r="D126" s="17"/>
      <c r="E126" s="17"/>
      <c r="F126" s="17"/>
      <c r="G126" s="17"/>
      <c r="H126" s="17"/>
      <c r="I126" s="17"/>
      <c r="J126" s="17"/>
      <c r="K126" s="17"/>
      <c r="L126" s="17"/>
      <c r="M126" s="17"/>
      <c r="N126" s="17"/>
      <c r="O126" s="17"/>
      <c r="P126" s="17"/>
      <c r="Q126" s="17"/>
      <c r="R126" s="17"/>
      <c r="S126" s="17"/>
      <c r="T126" s="17"/>
      <c r="U126" s="17"/>
      <c r="V126" s="17"/>
      <c r="W126" s="17"/>
      <c r="X126" s="17"/>
    </row>
    <row r="131" spans="3:15" x14ac:dyDescent="0.25">
      <c r="E131" s="60" t="s">
        <v>228</v>
      </c>
      <c r="F131" s="41" t="s">
        <v>229</v>
      </c>
      <c r="G131" s="38" t="s">
        <v>15</v>
      </c>
      <c r="K131" s="60" t="s">
        <v>228</v>
      </c>
      <c r="L131" s="41" t="s">
        <v>229</v>
      </c>
      <c r="M131" s="38" t="s">
        <v>200</v>
      </c>
    </row>
    <row r="132" spans="3:15" x14ac:dyDescent="0.25">
      <c r="E132" s="38">
        <v>2017</v>
      </c>
      <c r="F132" s="45">
        <v>5.295471987720627E-2</v>
      </c>
      <c r="G132" s="45">
        <v>5.5597295266716799E-2</v>
      </c>
      <c r="K132" s="38">
        <v>2017</v>
      </c>
      <c r="L132" s="45">
        <v>5.295471987720627E-2</v>
      </c>
      <c r="M132" s="45">
        <v>3.9194117987610876E-2</v>
      </c>
    </row>
    <row r="133" spans="3:15" x14ac:dyDescent="0.25">
      <c r="E133" s="38">
        <v>2018</v>
      </c>
      <c r="F133" s="45">
        <v>2.3374726077428697E-2</v>
      </c>
      <c r="G133" s="45">
        <v>-7.1839080459770123E-3</v>
      </c>
      <c r="K133" s="38">
        <v>2018</v>
      </c>
      <c r="L133" s="45">
        <v>2.3374726077428697E-2</v>
      </c>
      <c r="M133" s="45">
        <v>-9.607281307938963E-3</v>
      </c>
    </row>
    <row r="134" spans="3:15" x14ac:dyDescent="0.25">
      <c r="E134" s="38">
        <v>2019</v>
      </c>
      <c r="F134" s="45">
        <v>7.7363896848137617E-2</v>
      </c>
      <c r="G134" s="45">
        <v>0.1280931586608442</v>
      </c>
      <c r="K134" s="38">
        <v>2019</v>
      </c>
      <c r="L134" s="45">
        <v>7.7363896848137617E-2</v>
      </c>
      <c r="M134" s="45">
        <v>0.1099007642294971</v>
      </c>
    </row>
    <row r="135" spans="3:15" x14ac:dyDescent="0.25">
      <c r="E135" s="38">
        <v>2020</v>
      </c>
      <c r="F135" s="45">
        <v>5.7922769640479481E-2</v>
      </c>
      <c r="G135" s="45">
        <v>7.7524429967426742E-2</v>
      </c>
      <c r="K135" s="38">
        <v>2020</v>
      </c>
      <c r="L135" s="45">
        <v>5.7922769640479481E-2</v>
      </c>
      <c r="M135" s="45">
        <v>8.6940836940836902E-2</v>
      </c>
    </row>
    <row r="136" spans="3:15" x14ac:dyDescent="0.25">
      <c r="E136" s="38">
        <v>2021</v>
      </c>
      <c r="F136" s="45">
        <v>5.657978385251098E-2</v>
      </c>
      <c r="G136" s="45">
        <v>4.4720496894409864E-2</v>
      </c>
      <c r="K136" s="38">
        <v>2021</v>
      </c>
      <c r="L136" s="45">
        <v>5.657978385251098E-2</v>
      </c>
      <c r="M136" s="45">
        <v>5.0276908259089863E-2</v>
      </c>
    </row>
    <row r="137" spans="3:15" x14ac:dyDescent="0.25">
      <c r="E137" s="38">
        <v>2022</v>
      </c>
      <c r="F137" s="45">
        <v>6.0350030175015092E-2</v>
      </c>
      <c r="G137" s="45">
        <v>5.7091346153846152E-2</v>
      </c>
      <c r="K137" s="38">
        <v>2022</v>
      </c>
      <c r="L137" s="45">
        <v>6.0350030175015092E-2</v>
      </c>
      <c r="M137" s="45">
        <v>5.5078088901210673E-2</v>
      </c>
    </row>
    <row r="138" spans="3:15" x14ac:dyDescent="0.25">
      <c r="E138" s="38">
        <v>2023</v>
      </c>
      <c r="F138" s="45">
        <v>1.4730878186968806E-2</v>
      </c>
      <c r="G138" s="45">
        <v>1.3582342954159625E-2</v>
      </c>
      <c r="K138" s="38">
        <v>2023</v>
      </c>
      <c r="L138" s="45">
        <v>1.4730878186968806E-2</v>
      </c>
      <c r="M138" s="45">
        <v>6.1935708989402337E-3</v>
      </c>
    </row>
    <row r="141" spans="3:15" ht="21" customHeight="1" x14ac:dyDescent="0.25">
      <c r="C141" s="113" t="s">
        <v>339</v>
      </c>
      <c r="D141" s="113"/>
      <c r="E141" s="113"/>
      <c r="F141" s="113"/>
      <c r="G141" s="113"/>
      <c r="I141" s="114" t="s">
        <v>340</v>
      </c>
      <c r="J141" s="114"/>
      <c r="K141" s="114"/>
      <c r="L141" s="114"/>
      <c r="M141" s="114"/>
      <c r="N141" s="114"/>
      <c r="O141" s="114"/>
    </row>
    <row r="142" spans="3:15" x14ac:dyDescent="0.25">
      <c r="C142" s="113"/>
      <c r="D142" s="113"/>
      <c r="E142" s="113"/>
      <c r="F142" s="113"/>
      <c r="G142" s="113"/>
      <c r="I142" s="114"/>
      <c r="J142" s="114"/>
      <c r="K142" s="114"/>
      <c r="L142" s="114"/>
      <c r="M142" s="114"/>
      <c r="N142" s="114"/>
      <c r="O142" s="114"/>
    </row>
    <row r="161" spans="1:24" x14ac:dyDescent="0.25">
      <c r="C161" s="108" t="s">
        <v>355</v>
      </c>
      <c r="D161" s="108"/>
      <c r="E161" s="108"/>
      <c r="F161" s="108"/>
      <c r="G161" s="108"/>
      <c r="H161" s="108"/>
      <c r="I161" s="108"/>
      <c r="J161" s="108"/>
      <c r="K161" s="108"/>
      <c r="L161" s="108"/>
      <c r="M161" s="108"/>
      <c r="N161" s="108"/>
      <c r="O161" s="108"/>
      <c r="P161" s="108"/>
      <c r="Q161" s="108"/>
      <c r="R161" s="108"/>
      <c r="S161" s="108"/>
      <c r="T161" s="108"/>
      <c r="U161" s="108"/>
      <c r="V161" s="108"/>
      <c r="W161" s="108"/>
      <c r="X161" s="108"/>
    </row>
    <row r="162" spans="1:24" x14ac:dyDescent="0.25">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row>
    <row r="163" spans="1:24" x14ac:dyDescent="0.25">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row>
    <row r="164" spans="1:24" x14ac:dyDescent="0.25">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row>
    <row r="165" spans="1:24" x14ac:dyDescent="0.25">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row>
    <row r="167" spans="1:24" s="101" customFormat="1" x14ac:dyDescent="0.25"/>
    <row r="168" spans="1:24" ht="23.25" x14ac:dyDescent="0.35">
      <c r="A168" s="79" t="s">
        <v>348</v>
      </c>
    </row>
    <row r="171" spans="1:24" x14ac:dyDescent="0.25">
      <c r="B171" s="106" t="s">
        <v>228</v>
      </c>
      <c r="C171" s="106" t="s">
        <v>234</v>
      </c>
      <c r="D171" s="106" t="s">
        <v>237</v>
      </c>
      <c r="E171" s="106" t="s">
        <v>3</v>
      </c>
      <c r="F171" s="106" t="s">
        <v>4</v>
      </c>
      <c r="G171" s="106" t="s">
        <v>5</v>
      </c>
      <c r="H171" s="106" t="s">
        <v>6</v>
      </c>
      <c r="I171" s="106" t="s">
        <v>7</v>
      </c>
      <c r="J171" s="106" t="s">
        <v>8</v>
      </c>
      <c r="K171" s="106" t="s">
        <v>9</v>
      </c>
      <c r="L171" s="106" t="s">
        <v>10</v>
      </c>
      <c r="M171" s="106" t="s">
        <v>11</v>
      </c>
      <c r="N171" s="106" t="s">
        <v>12</v>
      </c>
      <c r="O171" s="106" t="s">
        <v>13</v>
      </c>
      <c r="P171" s="106" t="s">
        <v>14</v>
      </c>
      <c r="Q171" s="106" t="s">
        <v>15</v>
      </c>
      <c r="R171" s="106" t="s">
        <v>200</v>
      </c>
    </row>
    <row r="172" spans="1:24" x14ac:dyDescent="0.25">
      <c r="B172" s="38">
        <v>2022</v>
      </c>
      <c r="C172" s="38">
        <v>5</v>
      </c>
      <c r="D172" s="38" t="s">
        <v>248</v>
      </c>
      <c r="E172" s="47">
        <v>154.56666666666666</v>
      </c>
      <c r="F172" s="47">
        <v>217.63333333333333</v>
      </c>
      <c r="G172" s="47">
        <v>162.63333333333333</v>
      </c>
      <c r="H172" s="47">
        <v>164.96666666666667</v>
      </c>
      <c r="I172" s="47">
        <v>200.6</v>
      </c>
      <c r="J172" s="47">
        <v>171.16666666666666</v>
      </c>
      <c r="K172" s="47">
        <v>179.5</v>
      </c>
      <c r="L172" s="47">
        <v>164.6</v>
      </c>
      <c r="M172" s="47">
        <v>119.93333333333334</v>
      </c>
      <c r="N172" s="47">
        <v>184.29999999999998</v>
      </c>
      <c r="O172" s="47">
        <v>166.26666666666665</v>
      </c>
      <c r="P172" s="47">
        <v>182.6</v>
      </c>
      <c r="Q172" s="47">
        <v>173.86666666666667</v>
      </c>
      <c r="R172" s="47">
        <v>172.51025641025646</v>
      </c>
    </row>
    <row r="173" spans="1:24" x14ac:dyDescent="0.25">
      <c r="B173" s="38">
        <v>2022</v>
      </c>
      <c r="C173" s="38">
        <v>6</v>
      </c>
      <c r="D173" s="38" t="s">
        <v>42</v>
      </c>
      <c r="E173" s="47">
        <v>155.43333333333334</v>
      </c>
      <c r="F173" s="47">
        <v>220</v>
      </c>
      <c r="G173" s="47">
        <v>171.06666666666669</v>
      </c>
      <c r="H173" s="47">
        <v>165.86666666666667</v>
      </c>
      <c r="I173" s="47">
        <v>199.20000000000002</v>
      </c>
      <c r="J173" s="47">
        <v>169.86666666666667</v>
      </c>
      <c r="K173" s="47">
        <v>187.03333333333333</v>
      </c>
      <c r="L173" s="47">
        <v>164.16666666666666</v>
      </c>
      <c r="M173" s="47">
        <v>120.13333333333333</v>
      </c>
      <c r="N173" s="47">
        <v>186.5</v>
      </c>
      <c r="O173" s="47">
        <v>167.06666666666669</v>
      </c>
      <c r="P173" s="47">
        <v>184.03333333333333</v>
      </c>
      <c r="Q173" s="47">
        <v>175.53333333333333</v>
      </c>
      <c r="R173" s="47">
        <v>174.29999999999998</v>
      </c>
    </row>
    <row r="174" spans="1:24" x14ac:dyDescent="0.25">
      <c r="B174" s="38">
        <v>2022</v>
      </c>
      <c r="C174" s="38">
        <v>7</v>
      </c>
      <c r="D174" s="38" t="s">
        <v>238</v>
      </c>
      <c r="E174" s="47">
        <v>157</v>
      </c>
      <c r="F174" s="47">
        <v>213.63333333333333</v>
      </c>
      <c r="G174" s="47">
        <v>175.36666666666667</v>
      </c>
      <c r="H174" s="47">
        <v>166.66666666666666</v>
      </c>
      <c r="I174" s="47">
        <v>194.26666666666665</v>
      </c>
      <c r="J174" s="47">
        <v>174.43333333333331</v>
      </c>
      <c r="K174" s="47">
        <v>186.4</v>
      </c>
      <c r="L174" s="47">
        <v>164.23333333333335</v>
      </c>
      <c r="M174" s="47">
        <v>120.23333333333333</v>
      </c>
      <c r="N174" s="47">
        <v>189.36666666666667</v>
      </c>
      <c r="O174" s="47">
        <v>167.56666666666666</v>
      </c>
      <c r="P174" s="47">
        <v>185.33333333333334</v>
      </c>
      <c r="Q174" s="47">
        <v>175.63333333333333</v>
      </c>
      <c r="R174" s="47">
        <v>174.62564102564102</v>
      </c>
    </row>
    <row r="175" spans="1:24" x14ac:dyDescent="0.25">
      <c r="B175" s="38">
        <v>2022</v>
      </c>
      <c r="C175" s="38">
        <v>8</v>
      </c>
      <c r="D175" s="38" t="s">
        <v>239</v>
      </c>
      <c r="E175" s="47">
        <v>160.63333333333333</v>
      </c>
      <c r="F175" s="47">
        <v>207.16666666666666</v>
      </c>
      <c r="G175" s="47">
        <v>169.36666666666667</v>
      </c>
      <c r="H175" s="47">
        <v>168.13333333333333</v>
      </c>
      <c r="I175" s="47">
        <v>191</v>
      </c>
      <c r="J175" s="47">
        <v>173.06666666666669</v>
      </c>
      <c r="K175" s="47">
        <v>190.96666666666667</v>
      </c>
      <c r="L175" s="47">
        <v>167.2</v>
      </c>
      <c r="M175" s="47">
        <v>121.10000000000001</v>
      </c>
      <c r="N175" s="47">
        <v>192.96666666666667</v>
      </c>
      <c r="O175" s="47">
        <v>168.03333333333333</v>
      </c>
      <c r="P175" s="47">
        <v>186.4</v>
      </c>
      <c r="Q175" s="47">
        <v>176.86666666666667</v>
      </c>
      <c r="R175" s="47">
        <v>174.83846153846153</v>
      </c>
    </row>
    <row r="176" spans="1:24" x14ac:dyDescent="0.25">
      <c r="B176" s="38">
        <v>2022</v>
      </c>
      <c r="C176" s="38">
        <v>9</v>
      </c>
      <c r="D176" s="38" t="s">
        <v>240</v>
      </c>
      <c r="E176" s="47">
        <v>163.76666666666665</v>
      </c>
      <c r="F176" s="47">
        <v>209.86666666666665</v>
      </c>
      <c r="G176" s="47">
        <v>169.86666666666667</v>
      </c>
      <c r="H176" s="47">
        <v>169.76666666666665</v>
      </c>
      <c r="I176" s="47">
        <v>187.36666666666665</v>
      </c>
      <c r="J176" s="47">
        <v>165.76666666666665</v>
      </c>
      <c r="K176" s="47">
        <v>196.5</v>
      </c>
      <c r="L176" s="47">
        <v>169.1</v>
      </c>
      <c r="M176" s="47">
        <v>121.83333333333333</v>
      </c>
      <c r="N176" s="47">
        <v>196.66666666666666</v>
      </c>
      <c r="O176" s="47">
        <v>168.63333333333333</v>
      </c>
      <c r="P176" s="47">
        <v>187.53333333333333</v>
      </c>
      <c r="Q176" s="47">
        <v>178.36666666666667</v>
      </c>
      <c r="R176" s="47">
        <v>175.7717948717949</v>
      </c>
    </row>
    <row r="177" spans="2:18" x14ac:dyDescent="0.25">
      <c r="B177" s="38">
        <v>2022</v>
      </c>
      <c r="C177" s="38">
        <v>10</v>
      </c>
      <c r="D177" s="38" t="s">
        <v>241</v>
      </c>
      <c r="E177" s="47">
        <v>165.43333333333331</v>
      </c>
      <c r="F177" s="47">
        <v>211.53333333333333</v>
      </c>
      <c r="G177" s="47">
        <v>171.03333333333333</v>
      </c>
      <c r="H177" s="47">
        <v>170.93333333333331</v>
      </c>
      <c r="I177" s="47">
        <v>185.26666666666665</v>
      </c>
      <c r="J177" s="47">
        <v>163.9</v>
      </c>
      <c r="K177" s="47">
        <v>204.36666666666667</v>
      </c>
      <c r="L177" s="47">
        <v>169.79999999999998</v>
      </c>
      <c r="M177" s="47">
        <v>122.13333333333333</v>
      </c>
      <c r="N177" s="47">
        <v>199.29999999999998</v>
      </c>
      <c r="O177" s="47">
        <v>169.10000000000002</v>
      </c>
      <c r="P177" s="47">
        <v>188.46666666666667</v>
      </c>
      <c r="Q177" s="47">
        <v>180.1</v>
      </c>
      <c r="R177" s="47">
        <v>177.02820512820514</v>
      </c>
    </row>
    <row r="178" spans="2:18" x14ac:dyDescent="0.25">
      <c r="B178" s="38">
        <v>2022</v>
      </c>
      <c r="C178" s="38">
        <v>11</v>
      </c>
      <c r="D178" s="38" t="s">
        <v>242</v>
      </c>
      <c r="E178" s="47">
        <v>167.56666666666669</v>
      </c>
      <c r="F178" s="47">
        <v>210</v>
      </c>
      <c r="G178" s="47">
        <v>181.6</v>
      </c>
      <c r="H178" s="47">
        <v>172.30000000000004</v>
      </c>
      <c r="I178" s="47">
        <v>187.63333333333333</v>
      </c>
      <c r="J178" s="47">
        <v>160.79999999999998</v>
      </c>
      <c r="K178" s="47">
        <v>186.73333333333335</v>
      </c>
      <c r="L178" s="47">
        <v>170.56666666666666</v>
      </c>
      <c r="M178" s="47">
        <v>122.33333333333333</v>
      </c>
      <c r="N178" s="47">
        <v>202.13333333333335</v>
      </c>
      <c r="O178" s="47">
        <v>169.63333333333333</v>
      </c>
      <c r="P178" s="47">
        <v>189.6</v>
      </c>
      <c r="Q178" s="47">
        <v>178.73333333333335</v>
      </c>
      <c r="R178" s="47">
        <v>176.89487179487182</v>
      </c>
    </row>
    <row r="179" spans="2:18" x14ac:dyDescent="0.25">
      <c r="B179" s="38">
        <v>2022</v>
      </c>
      <c r="C179" s="38">
        <v>12</v>
      </c>
      <c r="D179" s="38" t="s">
        <v>243</v>
      </c>
      <c r="E179" s="47">
        <v>169.4</v>
      </c>
      <c r="F179" s="47">
        <v>209.6</v>
      </c>
      <c r="G179" s="47">
        <v>190.39999999999998</v>
      </c>
      <c r="H179" s="47">
        <v>173.63333333333333</v>
      </c>
      <c r="I179" s="47">
        <v>187.16666666666666</v>
      </c>
      <c r="J179" s="47">
        <v>158.06666666666666</v>
      </c>
      <c r="K179" s="47">
        <v>162.93333333333334</v>
      </c>
      <c r="L179" s="47">
        <v>170.86666666666667</v>
      </c>
      <c r="M179" s="47">
        <v>122.03333333333335</v>
      </c>
      <c r="N179" s="47">
        <v>204.4</v>
      </c>
      <c r="O179" s="47">
        <v>170.20000000000002</v>
      </c>
      <c r="P179" s="47">
        <v>190.43333333333331</v>
      </c>
      <c r="Q179" s="47">
        <v>176.29999999999998</v>
      </c>
      <c r="R179" s="47">
        <v>175.80256410256411</v>
      </c>
    </row>
    <row r="180" spans="2:18" x14ac:dyDescent="0.25">
      <c r="B180" s="38">
        <v>2023</v>
      </c>
      <c r="C180" s="38">
        <v>1</v>
      </c>
      <c r="D180" s="38" t="s">
        <v>244</v>
      </c>
      <c r="E180" s="47">
        <v>173.70000000000002</v>
      </c>
      <c r="F180" s="47">
        <v>211.4</v>
      </c>
      <c r="G180" s="47">
        <v>194.79999999999998</v>
      </c>
      <c r="H180" s="47">
        <v>174.69999999999996</v>
      </c>
      <c r="I180" s="47">
        <v>185.93333333333331</v>
      </c>
      <c r="J180" s="47">
        <v>158.36666666666667</v>
      </c>
      <c r="K180" s="47">
        <v>157.36666666666667</v>
      </c>
      <c r="L180" s="47">
        <v>170.93333333333331</v>
      </c>
      <c r="M180" s="47">
        <v>121.36666666666666</v>
      </c>
      <c r="N180" s="47">
        <v>207.73333333333335</v>
      </c>
      <c r="O180" s="47">
        <v>170.66666666666666</v>
      </c>
      <c r="P180" s="47">
        <v>191.33333333333334</v>
      </c>
      <c r="Q180" s="47">
        <v>177.06666666666669</v>
      </c>
      <c r="R180" s="47">
        <v>176.56666666666669</v>
      </c>
    </row>
    <row r="181" spans="2:18" x14ac:dyDescent="0.25">
      <c r="B181" s="38">
        <v>2023</v>
      </c>
      <c r="C181" s="38">
        <v>2</v>
      </c>
      <c r="D181" s="38" t="s">
        <v>245</v>
      </c>
      <c r="E181" s="47">
        <v>174.43333333333331</v>
      </c>
      <c r="F181" s="47">
        <v>208.36666666666665</v>
      </c>
      <c r="G181" s="47">
        <v>175.43333333333331</v>
      </c>
      <c r="H181" s="47">
        <v>177.4</v>
      </c>
      <c r="I181" s="47">
        <v>178.30000000000004</v>
      </c>
      <c r="J181" s="47">
        <v>169.6</v>
      </c>
      <c r="K181" s="47">
        <v>156.46666666666667</v>
      </c>
      <c r="L181" s="47">
        <v>171.19999999999996</v>
      </c>
      <c r="M181" s="47">
        <v>120.33333333333333</v>
      </c>
      <c r="N181" s="47">
        <v>208.86666666666665</v>
      </c>
      <c r="O181" s="47">
        <v>171.6</v>
      </c>
      <c r="P181" s="47">
        <v>193.16666666666666</v>
      </c>
      <c r="Q181" s="47">
        <v>177.5</v>
      </c>
      <c r="R181" s="47">
        <v>175.58974358974356</v>
      </c>
    </row>
    <row r="182" spans="2:18" x14ac:dyDescent="0.25">
      <c r="B182" s="38">
        <v>2023</v>
      </c>
      <c r="C182" s="38">
        <v>3</v>
      </c>
      <c r="D182" s="38" t="s">
        <v>246</v>
      </c>
      <c r="E182" s="47">
        <v>174.4666666666667</v>
      </c>
      <c r="F182" s="47">
        <v>208.36666666666665</v>
      </c>
      <c r="G182" s="47">
        <v>175.43333333333331</v>
      </c>
      <c r="H182" s="47">
        <v>177.4</v>
      </c>
      <c r="I182" s="47">
        <v>178.23333333333335</v>
      </c>
      <c r="J182" s="47">
        <v>169.6</v>
      </c>
      <c r="K182" s="47">
        <v>156.53333333333333</v>
      </c>
      <c r="L182" s="47">
        <v>171.26666666666665</v>
      </c>
      <c r="M182" s="47">
        <v>120.33333333333333</v>
      </c>
      <c r="N182" s="47">
        <v>208.86666666666665</v>
      </c>
      <c r="O182" s="47">
        <v>171.6</v>
      </c>
      <c r="P182" s="47">
        <v>193.16666666666666</v>
      </c>
      <c r="Q182" s="47">
        <v>177.53333333333333</v>
      </c>
      <c r="R182" s="47">
        <v>175.60000000000002</v>
      </c>
    </row>
    <row r="183" spans="2:18" x14ac:dyDescent="0.25">
      <c r="B183" s="38">
        <v>2023</v>
      </c>
      <c r="C183" s="38">
        <v>4</v>
      </c>
      <c r="D183" s="38" t="s">
        <v>247</v>
      </c>
      <c r="E183" s="47">
        <v>173.9666666666667</v>
      </c>
      <c r="F183" s="47">
        <v>209.9666666666667</v>
      </c>
      <c r="G183" s="47">
        <v>169.96666666666667</v>
      </c>
      <c r="H183" s="47">
        <v>178.4666666666667</v>
      </c>
      <c r="I183" s="47">
        <v>174.0333333333333</v>
      </c>
      <c r="J183" s="47">
        <v>176.4</v>
      </c>
      <c r="K183" s="47">
        <v>159.36666666666667</v>
      </c>
      <c r="L183" s="47">
        <v>173.63333333333335</v>
      </c>
      <c r="M183" s="47">
        <v>121.59999999999998</v>
      </c>
      <c r="N183" s="47">
        <v>212.06666666666669</v>
      </c>
      <c r="O183" s="47">
        <v>172.20000000000002</v>
      </c>
      <c r="P183" s="47">
        <v>193.66666666666666</v>
      </c>
      <c r="Q183" s="47">
        <v>178.5</v>
      </c>
      <c r="R183" s="47">
        <v>176.44871794871793</v>
      </c>
    </row>
    <row r="184" spans="2:18" x14ac:dyDescent="0.25">
      <c r="B184" s="38">
        <v>2023</v>
      </c>
      <c r="C184" s="38">
        <v>5</v>
      </c>
      <c r="D184" s="38" t="s">
        <v>248</v>
      </c>
      <c r="E184" s="47">
        <v>173.86666666666665</v>
      </c>
      <c r="F184" s="47">
        <v>215.06666666666669</v>
      </c>
      <c r="G184" s="47">
        <v>173.63333333333333</v>
      </c>
      <c r="H184" s="47">
        <v>179.5</v>
      </c>
      <c r="I184" s="47">
        <v>169.23333333333335</v>
      </c>
      <c r="J184" s="47">
        <v>172.33333333333334</v>
      </c>
      <c r="K184" s="47">
        <v>164.9</v>
      </c>
      <c r="L184" s="47">
        <v>175.79999999999998</v>
      </c>
      <c r="M184" s="47">
        <v>122.93333333333334</v>
      </c>
      <c r="N184" s="47">
        <v>216.96666666666667</v>
      </c>
      <c r="O184" s="47">
        <v>172.66666666666666</v>
      </c>
      <c r="P184" s="47">
        <v>194.33333333333334</v>
      </c>
      <c r="Q184" s="47">
        <v>179.66666666666666</v>
      </c>
      <c r="R184" s="47">
        <v>177.76153846153849</v>
      </c>
    </row>
    <row r="196" spans="3:10" x14ac:dyDescent="0.25">
      <c r="E196" s="109" t="s">
        <v>252</v>
      </c>
      <c r="F196" s="109"/>
      <c r="G196" s="109"/>
      <c r="H196" s="109"/>
      <c r="I196" s="109"/>
      <c r="J196" s="109"/>
    </row>
    <row r="197" spans="3:10" x14ac:dyDescent="0.25">
      <c r="E197" s="109"/>
      <c r="F197" s="109"/>
      <c r="G197" s="109"/>
      <c r="H197" s="109"/>
      <c r="I197" s="109"/>
      <c r="J197" s="109"/>
    </row>
    <row r="198" spans="3:10" x14ac:dyDescent="0.25">
      <c r="E198" s="109"/>
      <c r="F198" s="109"/>
      <c r="G198" s="109"/>
      <c r="H198" s="109"/>
      <c r="I198" s="109"/>
      <c r="J198" s="109"/>
    </row>
    <row r="200" spans="3:10" ht="30" x14ac:dyDescent="0.25">
      <c r="C200" s="70" t="s">
        <v>253</v>
      </c>
      <c r="D200" s="87" t="s">
        <v>254</v>
      </c>
    </row>
    <row r="201" spans="3:10" x14ac:dyDescent="0.25">
      <c r="C201" s="38" t="s">
        <v>3</v>
      </c>
      <c r="D201" s="45">
        <v>0.12486521457839109</v>
      </c>
    </row>
    <row r="202" spans="3:10" x14ac:dyDescent="0.25">
      <c r="C202" s="38" t="s">
        <v>4</v>
      </c>
      <c r="D202" s="45">
        <v>-1.1793536529330531E-2</v>
      </c>
    </row>
    <row r="203" spans="3:10" x14ac:dyDescent="0.25">
      <c r="C203" s="38" t="s">
        <v>5</v>
      </c>
      <c r="D203" s="45">
        <v>6.7636810821889728E-2</v>
      </c>
    </row>
    <row r="204" spans="3:10" x14ac:dyDescent="0.25">
      <c r="C204" s="38" t="s">
        <v>6</v>
      </c>
      <c r="D204" s="45">
        <v>8.8098605778945224E-2</v>
      </c>
    </row>
    <row r="205" spans="3:10" x14ac:dyDescent="0.25">
      <c r="C205" s="38" t="s">
        <v>7</v>
      </c>
      <c r="D205" s="45">
        <v>-0.15636424061149873</v>
      </c>
    </row>
    <row r="206" spans="3:10" x14ac:dyDescent="0.25">
      <c r="C206" s="38" t="s">
        <v>8</v>
      </c>
      <c r="D206" s="45">
        <v>6.815968841285408E-3</v>
      </c>
    </row>
    <row r="207" spans="3:10" x14ac:dyDescent="0.25">
      <c r="C207" s="38" t="s">
        <v>9</v>
      </c>
      <c r="D207" s="45">
        <v>-8.1337047353760419E-2</v>
      </c>
    </row>
    <row r="208" spans="3:10" x14ac:dyDescent="0.25">
      <c r="C208" s="38" t="s">
        <v>10</v>
      </c>
      <c r="D208" s="45">
        <v>6.8043742405832261E-2</v>
      </c>
    </row>
    <row r="209" spans="3:16" x14ac:dyDescent="0.25">
      <c r="C209" s="38" t="s">
        <v>11</v>
      </c>
      <c r="D209" s="45">
        <v>2.5013896609227346E-2</v>
      </c>
    </row>
    <row r="210" spans="3:16" x14ac:dyDescent="0.25">
      <c r="C210" s="38" t="s">
        <v>12</v>
      </c>
      <c r="D210" s="45">
        <v>0.17724724181588003</v>
      </c>
    </row>
    <row r="211" spans="3:16" x14ac:dyDescent="0.25">
      <c r="C211" s="38" t="s">
        <v>13</v>
      </c>
      <c r="D211" s="45">
        <v>3.8492381716118726E-2</v>
      </c>
    </row>
    <row r="212" spans="3:16" x14ac:dyDescent="0.25">
      <c r="C212" s="38" t="s">
        <v>14</v>
      </c>
      <c r="D212" s="45">
        <v>6.425702811244989E-2</v>
      </c>
    </row>
    <row r="213" spans="3:16" x14ac:dyDescent="0.25">
      <c r="C213" s="38" t="s">
        <v>15</v>
      </c>
      <c r="D213" s="45">
        <v>3.335889570552137E-2</v>
      </c>
    </row>
    <row r="214" spans="3:16" x14ac:dyDescent="0.25">
      <c r="C214" s="38" t="s">
        <v>200</v>
      </c>
      <c r="D214" s="45">
        <v>3.044040488116637E-2</v>
      </c>
    </row>
    <row r="219" spans="3:16" ht="15" customHeight="1" x14ac:dyDescent="0.25">
      <c r="E219" s="110" t="s">
        <v>255</v>
      </c>
      <c r="F219" s="110"/>
      <c r="G219" s="110"/>
      <c r="H219" s="110"/>
      <c r="I219" s="110"/>
      <c r="J219" s="110"/>
      <c r="K219" s="110"/>
      <c r="L219" s="110"/>
      <c r="M219" s="110"/>
      <c r="N219" s="110"/>
      <c r="O219" s="110"/>
      <c r="P219" s="110"/>
    </row>
    <row r="220" spans="3:16" ht="15" customHeight="1" x14ac:dyDescent="0.25">
      <c r="E220" s="110"/>
      <c r="F220" s="110"/>
      <c r="G220" s="110"/>
      <c r="H220" s="110"/>
      <c r="I220" s="110"/>
      <c r="J220" s="110"/>
      <c r="K220" s="110"/>
      <c r="L220" s="110"/>
      <c r="M220" s="110"/>
      <c r="N220" s="110"/>
      <c r="O220" s="110"/>
      <c r="P220" s="110"/>
    </row>
    <row r="221" spans="3:16" ht="15" customHeight="1" x14ac:dyDescent="0.25">
      <c r="E221" s="110"/>
      <c r="F221" s="110"/>
      <c r="G221" s="110"/>
      <c r="H221" s="110"/>
      <c r="I221" s="110"/>
      <c r="J221" s="110"/>
      <c r="K221" s="110"/>
      <c r="L221" s="110"/>
      <c r="M221" s="110"/>
      <c r="N221" s="110"/>
      <c r="O221" s="110"/>
      <c r="P221" s="110"/>
    </row>
    <row r="222" spans="3:16" ht="15" customHeight="1" x14ac:dyDescent="0.25">
      <c r="E222" s="110"/>
      <c r="F222" s="110"/>
      <c r="G222" s="110"/>
      <c r="H222" s="110"/>
      <c r="I222" s="110"/>
      <c r="J222" s="110"/>
      <c r="K222" s="110"/>
      <c r="L222" s="110"/>
      <c r="M222" s="110"/>
      <c r="N222" s="110"/>
      <c r="O222" s="110"/>
      <c r="P222" s="110"/>
    </row>
    <row r="223" spans="3:16" ht="15" customHeight="1" x14ac:dyDescent="0.25">
      <c r="E223" s="110"/>
      <c r="F223" s="110"/>
      <c r="G223" s="110"/>
      <c r="H223" s="110"/>
      <c r="I223" s="110"/>
      <c r="J223" s="110"/>
      <c r="K223" s="110"/>
      <c r="L223" s="110"/>
      <c r="M223" s="110"/>
      <c r="N223" s="110"/>
      <c r="O223" s="110"/>
      <c r="P223" s="110"/>
    </row>
    <row r="226" spans="1:14" s="101" customFormat="1" x14ac:dyDescent="0.25"/>
    <row r="227" spans="1:14" ht="23.25" x14ac:dyDescent="0.35">
      <c r="A227" s="79" t="s">
        <v>349</v>
      </c>
      <c r="E227" s="116" t="s">
        <v>310</v>
      </c>
      <c r="F227" s="116"/>
      <c r="G227" s="116"/>
      <c r="H227" s="116"/>
      <c r="I227" s="116"/>
      <c r="J227" s="116"/>
      <c r="K227" s="116"/>
      <c r="L227" s="116"/>
      <c r="M227" s="116"/>
      <c r="N227" s="116"/>
    </row>
    <row r="228" spans="1:14" x14ac:dyDescent="0.25">
      <c r="E228" s="116"/>
      <c r="F228" s="116"/>
      <c r="G228" s="116"/>
      <c r="H228" s="116"/>
      <c r="I228" s="116"/>
      <c r="J228" s="116"/>
      <c r="K228" s="116"/>
      <c r="L228" s="116"/>
      <c r="M228" s="116"/>
      <c r="N228" s="116"/>
    </row>
    <row r="230" spans="1:14" x14ac:dyDescent="0.25">
      <c r="C230" s="89" t="s">
        <v>1</v>
      </c>
      <c r="D230" s="89" t="s">
        <v>281</v>
      </c>
      <c r="E230" s="90" t="s">
        <v>200</v>
      </c>
      <c r="F230" s="90" t="s">
        <v>191</v>
      </c>
      <c r="G230" s="90" t="s">
        <v>21</v>
      </c>
      <c r="H230" s="90" t="s">
        <v>202</v>
      </c>
      <c r="I230" s="90" t="s">
        <v>195</v>
      </c>
      <c r="J230" s="90" t="s">
        <v>24</v>
      </c>
      <c r="K230" s="90" t="s">
        <v>26</v>
      </c>
    </row>
    <row r="231" spans="1:14" x14ac:dyDescent="0.25">
      <c r="C231" s="38">
        <v>2020</v>
      </c>
      <c r="D231" s="38">
        <v>1</v>
      </c>
      <c r="E231" s="47">
        <v>149.34358974358972</v>
      </c>
      <c r="F231" s="47">
        <v>145.45833333333334</v>
      </c>
      <c r="G231" s="47">
        <v>143.36666666666667</v>
      </c>
      <c r="H231" s="47">
        <v>146</v>
      </c>
      <c r="I231" s="47">
        <v>146.79999999999998</v>
      </c>
      <c r="J231" s="47">
        <v>131.10000000000002</v>
      </c>
      <c r="K231" s="47">
        <v>156.63333333333333</v>
      </c>
    </row>
    <row r="232" spans="1:14" x14ac:dyDescent="0.25">
      <c r="C232" s="38">
        <v>2020</v>
      </c>
      <c r="D232" s="38">
        <v>3</v>
      </c>
      <c r="E232" s="47">
        <v>145.85897435897436</v>
      </c>
      <c r="F232" s="47">
        <v>146.59166666666667</v>
      </c>
      <c r="G232" s="47">
        <v>147.9</v>
      </c>
      <c r="H232" s="47">
        <v>146.23333333333332</v>
      </c>
      <c r="I232" s="47">
        <v>147.79999999999998</v>
      </c>
      <c r="J232" s="47">
        <v>130.10000000000002</v>
      </c>
      <c r="K232" s="47">
        <v>156.6</v>
      </c>
    </row>
    <row r="233" spans="1:14" x14ac:dyDescent="0.25">
      <c r="C233" s="38">
        <v>2020</v>
      </c>
      <c r="D233" s="38">
        <v>6</v>
      </c>
      <c r="E233" s="47">
        <v>151.6102564102564</v>
      </c>
      <c r="F233" s="47">
        <v>149.58333333333334</v>
      </c>
      <c r="G233" s="47">
        <v>141.29999999999998</v>
      </c>
      <c r="H233" s="47">
        <v>146.16666666666666</v>
      </c>
      <c r="I233" s="47">
        <v>151.11666666666667</v>
      </c>
      <c r="J233" s="47">
        <v>135.23333333333332</v>
      </c>
      <c r="K233" s="47">
        <v>156.9</v>
      </c>
    </row>
    <row r="237" spans="1:14" ht="60" x14ac:dyDescent="0.25">
      <c r="C237" s="89" t="s">
        <v>228</v>
      </c>
      <c r="D237" s="89" t="s">
        <v>280</v>
      </c>
      <c r="E237" s="91" t="s">
        <v>301</v>
      </c>
      <c r="F237" s="91" t="s">
        <v>302</v>
      </c>
      <c r="G237" s="91" t="s">
        <v>303</v>
      </c>
      <c r="H237" s="91" t="s">
        <v>304</v>
      </c>
      <c r="I237" s="91" t="s">
        <v>305</v>
      </c>
      <c r="J237" s="91" t="s">
        <v>306</v>
      </c>
      <c r="K237" s="91" t="s">
        <v>307</v>
      </c>
    </row>
    <row r="238" spans="1:14" x14ac:dyDescent="0.25">
      <c r="C238" s="70">
        <v>2020</v>
      </c>
      <c r="D238" s="71" t="s">
        <v>308</v>
      </c>
      <c r="E238" s="72">
        <v>-2.333287548932058E-2</v>
      </c>
      <c r="F238" s="72">
        <v>7.7914637639644275E-3</v>
      </c>
      <c r="G238" s="72">
        <v>3.1620553359683778E-2</v>
      </c>
      <c r="H238" s="72">
        <v>1.5981735159816444E-3</v>
      </c>
      <c r="I238" s="72">
        <v>6.8119891008174395E-3</v>
      </c>
      <c r="J238" s="72">
        <v>-7.6277650648360019E-3</v>
      </c>
      <c r="K238" s="72">
        <v>-2.1281123643327159E-4</v>
      </c>
    </row>
    <row r="239" spans="1:14" x14ac:dyDescent="0.25">
      <c r="C239" s="73">
        <v>2020</v>
      </c>
      <c r="D239" s="73" t="s">
        <v>309</v>
      </c>
      <c r="E239" s="74">
        <v>3.9430429814537975E-2</v>
      </c>
      <c r="F239" s="74">
        <v>2.0408163265306173E-2</v>
      </c>
      <c r="G239" s="74">
        <v>-4.4624746450304412E-2</v>
      </c>
      <c r="H239" s="74">
        <v>-4.5589240939135773E-4</v>
      </c>
      <c r="I239" s="74">
        <v>2.2440234551195478E-2</v>
      </c>
      <c r="J239" s="74">
        <v>3.9456828080963076E-2</v>
      </c>
      <c r="K239" s="74">
        <v>1.9157088122606092E-3</v>
      </c>
    </row>
    <row r="261" spans="3:14" x14ac:dyDescent="0.25">
      <c r="C261" s="117" t="s">
        <v>312</v>
      </c>
      <c r="D261" s="117"/>
      <c r="E261" s="117"/>
      <c r="F261" s="117"/>
      <c r="G261" s="117"/>
      <c r="H261" s="117"/>
      <c r="I261" s="117"/>
      <c r="J261" s="117"/>
      <c r="K261" s="117"/>
      <c r="L261" s="117"/>
      <c r="M261" s="117"/>
      <c r="N261" s="117"/>
    </row>
    <row r="262" spans="3:14" x14ac:dyDescent="0.25">
      <c r="C262" s="117"/>
      <c r="D262" s="117"/>
      <c r="E262" s="117"/>
      <c r="F262" s="117"/>
      <c r="G262" s="117"/>
      <c r="H262" s="117"/>
      <c r="I262" s="117"/>
      <c r="J262" s="117"/>
      <c r="K262" s="117"/>
      <c r="L262" s="117"/>
      <c r="M262" s="117"/>
      <c r="N262" s="117"/>
    </row>
    <row r="263" spans="3:14" x14ac:dyDescent="0.25">
      <c r="C263" s="117"/>
      <c r="D263" s="117"/>
      <c r="E263" s="117"/>
      <c r="F263" s="117"/>
      <c r="G263" s="117"/>
      <c r="H263" s="117"/>
      <c r="I263" s="117"/>
      <c r="J263" s="117"/>
      <c r="K263" s="117"/>
      <c r="L263" s="117"/>
      <c r="M263" s="117"/>
      <c r="N263" s="117"/>
    </row>
    <row r="264" spans="3:14" x14ac:dyDescent="0.25">
      <c r="C264" s="117"/>
      <c r="D264" s="117"/>
      <c r="E264" s="117"/>
      <c r="F264" s="117"/>
      <c r="G264" s="117"/>
      <c r="H264" s="117"/>
      <c r="I264" s="117"/>
      <c r="J264" s="117"/>
      <c r="K264" s="117"/>
      <c r="L264" s="117"/>
      <c r="M264" s="117"/>
      <c r="N264" s="117"/>
    </row>
    <row r="265" spans="3:14" x14ac:dyDescent="0.25">
      <c r="C265" s="117"/>
      <c r="D265" s="117"/>
      <c r="E265" s="117"/>
      <c r="F265" s="117"/>
      <c r="G265" s="117"/>
      <c r="H265" s="117"/>
      <c r="I265" s="117"/>
      <c r="J265" s="117"/>
      <c r="K265" s="117"/>
      <c r="L265" s="117"/>
      <c r="M265" s="117"/>
      <c r="N265" s="117"/>
    </row>
    <row r="266" spans="3:14" x14ac:dyDescent="0.25">
      <c r="C266" s="117"/>
      <c r="D266" s="117"/>
      <c r="E266" s="117"/>
      <c r="F266" s="117"/>
      <c r="G266" s="117"/>
      <c r="H266" s="117"/>
      <c r="I266" s="117"/>
      <c r="J266" s="117"/>
      <c r="K266" s="117"/>
      <c r="L266" s="117"/>
      <c r="M266" s="117"/>
      <c r="N266" s="117"/>
    </row>
    <row r="269" spans="3:14" ht="18.75" x14ac:dyDescent="0.3">
      <c r="C269" s="118" t="s">
        <v>314</v>
      </c>
      <c r="D269" s="118"/>
    </row>
    <row r="272" spans="3:14" x14ac:dyDescent="0.25">
      <c r="C272" s="89" t="s">
        <v>1</v>
      </c>
      <c r="D272" s="89" t="s">
        <v>281</v>
      </c>
      <c r="E272" s="90" t="s">
        <v>200</v>
      </c>
      <c r="F272" s="90" t="s">
        <v>191</v>
      </c>
      <c r="G272" s="90" t="s">
        <v>21</v>
      </c>
      <c r="H272" s="90" t="s">
        <v>202</v>
      </c>
      <c r="I272" s="90" t="s">
        <v>195</v>
      </c>
      <c r="J272" s="90" t="s">
        <v>24</v>
      </c>
      <c r="K272" s="90" t="s">
        <v>26</v>
      </c>
    </row>
    <row r="273" spans="3:11" x14ac:dyDescent="0.25">
      <c r="C273" s="38">
        <v>2020</v>
      </c>
      <c r="D273" s="38">
        <v>1</v>
      </c>
      <c r="E273" s="47">
        <v>149.12307692307692</v>
      </c>
      <c r="F273" s="47">
        <v>148.70000000000002</v>
      </c>
      <c r="G273" s="47">
        <v>150.4</v>
      </c>
      <c r="H273" s="47">
        <v>151.69999999999999</v>
      </c>
      <c r="I273" s="47">
        <v>152.89999999999998</v>
      </c>
      <c r="J273" s="47">
        <v>136.30000000000001</v>
      </c>
      <c r="K273" s="47">
        <v>161.69999999999999</v>
      </c>
    </row>
    <row r="274" spans="3:11" x14ac:dyDescent="0.25">
      <c r="C274" s="38">
        <v>2020</v>
      </c>
      <c r="D274" s="38">
        <v>3</v>
      </c>
      <c r="E274" s="47">
        <v>145.73846153846151</v>
      </c>
      <c r="F274" s="47">
        <v>149.65</v>
      </c>
      <c r="G274" s="47">
        <v>153.4</v>
      </c>
      <c r="H274" s="47">
        <v>151.5</v>
      </c>
      <c r="I274" s="47">
        <v>153.94999999999999</v>
      </c>
      <c r="J274" s="47">
        <v>135.80000000000001</v>
      </c>
      <c r="K274" s="47">
        <v>161.19999999999999</v>
      </c>
    </row>
    <row r="275" spans="3:11" x14ac:dyDescent="0.25">
      <c r="C275" s="38">
        <v>2020</v>
      </c>
      <c r="D275" s="38">
        <v>6</v>
      </c>
      <c r="E275" s="47">
        <v>150.07692307692307</v>
      </c>
      <c r="F275" s="47">
        <v>152.5</v>
      </c>
      <c r="G275" s="47">
        <v>144.9</v>
      </c>
      <c r="H275" s="47">
        <v>151.69999999999999</v>
      </c>
      <c r="I275" s="47">
        <v>155.69999999999999</v>
      </c>
      <c r="J275" s="47">
        <v>141.4</v>
      </c>
      <c r="K275" s="47">
        <v>161.80000000000001</v>
      </c>
    </row>
    <row r="278" spans="3:11" ht="60" x14ac:dyDescent="0.25">
      <c r="C278" s="89" t="s">
        <v>228</v>
      </c>
      <c r="D278" s="89" t="s">
        <v>280</v>
      </c>
      <c r="E278" s="91" t="s">
        <v>301</v>
      </c>
      <c r="F278" s="91" t="s">
        <v>302</v>
      </c>
      <c r="G278" s="91" t="s">
        <v>303</v>
      </c>
      <c r="H278" s="91" t="s">
        <v>304</v>
      </c>
      <c r="I278" s="91" t="s">
        <v>305</v>
      </c>
      <c r="J278" s="91" t="s">
        <v>306</v>
      </c>
      <c r="K278" s="91" t="s">
        <v>307</v>
      </c>
    </row>
    <row r="279" spans="3:11" x14ac:dyDescent="0.25">
      <c r="C279" s="70">
        <v>2020</v>
      </c>
      <c r="D279" s="71" t="s">
        <v>308</v>
      </c>
      <c r="E279" s="72">
        <v>-2.2696791499020118E-2</v>
      </c>
      <c r="F279" s="72">
        <v>6.3887020847342877E-3</v>
      </c>
      <c r="G279" s="72">
        <v>1.9946808510638295E-2</v>
      </c>
      <c r="H279" s="72">
        <v>-1.3183915622939264E-3</v>
      </c>
      <c r="I279" s="72">
        <v>6.867233485938597E-3</v>
      </c>
      <c r="J279" s="72">
        <v>-3.6683785766691121E-3</v>
      </c>
      <c r="K279" s="72">
        <v>-3.0921459492888066E-3</v>
      </c>
    </row>
    <row r="280" spans="3:11" x14ac:dyDescent="0.25">
      <c r="C280" s="73">
        <v>2020</v>
      </c>
      <c r="D280" s="73" t="s">
        <v>309</v>
      </c>
      <c r="E280" s="74">
        <v>2.9768816636757244E-2</v>
      </c>
      <c r="F280" s="74">
        <v>1.9044437019712625E-2</v>
      </c>
      <c r="G280" s="74">
        <v>-5.5410691003911342E-2</v>
      </c>
      <c r="H280" s="74">
        <v>1.3201320132012451E-3</v>
      </c>
      <c r="I280" s="74">
        <v>1.136732705423839E-2</v>
      </c>
      <c r="J280" s="74">
        <v>4.1237113402061813E-2</v>
      </c>
      <c r="K280" s="74">
        <v>3.7220843672457989E-3</v>
      </c>
    </row>
    <row r="301" spans="4:11" ht="15" customHeight="1" x14ac:dyDescent="0.25">
      <c r="D301" s="119" t="s">
        <v>351</v>
      </c>
      <c r="E301" s="119"/>
      <c r="F301" s="119"/>
      <c r="G301" s="119"/>
      <c r="H301" s="119"/>
      <c r="I301" s="119"/>
      <c r="J301" s="119"/>
      <c r="K301" s="119"/>
    </row>
    <row r="302" spans="4:11" x14ac:dyDescent="0.25">
      <c r="D302" s="119"/>
      <c r="E302" s="119"/>
      <c r="F302" s="119"/>
      <c r="G302" s="119"/>
      <c r="H302" s="119"/>
      <c r="I302" s="119"/>
      <c r="J302" s="119"/>
      <c r="K302" s="119"/>
    </row>
    <row r="303" spans="4:11" x14ac:dyDescent="0.25">
      <c r="D303" s="119"/>
      <c r="E303" s="119"/>
      <c r="F303" s="119"/>
      <c r="G303" s="119"/>
      <c r="H303" s="119"/>
      <c r="I303" s="119"/>
      <c r="J303" s="119"/>
      <c r="K303" s="119"/>
    </row>
    <row r="305" spans="3:11" ht="18.75" x14ac:dyDescent="0.3">
      <c r="C305" s="118" t="s">
        <v>350</v>
      </c>
      <c r="D305" s="118"/>
    </row>
    <row r="309" spans="3:11" x14ac:dyDescent="0.25">
      <c r="C309" s="89" t="s">
        <v>1</v>
      </c>
      <c r="D309" s="89" t="s">
        <v>281</v>
      </c>
      <c r="E309" s="90" t="s">
        <v>200</v>
      </c>
      <c r="F309" s="90" t="s">
        <v>191</v>
      </c>
      <c r="G309" s="90" t="s">
        <v>21</v>
      </c>
      <c r="H309" s="90" t="s">
        <v>202</v>
      </c>
      <c r="I309" s="90" t="s">
        <v>195</v>
      </c>
      <c r="J309" s="90" t="s">
        <v>24</v>
      </c>
      <c r="K309" s="90" t="s">
        <v>26</v>
      </c>
    </row>
    <row r="310" spans="3:11" x14ac:dyDescent="0.25">
      <c r="C310" s="38">
        <v>2020</v>
      </c>
      <c r="D310" s="38">
        <v>1</v>
      </c>
      <c r="E310" s="47">
        <v>149.26153846153846</v>
      </c>
      <c r="F310" s="47">
        <v>145.875</v>
      </c>
      <c r="G310" s="47">
        <v>144.6</v>
      </c>
      <c r="H310" s="47">
        <v>146.19999999999999</v>
      </c>
      <c r="I310" s="47">
        <v>147</v>
      </c>
      <c r="J310" s="47">
        <v>130.9</v>
      </c>
      <c r="K310" s="47">
        <v>156.1</v>
      </c>
    </row>
    <row r="311" spans="3:11" x14ac:dyDescent="0.25">
      <c r="C311" s="38">
        <v>2020</v>
      </c>
      <c r="D311" s="38">
        <v>3</v>
      </c>
      <c r="E311" s="47">
        <v>145.80000000000001</v>
      </c>
      <c r="F311" s="47">
        <v>147.02500000000001</v>
      </c>
      <c r="G311" s="47">
        <v>148.9</v>
      </c>
      <c r="H311" s="47">
        <v>146.4</v>
      </c>
      <c r="I311" s="47">
        <v>148</v>
      </c>
      <c r="J311" s="47">
        <v>129.9</v>
      </c>
      <c r="K311" s="47">
        <v>156.1</v>
      </c>
    </row>
    <row r="312" spans="3:11" x14ac:dyDescent="0.25">
      <c r="C312" s="38">
        <v>2020</v>
      </c>
      <c r="D312" s="38">
        <v>6</v>
      </c>
      <c r="E312" s="47">
        <v>151.2923076923077</v>
      </c>
      <c r="F312" s="47">
        <v>149.97499999999999</v>
      </c>
      <c r="G312" s="47">
        <v>141.9</v>
      </c>
      <c r="H312" s="47">
        <v>146.4</v>
      </c>
      <c r="I312" s="47">
        <v>151.35000000000002</v>
      </c>
      <c r="J312" s="47">
        <v>135</v>
      </c>
      <c r="K312" s="47">
        <v>156.4</v>
      </c>
    </row>
    <row r="317" spans="3:11" ht="60" x14ac:dyDescent="0.25">
      <c r="C317" s="89" t="s">
        <v>228</v>
      </c>
      <c r="D317" s="89" t="s">
        <v>280</v>
      </c>
      <c r="E317" s="91" t="s">
        <v>301</v>
      </c>
      <c r="F317" s="91" t="s">
        <v>302</v>
      </c>
      <c r="G317" s="91" t="s">
        <v>303</v>
      </c>
      <c r="H317" s="91" t="s">
        <v>304</v>
      </c>
      <c r="I317" s="91" t="s">
        <v>305</v>
      </c>
      <c r="J317" s="91" t="s">
        <v>306</v>
      </c>
      <c r="K317" s="91" t="s">
        <v>307</v>
      </c>
    </row>
    <row r="318" spans="3:11" x14ac:dyDescent="0.25">
      <c r="C318" s="70">
        <v>2020</v>
      </c>
      <c r="D318" s="71" t="s">
        <v>308</v>
      </c>
      <c r="E318" s="72">
        <v>-2.3191094619665988E-2</v>
      </c>
      <c r="F318" s="72">
        <v>7.883461868037742E-3</v>
      </c>
      <c r="G318" s="72">
        <v>2.9737206085753882E-2</v>
      </c>
      <c r="H318" s="72">
        <v>1.3679890560876679E-3</v>
      </c>
      <c r="I318" s="72">
        <v>6.8027210884353739E-3</v>
      </c>
      <c r="J318" s="72">
        <v>-7.6394194041252859E-3</v>
      </c>
      <c r="K318" s="72">
        <v>0</v>
      </c>
    </row>
    <row r="319" spans="3:11" x14ac:dyDescent="0.25">
      <c r="C319" s="73">
        <v>2020</v>
      </c>
      <c r="D319" s="73" t="s">
        <v>309</v>
      </c>
      <c r="E319" s="74">
        <v>3.7670148781259877E-2</v>
      </c>
      <c r="F319" s="74">
        <v>2.0064614861418049E-2</v>
      </c>
      <c r="G319" s="74">
        <v>-4.7011417058428477E-2</v>
      </c>
      <c r="H319" s="74">
        <v>0</v>
      </c>
      <c r="I319" s="74">
        <v>2.2635135135135289E-2</v>
      </c>
      <c r="J319" s="74">
        <v>3.9260969976905265E-2</v>
      </c>
      <c r="K319" s="74">
        <v>1.9218449711723984E-3</v>
      </c>
    </row>
    <row r="341" spans="3:11" ht="15" customHeight="1" x14ac:dyDescent="0.25">
      <c r="D341" s="119" t="s">
        <v>318</v>
      </c>
      <c r="E341" s="119"/>
      <c r="F341" s="119"/>
      <c r="G341" s="119"/>
      <c r="H341" s="119"/>
      <c r="I341" s="119"/>
      <c r="J341" s="119"/>
      <c r="K341" s="119"/>
    </row>
    <row r="342" spans="3:11" x14ac:dyDescent="0.25">
      <c r="D342" s="119"/>
      <c r="E342" s="119"/>
      <c r="F342" s="119"/>
      <c r="G342" s="119"/>
      <c r="H342" s="119"/>
      <c r="I342" s="119"/>
      <c r="J342" s="119"/>
      <c r="K342" s="119"/>
    </row>
    <row r="344" spans="3:11" ht="18.75" x14ac:dyDescent="0.3">
      <c r="C344" s="118" t="s">
        <v>352</v>
      </c>
      <c r="D344" s="118"/>
    </row>
    <row r="348" spans="3:11" x14ac:dyDescent="0.25">
      <c r="C348" s="89" t="s">
        <v>1</v>
      </c>
      <c r="D348" s="89" t="s">
        <v>281</v>
      </c>
      <c r="E348" s="90" t="s">
        <v>200</v>
      </c>
      <c r="F348" s="90" t="s">
        <v>191</v>
      </c>
      <c r="G348" s="90" t="s">
        <v>21</v>
      </c>
      <c r="H348" s="90" t="s">
        <v>202</v>
      </c>
      <c r="I348" s="90" t="s">
        <v>195</v>
      </c>
      <c r="J348" s="90" t="s">
        <v>24</v>
      </c>
      <c r="K348" s="90" t="s">
        <v>26</v>
      </c>
    </row>
    <row r="349" spans="3:11" x14ac:dyDescent="0.25">
      <c r="C349" s="38">
        <v>2020</v>
      </c>
      <c r="D349" s="38">
        <v>1</v>
      </c>
      <c r="E349" s="47">
        <v>149.64615384615382</v>
      </c>
      <c r="F349" s="47">
        <v>141.80000000000001</v>
      </c>
      <c r="G349" s="47">
        <v>135.1</v>
      </c>
      <c r="H349" s="47">
        <v>140.1</v>
      </c>
      <c r="I349" s="47">
        <v>140.5</v>
      </c>
      <c r="J349" s="47">
        <v>126.1</v>
      </c>
      <c r="K349" s="47">
        <v>152.1</v>
      </c>
    </row>
    <row r="350" spans="3:11" x14ac:dyDescent="0.25">
      <c r="C350" s="38">
        <v>2020</v>
      </c>
      <c r="D350" s="38">
        <v>3</v>
      </c>
      <c r="E350" s="47">
        <v>146.03846153846155</v>
      </c>
      <c r="F350" s="47">
        <v>143.10000000000002</v>
      </c>
      <c r="G350" s="47">
        <v>141.4</v>
      </c>
      <c r="H350" s="47">
        <v>140.80000000000001</v>
      </c>
      <c r="I350" s="47">
        <v>141.44999999999999</v>
      </c>
      <c r="J350" s="47">
        <v>124.6</v>
      </c>
      <c r="K350" s="47">
        <v>152.5</v>
      </c>
    </row>
    <row r="351" spans="3:11" x14ac:dyDescent="0.25">
      <c r="C351" s="38">
        <v>2020</v>
      </c>
      <c r="D351" s="38">
        <v>6</v>
      </c>
      <c r="E351" s="47">
        <v>153.46153846153845</v>
      </c>
      <c r="F351" s="47">
        <v>146.27499999999998</v>
      </c>
      <c r="G351" s="47">
        <v>137.1</v>
      </c>
      <c r="H351" s="47">
        <v>140.4</v>
      </c>
      <c r="I351" s="47">
        <v>146.30000000000001</v>
      </c>
      <c r="J351" s="47">
        <v>129.30000000000001</v>
      </c>
      <c r="K351" s="47">
        <v>152.5</v>
      </c>
    </row>
    <row r="355" spans="3:11" ht="60" x14ac:dyDescent="0.25">
      <c r="C355" s="89" t="s">
        <v>228</v>
      </c>
      <c r="D355" s="89" t="s">
        <v>280</v>
      </c>
      <c r="E355" s="91" t="s">
        <v>301</v>
      </c>
      <c r="F355" s="91" t="s">
        <v>302</v>
      </c>
      <c r="G355" s="91" t="s">
        <v>303</v>
      </c>
      <c r="H355" s="91" t="s">
        <v>304</v>
      </c>
      <c r="I355" s="91" t="s">
        <v>305</v>
      </c>
      <c r="J355" s="91" t="s">
        <v>306</v>
      </c>
      <c r="K355" s="91" t="s">
        <v>307</v>
      </c>
    </row>
    <row r="356" spans="3:11" x14ac:dyDescent="0.25">
      <c r="C356" s="70">
        <v>2020</v>
      </c>
      <c r="D356" s="71" t="s">
        <v>308</v>
      </c>
      <c r="E356" s="72">
        <v>-2.4108152565024975E-2</v>
      </c>
      <c r="F356" s="72">
        <v>9.1678420310296986E-3</v>
      </c>
      <c r="G356" s="72">
        <v>4.6632124352331696E-2</v>
      </c>
      <c r="H356" s="72">
        <v>4.9964311206282443E-3</v>
      </c>
      <c r="I356" s="72">
        <v>6.7615658362988511E-3</v>
      </c>
      <c r="J356" s="72">
        <v>-1.189532117367169E-2</v>
      </c>
      <c r="K356" s="72">
        <v>2.629848783694975E-3</v>
      </c>
    </row>
    <row r="357" spans="3:11" x14ac:dyDescent="0.25">
      <c r="C357" s="73">
        <v>2020</v>
      </c>
      <c r="D357" s="73" t="s">
        <v>309</v>
      </c>
      <c r="E357" s="74">
        <v>5.0829602317619051E-2</v>
      </c>
      <c r="F357" s="74">
        <v>2.2187281621243563E-2</v>
      </c>
      <c r="G357" s="74">
        <v>-3.0410183875530489E-2</v>
      </c>
      <c r="H357" s="74">
        <v>-2.8409090909091309E-3</v>
      </c>
      <c r="I357" s="74">
        <v>3.4287734181689809E-2</v>
      </c>
      <c r="J357" s="74">
        <v>3.7720706260032238E-2</v>
      </c>
      <c r="K357" s="74">
        <v>0</v>
      </c>
    </row>
    <row r="379" spans="4:12" ht="15" customHeight="1" x14ac:dyDescent="0.25">
      <c r="D379" s="119" t="s">
        <v>318</v>
      </c>
      <c r="E379" s="119"/>
      <c r="F379" s="119"/>
      <c r="G379" s="119"/>
      <c r="H379" s="119"/>
      <c r="I379" s="119"/>
      <c r="J379" s="119"/>
      <c r="K379" s="119"/>
      <c r="L379" s="119"/>
    </row>
    <row r="380" spans="4:12" x14ac:dyDescent="0.25">
      <c r="D380" s="119"/>
      <c r="E380" s="119"/>
      <c r="F380" s="119"/>
      <c r="G380" s="119"/>
      <c r="H380" s="119"/>
      <c r="I380" s="119"/>
      <c r="J380" s="119"/>
      <c r="K380" s="119"/>
      <c r="L380" s="119"/>
    </row>
    <row r="381" spans="4:12" x14ac:dyDescent="0.25">
      <c r="D381" s="119"/>
      <c r="E381" s="119"/>
      <c r="F381" s="119"/>
      <c r="G381" s="119"/>
      <c r="H381" s="119"/>
      <c r="I381" s="119"/>
      <c r="J381" s="119"/>
      <c r="K381" s="119"/>
      <c r="L381" s="119"/>
    </row>
    <row r="384" spans="4:12" s="101" customFormat="1" x14ac:dyDescent="0.25"/>
    <row r="385" spans="1:16" x14ac:dyDescent="0.25">
      <c r="I385" s="101"/>
    </row>
    <row r="386" spans="1:16" ht="23.25" x14ac:dyDescent="0.35">
      <c r="A386" s="79" t="s">
        <v>353</v>
      </c>
      <c r="I386" s="101"/>
    </row>
    <row r="387" spans="1:16" x14ac:dyDescent="0.25">
      <c r="I387" s="101"/>
    </row>
    <row r="388" spans="1:16" x14ac:dyDescent="0.25">
      <c r="I388" s="101"/>
    </row>
    <row r="389" spans="1:16" x14ac:dyDescent="0.25">
      <c r="I389" s="101"/>
    </row>
    <row r="390" spans="1:16" x14ac:dyDescent="0.25">
      <c r="C390" s="121" t="s">
        <v>321</v>
      </c>
      <c r="D390" s="121"/>
      <c r="E390" s="121"/>
      <c r="I390" s="101"/>
      <c r="N390" s="120" t="s">
        <v>322</v>
      </c>
      <c r="O390" s="120"/>
      <c r="P390" s="120"/>
    </row>
    <row r="391" spans="1:16" ht="23.25" customHeight="1" x14ac:dyDescent="0.35">
      <c r="A391" s="79"/>
      <c r="C391" s="121"/>
      <c r="D391" s="121"/>
      <c r="E391" s="121"/>
      <c r="I391" s="101"/>
      <c r="N391" s="120"/>
      <c r="O391" s="120"/>
      <c r="P391" s="120"/>
    </row>
    <row r="392" spans="1:16" x14ac:dyDescent="0.25">
      <c r="I392" s="101"/>
    </row>
    <row r="393" spans="1:16" x14ac:dyDescent="0.25">
      <c r="I393" s="101"/>
    </row>
    <row r="394" spans="1:16" x14ac:dyDescent="0.25">
      <c r="I394" s="101"/>
      <c r="M394" s="65" t="s">
        <v>0</v>
      </c>
      <c r="N394" t="s">
        <v>341</v>
      </c>
    </row>
    <row r="395" spans="1:16" x14ac:dyDescent="0.25">
      <c r="I395" s="101"/>
    </row>
    <row r="396" spans="1:16" x14ac:dyDescent="0.25">
      <c r="C396" s="65" t="s">
        <v>0</v>
      </c>
      <c r="D396" t="s">
        <v>341</v>
      </c>
      <c r="I396" s="101"/>
      <c r="M396" s="65" t="s">
        <v>259</v>
      </c>
      <c r="N396" t="s">
        <v>320</v>
      </c>
      <c r="O396" t="s">
        <v>265</v>
      </c>
    </row>
    <row r="397" spans="1:16" x14ac:dyDescent="0.25">
      <c r="I397" s="101"/>
      <c r="M397" s="105">
        <v>1</v>
      </c>
      <c r="N397" s="1">
        <v>166.45555555555558</v>
      </c>
      <c r="O397" s="1">
        <v>172.87777777777777</v>
      </c>
    </row>
    <row r="398" spans="1:16" x14ac:dyDescent="0.25">
      <c r="C398" s="65" t="s">
        <v>259</v>
      </c>
      <c r="D398" t="s">
        <v>320</v>
      </c>
      <c r="E398" t="s">
        <v>319</v>
      </c>
      <c r="I398" s="101"/>
      <c r="M398" s="105">
        <v>2</v>
      </c>
      <c r="N398" s="1">
        <v>166.62222222222221</v>
      </c>
      <c r="O398" s="1">
        <v>173</v>
      </c>
    </row>
    <row r="399" spans="1:16" x14ac:dyDescent="0.25">
      <c r="C399" s="105">
        <v>1</v>
      </c>
      <c r="D399" s="1">
        <v>166.45555555555558</v>
      </c>
      <c r="E399" s="1">
        <v>164.28888888888889</v>
      </c>
      <c r="I399" s="101"/>
      <c r="M399" s="105">
        <v>3</v>
      </c>
      <c r="N399" s="1">
        <v>167.2</v>
      </c>
      <c r="O399" s="1">
        <v>177.87777777777779</v>
      </c>
    </row>
    <row r="400" spans="1:16" x14ac:dyDescent="0.25">
      <c r="C400" s="105">
        <v>2</v>
      </c>
      <c r="D400" s="1">
        <v>166.62222222222221</v>
      </c>
      <c r="E400" s="1">
        <v>166.49999999999997</v>
      </c>
      <c r="I400" s="101"/>
      <c r="M400" s="105">
        <v>4</v>
      </c>
      <c r="N400" s="1">
        <v>168.64444444444447</v>
      </c>
      <c r="O400" s="1">
        <v>180.1888888888889</v>
      </c>
    </row>
    <row r="401" spans="1:18" x14ac:dyDescent="0.25">
      <c r="C401" s="105">
        <v>3</v>
      </c>
      <c r="D401" s="1">
        <v>167.2</v>
      </c>
      <c r="E401" s="1">
        <v>168.0888888888889</v>
      </c>
      <c r="I401" s="101"/>
      <c r="M401" s="105">
        <v>5</v>
      </c>
      <c r="N401" s="1">
        <v>170.34444444444443</v>
      </c>
      <c r="O401" s="1">
        <v>182.37777777777779</v>
      </c>
    </row>
    <row r="402" spans="1:18" x14ac:dyDescent="0.25">
      <c r="C402" s="105">
        <v>4</v>
      </c>
      <c r="D402" s="1">
        <v>168.64444444444447</v>
      </c>
      <c r="E402" s="1">
        <v>169.75555555555556</v>
      </c>
      <c r="I402" s="101"/>
      <c r="M402" s="105">
        <v>6</v>
      </c>
      <c r="N402" s="1">
        <v>166.9</v>
      </c>
      <c r="O402" s="1">
        <v>190.65</v>
      </c>
    </row>
    <row r="403" spans="1:18" x14ac:dyDescent="0.25">
      <c r="C403" s="105">
        <v>5</v>
      </c>
      <c r="D403" s="1">
        <v>170.34444444444443</v>
      </c>
      <c r="E403" s="1">
        <v>172.07777777777778</v>
      </c>
      <c r="I403" s="101"/>
      <c r="M403" s="105">
        <v>7</v>
      </c>
      <c r="N403" s="1">
        <v>167.91666666666666</v>
      </c>
      <c r="O403" s="1">
        <v>187.36666666666665</v>
      </c>
    </row>
    <row r="404" spans="1:18" x14ac:dyDescent="0.25">
      <c r="C404" s="105">
        <v>6</v>
      </c>
      <c r="D404" s="1">
        <v>166.9</v>
      </c>
      <c r="E404" s="1">
        <v>167.6</v>
      </c>
      <c r="I404" s="101"/>
      <c r="M404" s="105">
        <v>8</v>
      </c>
      <c r="N404" s="1">
        <v>168.63333333333333</v>
      </c>
      <c r="O404" s="1">
        <v>187.81666666666669</v>
      </c>
    </row>
    <row r="405" spans="1:18" x14ac:dyDescent="0.25">
      <c r="C405" s="105">
        <v>7</v>
      </c>
      <c r="D405" s="1">
        <v>167.91666666666666</v>
      </c>
      <c r="E405" s="1">
        <v>169.93333333333334</v>
      </c>
      <c r="I405" s="101"/>
      <c r="M405" s="105">
        <v>9</v>
      </c>
      <c r="N405" s="1">
        <v>169.21666666666667</v>
      </c>
      <c r="O405" s="1">
        <v>186.76666666666668</v>
      </c>
    </row>
    <row r="406" spans="1:18" x14ac:dyDescent="0.25">
      <c r="C406" s="105">
        <v>8</v>
      </c>
      <c r="D406" s="1">
        <v>168.63333333333333</v>
      </c>
      <c r="E406" s="1">
        <v>170.45000000000002</v>
      </c>
      <c r="I406" s="101"/>
      <c r="M406" s="105">
        <v>10</v>
      </c>
      <c r="N406" s="1">
        <v>171.04999999999998</v>
      </c>
      <c r="O406" s="1">
        <v>186.96666666666667</v>
      </c>
    </row>
    <row r="407" spans="1:18" x14ac:dyDescent="0.25">
      <c r="C407" s="105">
        <v>9</v>
      </c>
      <c r="D407" s="1">
        <v>169.21666666666667</v>
      </c>
      <c r="E407" s="1">
        <v>170.91666666666666</v>
      </c>
      <c r="I407" s="101"/>
      <c r="M407" s="105">
        <v>11</v>
      </c>
      <c r="N407" s="1">
        <v>171.38333333333335</v>
      </c>
      <c r="O407" s="1">
        <v>187.86666666666667</v>
      </c>
    </row>
    <row r="408" spans="1:18" x14ac:dyDescent="0.25">
      <c r="C408" s="105">
        <v>10</v>
      </c>
      <c r="D408" s="1">
        <v>171.04999999999998</v>
      </c>
      <c r="E408" s="1">
        <v>172.20000000000002</v>
      </c>
      <c r="I408" s="101"/>
      <c r="M408" s="105">
        <v>12</v>
      </c>
      <c r="N408" s="1">
        <v>170.88333333333333</v>
      </c>
      <c r="O408" s="1">
        <v>186.4</v>
      </c>
    </row>
    <row r="409" spans="1:18" x14ac:dyDescent="0.25">
      <c r="C409" s="105">
        <v>11</v>
      </c>
      <c r="D409" s="1">
        <v>171.38333333333335</v>
      </c>
      <c r="E409" s="1">
        <v>172.38333333333333</v>
      </c>
      <c r="I409" s="101"/>
      <c r="M409" s="105" t="s">
        <v>260</v>
      </c>
      <c r="N409" s="1">
        <v>168.61264367816094</v>
      </c>
      <c r="O409" s="1">
        <v>182.29770114942528</v>
      </c>
    </row>
    <row r="410" spans="1:18" x14ac:dyDescent="0.25">
      <c r="C410" s="105">
        <v>12</v>
      </c>
      <c r="D410" s="1">
        <v>170.88333333333333</v>
      </c>
      <c r="E410" s="1">
        <v>172.80000000000004</v>
      </c>
      <c r="F410" s="82"/>
      <c r="G410" s="82"/>
      <c r="H410" s="82"/>
      <c r="I410" s="102"/>
      <c r="J410" s="82"/>
      <c r="K410" s="82"/>
      <c r="L410" s="82"/>
    </row>
    <row r="411" spans="1:18" x14ac:dyDescent="0.25">
      <c r="C411" s="105" t="s">
        <v>260</v>
      </c>
      <c r="D411" s="1">
        <v>168.61264367816094</v>
      </c>
      <c r="E411" s="1">
        <v>169.4724137931035</v>
      </c>
      <c r="I411" s="101"/>
      <c r="N411" s="81"/>
      <c r="O411" s="82"/>
      <c r="P411" s="83"/>
    </row>
    <row r="412" spans="1:18" x14ac:dyDescent="0.25">
      <c r="C412" s="81"/>
      <c r="D412" s="82"/>
      <c r="E412" s="83"/>
      <c r="I412" s="101"/>
      <c r="N412" s="81"/>
      <c r="O412" s="82"/>
      <c r="P412" s="83"/>
    </row>
    <row r="413" spans="1:18" ht="61.5" x14ac:dyDescent="0.35">
      <c r="A413" s="79"/>
      <c r="C413" s="94"/>
      <c r="D413" s="80" t="s">
        <v>335</v>
      </c>
      <c r="F413" s="95"/>
      <c r="G413" s="96" t="s">
        <v>336</v>
      </c>
      <c r="I413" s="101"/>
      <c r="N413" s="94"/>
      <c r="O413" s="80" t="s">
        <v>337</v>
      </c>
      <c r="Q413" s="95"/>
      <c r="R413" s="96" t="s">
        <v>336</v>
      </c>
    </row>
    <row r="414" spans="1:18" x14ac:dyDescent="0.25">
      <c r="I414" s="101"/>
    </row>
    <row r="415" spans="1:18" x14ac:dyDescent="0.25">
      <c r="I415" s="101"/>
    </row>
    <row r="416" spans="1:18" x14ac:dyDescent="0.25">
      <c r="I416" s="101"/>
    </row>
    <row r="417" spans="3:17" x14ac:dyDescent="0.25">
      <c r="I417" s="101"/>
    </row>
    <row r="418" spans="3:17" x14ac:dyDescent="0.25">
      <c r="I418" s="101"/>
    </row>
    <row r="419" spans="3:17" x14ac:dyDescent="0.25">
      <c r="I419" s="101"/>
    </row>
    <row r="420" spans="3:17" x14ac:dyDescent="0.25">
      <c r="I420" s="101"/>
    </row>
    <row r="421" spans="3:17" x14ac:dyDescent="0.25">
      <c r="I421" s="101"/>
    </row>
    <row r="422" spans="3:17" x14ac:dyDescent="0.25">
      <c r="I422" s="101"/>
    </row>
    <row r="423" spans="3:17" x14ac:dyDescent="0.25">
      <c r="I423" s="101"/>
    </row>
    <row r="424" spans="3:17" x14ac:dyDescent="0.25">
      <c r="I424" s="101"/>
    </row>
    <row r="425" spans="3:17" x14ac:dyDescent="0.25">
      <c r="I425" s="101"/>
    </row>
    <row r="426" spans="3:17" x14ac:dyDescent="0.25">
      <c r="I426" s="101"/>
    </row>
    <row r="427" spans="3:17" x14ac:dyDescent="0.25">
      <c r="I427" s="101"/>
    </row>
    <row r="428" spans="3:17" x14ac:dyDescent="0.25">
      <c r="I428" s="101"/>
    </row>
    <row r="429" spans="3:17" x14ac:dyDescent="0.25">
      <c r="C429" s="70" t="s">
        <v>323</v>
      </c>
      <c r="D429" s="70">
        <f>CORREL($D$399:$D$410,$E$399:$E$410)</f>
        <v>0.93233432477712153</v>
      </c>
      <c r="I429" s="101"/>
      <c r="N429" s="70" t="s">
        <v>323</v>
      </c>
      <c r="O429" s="70">
        <f>CORREL($N$397:$N$408,$O$397:$O$408)</f>
        <v>0.53546334379178728</v>
      </c>
    </row>
    <row r="430" spans="3:17" x14ac:dyDescent="0.25">
      <c r="C430" s="81"/>
      <c r="D430" s="81"/>
      <c r="I430" s="101"/>
    </row>
    <row r="431" spans="3:17" x14ac:dyDescent="0.25">
      <c r="C431" s="81"/>
      <c r="D431" s="81"/>
      <c r="I431" s="101"/>
    </row>
    <row r="432" spans="3:17" ht="15" customHeight="1" x14ac:dyDescent="0.25">
      <c r="C432" s="120" t="s">
        <v>358</v>
      </c>
      <c r="D432" s="120"/>
      <c r="E432" s="120"/>
      <c r="F432" s="120"/>
      <c r="G432" s="120"/>
      <c r="I432" s="101"/>
      <c r="M432" s="120" t="s">
        <v>356</v>
      </c>
      <c r="N432" s="120"/>
      <c r="O432" s="120"/>
      <c r="P432" s="120"/>
      <c r="Q432" s="120"/>
    </row>
    <row r="433" spans="1:26" x14ac:dyDescent="0.25">
      <c r="C433" s="120"/>
      <c r="D433" s="120"/>
      <c r="E433" s="120"/>
      <c r="F433" s="120"/>
      <c r="G433" s="120"/>
      <c r="I433" s="101"/>
      <c r="M433" s="120"/>
      <c r="N433" s="120"/>
      <c r="O433" s="120"/>
      <c r="P433" s="120"/>
      <c r="Q433" s="120"/>
    </row>
    <row r="434" spans="1:26" x14ac:dyDescent="0.25">
      <c r="C434" s="120"/>
      <c r="D434" s="120"/>
      <c r="E434" s="120"/>
      <c r="F434" s="120"/>
      <c r="G434" s="120"/>
      <c r="I434" s="101"/>
      <c r="M434" s="120"/>
      <c r="N434" s="120"/>
      <c r="O434" s="120"/>
      <c r="P434" s="120"/>
      <c r="Q434" s="120"/>
    </row>
    <row r="435" spans="1:26" x14ac:dyDescent="0.25">
      <c r="C435" s="120"/>
      <c r="D435" s="120"/>
      <c r="E435" s="120"/>
      <c r="F435" s="120"/>
      <c r="G435" s="120"/>
      <c r="I435" s="101"/>
    </row>
    <row r="436" spans="1:26" x14ac:dyDescent="0.25">
      <c r="C436" s="120"/>
      <c r="D436" s="120"/>
      <c r="E436" s="120"/>
      <c r="F436" s="120"/>
      <c r="G436" s="120"/>
      <c r="I436" s="101"/>
    </row>
    <row r="437" spans="1:26" x14ac:dyDescent="0.25">
      <c r="C437" s="120"/>
      <c r="D437" s="120"/>
      <c r="E437" s="120"/>
      <c r="F437" s="120"/>
      <c r="G437" s="120"/>
      <c r="I437" s="101"/>
    </row>
    <row r="438" spans="1:26" x14ac:dyDescent="0.25">
      <c r="I438" s="101"/>
    </row>
    <row r="439" spans="1:26" ht="60" customHeight="1" x14ac:dyDescent="0.25">
      <c r="C439" s="120" t="s">
        <v>332</v>
      </c>
      <c r="D439" s="120"/>
      <c r="E439" s="120"/>
      <c r="F439" s="120"/>
      <c r="I439" s="101"/>
    </row>
    <row r="440" spans="1:26" x14ac:dyDescent="0.25">
      <c r="C440" s="103"/>
      <c r="D440" s="103"/>
      <c r="E440" s="103"/>
      <c r="I440" s="101"/>
    </row>
    <row r="441" spans="1:26" x14ac:dyDescent="0.25">
      <c r="C441" s="103"/>
      <c r="D441" s="103"/>
      <c r="E441" s="103"/>
      <c r="I441" s="101"/>
    </row>
    <row r="442" spans="1:26" x14ac:dyDescent="0.25">
      <c r="C442" s="103"/>
      <c r="D442" s="103"/>
      <c r="E442" s="103"/>
      <c r="I442" s="101"/>
    </row>
    <row r="443" spans="1:26" x14ac:dyDescent="0.25">
      <c r="C443" s="103"/>
      <c r="D443" s="103"/>
      <c r="E443" s="103"/>
      <c r="I443" s="101"/>
    </row>
    <row r="444" spans="1:26" x14ac:dyDescent="0.25">
      <c r="I444" s="101"/>
    </row>
    <row r="445" spans="1:26" x14ac:dyDescent="0.25">
      <c r="I445" s="101"/>
    </row>
    <row r="446" spans="1:26" x14ac:dyDescent="0.25">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row>
    <row r="447" spans="1:26" x14ac:dyDescent="0.25">
      <c r="I447" s="101"/>
    </row>
    <row r="448" spans="1:26" x14ac:dyDescent="0.25">
      <c r="I448" s="101"/>
    </row>
    <row r="449" spans="9:9" x14ac:dyDescent="0.25">
      <c r="I449" s="101"/>
    </row>
    <row r="450" spans="9:9" x14ac:dyDescent="0.25">
      <c r="I450" s="101"/>
    </row>
    <row r="451" spans="9:9" x14ac:dyDescent="0.25">
      <c r="I451" s="101"/>
    </row>
    <row r="452" spans="9:9" x14ac:dyDescent="0.25">
      <c r="I452" s="101"/>
    </row>
    <row r="453" spans="9:9" x14ac:dyDescent="0.25">
      <c r="I453" s="101"/>
    </row>
    <row r="454" spans="9:9" x14ac:dyDescent="0.25">
      <c r="I454" s="101"/>
    </row>
    <row r="455" spans="9:9" x14ac:dyDescent="0.25">
      <c r="I455" s="101"/>
    </row>
    <row r="456" spans="9:9" x14ac:dyDescent="0.25">
      <c r="I456" s="101"/>
    </row>
    <row r="457" spans="9:9" x14ac:dyDescent="0.25">
      <c r="I457" s="101"/>
    </row>
    <row r="458" spans="9:9" x14ac:dyDescent="0.25">
      <c r="I458" s="101"/>
    </row>
    <row r="459" spans="9:9" x14ac:dyDescent="0.25">
      <c r="I459" s="101"/>
    </row>
    <row r="460" spans="9:9" x14ac:dyDescent="0.25">
      <c r="I460" s="101"/>
    </row>
    <row r="461" spans="9:9" x14ac:dyDescent="0.25">
      <c r="I461" s="101"/>
    </row>
    <row r="462" spans="9:9" x14ac:dyDescent="0.25">
      <c r="I462" s="101"/>
    </row>
    <row r="463" spans="9:9" x14ac:dyDescent="0.25">
      <c r="I463" s="101"/>
    </row>
    <row r="464" spans="9:9" x14ac:dyDescent="0.25">
      <c r="I464" s="101"/>
    </row>
    <row r="465" spans="9:9" x14ac:dyDescent="0.25">
      <c r="I465" s="101"/>
    </row>
    <row r="466" spans="9:9" x14ac:dyDescent="0.25">
      <c r="I466" s="101"/>
    </row>
    <row r="467" spans="9:9" x14ac:dyDescent="0.25">
      <c r="I467" s="101"/>
    </row>
    <row r="468" spans="9:9" x14ac:dyDescent="0.25">
      <c r="I468" s="101"/>
    </row>
    <row r="469" spans="9:9" x14ac:dyDescent="0.25">
      <c r="I469" s="101"/>
    </row>
    <row r="470" spans="9:9" x14ac:dyDescent="0.25">
      <c r="I470" s="101"/>
    </row>
    <row r="471" spans="9:9" x14ac:dyDescent="0.25">
      <c r="I471" s="101"/>
    </row>
    <row r="472" spans="9:9" x14ac:dyDescent="0.25">
      <c r="I472" s="101"/>
    </row>
    <row r="473" spans="9:9" x14ac:dyDescent="0.25">
      <c r="I473" s="101"/>
    </row>
    <row r="474" spans="9:9" x14ac:dyDescent="0.25">
      <c r="I474" s="101"/>
    </row>
    <row r="475" spans="9:9" x14ac:dyDescent="0.25">
      <c r="I475" s="101"/>
    </row>
    <row r="476" spans="9:9" x14ac:dyDescent="0.25">
      <c r="I476" s="101"/>
    </row>
    <row r="477" spans="9:9" x14ac:dyDescent="0.25">
      <c r="I477" s="101"/>
    </row>
    <row r="478" spans="9:9" x14ac:dyDescent="0.25">
      <c r="I478" s="101"/>
    </row>
    <row r="479" spans="9:9" x14ac:dyDescent="0.25">
      <c r="I479" s="101"/>
    </row>
    <row r="480" spans="9:9" x14ac:dyDescent="0.25">
      <c r="I480" s="101"/>
    </row>
    <row r="481" spans="9:9" x14ac:dyDescent="0.25">
      <c r="I481" s="101"/>
    </row>
    <row r="482" spans="9:9" x14ac:dyDescent="0.25">
      <c r="I482" s="101"/>
    </row>
    <row r="483" spans="9:9" x14ac:dyDescent="0.25">
      <c r="I483" s="101"/>
    </row>
    <row r="484" spans="9:9" x14ac:dyDescent="0.25">
      <c r="I484" s="101"/>
    </row>
    <row r="485" spans="9:9" x14ac:dyDescent="0.25">
      <c r="I485" s="101"/>
    </row>
    <row r="486" spans="9:9" x14ac:dyDescent="0.25">
      <c r="I486" s="101"/>
    </row>
    <row r="487" spans="9:9" x14ac:dyDescent="0.25">
      <c r="I487" s="101"/>
    </row>
    <row r="488" spans="9:9" x14ac:dyDescent="0.25">
      <c r="I488" s="101"/>
    </row>
    <row r="489" spans="9:9" x14ac:dyDescent="0.25">
      <c r="I489" s="101"/>
    </row>
    <row r="490" spans="9:9" x14ac:dyDescent="0.25">
      <c r="I490" s="101"/>
    </row>
    <row r="491" spans="9:9" x14ac:dyDescent="0.25">
      <c r="I491" s="101"/>
    </row>
    <row r="492" spans="9:9" x14ac:dyDescent="0.25">
      <c r="I492" s="101"/>
    </row>
    <row r="493" spans="9:9" x14ac:dyDescent="0.25">
      <c r="I493" s="101"/>
    </row>
    <row r="494" spans="9:9" x14ac:dyDescent="0.25">
      <c r="I494" s="101"/>
    </row>
    <row r="495" spans="9:9" x14ac:dyDescent="0.25">
      <c r="I495" s="101"/>
    </row>
    <row r="496" spans="9:9" x14ac:dyDescent="0.25">
      <c r="I496" s="101"/>
    </row>
    <row r="497" spans="9:9" x14ac:dyDescent="0.25">
      <c r="I497" s="101"/>
    </row>
    <row r="498" spans="9:9" x14ac:dyDescent="0.25">
      <c r="I498" s="101"/>
    </row>
    <row r="499" spans="9:9" x14ac:dyDescent="0.25">
      <c r="I499" s="101"/>
    </row>
    <row r="500" spans="9:9" x14ac:dyDescent="0.25">
      <c r="I500" s="101"/>
    </row>
    <row r="501" spans="9:9" x14ac:dyDescent="0.25">
      <c r="I501" s="101"/>
    </row>
    <row r="502" spans="9:9" x14ac:dyDescent="0.25">
      <c r="I502" s="101"/>
    </row>
    <row r="503" spans="9:9" x14ac:dyDescent="0.25">
      <c r="I503" s="101"/>
    </row>
    <row r="504" spans="9:9" x14ac:dyDescent="0.25">
      <c r="I504" s="101"/>
    </row>
    <row r="505" spans="9:9" x14ac:dyDescent="0.25">
      <c r="I505" s="101"/>
    </row>
    <row r="506" spans="9:9" x14ac:dyDescent="0.25">
      <c r="I506" s="101"/>
    </row>
    <row r="507" spans="9:9" x14ac:dyDescent="0.25">
      <c r="I507" s="101"/>
    </row>
    <row r="508" spans="9:9" x14ac:dyDescent="0.25">
      <c r="I508" s="101"/>
    </row>
    <row r="509" spans="9:9" x14ac:dyDescent="0.25">
      <c r="I509" s="101"/>
    </row>
    <row r="510" spans="9:9" x14ac:dyDescent="0.25">
      <c r="I510" s="101"/>
    </row>
    <row r="511" spans="9:9" x14ac:dyDescent="0.25">
      <c r="I511" s="101"/>
    </row>
    <row r="512" spans="9:9" x14ac:dyDescent="0.25">
      <c r="I512" s="101"/>
    </row>
    <row r="513" spans="9:9" x14ac:dyDescent="0.25">
      <c r="I513" s="101"/>
    </row>
    <row r="514" spans="9:9" x14ac:dyDescent="0.25">
      <c r="I514" s="101"/>
    </row>
    <row r="515" spans="9:9" x14ac:dyDescent="0.25">
      <c r="I515" s="101"/>
    </row>
    <row r="516" spans="9:9" x14ac:dyDescent="0.25">
      <c r="I516" s="101"/>
    </row>
    <row r="517" spans="9:9" x14ac:dyDescent="0.25">
      <c r="I517" s="101"/>
    </row>
    <row r="518" spans="9:9" x14ac:dyDescent="0.25">
      <c r="I518" s="101"/>
    </row>
    <row r="519" spans="9:9" x14ac:dyDescent="0.25">
      <c r="I519" s="101"/>
    </row>
    <row r="520" spans="9:9" x14ac:dyDescent="0.25">
      <c r="I520" s="101"/>
    </row>
    <row r="521" spans="9:9" x14ac:dyDescent="0.25">
      <c r="I521" s="101"/>
    </row>
    <row r="522" spans="9:9" x14ac:dyDescent="0.25">
      <c r="I522" s="101"/>
    </row>
    <row r="523" spans="9:9" x14ac:dyDescent="0.25">
      <c r="I523" s="101"/>
    </row>
    <row r="524" spans="9:9" x14ac:dyDescent="0.25">
      <c r="I524" s="101"/>
    </row>
    <row r="525" spans="9:9" x14ac:dyDescent="0.25">
      <c r="I525" s="101"/>
    </row>
    <row r="526" spans="9:9" x14ac:dyDescent="0.25">
      <c r="I526" s="101"/>
    </row>
    <row r="527" spans="9:9" x14ac:dyDescent="0.25">
      <c r="I527" s="101"/>
    </row>
    <row r="528" spans="9:9" x14ac:dyDescent="0.25">
      <c r="I528" s="101"/>
    </row>
    <row r="529" spans="9:9" x14ac:dyDescent="0.25">
      <c r="I529" s="101"/>
    </row>
    <row r="530" spans="9:9" x14ac:dyDescent="0.25">
      <c r="I530" s="101"/>
    </row>
    <row r="531" spans="9:9" x14ac:dyDescent="0.25">
      <c r="I531" s="101"/>
    </row>
    <row r="532" spans="9:9" x14ac:dyDescent="0.25">
      <c r="I532" s="101"/>
    </row>
    <row r="533" spans="9:9" x14ac:dyDescent="0.25">
      <c r="I533" s="101"/>
    </row>
    <row r="534" spans="9:9" x14ac:dyDescent="0.25">
      <c r="I534" s="101"/>
    </row>
    <row r="535" spans="9:9" x14ac:dyDescent="0.25">
      <c r="I535" s="101"/>
    </row>
    <row r="536" spans="9:9" x14ac:dyDescent="0.25">
      <c r="I536" s="101"/>
    </row>
    <row r="537" spans="9:9" x14ac:dyDescent="0.25">
      <c r="I537" s="101"/>
    </row>
    <row r="538" spans="9:9" x14ac:dyDescent="0.25">
      <c r="I538" s="101"/>
    </row>
    <row r="539" spans="9:9" x14ac:dyDescent="0.25">
      <c r="I539" s="101"/>
    </row>
    <row r="540" spans="9:9" x14ac:dyDescent="0.25">
      <c r="I540" s="101"/>
    </row>
    <row r="541" spans="9:9" x14ac:dyDescent="0.25">
      <c r="I541" s="101"/>
    </row>
    <row r="542" spans="9:9" x14ac:dyDescent="0.25">
      <c r="I542" s="101"/>
    </row>
    <row r="543" spans="9:9" x14ac:dyDescent="0.25">
      <c r="I543" s="101"/>
    </row>
    <row r="544" spans="9:9" x14ac:dyDescent="0.25">
      <c r="I544" s="101"/>
    </row>
    <row r="545" spans="1:26" x14ac:dyDescent="0.25">
      <c r="I545" s="101"/>
    </row>
    <row r="546" spans="1:26" x14ac:dyDescent="0.25">
      <c r="I546" s="101"/>
    </row>
    <row r="547" spans="1:26" x14ac:dyDescent="0.25">
      <c r="I547" s="101"/>
    </row>
    <row r="548" spans="1:26" x14ac:dyDescent="0.25">
      <c r="I548" s="101"/>
    </row>
    <row r="549" spans="1:26" x14ac:dyDescent="0.25">
      <c r="I549" s="101"/>
    </row>
    <row r="550" spans="1:26" ht="15" customHeight="1" x14ac:dyDescent="0.25">
      <c r="I550" s="101"/>
    </row>
    <row r="551" spans="1:26" x14ac:dyDescent="0.25">
      <c r="I551" s="101"/>
    </row>
    <row r="552" spans="1:26" x14ac:dyDescent="0.25">
      <c r="I552" s="101"/>
    </row>
    <row r="553" spans="1:26" x14ac:dyDescent="0.25">
      <c r="I553" s="101"/>
    </row>
    <row r="554" spans="1:26" x14ac:dyDescent="0.25">
      <c r="I554" s="101"/>
    </row>
    <row r="555" spans="1:26" x14ac:dyDescent="0.25">
      <c r="I555" s="101"/>
    </row>
    <row r="556" spans="1:26" x14ac:dyDescent="0.25">
      <c r="I556" s="101"/>
      <c r="W556" s="101"/>
      <c r="X556" s="101"/>
      <c r="Y556" s="101"/>
      <c r="Z556" s="101"/>
    </row>
    <row r="557" spans="1:26" s="101" customFormat="1" x14ac:dyDescent="0.25">
      <c r="A557"/>
      <c r="B557"/>
      <c r="C557"/>
      <c r="D557"/>
      <c r="E557"/>
      <c r="F557"/>
      <c r="G557"/>
      <c r="H557"/>
      <c r="J557"/>
      <c r="K557"/>
      <c r="L557"/>
      <c r="M557"/>
      <c r="N557"/>
      <c r="O557"/>
      <c r="P557"/>
      <c r="Q557"/>
      <c r="R557"/>
      <c r="S557"/>
      <c r="T557"/>
      <c r="U557"/>
      <c r="V557"/>
      <c r="W557"/>
      <c r="X557"/>
      <c r="Y557"/>
      <c r="Z557"/>
    </row>
  </sheetData>
  <mergeCells count="21">
    <mergeCell ref="C439:F439"/>
    <mergeCell ref="D379:L381"/>
    <mergeCell ref="M432:Q434"/>
    <mergeCell ref="C390:E391"/>
    <mergeCell ref="N390:P391"/>
    <mergeCell ref="C432:G437"/>
    <mergeCell ref="E227:N228"/>
    <mergeCell ref="C261:N266"/>
    <mergeCell ref="C269:D269"/>
    <mergeCell ref="C305:D305"/>
    <mergeCell ref="C344:D344"/>
    <mergeCell ref="D301:K303"/>
    <mergeCell ref="D341:K342"/>
    <mergeCell ref="C161:X165"/>
    <mergeCell ref="E196:J198"/>
    <mergeCell ref="E219:P223"/>
    <mergeCell ref="C45:X51"/>
    <mergeCell ref="C75:T78"/>
    <mergeCell ref="C141:G142"/>
    <mergeCell ref="I141:O142"/>
    <mergeCell ref="C122:J122"/>
  </mergeCells>
  <conditionalFormatting sqref="D57:D63">
    <cfRule type="colorScale" priority="59">
      <colorScale>
        <cfvo type="min"/>
        <cfvo type="percentile" val="50"/>
        <cfvo type="max"/>
        <color rgb="FF63BE7B"/>
        <color rgb="FFFFEB84"/>
        <color rgb="FFF8696B"/>
      </colorScale>
    </cfRule>
  </conditionalFormatting>
  <conditionalFormatting sqref="D88:D94">
    <cfRule type="colorScale" priority="58">
      <colorScale>
        <cfvo type="min"/>
        <cfvo type="percentile" val="50"/>
        <cfvo type="max"/>
        <color rgb="FF63BE7B"/>
        <color rgb="FFFFEB84"/>
        <color rgb="FFF8696B"/>
      </colorScale>
    </cfRule>
  </conditionalFormatting>
  <conditionalFormatting sqref="E88:E94">
    <cfRule type="colorScale" priority="57">
      <colorScale>
        <cfvo type="min"/>
        <cfvo type="percentile" val="50"/>
        <cfvo type="max"/>
        <color rgb="FF63BE7B"/>
        <color rgb="FFFFEB84"/>
        <color rgb="FFF8696B"/>
      </colorScale>
    </cfRule>
  </conditionalFormatting>
  <conditionalFormatting sqref="F88:F94">
    <cfRule type="colorScale" priority="56">
      <colorScale>
        <cfvo type="min"/>
        <cfvo type="percentile" val="50"/>
        <cfvo type="max"/>
        <color rgb="FF63BE7B"/>
        <color rgb="FFFFEB84"/>
        <color rgb="FFF8696B"/>
      </colorScale>
    </cfRule>
  </conditionalFormatting>
  <conditionalFormatting sqref="G88:G94">
    <cfRule type="colorScale" priority="55">
      <colorScale>
        <cfvo type="min"/>
        <cfvo type="percentile" val="50"/>
        <cfvo type="max"/>
        <color rgb="FF63BE7B"/>
        <color rgb="FFFFEB84"/>
        <color rgb="FFF8696B"/>
      </colorScale>
    </cfRule>
  </conditionalFormatting>
  <conditionalFormatting sqref="H88:H94">
    <cfRule type="colorScale" priority="54">
      <colorScale>
        <cfvo type="min"/>
        <cfvo type="percentile" val="50"/>
        <cfvo type="max"/>
        <color rgb="FF63BE7B"/>
        <color rgb="FFFFEB84"/>
        <color rgb="FFF8696B"/>
      </colorScale>
    </cfRule>
  </conditionalFormatting>
  <conditionalFormatting sqref="I88:I94">
    <cfRule type="colorScale" priority="53">
      <colorScale>
        <cfvo type="min"/>
        <cfvo type="percentile" val="50"/>
        <cfvo type="max"/>
        <color rgb="FF63BE7B"/>
        <color rgb="FFFFEB84"/>
        <color rgb="FFF8696B"/>
      </colorScale>
    </cfRule>
  </conditionalFormatting>
  <conditionalFormatting sqref="J88:J94">
    <cfRule type="colorScale" priority="52">
      <colorScale>
        <cfvo type="min"/>
        <cfvo type="percentile" val="50"/>
        <cfvo type="max"/>
        <color rgb="FF63BE7B"/>
        <color rgb="FFFFEB84"/>
        <color rgb="FFF8696B"/>
      </colorScale>
    </cfRule>
  </conditionalFormatting>
  <conditionalFormatting sqref="K88:K94">
    <cfRule type="colorScale" priority="51">
      <colorScale>
        <cfvo type="min"/>
        <cfvo type="percentile" val="50"/>
        <cfvo type="max"/>
        <color rgb="FF63BE7B"/>
        <color rgb="FFFFEB84"/>
        <color rgb="FFF8696B"/>
      </colorScale>
    </cfRule>
  </conditionalFormatting>
  <conditionalFormatting sqref="L88:L94">
    <cfRule type="colorScale" priority="50">
      <colorScale>
        <cfvo type="min"/>
        <cfvo type="percentile" val="50"/>
        <cfvo type="max"/>
        <color rgb="FF63BE7B"/>
        <color rgb="FFFFEB84"/>
        <color rgb="FFF8696B"/>
      </colorScale>
    </cfRule>
  </conditionalFormatting>
  <conditionalFormatting sqref="M88:M94">
    <cfRule type="colorScale" priority="49">
      <colorScale>
        <cfvo type="min"/>
        <cfvo type="percentile" val="50"/>
        <cfvo type="max"/>
        <color rgb="FF63BE7B"/>
        <color rgb="FFFFEB84"/>
        <color rgb="FFF8696B"/>
      </colorScale>
    </cfRule>
  </conditionalFormatting>
  <conditionalFormatting sqref="N88:N94">
    <cfRule type="colorScale" priority="48">
      <colorScale>
        <cfvo type="min"/>
        <cfvo type="percentile" val="50"/>
        <cfvo type="max"/>
        <color rgb="FF63BE7B"/>
        <color rgb="FFFFEB84"/>
        <color rgb="FFF8696B"/>
      </colorScale>
    </cfRule>
  </conditionalFormatting>
  <conditionalFormatting sqref="O88:O94">
    <cfRule type="colorScale" priority="47">
      <colorScale>
        <cfvo type="min"/>
        <cfvo type="percentile" val="50"/>
        <cfvo type="max"/>
        <color rgb="FF63BE7B"/>
        <color rgb="FFFFEB84"/>
        <color rgb="FFF8696B"/>
      </colorScale>
    </cfRule>
  </conditionalFormatting>
  <conditionalFormatting sqref="P88:P94">
    <cfRule type="colorScale" priority="46">
      <colorScale>
        <cfvo type="min"/>
        <cfvo type="percentile" val="50"/>
        <cfvo type="max"/>
        <color rgb="FF63BE7B"/>
        <color rgb="FFFFEB84"/>
        <color rgb="FFF8696B"/>
      </colorScale>
    </cfRule>
  </conditionalFormatting>
  <conditionalFormatting sqref="Q88:Q94">
    <cfRule type="colorScale" priority="45">
      <colorScale>
        <cfvo type="min"/>
        <cfvo type="percentile" val="50"/>
        <cfvo type="max"/>
        <color rgb="FF63BE7B"/>
        <color rgb="FFFFEB84"/>
        <color rgb="FFF8696B"/>
      </colorScale>
    </cfRule>
  </conditionalFormatting>
  <conditionalFormatting sqref="R88:R94">
    <cfRule type="colorScale" priority="44">
      <colorScale>
        <cfvo type="min"/>
        <cfvo type="percentile" val="50"/>
        <cfvo type="max"/>
        <color rgb="FF63BE7B"/>
        <color rgb="FFFFEB84"/>
        <color rgb="FFF8696B"/>
      </colorScale>
    </cfRule>
  </conditionalFormatting>
  <conditionalFormatting sqref="S88:S94">
    <cfRule type="colorScale" priority="43">
      <colorScale>
        <cfvo type="min"/>
        <cfvo type="percentile" val="50"/>
        <cfvo type="max"/>
        <color rgb="FF63BE7B"/>
        <color rgb="FFFFEB84"/>
        <color rgb="FFF8696B"/>
      </colorScale>
    </cfRule>
  </conditionalFormatting>
  <conditionalFormatting sqref="T88:T94">
    <cfRule type="colorScale" priority="42">
      <colorScale>
        <cfvo type="min"/>
        <cfvo type="percentile" val="50"/>
        <cfvo type="max"/>
        <color rgb="FF63BE7B"/>
        <color rgb="FFFFEB84"/>
        <color rgb="FFF8696B"/>
      </colorScale>
    </cfRule>
  </conditionalFormatting>
  <conditionalFormatting sqref="U88:U94">
    <cfRule type="colorScale" priority="41">
      <colorScale>
        <cfvo type="min"/>
        <cfvo type="percentile" val="50"/>
        <cfvo type="max"/>
        <color rgb="FF63BE7B"/>
        <color rgb="FFFFEB84"/>
        <color rgb="FFF8696B"/>
      </colorScale>
    </cfRule>
  </conditionalFormatting>
  <conditionalFormatting sqref="V88:V94">
    <cfRule type="colorScale" priority="40">
      <colorScale>
        <cfvo type="min"/>
        <cfvo type="percentile" val="50"/>
        <cfvo type="max"/>
        <color rgb="FF63BE7B"/>
        <color rgb="FFFFEB84"/>
        <color rgb="FFF8696B"/>
      </colorScale>
    </cfRule>
  </conditionalFormatting>
  <conditionalFormatting sqref="W88:W94">
    <cfRule type="colorScale" priority="39">
      <colorScale>
        <cfvo type="min"/>
        <cfvo type="percentile" val="50"/>
        <cfvo type="max"/>
        <color rgb="FF63BE7B"/>
        <color rgb="FFFFEB84"/>
        <color rgb="FFF8696B"/>
      </colorScale>
    </cfRule>
  </conditionalFormatting>
  <conditionalFormatting sqref="X88:X94">
    <cfRule type="colorScale" priority="38">
      <colorScale>
        <cfvo type="min"/>
        <cfvo type="percentile" val="50"/>
        <cfvo type="max"/>
        <color rgb="FF63BE7B"/>
        <color rgb="FFFFEB84"/>
        <color rgb="FFF8696B"/>
      </colorScale>
    </cfRule>
  </conditionalFormatting>
  <conditionalFormatting sqref="Y88:Y94">
    <cfRule type="colorScale" priority="37">
      <colorScale>
        <cfvo type="min"/>
        <cfvo type="percentile" val="50"/>
        <cfvo type="max"/>
        <color rgb="FF63BE7B"/>
        <color rgb="FFFFEB84"/>
        <color rgb="FFF8696B"/>
      </colorScale>
    </cfRule>
  </conditionalFormatting>
  <conditionalFormatting sqref="Z88:Z94">
    <cfRule type="colorScale" priority="36">
      <colorScale>
        <cfvo type="min"/>
        <cfvo type="percentile" val="50"/>
        <cfvo type="max"/>
        <color rgb="FF63BE7B"/>
        <color rgb="FFFFEB84"/>
        <color rgb="FFF8696B"/>
      </colorScale>
    </cfRule>
  </conditionalFormatting>
  <conditionalFormatting sqref="AA88:AA94">
    <cfRule type="colorScale" priority="35">
      <colorScale>
        <cfvo type="min"/>
        <cfvo type="percentile" val="50"/>
        <cfvo type="max"/>
        <color rgb="FF63BE7B"/>
        <color rgb="FFFFEB84"/>
        <color rgb="FFF8696B"/>
      </colorScale>
    </cfRule>
  </conditionalFormatting>
  <conditionalFormatting sqref="AB88:AB94">
    <cfRule type="colorScale" priority="34">
      <colorScale>
        <cfvo type="min"/>
        <cfvo type="percentile" val="50"/>
        <cfvo type="max"/>
        <color rgb="FF63BE7B"/>
        <color rgb="FFFFEB84"/>
        <color rgb="FFF8696B"/>
      </colorScale>
    </cfRule>
  </conditionalFormatting>
  <conditionalFormatting sqref="AC88:AC94">
    <cfRule type="colorScale" priority="33">
      <colorScale>
        <cfvo type="min"/>
        <cfvo type="percentile" val="50"/>
        <cfvo type="max"/>
        <color rgb="FF63BE7B"/>
        <color rgb="FFFFEB84"/>
        <color rgb="FFF8696B"/>
      </colorScale>
    </cfRule>
  </conditionalFormatting>
  <conditionalFormatting sqref="AD88:AD94">
    <cfRule type="colorScale" priority="32">
      <colorScale>
        <cfvo type="min"/>
        <cfvo type="percentile" val="50"/>
        <cfvo type="max"/>
        <color rgb="FF63BE7B"/>
        <color rgb="FFFFEB84"/>
        <color rgb="FFF8696B"/>
      </colorScale>
    </cfRule>
  </conditionalFormatting>
  <conditionalFormatting sqref="AE88:AE94">
    <cfRule type="colorScale" priority="31">
      <colorScale>
        <cfvo type="min"/>
        <cfvo type="percentile" val="50"/>
        <cfvo type="max"/>
        <color rgb="FF63BE7B"/>
        <color rgb="FFFFEB84"/>
        <color rgb="FFF8696B"/>
      </colorScale>
    </cfRule>
  </conditionalFormatting>
  <conditionalFormatting sqref="AF88:AF94">
    <cfRule type="colorScale" priority="30">
      <colorScale>
        <cfvo type="min"/>
        <cfvo type="percentile" val="50"/>
        <cfvo type="max"/>
        <color rgb="FF63BE7B"/>
        <color rgb="FFFFEB84"/>
        <color rgb="FFF8696B"/>
      </colorScale>
    </cfRule>
  </conditionalFormatting>
  <conditionalFormatting sqref="AG88:AG94">
    <cfRule type="colorScale" priority="29">
      <colorScale>
        <cfvo type="min"/>
        <cfvo type="percentile" val="50"/>
        <cfvo type="max"/>
        <color rgb="FF63BE7B"/>
        <color rgb="FFFFEB84"/>
        <color rgb="FFF8696B"/>
      </colorScale>
    </cfRule>
  </conditionalFormatting>
  <conditionalFormatting sqref="AH88:AH94">
    <cfRule type="colorScale" priority="28">
      <colorScale>
        <cfvo type="min"/>
        <cfvo type="percentile" val="50"/>
        <cfvo type="max"/>
        <color rgb="FF63BE7B"/>
        <color rgb="FFFFEB84"/>
        <color rgb="FFF8696B"/>
      </colorScale>
    </cfRule>
  </conditionalFormatting>
  <conditionalFormatting sqref="F132:F138">
    <cfRule type="colorScale" priority="25">
      <colorScale>
        <cfvo type="min"/>
        <cfvo type="percentile" val="50"/>
        <cfvo type="max"/>
        <color rgb="FF63BE7B"/>
        <color rgb="FFFFEB84"/>
        <color rgb="FFF8696B"/>
      </colorScale>
    </cfRule>
  </conditionalFormatting>
  <conditionalFormatting sqref="G132:G138">
    <cfRule type="colorScale" priority="24">
      <colorScale>
        <cfvo type="min"/>
        <cfvo type="percentile" val="50"/>
        <cfvo type="max"/>
        <color rgb="FF63BE7B"/>
        <color rgb="FFFFEB84"/>
        <color rgb="FFF8696B"/>
      </colorScale>
    </cfRule>
  </conditionalFormatting>
  <conditionalFormatting sqref="L132:L138">
    <cfRule type="colorScale" priority="23">
      <colorScale>
        <cfvo type="min"/>
        <cfvo type="percentile" val="50"/>
        <cfvo type="max"/>
        <color rgb="FF63BE7B"/>
        <color rgb="FFFFEB84"/>
        <color rgb="FFF8696B"/>
      </colorScale>
    </cfRule>
  </conditionalFormatting>
  <conditionalFormatting sqref="M132:M138">
    <cfRule type="colorScale" priority="22">
      <colorScale>
        <cfvo type="min"/>
        <cfvo type="percentile" val="50"/>
        <cfvo type="max"/>
        <color rgb="FF63BE7B"/>
        <color rgb="FFFFEB84"/>
        <color rgb="FFF8696B"/>
      </colorScale>
    </cfRule>
  </conditionalFormatting>
  <conditionalFormatting sqref="D201:D214">
    <cfRule type="colorScale" priority="21">
      <colorScale>
        <cfvo type="min"/>
        <cfvo type="percentile" val="50"/>
        <cfvo type="max"/>
        <color rgb="FF63BE7B"/>
        <color rgb="FFFFEB84"/>
        <color rgb="FFF8696B"/>
      </colorScale>
    </cfRule>
  </conditionalFormatting>
  <conditionalFormatting sqref="D397:D398">
    <cfRule type="colorScale" priority="20">
      <colorScale>
        <cfvo type="min"/>
        <cfvo type="percentile" val="50"/>
        <cfvo type="max"/>
        <color rgb="FF63BE7B"/>
        <color rgb="FFFFEB84"/>
        <color rgb="FFF8696B"/>
      </colorScale>
    </cfRule>
  </conditionalFormatting>
  <conditionalFormatting sqref="E397:E398">
    <cfRule type="colorScale" priority="18">
      <colorScale>
        <cfvo type="min"/>
        <cfvo type="percentile" val="50"/>
        <cfvo type="max"/>
        <color rgb="FF63BE7B"/>
        <color rgb="FFFFEB84"/>
        <color rgb="FFF8696B"/>
      </colorScale>
    </cfRule>
  </conditionalFormatting>
  <conditionalFormatting pivot="1" sqref="D399:D410">
    <cfRule type="colorScale" priority="4">
      <colorScale>
        <cfvo type="min"/>
        <cfvo type="percentile" val="50"/>
        <cfvo type="max"/>
        <color rgb="FF63BE7B"/>
        <color rgb="FFFFEB84"/>
        <color rgb="FFF8696B"/>
      </colorScale>
    </cfRule>
  </conditionalFormatting>
  <conditionalFormatting pivot="1" sqref="E399:E410">
    <cfRule type="colorScale" priority="3">
      <colorScale>
        <cfvo type="min"/>
        <cfvo type="percentile" val="50"/>
        <cfvo type="max"/>
        <color rgb="FF63BE7B"/>
        <color rgb="FFFFEB84"/>
        <color rgb="FFF8696B"/>
      </colorScale>
    </cfRule>
  </conditionalFormatting>
  <conditionalFormatting pivot="1" sqref="N397:N408">
    <cfRule type="colorScale" priority="2">
      <colorScale>
        <cfvo type="min"/>
        <cfvo type="percentile" val="50"/>
        <cfvo type="max"/>
        <color rgb="FF63BE7B"/>
        <color rgb="FFFFEB84"/>
        <color rgb="FFF8696B"/>
      </colorScale>
    </cfRule>
  </conditionalFormatting>
  <conditionalFormatting pivot="1" sqref="O397:O408">
    <cfRule type="colorScale" priority="1">
      <colorScale>
        <cfvo type="min"/>
        <cfvo type="percentile" val="50"/>
        <cfvo type="max"/>
        <color rgb="FF63BE7B"/>
        <color rgb="FFFFEB84"/>
        <color rgb="FFF8696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8521-DED4-4E0D-BA5D-56A6EF64DC48}">
  <dimension ref="A1:AD373"/>
  <sheetViews>
    <sheetView workbookViewId="0">
      <selection activeCell="AF24" sqref="AF24"/>
    </sheetView>
  </sheetViews>
  <sheetFormatPr defaultRowHeight="15" x14ac:dyDescent="0.25"/>
  <cols>
    <col min="1" max="1" width="11.85546875" bestFit="1" customWidth="1"/>
    <col min="2" max="2" width="7.28515625" bestFit="1" customWidth="1"/>
    <col min="3" max="3" width="10.85546875" bestFit="1" customWidth="1"/>
    <col min="4" max="4" width="22" bestFit="1" customWidth="1"/>
    <col min="5" max="5" width="15.5703125" bestFit="1" customWidth="1"/>
    <col min="6" max="6" width="6.28515625" customWidth="1"/>
    <col min="7" max="7" width="19.28515625" bestFit="1" customWidth="1"/>
    <col min="8" max="8" width="14.140625" bestFit="1" customWidth="1"/>
    <col min="9" max="9" width="8.28515625" bestFit="1" customWidth="1"/>
    <col min="10" max="10" width="13.28515625" bestFit="1" customWidth="1"/>
    <col min="11" max="11" width="21.140625" bestFit="1" customWidth="1"/>
    <col min="12" max="12" width="25.28515625" bestFit="1" customWidth="1"/>
    <col min="13" max="13" width="8.85546875" bestFit="1" customWidth="1"/>
    <col min="14" max="14" width="25.5703125" bestFit="1" customWidth="1"/>
    <col min="15" max="15" width="35.5703125" bestFit="1" customWidth="1"/>
    <col min="16" max="16" width="21.28515625" bestFit="1" customWidth="1"/>
    <col min="17" max="17" width="28.85546875" bestFit="1" customWidth="1"/>
    <col min="18" max="18" width="10.7109375" bestFit="1" customWidth="1"/>
    <col min="19" max="19" width="11.7109375" bestFit="1" customWidth="1"/>
    <col min="20" max="20" width="23.28515625" bestFit="1" customWidth="1"/>
    <col min="21" max="21" width="10.42578125" bestFit="1" customWidth="1"/>
    <col min="22" max="22" width="15.42578125" bestFit="1" customWidth="1"/>
    <col min="23" max="23" width="30.42578125" bestFit="1" customWidth="1"/>
    <col min="25" max="25" width="30.140625" bestFit="1" customWidth="1"/>
    <col min="26" max="26" width="28.140625" bestFit="1" customWidth="1"/>
    <col min="27" max="27" width="12" bestFit="1" customWidth="1"/>
    <col min="28" max="28" width="25.85546875" bestFit="1" customWidth="1"/>
    <col min="29" max="29" width="16.28515625" bestFit="1" customWidth="1"/>
    <col min="30" max="30" width="16" bestFit="1" customWidth="1"/>
  </cols>
  <sheetData>
    <row r="1" spans="1:3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s="1" t="s">
        <v>30</v>
      </c>
      <c r="B2" s="1">
        <v>2013</v>
      </c>
      <c r="C2" s="1" t="s">
        <v>31</v>
      </c>
      <c r="D2" s="1">
        <v>107.5</v>
      </c>
      <c r="E2" s="1">
        <v>106.3</v>
      </c>
      <c r="F2" s="1">
        <v>108.1</v>
      </c>
      <c r="G2" s="1">
        <v>104.9</v>
      </c>
      <c r="H2" s="1">
        <v>106.1</v>
      </c>
      <c r="I2" s="1">
        <v>103.9</v>
      </c>
      <c r="J2" s="1">
        <v>101.9</v>
      </c>
      <c r="K2" s="1">
        <v>106.1</v>
      </c>
      <c r="L2" s="1">
        <v>106.8</v>
      </c>
      <c r="M2" s="1">
        <v>103.1</v>
      </c>
      <c r="N2" s="1">
        <v>104.8</v>
      </c>
      <c r="O2" s="1">
        <v>106.7</v>
      </c>
      <c r="P2" s="1">
        <v>105.5</v>
      </c>
      <c r="Q2" s="1">
        <v>105.1</v>
      </c>
      <c r="R2" s="1">
        <v>106.5</v>
      </c>
      <c r="S2" s="1">
        <v>105.8</v>
      </c>
      <c r="T2" s="1">
        <v>106.4</v>
      </c>
      <c r="U2" s="1" t="s">
        <v>32</v>
      </c>
      <c r="V2" s="1">
        <v>105.5</v>
      </c>
      <c r="W2" s="1">
        <v>104.8</v>
      </c>
      <c r="X2" s="1">
        <v>104</v>
      </c>
      <c r="Y2" s="1">
        <v>103.3</v>
      </c>
      <c r="Z2" s="1">
        <v>103.4</v>
      </c>
      <c r="AA2" s="1">
        <v>103.8</v>
      </c>
      <c r="AB2" s="1">
        <v>104.7</v>
      </c>
      <c r="AC2" s="1">
        <v>104</v>
      </c>
      <c r="AD2" s="1">
        <v>105.1</v>
      </c>
    </row>
    <row r="3" spans="1:30" x14ac:dyDescent="0.25">
      <c r="A3" s="1" t="s">
        <v>33</v>
      </c>
      <c r="B3" s="1">
        <v>2013</v>
      </c>
      <c r="C3" s="1" t="s">
        <v>31</v>
      </c>
      <c r="D3" s="1">
        <v>110.5</v>
      </c>
      <c r="E3" s="1">
        <v>109.1</v>
      </c>
      <c r="F3" s="1">
        <v>113</v>
      </c>
      <c r="G3" s="1">
        <v>103.6</v>
      </c>
      <c r="H3" s="1">
        <v>103.4</v>
      </c>
      <c r="I3" s="1">
        <v>102.3</v>
      </c>
      <c r="J3" s="1">
        <v>102.9</v>
      </c>
      <c r="K3" s="1">
        <v>105.8</v>
      </c>
      <c r="L3" s="1">
        <v>105.1</v>
      </c>
      <c r="M3" s="1">
        <v>101.8</v>
      </c>
      <c r="N3" s="1">
        <v>105.1</v>
      </c>
      <c r="O3" s="1">
        <v>107.9</v>
      </c>
      <c r="P3" s="1">
        <v>105.9</v>
      </c>
      <c r="Q3" s="1">
        <v>105.2</v>
      </c>
      <c r="R3" s="1">
        <v>105.9</v>
      </c>
      <c r="S3" s="1">
        <v>105</v>
      </c>
      <c r="T3" s="1">
        <v>105.8</v>
      </c>
      <c r="U3" s="1" t="s">
        <v>34</v>
      </c>
      <c r="V3" s="1">
        <v>105.4</v>
      </c>
      <c r="W3" s="1">
        <v>104.8</v>
      </c>
      <c r="X3" s="1">
        <v>104.1</v>
      </c>
      <c r="Y3" s="1">
        <v>103.2</v>
      </c>
      <c r="Z3" s="1">
        <v>102.9</v>
      </c>
      <c r="AA3" s="1">
        <v>103.5</v>
      </c>
      <c r="AB3" s="1">
        <v>104.3</v>
      </c>
      <c r="AC3" s="1">
        <v>103.7</v>
      </c>
      <c r="AD3" s="1">
        <v>104</v>
      </c>
    </row>
    <row r="4" spans="1:30" x14ac:dyDescent="0.25">
      <c r="A4" s="1" t="s">
        <v>35</v>
      </c>
      <c r="B4" s="1">
        <v>2013</v>
      </c>
      <c r="C4" s="1" t="s">
        <v>31</v>
      </c>
      <c r="D4" s="1">
        <v>108.4</v>
      </c>
      <c r="E4" s="1">
        <v>107.3</v>
      </c>
      <c r="F4" s="1">
        <v>110</v>
      </c>
      <c r="G4" s="1">
        <v>104.4</v>
      </c>
      <c r="H4" s="1">
        <v>105.1</v>
      </c>
      <c r="I4" s="1">
        <v>103.2</v>
      </c>
      <c r="J4" s="1">
        <v>102.2</v>
      </c>
      <c r="K4" s="1">
        <v>106</v>
      </c>
      <c r="L4" s="1">
        <v>106.2</v>
      </c>
      <c r="M4" s="1">
        <v>102.7</v>
      </c>
      <c r="N4" s="1">
        <v>104.9</v>
      </c>
      <c r="O4" s="1">
        <v>107.3</v>
      </c>
      <c r="P4" s="1">
        <v>105.6</v>
      </c>
      <c r="Q4" s="1">
        <v>105.1</v>
      </c>
      <c r="R4" s="1">
        <v>106.3</v>
      </c>
      <c r="S4" s="1">
        <v>105.5</v>
      </c>
      <c r="T4" s="1">
        <v>106.2</v>
      </c>
      <c r="U4" s="1" t="s">
        <v>34</v>
      </c>
      <c r="V4" s="1">
        <v>105.5</v>
      </c>
      <c r="W4" s="1">
        <v>104.8</v>
      </c>
      <c r="X4" s="1">
        <v>104</v>
      </c>
      <c r="Y4" s="1">
        <v>103.2</v>
      </c>
      <c r="Z4" s="1">
        <v>103.1</v>
      </c>
      <c r="AA4" s="1">
        <v>103.6</v>
      </c>
      <c r="AB4" s="1">
        <v>104.5</v>
      </c>
      <c r="AC4" s="1">
        <v>103.9</v>
      </c>
      <c r="AD4" s="1">
        <v>104.6</v>
      </c>
    </row>
    <row r="5" spans="1:30" x14ac:dyDescent="0.25">
      <c r="A5" s="1" t="s">
        <v>30</v>
      </c>
      <c r="B5" s="1">
        <v>2013</v>
      </c>
      <c r="C5" s="1" t="s">
        <v>36</v>
      </c>
      <c r="D5" s="1">
        <v>109.2</v>
      </c>
      <c r="E5" s="1">
        <v>108.7</v>
      </c>
      <c r="F5" s="1">
        <v>110.2</v>
      </c>
      <c r="G5" s="1">
        <v>105.4</v>
      </c>
      <c r="H5" s="1">
        <v>106.7</v>
      </c>
      <c r="I5" s="1">
        <v>104</v>
      </c>
      <c r="J5" s="1">
        <v>102.4</v>
      </c>
      <c r="K5" s="1">
        <v>105.9</v>
      </c>
      <c r="L5" s="1">
        <v>105.7</v>
      </c>
      <c r="M5" s="1">
        <v>103.1</v>
      </c>
      <c r="N5" s="1">
        <v>105.1</v>
      </c>
      <c r="O5" s="1">
        <v>107.7</v>
      </c>
      <c r="P5" s="1">
        <v>106.3</v>
      </c>
      <c r="Q5" s="1">
        <v>105.6</v>
      </c>
      <c r="R5" s="1">
        <v>107.1</v>
      </c>
      <c r="S5" s="1">
        <v>106.3</v>
      </c>
      <c r="T5" s="1">
        <v>107</v>
      </c>
      <c r="U5" s="1" t="s">
        <v>32</v>
      </c>
      <c r="V5" s="1">
        <v>106.2</v>
      </c>
      <c r="W5" s="1">
        <v>105.2</v>
      </c>
      <c r="X5" s="1">
        <v>104.4</v>
      </c>
      <c r="Y5" s="1">
        <v>103.9</v>
      </c>
      <c r="Z5" s="1">
        <v>104</v>
      </c>
      <c r="AA5" s="1">
        <v>104.1</v>
      </c>
      <c r="AB5" s="1">
        <v>104.6</v>
      </c>
      <c r="AC5" s="1">
        <v>104.4</v>
      </c>
      <c r="AD5" s="1">
        <v>105.8</v>
      </c>
    </row>
    <row r="6" spans="1:30" x14ac:dyDescent="0.25">
      <c r="A6" s="1" t="s">
        <v>33</v>
      </c>
      <c r="B6" s="1">
        <v>2013</v>
      </c>
      <c r="C6" s="1" t="s">
        <v>36</v>
      </c>
      <c r="D6" s="1">
        <v>112.9</v>
      </c>
      <c r="E6" s="1">
        <v>112.9</v>
      </c>
      <c r="F6" s="1">
        <v>116.9</v>
      </c>
      <c r="G6" s="1">
        <v>104</v>
      </c>
      <c r="H6" s="1">
        <v>103.5</v>
      </c>
      <c r="I6" s="1">
        <v>103.1</v>
      </c>
      <c r="J6" s="1">
        <v>104.9</v>
      </c>
      <c r="K6" s="1">
        <v>104.1</v>
      </c>
      <c r="L6" s="1">
        <v>103.8</v>
      </c>
      <c r="M6" s="1">
        <v>102.3</v>
      </c>
      <c r="N6" s="1">
        <v>106</v>
      </c>
      <c r="O6" s="1">
        <v>109</v>
      </c>
      <c r="P6" s="1">
        <v>107.2</v>
      </c>
      <c r="Q6" s="1">
        <v>106</v>
      </c>
      <c r="R6" s="1">
        <v>106.6</v>
      </c>
      <c r="S6" s="1">
        <v>105.5</v>
      </c>
      <c r="T6" s="1">
        <v>106.4</v>
      </c>
      <c r="U6" s="1" t="s">
        <v>37</v>
      </c>
      <c r="V6" s="1">
        <v>105.7</v>
      </c>
      <c r="W6" s="1">
        <v>105.2</v>
      </c>
      <c r="X6" s="1">
        <v>104.7</v>
      </c>
      <c r="Y6" s="1">
        <v>104.4</v>
      </c>
      <c r="Z6" s="1">
        <v>103.3</v>
      </c>
      <c r="AA6" s="1">
        <v>103.7</v>
      </c>
      <c r="AB6" s="1">
        <v>104.3</v>
      </c>
      <c r="AC6" s="1">
        <v>104.3</v>
      </c>
      <c r="AD6" s="1">
        <v>104.7</v>
      </c>
    </row>
    <row r="7" spans="1:30" x14ac:dyDescent="0.25">
      <c r="A7" s="1" t="s">
        <v>35</v>
      </c>
      <c r="B7">
        <v>2013</v>
      </c>
      <c r="C7" s="1" t="s">
        <v>36</v>
      </c>
      <c r="D7">
        <v>110.4</v>
      </c>
      <c r="E7">
        <v>110.2</v>
      </c>
      <c r="F7">
        <v>112.8</v>
      </c>
      <c r="G7">
        <v>104.9</v>
      </c>
      <c r="H7">
        <v>105.5</v>
      </c>
      <c r="I7">
        <v>103.6</v>
      </c>
      <c r="J7">
        <v>103.2</v>
      </c>
      <c r="K7">
        <v>105.3</v>
      </c>
      <c r="L7">
        <v>105.1</v>
      </c>
      <c r="M7">
        <v>102.8</v>
      </c>
      <c r="N7">
        <v>105.5</v>
      </c>
      <c r="O7">
        <v>108.3</v>
      </c>
      <c r="P7">
        <v>106.6</v>
      </c>
      <c r="Q7">
        <v>105.7</v>
      </c>
      <c r="R7">
        <v>106.9</v>
      </c>
      <c r="S7">
        <v>106</v>
      </c>
      <c r="T7">
        <v>106.8</v>
      </c>
      <c r="U7" s="1" t="s">
        <v>37</v>
      </c>
      <c r="V7">
        <v>106</v>
      </c>
      <c r="W7">
        <v>105.2</v>
      </c>
      <c r="X7">
        <v>104.5</v>
      </c>
      <c r="Y7">
        <v>104.2</v>
      </c>
      <c r="Z7">
        <v>103.6</v>
      </c>
      <c r="AA7">
        <v>103.9</v>
      </c>
      <c r="AB7">
        <v>104.5</v>
      </c>
      <c r="AC7">
        <v>104.4</v>
      </c>
      <c r="AD7">
        <v>105.3</v>
      </c>
    </row>
    <row r="8" spans="1:30" x14ac:dyDescent="0.25">
      <c r="A8" s="1" t="s">
        <v>30</v>
      </c>
      <c r="B8">
        <v>2013</v>
      </c>
      <c r="C8" s="1" t="s">
        <v>38</v>
      </c>
      <c r="D8">
        <v>110.2</v>
      </c>
      <c r="E8">
        <v>108.8</v>
      </c>
      <c r="F8">
        <v>109.9</v>
      </c>
      <c r="G8">
        <v>105.6</v>
      </c>
      <c r="H8">
        <v>106.2</v>
      </c>
      <c r="I8">
        <v>105.7</v>
      </c>
      <c r="J8">
        <v>101.4</v>
      </c>
      <c r="K8">
        <v>105.7</v>
      </c>
      <c r="L8">
        <v>105</v>
      </c>
      <c r="M8">
        <v>103.3</v>
      </c>
      <c r="N8">
        <v>105.6</v>
      </c>
      <c r="O8">
        <v>108.2</v>
      </c>
      <c r="P8">
        <v>106.6</v>
      </c>
      <c r="Q8">
        <v>106.5</v>
      </c>
      <c r="R8">
        <v>107.6</v>
      </c>
      <c r="S8">
        <v>106.8</v>
      </c>
      <c r="T8">
        <v>107.5</v>
      </c>
      <c r="U8" s="1" t="s">
        <v>32</v>
      </c>
      <c r="V8">
        <v>106.1</v>
      </c>
      <c r="W8">
        <v>105.6</v>
      </c>
      <c r="X8">
        <v>104.7</v>
      </c>
      <c r="Y8">
        <v>104.6</v>
      </c>
      <c r="Z8">
        <v>104</v>
      </c>
      <c r="AA8">
        <v>104.3</v>
      </c>
      <c r="AB8">
        <v>104.3</v>
      </c>
      <c r="AC8">
        <v>104.6</v>
      </c>
      <c r="AD8">
        <v>106</v>
      </c>
    </row>
    <row r="9" spans="1:30" x14ac:dyDescent="0.25">
      <c r="A9" s="1" t="s">
        <v>33</v>
      </c>
      <c r="B9">
        <v>2013</v>
      </c>
      <c r="C9" s="1" t="s">
        <v>38</v>
      </c>
      <c r="D9">
        <v>113.9</v>
      </c>
      <c r="E9">
        <v>111.4</v>
      </c>
      <c r="F9">
        <v>113.2</v>
      </c>
      <c r="G9">
        <v>104.3</v>
      </c>
      <c r="H9">
        <v>102.7</v>
      </c>
      <c r="I9">
        <v>104.9</v>
      </c>
      <c r="J9">
        <v>103.8</v>
      </c>
      <c r="K9">
        <v>103.5</v>
      </c>
      <c r="L9">
        <v>102.6</v>
      </c>
      <c r="M9">
        <v>102.4</v>
      </c>
      <c r="N9">
        <v>107</v>
      </c>
      <c r="O9">
        <v>109.8</v>
      </c>
      <c r="P9">
        <v>107.3</v>
      </c>
      <c r="Q9">
        <v>106.8</v>
      </c>
      <c r="R9">
        <v>107.2</v>
      </c>
      <c r="S9">
        <v>106</v>
      </c>
      <c r="T9">
        <v>107</v>
      </c>
      <c r="U9" s="1" t="s">
        <v>37</v>
      </c>
      <c r="V9">
        <v>106</v>
      </c>
      <c r="W9">
        <v>105.7</v>
      </c>
      <c r="X9">
        <v>105.2</v>
      </c>
      <c r="Y9">
        <v>105.5</v>
      </c>
      <c r="Z9">
        <v>103.5</v>
      </c>
      <c r="AA9">
        <v>103.8</v>
      </c>
      <c r="AB9">
        <v>104.2</v>
      </c>
      <c r="AC9">
        <v>104.9</v>
      </c>
      <c r="AD9">
        <v>105</v>
      </c>
    </row>
    <row r="10" spans="1:30" x14ac:dyDescent="0.25">
      <c r="A10" s="1" t="s">
        <v>35</v>
      </c>
      <c r="B10">
        <v>2013</v>
      </c>
      <c r="C10" s="1"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s="1" t="s">
        <v>37</v>
      </c>
      <c r="V10">
        <v>106.1</v>
      </c>
      <c r="W10">
        <v>105.6</v>
      </c>
      <c r="X10">
        <v>104.9</v>
      </c>
      <c r="Y10">
        <v>105.1</v>
      </c>
      <c r="Z10">
        <v>103.7</v>
      </c>
      <c r="AA10">
        <v>104</v>
      </c>
      <c r="AB10">
        <v>104.3</v>
      </c>
      <c r="AC10">
        <v>104.7</v>
      </c>
      <c r="AD10">
        <v>105.5</v>
      </c>
    </row>
    <row r="11" spans="1:30" x14ac:dyDescent="0.25">
      <c r="A11" s="1" t="s">
        <v>30</v>
      </c>
      <c r="B11">
        <v>2013</v>
      </c>
      <c r="C11" s="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1" t="s">
        <v>32</v>
      </c>
      <c r="V11">
        <v>106.5</v>
      </c>
      <c r="W11">
        <v>106.1</v>
      </c>
      <c r="X11">
        <v>105.1</v>
      </c>
      <c r="Y11">
        <v>104.4</v>
      </c>
      <c r="Z11">
        <v>104.5</v>
      </c>
      <c r="AA11">
        <v>104.8</v>
      </c>
      <c r="AB11">
        <v>102.7</v>
      </c>
      <c r="AC11">
        <v>104.6</v>
      </c>
      <c r="AD11">
        <v>106.4</v>
      </c>
    </row>
    <row r="12" spans="1:30" x14ac:dyDescent="0.25">
      <c r="A12" s="1" t="s">
        <v>33</v>
      </c>
      <c r="B12">
        <v>2013</v>
      </c>
      <c r="C12" s="1"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s="1" t="s">
        <v>40</v>
      </c>
      <c r="V12">
        <v>106.4</v>
      </c>
      <c r="W12">
        <v>106.5</v>
      </c>
      <c r="X12">
        <v>105.7</v>
      </c>
      <c r="Y12">
        <v>105</v>
      </c>
      <c r="Z12">
        <v>104</v>
      </c>
      <c r="AA12">
        <v>105.2</v>
      </c>
      <c r="AB12">
        <v>103.2</v>
      </c>
      <c r="AC12">
        <v>105.1</v>
      </c>
      <c r="AD12">
        <v>105.7</v>
      </c>
    </row>
    <row r="13" spans="1:30" x14ac:dyDescent="0.25">
      <c r="A13" s="1" t="s">
        <v>35</v>
      </c>
      <c r="B13">
        <v>2013</v>
      </c>
      <c r="C13" s="1"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s="1" t="s">
        <v>40</v>
      </c>
      <c r="V13">
        <v>106.5</v>
      </c>
      <c r="W13">
        <v>106.3</v>
      </c>
      <c r="X13">
        <v>105.3</v>
      </c>
      <c r="Y13">
        <v>104.7</v>
      </c>
      <c r="Z13">
        <v>104.2</v>
      </c>
      <c r="AA13">
        <v>105</v>
      </c>
      <c r="AB13">
        <v>102.9</v>
      </c>
      <c r="AC13">
        <v>104.8</v>
      </c>
      <c r="AD13">
        <v>106.1</v>
      </c>
    </row>
    <row r="14" spans="1:30" x14ac:dyDescent="0.25">
      <c r="A14" s="1" t="s">
        <v>30</v>
      </c>
      <c r="B14">
        <v>2013</v>
      </c>
      <c r="C14" s="1"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1" t="s">
        <v>32</v>
      </c>
      <c r="V14">
        <v>107.5</v>
      </c>
      <c r="W14">
        <v>106.8</v>
      </c>
      <c r="X14">
        <v>105.7</v>
      </c>
      <c r="Y14">
        <v>104.1</v>
      </c>
      <c r="Z14">
        <v>105</v>
      </c>
      <c r="AA14">
        <v>105.5</v>
      </c>
      <c r="AB14">
        <v>102.1</v>
      </c>
      <c r="AC14">
        <v>104.8</v>
      </c>
      <c r="AD14">
        <v>107.2</v>
      </c>
    </row>
    <row r="15" spans="1:30" x14ac:dyDescent="0.25">
      <c r="A15" s="1" t="s">
        <v>33</v>
      </c>
      <c r="B15">
        <v>2013</v>
      </c>
      <c r="C15" s="1"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s="1" t="s">
        <v>40</v>
      </c>
      <c r="V15">
        <v>107.2</v>
      </c>
      <c r="W15">
        <v>107.1</v>
      </c>
      <c r="X15">
        <v>106.2</v>
      </c>
      <c r="Y15">
        <v>103.9</v>
      </c>
      <c r="Z15">
        <v>104.6</v>
      </c>
      <c r="AA15">
        <v>105.7</v>
      </c>
      <c r="AB15">
        <v>102.6</v>
      </c>
      <c r="AC15">
        <v>104.9</v>
      </c>
      <c r="AD15">
        <v>106.6</v>
      </c>
    </row>
    <row r="16" spans="1:30" x14ac:dyDescent="0.25">
      <c r="A16" s="1" t="s">
        <v>35</v>
      </c>
      <c r="B16">
        <v>2013</v>
      </c>
      <c r="C16" s="1"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s="1" t="s">
        <v>40</v>
      </c>
      <c r="V16">
        <v>107.4</v>
      </c>
      <c r="W16">
        <v>106.9</v>
      </c>
      <c r="X16">
        <v>105.9</v>
      </c>
      <c r="Y16">
        <v>104</v>
      </c>
      <c r="Z16">
        <v>104.8</v>
      </c>
      <c r="AA16">
        <v>105.6</v>
      </c>
      <c r="AB16">
        <v>102.3</v>
      </c>
      <c r="AC16">
        <v>104.8</v>
      </c>
      <c r="AD16">
        <v>106.9</v>
      </c>
    </row>
    <row r="17" spans="1:30" x14ac:dyDescent="0.25">
      <c r="A17" s="1" t="s">
        <v>30</v>
      </c>
      <c r="B17">
        <v>2013</v>
      </c>
      <c r="C17" s="1"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1" t="s">
        <v>32</v>
      </c>
      <c r="V17">
        <v>108.5</v>
      </c>
      <c r="W17">
        <v>107.5</v>
      </c>
      <c r="X17">
        <v>106.3</v>
      </c>
      <c r="Y17">
        <v>105</v>
      </c>
      <c r="Z17">
        <v>105.6</v>
      </c>
      <c r="AA17">
        <v>106.5</v>
      </c>
      <c r="AB17">
        <v>102.5</v>
      </c>
      <c r="AC17">
        <v>105.5</v>
      </c>
      <c r="AD17">
        <v>108.9</v>
      </c>
    </row>
    <row r="18" spans="1:30" x14ac:dyDescent="0.25">
      <c r="A18" s="1" t="s">
        <v>33</v>
      </c>
      <c r="B18">
        <v>2013</v>
      </c>
      <c r="C18" s="1"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s="1" t="s">
        <v>43</v>
      </c>
      <c r="V18">
        <v>108</v>
      </c>
      <c r="W18">
        <v>107.7</v>
      </c>
      <c r="X18">
        <v>106.5</v>
      </c>
      <c r="Y18">
        <v>105.2</v>
      </c>
      <c r="Z18">
        <v>105.2</v>
      </c>
      <c r="AA18">
        <v>108.1</v>
      </c>
      <c r="AB18">
        <v>103.3</v>
      </c>
      <c r="AC18">
        <v>106.1</v>
      </c>
      <c r="AD18">
        <v>109.7</v>
      </c>
    </row>
    <row r="19" spans="1:30" x14ac:dyDescent="0.25">
      <c r="A19" s="1" t="s">
        <v>35</v>
      </c>
      <c r="B19">
        <v>2013</v>
      </c>
      <c r="C19" s="1"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s="1" t="s">
        <v>43</v>
      </c>
      <c r="V19">
        <v>108.3</v>
      </c>
      <c r="W19">
        <v>107.6</v>
      </c>
      <c r="X19">
        <v>106.4</v>
      </c>
      <c r="Y19">
        <v>105.1</v>
      </c>
      <c r="Z19">
        <v>105.4</v>
      </c>
      <c r="AA19">
        <v>107.4</v>
      </c>
      <c r="AB19">
        <v>102.8</v>
      </c>
      <c r="AC19">
        <v>105.8</v>
      </c>
      <c r="AD19">
        <v>109.3</v>
      </c>
    </row>
    <row r="20" spans="1:30" x14ac:dyDescent="0.25">
      <c r="A20" s="1" t="s">
        <v>30</v>
      </c>
      <c r="B20">
        <v>2013</v>
      </c>
      <c r="C20" s="1"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1" t="s">
        <v>32</v>
      </c>
      <c r="V20">
        <v>109.5</v>
      </c>
      <c r="W20">
        <v>108.3</v>
      </c>
      <c r="X20">
        <v>106.9</v>
      </c>
      <c r="Y20">
        <v>106.8</v>
      </c>
      <c r="Z20">
        <v>106.4</v>
      </c>
      <c r="AA20">
        <v>107.8</v>
      </c>
      <c r="AB20">
        <v>102.5</v>
      </c>
      <c r="AC20">
        <v>106.5</v>
      </c>
      <c r="AD20">
        <v>110.7</v>
      </c>
    </row>
    <row r="21" spans="1:30" x14ac:dyDescent="0.25">
      <c r="A21" s="1" t="s">
        <v>33</v>
      </c>
      <c r="B21">
        <v>2013</v>
      </c>
      <c r="C21" s="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s="1" t="s">
        <v>45</v>
      </c>
      <c r="V21">
        <v>108.6</v>
      </c>
      <c r="W21">
        <v>108.1</v>
      </c>
      <c r="X21">
        <v>107.1</v>
      </c>
      <c r="Y21">
        <v>107.3</v>
      </c>
      <c r="Z21">
        <v>105.9</v>
      </c>
      <c r="AA21">
        <v>110.1</v>
      </c>
      <c r="AB21">
        <v>103.2</v>
      </c>
      <c r="AC21">
        <v>107.3</v>
      </c>
      <c r="AD21">
        <v>111.4</v>
      </c>
    </row>
    <row r="22" spans="1:30" x14ac:dyDescent="0.25">
      <c r="A22" s="1" t="s">
        <v>35</v>
      </c>
      <c r="B22">
        <v>2013</v>
      </c>
      <c r="C22" s="1"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s="1" t="s">
        <v>45</v>
      </c>
      <c r="V22">
        <v>109.2</v>
      </c>
      <c r="W22">
        <v>108.2</v>
      </c>
      <c r="X22">
        <v>107</v>
      </c>
      <c r="Y22">
        <v>107.1</v>
      </c>
      <c r="Z22">
        <v>106.1</v>
      </c>
      <c r="AA22">
        <v>109.1</v>
      </c>
      <c r="AB22">
        <v>102.8</v>
      </c>
      <c r="AC22">
        <v>106.9</v>
      </c>
      <c r="AD22">
        <v>111</v>
      </c>
    </row>
    <row r="23" spans="1:30" x14ac:dyDescent="0.25">
      <c r="A23" s="1" t="s">
        <v>30</v>
      </c>
      <c r="B23">
        <v>2013</v>
      </c>
      <c r="C23" s="1"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1" t="s">
        <v>32</v>
      </c>
      <c r="V23">
        <v>109.9</v>
      </c>
      <c r="W23">
        <v>108.7</v>
      </c>
      <c r="X23">
        <v>107.5</v>
      </c>
      <c r="Y23">
        <v>107.8</v>
      </c>
      <c r="Z23">
        <v>106.8</v>
      </c>
      <c r="AA23">
        <v>108.7</v>
      </c>
      <c r="AB23">
        <v>105</v>
      </c>
      <c r="AC23">
        <v>107.5</v>
      </c>
      <c r="AD23">
        <v>112.1</v>
      </c>
    </row>
    <row r="24" spans="1:30" x14ac:dyDescent="0.25">
      <c r="A24" s="1" t="s">
        <v>33</v>
      </c>
      <c r="B24">
        <v>2013</v>
      </c>
      <c r="C24" s="1"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s="1" t="s">
        <v>47</v>
      </c>
      <c r="V24">
        <v>109.3</v>
      </c>
      <c r="W24">
        <v>108.7</v>
      </c>
      <c r="X24">
        <v>107.6</v>
      </c>
      <c r="Y24">
        <v>108.1</v>
      </c>
      <c r="Z24">
        <v>106.5</v>
      </c>
      <c r="AA24">
        <v>110.8</v>
      </c>
      <c r="AB24">
        <v>106</v>
      </c>
      <c r="AC24">
        <v>108.3</v>
      </c>
      <c r="AD24">
        <v>112.7</v>
      </c>
    </row>
    <row r="25" spans="1:30" x14ac:dyDescent="0.25">
      <c r="A25" s="1" t="s">
        <v>35</v>
      </c>
      <c r="B25">
        <v>2013</v>
      </c>
      <c r="C25" s="1"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s="1" t="s">
        <v>47</v>
      </c>
      <c r="V25">
        <v>109.7</v>
      </c>
      <c r="W25">
        <v>108.7</v>
      </c>
      <c r="X25">
        <v>107.5</v>
      </c>
      <c r="Y25">
        <v>108</v>
      </c>
      <c r="Z25">
        <v>106.6</v>
      </c>
      <c r="AA25">
        <v>109.9</v>
      </c>
      <c r="AB25">
        <v>105.4</v>
      </c>
      <c r="AC25">
        <v>107.9</v>
      </c>
      <c r="AD25">
        <v>112.4</v>
      </c>
    </row>
    <row r="26" spans="1:30" x14ac:dyDescent="0.25">
      <c r="A26" s="1" t="s">
        <v>30</v>
      </c>
      <c r="B26">
        <v>2013</v>
      </c>
      <c r="C26" s="1"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1" t="s">
        <v>32</v>
      </c>
      <c r="V26">
        <v>111.1</v>
      </c>
      <c r="W26">
        <v>109.6</v>
      </c>
      <c r="X26">
        <v>108.3</v>
      </c>
      <c r="Y26">
        <v>109.3</v>
      </c>
      <c r="Z26">
        <v>107.7</v>
      </c>
      <c r="AA26">
        <v>109.8</v>
      </c>
      <c r="AB26">
        <v>106.7</v>
      </c>
      <c r="AC26">
        <v>108.7</v>
      </c>
      <c r="AD26">
        <v>114.2</v>
      </c>
    </row>
    <row r="27" spans="1:30" x14ac:dyDescent="0.25">
      <c r="A27" s="1" t="s">
        <v>33</v>
      </c>
      <c r="B27">
        <v>2013</v>
      </c>
      <c r="C27" s="1"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s="1" t="s">
        <v>49</v>
      </c>
      <c r="V27">
        <v>109.5</v>
      </c>
      <c r="W27">
        <v>109.6</v>
      </c>
      <c r="X27">
        <v>107.9</v>
      </c>
      <c r="Y27">
        <v>110.4</v>
      </c>
      <c r="Z27">
        <v>107.4</v>
      </c>
      <c r="AA27">
        <v>111.2</v>
      </c>
      <c r="AB27">
        <v>106.9</v>
      </c>
      <c r="AC27">
        <v>109.4</v>
      </c>
      <c r="AD27">
        <v>113.2</v>
      </c>
    </row>
    <row r="28" spans="1:30" x14ac:dyDescent="0.25">
      <c r="A28" s="1" t="s">
        <v>35</v>
      </c>
      <c r="B28">
        <v>2013</v>
      </c>
      <c r="C28" s="1"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s="1" t="s">
        <v>49</v>
      </c>
      <c r="V28">
        <v>110.5</v>
      </c>
      <c r="W28">
        <v>109.6</v>
      </c>
      <c r="X28">
        <v>108.1</v>
      </c>
      <c r="Y28">
        <v>109.9</v>
      </c>
      <c r="Z28">
        <v>107.5</v>
      </c>
      <c r="AA28">
        <v>110.6</v>
      </c>
      <c r="AB28">
        <v>106.8</v>
      </c>
      <c r="AC28">
        <v>109</v>
      </c>
      <c r="AD28">
        <v>113.7</v>
      </c>
    </row>
    <row r="29" spans="1:30" x14ac:dyDescent="0.25">
      <c r="A29" s="1" t="s">
        <v>30</v>
      </c>
      <c r="B29">
        <v>2013</v>
      </c>
      <c r="C29" s="1"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1" t="s">
        <v>32</v>
      </c>
      <c r="V29">
        <v>111.6</v>
      </c>
      <c r="W29">
        <v>110.4</v>
      </c>
      <c r="X29">
        <v>108.9</v>
      </c>
      <c r="Y29">
        <v>109.3</v>
      </c>
      <c r="Z29">
        <v>108.3</v>
      </c>
      <c r="AA29">
        <v>110.2</v>
      </c>
      <c r="AB29">
        <v>107.5</v>
      </c>
      <c r="AC29">
        <v>109.1</v>
      </c>
      <c r="AD29">
        <v>115.5</v>
      </c>
    </row>
    <row r="30" spans="1:30" x14ac:dyDescent="0.25">
      <c r="A30" s="1" t="s">
        <v>33</v>
      </c>
      <c r="B30">
        <v>2013</v>
      </c>
      <c r="C30" s="1"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s="1" t="s">
        <v>51</v>
      </c>
      <c r="V30">
        <v>109.7</v>
      </c>
      <c r="W30">
        <v>110.2</v>
      </c>
      <c r="X30">
        <v>108.2</v>
      </c>
      <c r="Y30">
        <v>109.7</v>
      </c>
      <c r="Z30">
        <v>108</v>
      </c>
      <c r="AA30">
        <v>111.3</v>
      </c>
      <c r="AB30">
        <v>107.3</v>
      </c>
      <c r="AC30">
        <v>109.4</v>
      </c>
      <c r="AD30">
        <v>114</v>
      </c>
    </row>
    <row r="31" spans="1:30" x14ac:dyDescent="0.25">
      <c r="A31" s="1" t="s">
        <v>35</v>
      </c>
      <c r="B31">
        <v>2013</v>
      </c>
      <c r="C31" s="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s="1" t="s">
        <v>51</v>
      </c>
      <c r="V31">
        <v>110.9</v>
      </c>
      <c r="W31">
        <v>110.3</v>
      </c>
      <c r="X31">
        <v>108.6</v>
      </c>
      <c r="Y31">
        <v>109.5</v>
      </c>
      <c r="Z31">
        <v>108.1</v>
      </c>
      <c r="AA31">
        <v>110.8</v>
      </c>
      <c r="AB31">
        <v>107.4</v>
      </c>
      <c r="AC31">
        <v>109.2</v>
      </c>
      <c r="AD31">
        <v>114.8</v>
      </c>
    </row>
    <row r="32" spans="1:30" x14ac:dyDescent="0.25">
      <c r="A32" s="1" t="s">
        <v>30</v>
      </c>
      <c r="B32">
        <v>2013</v>
      </c>
      <c r="C32" s="1" t="s">
        <v>52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1" t="s">
        <v>32</v>
      </c>
      <c r="V32">
        <v>112.6</v>
      </c>
      <c r="W32">
        <v>111.3</v>
      </c>
      <c r="X32">
        <v>109.7</v>
      </c>
      <c r="Y32">
        <v>109.6</v>
      </c>
      <c r="Z32">
        <v>108.7</v>
      </c>
      <c r="AA32">
        <v>111</v>
      </c>
      <c r="AB32">
        <v>108.2</v>
      </c>
      <c r="AC32">
        <v>109.8</v>
      </c>
      <c r="AD32">
        <v>117.4</v>
      </c>
    </row>
    <row r="33" spans="1:30" x14ac:dyDescent="0.25">
      <c r="A33" s="1" t="s">
        <v>33</v>
      </c>
      <c r="B33">
        <v>2013</v>
      </c>
      <c r="C33" s="1"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s="1" t="s">
        <v>54</v>
      </c>
      <c r="V33">
        <v>110</v>
      </c>
      <c r="W33">
        <v>110.9</v>
      </c>
      <c r="X33">
        <v>108.6</v>
      </c>
      <c r="Y33">
        <v>109.5</v>
      </c>
      <c r="Z33">
        <v>108.5</v>
      </c>
      <c r="AA33">
        <v>111.3</v>
      </c>
      <c r="AB33">
        <v>107.9</v>
      </c>
      <c r="AC33">
        <v>109.6</v>
      </c>
      <c r="AD33">
        <v>115</v>
      </c>
    </row>
    <row r="34" spans="1:30" x14ac:dyDescent="0.25">
      <c r="A34" s="1" t="s">
        <v>35</v>
      </c>
      <c r="B34">
        <v>2013</v>
      </c>
      <c r="C34" s="1"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s="1" t="s">
        <v>54</v>
      </c>
      <c r="V34">
        <v>111.6</v>
      </c>
      <c r="W34">
        <v>111.1</v>
      </c>
      <c r="X34">
        <v>109.3</v>
      </c>
      <c r="Y34">
        <v>109.5</v>
      </c>
      <c r="Z34">
        <v>108.6</v>
      </c>
      <c r="AA34">
        <v>111.2</v>
      </c>
      <c r="AB34">
        <v>108.1</v>
      </c>
      <c r="AC34">
        <v>109.7</v>
      </c>
      <c r="AD34">
        <v>116.3</v>
      </c>
    </row>
    <row r="35" spans="1:30" x14ac:dyDescent="0.25">
      <c r="A35" s="1" t="s">
        <v>30</v>
      </c>
      <c r="B35">
        <v>2013</v>
      </c>
      <c r="C35" s="1"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1" t="s">
        <v>32</v>
      </c>
      <c r="V35">
        <v>112.8</v>
      </c>
      <c r="W35">
        <v>112.1</v>
      </c>
      <c r="X35">
        <v>110.1</v>
      </c>
      <c r="Y35">
        <v>109.9</v>
      </c>
      <c r="Z35">
        <v>109.2</v>
      </c>
      <c r="AA35">
        <v>111.6</v>
      </c>
      <c r="AB35">
        <v>108.1</v>
      </c>
      <c r="AC35">
        <v>110.1</v>
      </c>
      <c r="AD35">
        <v>115.5</v>
      </c>
    </row>
    <row r="36" spans="1:30" x14ac:dyDescent="0.25">
      <c r="A36" s="1" t="s">
        <v>33</v>
      </c>
      <c r="B36">
        <v>2013</v>
      </c>
      <c r="C36" s="1"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s="1" t="s">
        <v>56</v>
      </c>
      <c r="V36">
        <v>110.4</v>
      </c>
      <c r="W36">
        <v>111.3</v>
      </c>
      <c r="X36">
        <v>109</v>
      </c>
      <c r="Y36">
        <v>109.7</v>
      </c>
      <c r="Z36">
        <v>108.9</v>
      </c>
      <c r="AA36">
        <v>111.4</v>
      </c>
      <c r="AB36">
        <v>107.7</v>
      </c>
      <c r="AC36">
        <v>109.8</v>
      </c>
      <c r="AD36">
        <v>113.3</v>
      </c>
    </row>
    <row r="37" spans="1:30" x14ac:dyDescent="0.25">
      <c r="A37" s="1" t="s">
        <v>35</v>
      </c>
      <c r="B37">
        <v>2013</v>
      </c>
      <c r="C37" s="1"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s="1" t="s">
        <v>56</v>
      </c>
      <c r="V37">
        <v>111.9</v>
      </c>
      <c r="W37">
        <v>111.7</v>
      </c>
      <c r="X37">
        <v>109.7</v>
      </c>
      <c r="Y37">
        <v>109.8</v>
      </c>
      <c r="Z37">
        <v>109</v>
      </c>
      <c r="AA37">
        <v>111.5</v>
      </c>
      <c r="AB37">
        <v>107.9</v>
      </c>
      <c r="AC37">
        <v>110</v>
      </c>
      <c r="AD37">
        <v>114.5</v>
      </c>
    </row>
    <row r="38" spans="1:30" x14ac:dyDescent="0.25">
      <c r="A38" s="1" t="s">
        <v>30</v>
      </c>
      <c r="B38">
        <v>2014</v>
      </c>
      <c r="C38" s="1"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1" t="s">
        <v>32</v>
      </c>
      <c r="V38">
        <v>113</v>
      </c>
      <c r="W38">
        <v>112.6</v>
      </c>
      <c r="X38">
        <v>110.6</v>
      </c>
      <c r="Y38">
        <v>110.5</v>
      </c>
      <c r="Z38">
        <v>109.6</v>
      </c>
      <c r="AA38">
        <v>111.8</v>
      </c>
      <c r="AB38">
        <v>108.3</v>
      </c>
      <c r="AC38">
        <v>110.6</v>
      </c>
      <c r="AD38">
        <v>114.2</v>
      </c>
    </row>
    <row r="39" spans="1:30" x14ac:dyDescent="0.25">
      <c r="A39" s="1" t="s">
        <v>33</v>
      </c>
      <c r="B39">
        <v>2014</v>
      </c>
      <c r="C39" s="1"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s="1" t="s">
        <v>57</v>
      </c>
      <c r="V39">
        <v>111</v>
      </c>
      <c r="W39">
        <v>111.9</v>
      </c>
      <c r="X39">
        <v>109.7</v>
      </c>
      <c r="Y39">
        <v>110.8</v>
      </c>
      <c r="Z39">
        <v>109.8</v>
      </c>
      <c r="AA39">
        <v>111.5</v>
      </c>
      <c r="AB39">
        <v>108</v>
      </c>
      <c r="AC39">
        <v>110.5</v>
      </c>
      <c r="AD39">
        <v>112.9</v>
      </c>
    </row>
    <row r="40" spans="1:30" x14ac:dyDescent="0.25">
      <c r="A40" s="1" t="s">
        <v>35</v>
      </c>
      <c r="B40">
        <v>2014</v>
      </c>
      <c r="C40" s="1"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s="1" t="s">
        <v>57</v>
      </c>
      <c r="V40">
        <v>112.2</v>
      </c>
      <c r="W40">
        <v>112.3</v>
      </c>
      <c r="X40">
        <v>110.3</v>
      </c>
      <c r="Y40">
        <v>110.7</v>
      </c>
      <c r="Z40">
        <v>109.7</v>
      </c>
      <c r="AA40">
        <v>111.6</v>
      </c>
      <c r="AB40">
        <v>108.2</v>
      </c>
      <c r="AC40">
        <v>110.6</v>
      </c>
      <c r="AD40">
        <v>113.6</v>
      </c>
    </row>
    <row r="41" spans="1:30" x14ac:dyDescent="0.25">
      <c r="A41" s="1" t="s">
        <v>30</v>
      </c>
      <c r="B41">
        <v>2014</v>
      </c>
      <c r="C41" s="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1" t="s">
        <v>32</v>
      </c>
      <c r="V41">
        <v>113.2</v>
      </c>
      <c r="W41">
        <v>112.9</v>
      </c>
      <c r="X41">
        <v>110.9</v>
      </c>
      <c r="Y41">
        <v>110.8</v>
      </c>
      <c r="Z41">
        <v>109.9</v>
      </c>
      <c r="AA41">
        <v>112</v>
      </c>
      <c r="AB41">
        <v>108.7</v>
      </c>
      <c r="AC41">
        <v>110.9</v>
      </c>
      <c r="AD41">
        <v>114</v>
      </c>
    </row>
    <row r="42" spans="1:30" x14ac:dyDescent="0.25">
      <c r="A42" s="1" t="s">
        <v>33</v>
      </c>
      <c r="B42">
        <v>2014</v>
      </c>
      <c r="C42" s="1"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s="1" t="s">
        <v>58</v>
      </c>
      <c r="V42">
        <v>111.1</v>
      </c>
      <c r="W42">
        <v>112.6</v>
      </c>
      <c r="X42">
        <v>110.4</v>
      </c>
      <c r="Y42">
        <v>111.3</v>
      </c>
      <c r="Z42">
        <v>110.3</v>
      </c>
      <c r="AA42">
        <v>111.6</v>
      </c>
      <c r="AB42">
        <v>108.7</v>
      </c>
      <c r="AC42">
        <v>111</v>
      </c>
      <c r="AD42">
        <v>113.1</v>
      </c>
    </row>
    <row r="43" spans="1:30" x14ac:dyDescent="0.25">
      <c r="A43" s="1" t="s">
        <v>35</v>
      </c>
      <c r="B43">
        <v>2014</v>
      </c>
      <c r="C43" s="1"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s="1" t="s">
        <v>58</v>
      </c>
      <c r="V43">
        <v>112.4</v>
      </c>
      <c r="W43">
        <v>112.8</v>
      </c>
      <c r="X43">
        <v>110.7</v>
      </c>
      <c r="Y43">
        <v>111.1</v>
      </c>
      <c r="Z43">
        <v>110.1</v>
      </c>
      <c r="AA43">
        <v>111.8</v>
      </c>
      <c r="AB43">
        <v>108.7</v>
      </c>
      <c r="AC43">
        <v>110.9</v>
      </c>
      <c r="AD43">
        <v>113.6</v>
      </c>
    </row>
    <row r="44" spans="1:30" x14ac:dyDescent="0.25">
      <c r="A44" s="1" t="s">
        <v>30</v>
      </c>
      <c r="B44">
        <v>2014</v>
      </c>
      <c r="C44" s="1"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1" t="s">
        <v>32</v>
      </c>
      <c r="V44">
        <v>113.4</v>
      </c>
      <c r="W44">
        <v>113.4</v>
      </c>
      <c r="X44">
        <v>111.4</v>
      </c>
      <c r="Y44">
        <v>111.2</v>
      </c>
      <c r="Z44">
        <v>110.2</v>
      </c>
      <c r="AA44">
        <v>112.4</v>
      </c>
      <c r="AB44">
        <v>108.9</v>
      </c>
      <c r="AC44">
        <v>111.3</v>
      </c>
      <c r="AD44">
        <v>114.6</v>
      </c>
    </row>
    <row r="45" spans="1:30" x14ac:dyDescent="0.25">
      <c r="A45" s="1" t="s">
        <v>33</v>
      </c>
      <c r="B45">
        <v>2014</v>
      </c>
      <c r="C45" s="1"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s="1" t="s">
        <v>59</v>
      </c>
      <c r="V45">
        <v>110.9</v>
      </c>
      <c r="W45">
        <v>113</v>
      </c>
      <c r="X45">
        <v>110.8</v>
      </c>
      <c r="Y45">
        <v>111.6</v>
      </c>
      <c r="Z45">
        <v>110.9</v>
      </c>
      <c r="AA45">
        <v>111.8</v>
      </c>
      <c r="AB45">
        <v>109.2</v>
      </c>
      <c r="AC45">
        <v>111.4</v>
      </c>
      <c r="AD45">
        <v>113.7</v>
      </c>
    </row>
    <row r="46" spans="1:30" x14ac:dyDescent="0.25">
      <c r="A46" s="1" t="s">
        <v>35</v>
      </c>
      <c r="B46">
        <v>2014</v>
      </c>
      <c r="C46" s="1" t="s">
        <v>60</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s="1" t="s">
        <v>59</v>
      </c>
      <c r="V46">
        <v>112.5</v>
      </c>
      <c r="W46">
        <v>113.2</v>
      </c>
      <c r="X46">
        <v>111.2</v>
      </c>
      <c r="Y46">
        <v>111.4</v>
      </c>
      <c r="Z46">
        <v>110.6</v>
      </c>
      <c r="AA46">
        <v>112</v>
      </c>
      <c r="AB46">
        <v>109</v>
      </c>
      <c r="AC46">
        <v>111.3</v>
      </c>
      <c r="AD46">
        <v>114.2</v>
      </c>
    </row>
    <row r="47" spans="1:30" x14ac:dyDescent="0.25">
      <c r="A47" s="1" t="s">
        <v>30</v>
      </c>
      <c r="B47">
        <v>2014</v>
      </c>
      <c r="C47" s="1"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1" t="s">
        <v>32</v>
      </c>
      <c r="V47">
        <v>113.4</v>
      </c>
      <c r="W47">
        <v>113.7</v>
      </c>
      <c r="X47">
        <v>111.8</v>
      </c>
      <c r="Y47">
        <v>111.2</v>
      </c>
      <c r="Z47">
        <v>110.5</v>
      </c>
      <c r="AA47">
        <v>113</v>
      </c>
      <c r="AB47">
        <v>108.9</v>
      </c>
      <c r="AC47">
        <v>111.5</v>
      </c>
      <c r="AD47">
        <v>115.4</v>
      </c>
    </row>
    <row r="48" spans="1:30" x14ac:dyDescent="0.25">
      <c r="A48" s="1" t="s">
        <v>33</v>
      </c>
      <c r="B48">
        <v>2014</v>
      </c>
      <c r="C48" s="1"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s="1" t="s">
        <v>61</v>
      </c>
      <c r="V48">
        <v>110.9</v>
      </c>
      <c r="W48">
        <v>113.4</v>
      </c>
      <c r="X48">
        <v>111</v>
      </c>
      <c r="Y48">
        <v>111.2</v>
      </c>
      <c r="Z48">
        <v>111.2</v>
      </c>
      <c r="AA48">
        <v>112.5</v>
      </c>
      <c r="AB48">
        <v>109.1</v>
      </c>
      <c r="AC48">
        <v>111.4</v>
      </c>
      <c r="AD48">
        <v>114.7</v>
      </c>
    </row>
    <row r="49" spans="1:30" x14ac:dyDescent="0.25">
      <c r="A49" s="1" t="s">
        <v>35</v>
      </c>
      <c r="B49">
        <v>2014</v>
      </c>
      <c r="C49" s="1"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s="1" t="s">
        <v>61</v>
      </c>
      <c r="V49">
        <v>112.5</v>
      </c>
      <c r="W49">
        <v>113.6</v>
      </c>
      <c r="X49">
        <v>111.5</v>
      </c>
      <c r="Y49">
        <v>111.2</v>
      </c>
      <c r="Z49">
        <v>110.9</v>
      </c>
      <c r="AA49">
        <v>112.7</v>
      </c>
      <c r="AB49">
        <v>109</v>
      </c>
      <c r="AC49">
        <v>111.5</v>
      </c>
      <c r="AD49">
        <v>115.1</v>
      </c>
    </row>
    <row r="50" spans="1:30" x14ac:dyDescent="0.25">
      <c r="A50" s="1" t="s">
        <v>30</v>
      </c>
      <c r="B50">
        <v>2014</v>
      </c>
      <c r="C50" s="1"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1" t="s">
        <v>32</v>
      </c>
      <c r="V50">
        <v>113.4</v>
      </c>
      <c r="W50">
        <v>114.1</v>
      </c>
      <c r="X50">
        <v>112.1</v>
      </c>
      <c r="Y50">
        <v>111.4</v>
      </c>
      <c r="Z50">
        <v>110.9</v>
      </c>
      <c r="AA50">
        <v>113.1</v>
      </c>
      <c r="AB50">
        <v>108.9</v>
      </c>
      <c r="AC50">
        <v>111.8</v>
      </c>
      <c r="AD50">
        <v>116</v>
      </c>
    </row>
    <row r="51" spans="1:30" x14ac:dyDescent="0.25">
      <c r="A51" s="1" t="s">
        <v>33</v>
      </c>
      <c r="B51">
        <v>2014</v>
      </c>
      <c r="C51" s="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s="1" t="s">
        <v>62</v>
      </c>
      <c r="V51">
        <v>111.1</v>
      </c>
      <c r="W51">
        <v>114.1</v>
      </c>
      <c r="X51">
        <v>111.2</v>
      </c>
      <c r="Y51">
        <v>111.3</v>
      </c>
      <c r="Z51">
        <v>111.5</v>
      </c>
      <c r="AA51">
        <v>112.9</v>
      </c>
      <c r="AB51">
        <v>109.3</v>
      </c>
      <c r="AC51">
        <v>111.7</v>
      </c>
      <c r="AD51">
        <v>115.6</v>
      </c>
    </row>
    <row r="52" spans="1:30" x14ac:dyDescent="0.25">
      <c r="A52" s="1" t="s">
        <v>35</v>
      </c>
      <c r="B52">
        <v>2014</v>
      </c>
      <c r="C52" s="1"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s="1" t="s">
        <v>62</v>
      </c>
      <c r="V52">
        <v>112.5</v>
      </c>
      <c r="W52">
        <v>114.1</v>
      </c>
      <c r="X52">
        <v>111.8</v>
      </c>
      <c r="Y52">
        <v>111.3</v>
      </c>
      <c r="Z52">
        <v>111.2</v>
      </c>
      <c r="AA52">
        <v>113</v>
      </c>
      <c r="AB52">
        <v>109.1</v>
      </c>
      <c r="AC52">
        <v>111.8</v>
      </c>
      <c r="AD52">
        <v>115.8</v>
      </c>
    </row>
    <row r="53" spans="1:30" x14ac:dyDescent="0.25">
      <c r="A53" s="1" t="s">
        <v>30</v>
      </c>
      <c r="B53">
        <v>2014</v>
      </c>
      <c r="C53" s="1"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1" t="s">
        <v>32</v>
      </c>
      <c r="V53">
        <v>114.4</v>
      </c>
      <c r="W53">
        <v>114.9</v>
      </c>
      <c r="X53">
        <v>112.8</v>
      </c>
      <c r="Y53">
        <v>112.2</v>
      </c>
      <c r="Z53">
        <v>111.4</v>
      </c>
      <c r="AA53">
        <v>114.3</v>
      </c>
      <c r="AB53">
        <v>108</v>
      </c>
      <c r="AC53">
        <v>112.3</v>
      </c>
      <c r="AD53">
        <v>117</v>
      </c>
    </row>
    <row r="54" spans="1:30" x14ac:dyDescent="0.25">
      <c r="A54" s="1" t="s">
        <v>33</v>
      </c>
      <c r="B54">
        <v>2014</v>
      </c>
      <c r="C54" s="1"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s="1" t="s">
        <v>61</v>
      </c>
      <c r="V54">
        <v>111.2</v>
      </c>
      <c r="W54">
        <v>114.3</v>
      </c>
      <c r="X54">
        <v>111.4</v>
      </c>
      <c r="Y54">
        <v>111.5</v>
      </c>
      <c r="Z54">
        <v>111.8</v>
      </c>
      <c r="AA54">
        <v>115.1</v>
      </c>
      <c r="AB54">
        <v>108.7</v>
      </c>
      <c r="AC54">
        <v>112.2</v>
      </c>
      <c r="AD54">
        <v>116.4</v>
      </c>
    </row>
    <row r="55" spans="1:30" x14ac:dyDescent="0.25">
      <c r="A55" s="1" t="s">
        <v>35</v>
      </c>
      <c r="B55">
        <v>2014</v>
      </c>
      <c r="C55" s="1"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s="1" t="s">
        <v>61</v>
      </c>
      <c r="V55">
        <v>113.2</v>
      </c>
      <c r="W55">
        <v>114.6</v>
      </c>
      <c r="X55">
        <v>112.3</v>
      </c>
      <c r="Y55">
        <v>111.8</v>
      </c>
      <c r="Z55">
        <v>111.6</v>
      </c>
      <c r="AA55">
        <v>114.8</v>
      </c>
      <c r="AB55">
        <v>108.3</v>
      </c>
      <c r="AC55">
        <v>112.3</v>
      </c>
      <c r="AD55">
        <v>116.7</v>
      </c>
    </row>
    <row r="56" spans="1:30" x14ac:dyDescent="0.25">
      <c r="A56" s="1" t="s">
        <v>30</v>
      </c>
      <c r="B56">
        <v>2014</v>
      </c>
      <c r="C56" s="1"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1" t="s">
        <v>32</v>
      </c>
      <c r="V56">
        <v>115.3</v>
      </c>
      <c r="W56">
        <v>115.4</v>
      </c>
      <c r="X56">
        <v>113.4</v>
      </c>
      <c r="Y56">
        <v>113.2</v>
      </c>
      <c r="Z56">
        <v>111.8</v>
      </c>
      <c r="AA56">
        <v>115.5</v>
      </c>
      <c r="AB56">
        <v>108.8</v>
      </c>
      <c r="AC56">
        <v>113.1</v>
      </c>
      <c r="AD56">
        <v>119.5</v>
      </c>
    </row>
    <row r="57" spans="1:30" x14ac:dyDescent="0.25">
      <c r="A57" s="1" t="s">
        <v>33</v>
      </c>
      <c r="B57">
        <v>2014</v>
      </c>
      <c r="C57" s="1"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s="1" t="s">
        <v>63</v>
      </c>
      <c r="V57">
        <v>111.6</v>
      </c>
      <c r="W57">
        <v>114.9</v>
      </c>
      <c r="X57">
        <v>111.5</v>
      </c>
      <c r="Y57">
        <v>113</v>
      </c>
      <c r="Z57">
        <v>112.4</v>
      </c>
      <c r="AA57">
        <v>117.8</v>
      </c>
      <c r="AB57">
        <v>109.7</v>
      </c>
      <c r="AC57">
        <v>113.5</v>
      </c>
      <c r="AD57">
        <v>118.9</v>
      </c>
    </row>
    <row r="58" spans="1:30" x14ac:dyDescent="0.25">
      <c r="A58" s="1" t="s">
        <v>35</v>
      </c>
      <c r="B58">
        <v>2014</v>
      </c>
      <c r="C58" s="1"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s="1" t="s">
        <v>63</v>
      </c>
      <c r="V58">
        <v>113.9</v>
      </c>
      <c r="W58">
        <v>115.2</v>
      </c>
      <c r="X58">
        <v>112.7</v>
      </c>
      <c r="Y58">
        <v>113.1</v>
      </c>
      <c r="Z58">
        <v>112.1</v>
      </c>
      <c r="AA58">
        <v>116.8</v>
      </c>
      <c r="AB58">
        <v>109.2</v>
      </c>
      <c r="AC58">
        <v>113.3</v>
      </c>
      <c r="AD58">
        <v>119.2</v>
      </c>
    </row>
    <row r="59" spans="1:30" x14ac:dyDescent="0.25">
      <c r="A59" s="1" t="s">
        <v>30</v>
      </c>
      <c r="B59">
        <v>2014</v>
      </c>
      <c r="C59" s="1"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1" t="s">
        <v>32</v>
      </c>
      <c r="V59">
        <v>115.4</v>
      </c>
      <c r="W59">
        <v>115.9</v>
      </c>
      <c r="X59">
        <v>114</v>
      </c>
      <c r="Y59">
        <v>113.2</v>
      </c>
      <c r="Z59">
        <v>112.2</v>
      </c>
      <c r="AA59">
        <v>116.2</v>
      </c>
      <c r="AB59">
        <v>109.4</v>
      </c>
      <c r="AC59">
        <v>113.5</v>
      </c>
      <c r="AD59">
        <v>120.7</v>
      </c>
    </row>
    <row r="60" spans="1:30" x14ac:dyDescent="0.25">
      <c r="A60" s="1" t="s">
        <v>33</v>
      </c>
      <c r="B60">
        <v>2014</v>
      </c>
      <c r="C60" s="1"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s="1" t="s">
        <v>64</v>
      </c>
      <c r="V60">
        <v>111.8</v>
      </c>
      <c r="W60">
        <v>115.3</v>
      </c>
      <c r="X60">
        <v>112.2</v>
      </c>
      <c r="Y60">
        <v>112.5</v>
      </c>
      <c r="Z60">
        <v>112.9</v>
      </c>
      <c r="AA60">
        <v>119.2</v>
      </c>
      <c r="AB60">
        <v>110.5</v>
      </c>
      <c r="AC60">
        <v>113.9</v>
      </c>
      <c r="AD60">
        <v>119.9</v>
      </c>
    </row>
    <row r="61" spans="1:30" x14ac:dyDescent="0.25">
      <c r="A61" s="1" t="s">
        <v>35</v>
      </c>
      <c r="B61">
        <v>2014</v>
      </c>
      <c r="C61" s="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s="1" t="s">
        <v>64</v>
      </c>
      <c r="V61">
        <v>114</v>
      </c>
      <c r="W61">
        <v>115.6</v>
      </c>
      <c r="X61">
        <v>113.3</v>
      </c>
      <c r="Y61">
        <v>112.8</v>
      </c>
      <c r="Z61">
        <v>112.6</v>
      </c>
      <c r="AA61">
        <v>118</v>
      </c>
      <c r="AB61">
        <v>109.9</v>
      </c>
      <c r="AC61">
        <v>113.7</v>
      </c>
      <c r="AD61">
        <v>120.3</v>
      </c>
    </row>
    <row r="62" spans="1:30" x14ac:dyDescent="0.25">
      <c r="A62" s="1" t="s">
        <v>30</v>
      </c>
      <c r="B62">
        <v>2014</v>
      </c>
      <c r="C62" s="1"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1" t="s">
        <v>32</v>
      </c>
      <c r="V62">
        <v>115.8</v>
      </c>
      <c r="W62">
        <v>116.7</v>
      </c>
      <c r="X62">
        <v>114.5</v>
      </c>
      <c r="Y62">
        <v>112.8</v>
      </c>
      <c r="Z62">
        <v>112.6</v>
      </c>
      <c r="AA62">
        <v>116.6</v>
      </c>
      <c r="AB62">
        <v>109.1</v>
      </c>
      <c r="AC62">
        <v>113.7</v>
      </c>
      <c r="AD62">
        <v>120.9</v>
      </c>
    </row>
    <row r="63" spans="1:30" x14ac:dyDescent="0.25">
      <c r="A63" s="1" t="s">
        <v>33</v>
      </c>
      <c r="B63">
        <v>2014</v>
      </c>
      <c r="C63" s="1"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s="1" t="s">
        <v>65</v>
      </c>
      <c r="V63">
        <v>111.8</v>
      </c>
      <c r="W63">
        <v>115.5</v>
      </c>
      <c r="X63">
        <v>112.3</v>
      </c>
      <c r="Y63">
        <v>111.2</v>
      </c>
      <c r="Z63">
        <v>113.4</v>
      </c>
      <c r="AA63">
        <v>120</v>
      </c>
      <c r="AB63">
        <v>110</v>
      </c>
      <c r="AC63">
        <v>113.6</v>
      </c>
      <c r="AD63">
        <v>119.2</v>
      </c>
    </row>
    <row r="64" spans="1:30" x14ac:dyDescent="0.25">
      <c r="A64" s="1" t="s">
        <v>35</v>
      </c>
      <c r="B64">
        <v>2014</v>
      </c>
      <c r="C64" s="1"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s="1" t="s">
        <v>65</v>
      </c>
      <c r="V64">
        <v>114.3</v>
      </c>
      <c r="W64">
        <v>116.1</v>
      </c>
      <c r="X64">
        <v>113.7</v>
      </c>
      <c r="Y64">
        <v>112</v>
      </c>
      <c r="Z64">
        <v>113.1</v>
      </c>
      <c r="AA64">
        <v>118.6</v>
      </c>
      <c r="AB64">
        <v>109.5</v>
      </c>
      <c r="AC64">
        <v>113.7</v>
      </c>
      <c r="AD64">
        <v>120.1</v>
      </c>
    </row>
    <row r="65" spans="1:30" x14ac:dyDescent="0.25">
      <c r="A65" s="1" t="s">
        <v>30</v>
      </c>
      <c r="B65">
        <v>2014</v>
      </c>
      <c r="C65" s="1"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1" t="s">
        <v>32</v>
      </c>
      <c r="V65">
        <v>116.4</v>
      </c>
      <c r="W65">
        <v>117.5</v>
      </c>
      <c r="X65">
        <v>115.3</v>
      </c>
      <c r="Y65">
        <v>112.6</v>
      </c>
      <c r="Z65">
        <v>113</v>
      </c>
      <c r="AA65">
        <v>116.9</v>
      </c>
      <c r="AB65">
        <v>109.3</v>
      </c>
      <c r="AC65">
        <v>114</v>
      </c>
      <c r="AD65">
        <v>121</v>
      </c>
    </row>
    <row r="66" spans="1:30" x14ac:dyDescent="0.25">
      <c r="A66" s="1" t="s">
        <v>33</v>
      </c>
      <c r="B66">
        <v>2014</v>
      </c>
      <c r="C66" s="1"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s="1" t="s">
        <v>66</v>
      </c>
      <c r="V66">
        <v>112</v>
      </c>
      <c r="W66">
        <v>115.8</v>
      </c>
      <c r="X66">
        <v>112.6</v>
      </c>
      <c r="Y66">
        <v>111</v>
      </c>
      <c r="Z66">
        <v>113.6</v>
      </c>
      <c r="AA66">
        <v>120.2</v>
      </c>
      <c r="AB66">
        <v>110.1</v>
      </c>
      <c r="AC66">
        <v>113.7</v>
      </c>
      <c r="AD66">
        <v>119.1</v>
      </c>
    </row>
    <row r="67" spans="1:30" x14ac:dyDescent="0.25">
      <c r="A67" s="1" t="s">
        <v>35</v>
      </c>
      <c r="B67">
        <v>2014</v>
      </c>
      <c r="C67" s="1"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s="1" t="s">
        <v>66</v>
      </c>
      <c r="V67">
        <v>114.7</v>
      </c>
      <c r="W67">
        <v>116.7</v>
      </c>
      <c r="X67">
        <v>114.3</v>
      </c>
      <c r="Y67">
        <v>111.8</v>
      </c>
      <c r="Z67">
        <v>113.3</v>
      </c>
      <c r="AA67">
        <v>118.8</v>
      </c>
      <c r="AB67">
        <v>109.6</v>
      </c>
      <c r="AC67">
        <v>113.9</v>
      </c>
      <c r="AD67">
        <v>120.1</v>
      </c>
    </row>
    <row r="68" spans="1:30" x14ac:dyDescent="0.25">
      <c r="A68" s="1" t="s">
        <v>30</v>
      </c>
      <c r="B68">
        <v>2014</v>
      </c>
      <c r="C68" s="1"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1" t="s">
        <v>32</v>
      </c>
      <c r="V68">
        <v>117.3</v>
      </c>
      <c r="W68">
        <v>118.1</v>
      </c>
      <c r="X68">
        <v>115.9</v>
      </c>
      <c r="Y68">
        <v>112</v>
      </c>
      <c r="Z68">
        <v>113.3</v>
      </c>
      <c r="AA68">
        <v>117.2</v>
      </c>
      <c r="AB68">
        <v>108.8</v>
      </c>
      <c r="AC68">
        <v>114.1</v>
      </c>
      <c r="AD68">
        <v>121.1</v>
      </c>
    </row>
    <row r="69" spans="1:30" x14ac:dyDescent="0.25">
      <c r="A69" s="1" t="s">
        <v>33</v>
      </c>
      <c r="B69">
        <v>2014</v>
      </c>
      <c r="C69" s="1"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s="1" t="s">
        <v>67</v>
      </c>
      <c r="V69">
        <v>112.6</v>
      </c>
      <c r="W69">
        <v>116.4</v>
      </c>
      <c r="X69">
        <v>113</v>
      </c>
      <c r="Y69">
        <v>109.7</v>
      </c>
      <c r="Z69">
        <v>114</v>
      </c>
      <c r="AA69">
        <v>120.3</v>
      </c>
      <c r="AB69">
        <v>109.6</v>
      </c>
      <c r="AC69">
        <v>113.4</v>
      </c>
      <c r="AD69">
        <v>119</v>
      </c>
    </row>
    <row r="70" spans="1:30" x14ac:dyDescent="0.25">
      <c r="A70" s="1" t="s">
        <v>35</v>
      </c>
      <c r="B70">
        <v>2014</v>
      </c>
      <c r="C70" s="1"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s="1" t="s">
        <v>67</v>
      </c>
      <c r="V70">
        <v>115.5</v>
      </c>
      <c r="W70">
        <v>117.3</v>
      </c>
      <c r="X70">
        <v>114.8</v>
      </c>
      <c r="Y70">
        <v>110.8</v>
      </c>
      <c r="Z70">
        <v>113.7</v>
      </c>
      <c r="AA70">
        <v>119</v>
      </c>
      <c r="AB70">
        <v>109.1</v>
      </c>
      <c r="AC70">
        <v>113.8</v>
      </c>
      <c r="AD70">
        <v>120.1</v>
      </c>
    </row>
    <row r="71" spans="1:30" x14ac:dyDescent="0.25">
      <c r="A71" s="1" t="s">
        <v>30</v>
      </c>
      <c r="B71">
        <v>2014</v>
      </c>
      <c r="C71" s="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1" t="s">
        <v>32</v>
      </c>
      <c r="V71">
        <v>117.4</v>
      </c>
      <c r="W71">
        <v>118.2</v>
      </c>
      <c r="X71">
        <v>116.2</v>
      </c>
      <c r="Y71">
        <v>111.5</v>
      </c>
      <c r="Z71">
        <v>113.3</v>
      </c>
      <c r="AA71">
        <v>117.7</v>
      </c>
      <c r="AB71">
        <v>109.4</v>
      </c>
      <c r="AC71">
        <v>114.2</v>
      </c>
      <c r="AD71">
        <v>120.3</v>
      </c>
    </row>
    <row r="72" spans="1:30" x14ac:dyDescent="0.25">
      <c r="A72" s="1" t="s">
        <v>33</v>
      </c>
      <c r="B72">
        <v>2014</v>
      </c>
      <c r="C72" s="1"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s="1" t="s">
        <v>68</v>
      </c>
      <c r="V72">
        <v>113</v>
      </c>
      <c r="W72">
        <v>116.8</v>
      </c>
      <c r="X72">
        <v>113.2</v>
      </c>
      <c r="Y72">
        <v>108.8</v>
      </c>
      <c r="Z72">
        <v>114.3</v>
      </c>
      <c r="AA72">
        <v>120.7</v>
      </c>
      <c r="AB72">
        <v>110.4</v>
      </c>
      <c r="AC72">
        <v>113.4</v>
      </c>
      <c r="AD72">
        <v>118.4</v>
      </c>
    </row>
    <row r="73" spans="1:30" x14ac:dyDescent="0.25">
      <c r="A73" s="1" t="s">
        <v>35</v>
      </c>
      <c r="B73">
        <v>2014</v>
      </c>
      <c r="C73" s="1"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s="1" t="s">
        <v>68</v>
      </c>
      <c r="V73">
        <v>115.7</v>
      </c>
      <c r="W73">
        <v>117.5</v>
      </c>
      <c r="X73">
        <v>115.1</v>
      </c>
      <c r="Y73">
        <v>110.1</v>
      </c>
      <c r="Z73">
        <v>113.9</v>
      </c>
      <c r="AA73">
        <v>119.5</v>
      </c>
      <c r="AB73">
        <v>109.8</v>
      </c>
      <c r="AC73">
        <v>113.8</v>
      </c>
      <c r="AD73">
        <v>119.4</v>
      </c>
    </row>
    <row r="74" spans="1:30" x14ac:dyDescent="0.25">
      <c r="A74" s="1" t="s">
        <v>30</v>
      </c>
      <c r="B74">
        <v>2015</v>
      </c>
      <c r="C74" s="1"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1" t="s">
        <v>32</v>
      </c>
      <c r="V74">
        <v>118.4</v>
      </c>
      <c r="W74">
        <v>118.9</v>
      </c>
      <c r="X74">
        <v>116.6</v>
      </c>
      <c r="Y74">
        <v>111</v>
      </c>
      <c r="Z74">
        <v>114</v>
      </c>
      <c r="AA74">
        <v>118.2</v>
      </c>
      <c r="AB74">
        <v>110.2</v>
      </c>
      <c r="AC74">
        <v>114.5</v>
      </c>
      <c r="AD74">
        <v>120.3</v>
      </c>
    </row>
    <row r="75" spans="1:30" x14ac:dyDescent="0.25">
      <c r="A75" s="1" t="s">
        <v>33</v>
      </c>
      <c r="B75">
        <v>2015</v>
      </c>
      <c r="C75" s="1"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s="1" t="s">
        <v>69</v>
      </c>
      <c r="V75">
        <v>113.4</v>
      </c>
      <c r="W75">
        <v>117.2</v>
      </c>
      <c r="X75">
        <v>113.7</v>
      </c>
      <c r="Y75">
        <v>107.9</v>
      </c>
      <c r="Z75">
        <v>114.6</v>
      </c>
      <c r="AA75">
        <v>120.8</v>
      </c>
      <c r="AB75">
        <v>111.4</v>
      </c>
      <c r="AC75">
        <v>113.4</v>
      </c>
      <c r="AD75">
        <v>118.5</v>
      </c>
    </row>
    <row r="76" spans="1:30" x14ac:dyDescent="0.25">
      <c r="A76" s="1" t="s">
        <v>35</v>
      </c>
      <c r="B76">
        <v>2015</v>
      </c>
      <c r="C76" s="1"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s="1" t="s">
        <v>69</v>
      </c>
      <c r="V76">
        <v>116.5</v>
      </c>
      <c r="W76">
        <v>118.1</v>
      </c>
      <c r="X76">
        <v>115.5</v>
      </c>
      <c r="Y76">
        <v>109.4</v>
      </c>
      <c r="Z76">
        <v>114.3</v>
      </c>
      <c r="AA76">
        <v>119.7</v>
      </c>
      <c r="AB76">
        <v>110.7</v>
      </c>
      <c r="AC76">
        <v>114</v>
      </c>
      <c r="AD76">
        <v>119.5</v>
      </c>
    </row>
    <row r="77" spans="1:30" x14ac:dyDescent="0.25">
      <c r="A77" s="1" t="s">
        <v>30</v>
      </c>
      <c r="B77">
        <v>2015</v>
      </c>
      <c r="C77" s="1"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1" t="s">
        <v>32</v>
      </c>
      <c r="V77">
        <v>120</v>
      </c>
      <c r="W77">
        <v>119.6</v>
      </c>
      <c r="X77">
        <v>117.7</v>
      </c>
      <c r="Y77">
        <v>110.9</v>
      </c>
      <c r="Z77">
        <v>114.8</v>
      </c>
      <c r="AA77">
        <v>118.7</v>
      </c>
      <c r="AB77">
        <v>110.8</v>
      </c>
      <c r="AC77">
        <v>115</v>
      </c>
      <c r="AD77">
        <v>120.6</v>
      </c>
    </row>
    <row r="78" spans="1:30" x14ac:dyDescent="0.25">
      <c r="A78" s="1" t="s">
        <v>33</v>
      </c>
      <c r="B78">
        <v>2015</v>
      </c>
      <c r="C78" s="1"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s="1" t="s">
        <v>70</v>
      </c>
      <c r="V78">
        <v>114</v>
      </c>
      <c r="W78">
        <v>117.7</v>
      </c>
      <c r="X78">
        <v>114.1</v>
      </c>
      <c r="Y78">
        <v>106.8</v>
      </c>
      <c r="Z78">
        <v>114.9</v>
      </c>
      <c r="AA78">
        <v>120.4</v>
      </c>
      <c r="AB78">
        <v>111.7</v>
      </c>
      <c r="AC78">
        <v>113.2</v>
      </c>
      <c r="AD78">
        <v>118.7</v>
      </c>
    </row>
    <row r="79" spans="1:30" x14ac:dyDescent="0.25">
      <c r="A79" s="1" t="s">
        <v>35</v>
      </c>
      <c r="B79">
        <v>2015</v>
      </c>
      <c r="C79" s="1"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s="1" t="s">
        <v>70</v>
      </c>
      <c r="V79">
        <v>117.7</v>
      </c>
      <c r="W79">
        <v>118.7</v>
      </c>
      <c r="X79">
        <v>116.3</v>
      </c>
      <c r="Y79">
        <v>108.7</v>
      </c>
      <c r="Z79">
        <v>114.9</v>
      </c>
      <c r="AA79">
        <v>119.7</v>
      </c>
      <c r="AB79">
        <v>111.2</v>
      </c>
      <c r="AC79">
        <v>114.1</v>
      </c>
      <c r="AD79">
        <v>119.7</v>
      </c>
    </row>
    <row r="80" spans="1:30" x14ac:dyDescent="0.25">
      <c r="A80" s="1" t="s">
        <v>30</v>
      </c>
      <c r="B80">
        <v>2015</v>
      </c>
      <c r="C80" s="1"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1" t="s">
        <v>32</v>
      </c>
      <c r="V80">
        <v>120.6</v>
      </c>
      <c r="W80">
        <v>120.2</v>
      </c>
      <c r="X80">
        <v>118.2</v>
      </c>
      <c r="Y80">
        <v>111.6</v>
      </c>
      <c r="Z80">
        <v>115.5</v>
      </c>
      <c r="AA80">
        <v>119.4</v>
      </c>
      <c r="AB80">
        <v>110.8</v>
      </c>
      <c r="AC80">
        <v>115.5</v>
      </c>
      <c r="AD80">
        <v>121.1</v>
      </c>
    </row>
    <row r="81" spans="1:30" x14ac:dyDescent="0.25">
      <c r="A81" s="1" t="s">
        <v>33</v>
      </c>
      <c r="B81">
        <v>2015</v>
      </c>
      <c r="C81" s="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s="1" t="s">
        <v>71</v>
      </c>
      <c r="V81">
        <v>114.4</v>
      </c>
      <c r="W81">
        <v>118</v>
      </c>
      <c r="X81">
        <v>114.3</v>
      </c>
      <c r="Y81">
        <v>108.4</v>
      </c>
      <c r="Z81">
        <v>115.4</v>
      </c>
      <c r="AA81">
        <v>120.6</v>
      </c>
      <c r="AB81">
        <v>111.3</v>
      </c>
      <c r="AC81">
        <v>113.8</v>
      </c>
      <c r="AD81">
        <v>119.1</v>
      </c>
    </row>
    <row r="82" spans="1:30" x14ac:dyDescent="0.25">
      <c r="A82" s="1" t="s">
        <v>35</v>
      </c>
      <c r="B82">
        <v>2015</v>
      </c>
      <c r="C82" s="1"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s="1" t="s">
        <v>71</v>
      </c>
      <c r="V82">
        <v>118.3</v>
      </c>
      <c r="W82">
        <v>119.2</v>
      </c>
      <c r="X82">
        <v>116.7</v>
      </c>
      <c r="Y82">
        <v>109.9</v>
      </c>
      <c r="Z82">
        <v>115.4</v>
      </c>
      <c r="AA82">
        <v>120.1</v>
      </c>
      <c r="AB82">
        <v>111</v>
      </c>
      <c r="AC82">
        <v>114.7</v>
      </c>
      <c r="AD82">
        <v>120.2</v>
      </c>
    </row>
    <row r="83" spans="1:30" x14ac:dyDescent="0.25">
      <c r="A83" s="1" t="s">
        <v>30</v>
      </c>
      <c r="B83">
        <v>2015</v>
      </c>
      <c r="C83" s="1"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1" t="s">
        <v>32</v>
      </c>
      <c r="V83">
        <v>121.2</v>
      </c>
      <c r="W83">
        <v>120.9</v>
      </c>
      <c r="X83">
        <v>118.6</v>
      </c>
      <c r="Y83">
        <v>111.9</v>
      </c>
      <c r="Z83">
        <v>116.2</v>
      </c>
      <c r="AA83">
        <v>119.9</v>
      </c>
      <c r="AB83">
        <v>111.6</v>
      </c>
      <c r="AC83">
        <v>116</v>
      </c>
      <c r="AD83">
        <v>121.5</v>
      </c>
    </row>
    <row r="84" spans="1:30" x14ac:dyDescent="0.25">
      <c r="A84" s="1" t="s">
        <v>33</v>
      </c>
      <c r="B84">
        <v>2015</v>
      </c>
      <c r="C84" s="1"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s="1" t="s">
        <v>72</v>
      </c>
      <c r="V84">
        <v>114.7</v>
      </c>
      <c r="W84">
        <v>118.4</v>
      </c>
      <c r="X84">
        <v>114.6</v>
      </c>
      <c r="Y84">
        <v>108.4</v>
      </c>
      <c r="Z84">
        <v>115.6</v>
      </c>
      <c r="AA84">
        <v>121.7</v>
      </c>
      <c r="AB84">
        <v>111.8</v>
      </c>
      <c r="AC84">
        <v>114.2</v>
      </c>
      <c r="AD84">
        <v>119.7</v>
      </c>
    </row>
    <row r="85" spans="1:30" x14ac:dyDescent="0.25">
      <c r="A85" s="1" t="s">
        <v>35</v>
      </c>
      <c r="B85">
        <v>2015</v>
      </c>
      <c r="C85" s="1"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s="1" t="s">
        <v>72</v>
      </c>
      <c r="V85">
        <v>118.7</v>
      </c>
      <c r="W85">
        <v>119.7</v>
      </c>
      <c r="X85">
        <v>117.1</v>
      </c>
      <c r="Y85">
        <v>110.1</v>
      </c>
      <c r="Z85">
        <v>115.9</v>
      </c>
      <c r="AA85">
        <v>121</v>
      </c>
      <c r="AB85">
        <v>111.7</v>
      </c>
      <c r="AC85">
        <v>115.1</v>
      </c>
      <c r="AD85">
        <v>120.7</v>
      </c>
    </row>
    <row r="86" spans="1:30" x14ac:dyDescent="0.25">
      <c r="A86" s="1" t="s">
        <v>30</v>
      </c>
      <c r="B86">
        <v>2015</v>
      </c>
      <c r="C86" s="1"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1" t="s">
        <v>32</v>
      </c>
      <c r="V86">
        <v>121.9</v>
      </c>
      <c r="W86">
        <v>121.5</v>
      </c>
      <c r="X86">
        <v>119.4</v>
      </c>
      <c r="Y86">
        <v>113.3</v>
      </c>
      <c r="Z86">
        <v>116.7</v>
      </c>
      <c r="AA86">
        <v>120.5</v>
      </c>
      <c r="AB86">
        <v>112.3</v>
      </c>
      <c r="AC86">
        <v>116.9</v>
      </c>
      <c r="AD86">
        <v>122.4</v>
      </c>
    </row>
    <row r="87" spans="1:30" x14ac:dyDescent="0.25">
      <c r="A87" s="1" t="s">
        <v>33</v>
      </c>
      <c r="B87">
        <v>2015</v>
      </c>
      <c r="C87" s="1"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s="1" t="s">
        <v>73</v>
      </c>
      <c r="V87">
        <v>114.9</v>
      </c>
      <c r="W87">
        <v>118.7</v>
      </c>
      <c r="X87">
        <v>114.9</v>
      </c>
      <c r="Y87">
        <v>110.8</v>
      </c>
      <c r="Z87">
        <v>116</v>
      </c>
      <c r="AA87">
        <v>122</v>
      </c>
      <c r="AB87">
        <v>112.4</v>
      </c>
      <c r="AC87">
        <v>115.2</v>
      </c>
      <c r="AD87">
        <v>120.7</v>
      </c>
    </row>
    <row r="88" spans="1:30" x14ac:dyDescent="0.25">
      <c r="A88" s="1" t="s">
        <v>35</v>
      </c>
      <c r="B88">
        <v>2015</v>
      </c>
      <c r="C88" s="1"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s="1" t="s">
        <v>73</v>
      </c>
      <c r="V88">
        <v>119.2</v>
      </c>
      <c r="W88">
        <v>120.2</v>
      </c>
      <c r="X88">
        <v>117.7</v>
      </c>
      <c r="Y88">
        <v>112</v>
      </c>
      <c r="Z88">
        <v>116.3</v>
      </c>
      <c r="AA88">
        <v>121.4</v>
      </c>
      <c r="AB88">
        <v>112.3</v>
      </c>
      <c r="AC88">
        <v>116.1</v>
      </c>
      <c r="AD88">
        <v>121.6</v>
      </c>
    </row>
    <row r="89" spans="1:30" x14ac:dyDescent="0.25">
      <c r="A89" s="1" t="s">
        <v>30</v>
      </c>
      <c r="B89">
        <v>2015</v>
      </c>
      <c r="C89" s="1"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1" t="s">
        <v>32</v>
      </c>
      <c r="V89">
        <v>122.6</v>
      </c>
      <c r="W89">
        <v>122.8</v>
      </c>
      <c r="X89">
        <v>120.4</v>
      </c>
      <c r="Y89">
        <v>114.2</v>
      </c>
      <c r="Z89">
        <v>117.9</v>
      </c>
      <c r="AA89">
        <v>122</v>
      </c>
      <c r="AB89">
        <v>113</v>
      </c>
      <c r="AC89">
        <v>117.9</v>
      </c>
      <c r="AD89">
        <v>124.1</v>
      </c>
    </row>
    <row r="90" spans="1:30" x14ac:dyDescent="0.25">
      <c r="A90" s="1" t="s">
        <v>33</v>
      </c>
      <c r="B90">
        <v>2015</v>
      </c>
      <c r="C90" s="1"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s="1" t="s">
        <v>74</v>
      </c>
      <c r="V90">
        <v>115.1</v>
      </c>
      <c r="W90">
        <v>119.2</v>
      </c>
      <c r="X90">
        <v>115.4</v>
      </c>
      <c r="Y90">
        <v>111.7</v>
      </c>
      <c r="Z90">
        <v>116.2</v>
      </c>
      <c r="AA90">
        <v>123.8</v>
      </c>
      <c r="AB90">
        <v>112.5</v>
      </c>
      <c r="AC90">
        <v>116</v>
      </c>
      <c r="AD90">
        <v>121.7</v>
      </c>
    </row>
    <row r="91" spans="1:30" x14ac:dyDescent="0.25">
      <c r="A91" s="1" t="s">
        <v>35</v>
      </c>
      <c r="B91">
        <v>2015</v>
      </c>
      <c r="C91" s="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s="1" t="s">
        <v>74</v>
      </c>
      <c r="V91">
        <v>119.8</v>
      </c>
      <c r="W91">
        <v>121.1</v>
      </c>
      <c r="X91">
        <v>118.5</v>
      </c>
      <c r="Y91">
        <v>112.9</v>
      </c>
      <c r="Z91">
        <v>116.9</v>
      </c>
      <c r="AA91">
        <v>123.1</v>
      </c>
      <c r="AB91">
        <v>112.8</v>
      </c>
      <c r="AC91">
        <v>117</v>
      </c>
      <c r="AD91">
        <v>123</v>
      </c>
    </row>
    <row r="92" spans="1:30" x14ac:dyDescent="0.25">
      <c r="A92" s="1" t="s">
        <v>30</v>
      </c>
      <c r="B92">
        <v>2015</v>
      </c>
      <c r="C92" s="1"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1" t="s">
        <v>32</v>
      </c>
      <c r="V92">
        <v>123</v>
      </c>
      <c r="W92">
        <v>123</v>
      </c>
      <c r="X92">
        <v>120.8</v>
      </c>
      <c r="Y92">
        <v>114.1</v>
      </c>
      <c r="Z92">
        <v>118</v>
      </c>
      <c r="AA92">
        <v>122.9</v>
      </c>
      <c r="AB92">
        <v>112.7</v>
      </c>
      <c r="AC92">
        <v>118.1</v>
      </c>
      <c r="AD92">
        <v>124.7</v>
      </c>
    </row>
    <row r="93" spans="1:30" x14ac:dyDescent="0.25">
      <c r="A93" s="1" t="s">
        <v>33</v>
      </c>
      <c r="B93">
        <v>2015</v>
      </c>
      <c r="C93" s="1"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s="1" t="s">
        <v>75</v>
      </c>
      <c r="V93">
        <v>115.3</v>
      </c>
      <c r="W93">
        <v>119.5</v>
      </c>
      <c r="X93">
        <v>116</v>
      </c>
      <c r="Y93">
        <v>111.5</v>
      </c>
      <c r="Z93">
        <v>116.6</v>
      </c>
      <c r="AA93">
        <v>125.4</v>
      </c>
      <c r="AB93">
        <v>111.7</v>
      </c>
      <c r="AC93">
        <v>116.3</v>
      </c>
      <c r="AD93">
        <v>122.4</v>
      </c>
    </row>
    <row r="94" spans="1:30" x14ac:dyDescent="0.25">
      <c r="A94" s="1" t="s">
        <v>35</v>
      </c>
      <c r="B94">
        <v>2015</v>
      </c>
      <c r="C94" s="1"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s="1" t="s">
        <v>75</v>
      </c>
      <c r="V94">
        <v>120.1</v>
      </c>
      <c r="W94">
        <v>121.3</v>
      </c>
      <c r="X94">
        <v>119</v>
      </c>
      <c r="Y94">
        <v>112.7</v>
      </c>
      <c r="Z94">
        <v>117.2</v>
      </c>
      <c r="AA94">
        <v>124.4</v>
      </c>
      <c r="AB94">
        <v>112.3</v>
      </c>
      <c r="AC94">
        <v>117.2</v>
      </c>
      <c r="AD94">
        <v>123.6</v>
      </c>
    </row>
    <row r="95" spans="1:30" x14ac:dyDescent="0.25">
      <c r="A95" s="1" t="s">
        <v>30</v>
      </c>
      <c r="B95">
        <v>2015</v>
      </c>
      <c r="C95" s="1"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1" t="s">
        <v>32</v>
      </c>
      <c r="V95">
        <v>123.8</v>
      </c>
      <c r="W95">
        <v>123.7</v>
      </c>
      <c r="X95">
        <v>121.1</v>
      </c>
      <c r="Y95">
        <v>113.6</v>
      </c>
      <c r="Z95">
        <v>118.5</v>
      </c>
      <c r="AA95">
        <v>123.6</v>
      </c>
      <c r="AB95">
        <v>112.5</v>
      </c>
      <c r="AC95">
        <v>118.2</v>
      </c>
      <c r="AD95">
        <v>126.1</v>
      </c>
    </row>
    <row r="96" spans="1:30" x14ac:dyDescent="0.25">
      <c r="A96" s="1" t="s">
        <v>33</v>
      </c>
      <c r="B96">
        <v>2015</v>
      </c>
      <c r="C96" s="1"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s="1" t="s">
        <v>76</v>
      </c>
      <c r="V96">
        <v>115.3</v>
      </c>
      <c r="W96">
        <v>120</v>
      </c>
      <c r="X96">
        <v>116.6</v>
      </c>
      <c r="Y96">
        <v>109.9</v>
      </c>
      <c r="Z96">
        <v>117.2</v>
      </c>
      <c r="AA96">
        <v>126.2</v>
      </c>
      <c r="AB96">
        <v>112</v>
      </c>
      <c r="AC96">
        <v>116.2</v>
      </c>
      <c r="AD96">
        <v>123.2</v>
      </c>
    </row>
    <row r="97" spans="1:30" x14ac:dyDescent="0.25">
      <c r="A97" s="1" t="s">
        <v>35</v>
      </c>
      <c r="B97">
        <v>2015</v>
      </c>
      <c r="C97" s="1"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s="1" t="s">
        <v>76</v>
      </c>
      <c r="V97">
        <v>120.6</v>
      </c>
      <c r="W97">
        <v>122</v>
      </c>
      <c r="X97">
        <v>119.4</v>
      </c>
      <c r="Y97">
        <v>111.7</v>
      </c>
      <c r="Z97">
        <v>117.8</v>
      </c>
      <c r="AA97">
        <v>125.1</v>
      </c>
      <c r="AB97">
        <v>112.3</v>
      </c>
      <c r="AC97">
        <v>117.2</v>
      </c>
      <c r="AD97">
        <v>124.8</v>
      </c>
    </row>
    <row r="98" spans="1:30" x14ac:dyDescent="0.25">
      <c r="A98" s="1" t="s">
        <v>30</v>
      </c>
      <c r="B98">
        <v>2015</v>
      </c>
      <c r="C98" s="1"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1" t="s">
        <v>32</v>
      </c>
      <c r="V98">
        <v>123.7</v>
      </c>
      <c r="W98">
        <v>124.5</v>
      </c>
      <c r="X98">
        <v>121.4</v>
      </c>
      <c r="Y98">
        <v>113.8</v>
      </c>
      <c r="Z98">
        <v>119.6</v>
      </c>
      <c r="AA98">
        <v>124.5</v>
      </c>
      <c r="AB98">
        <v>113.7</v>
      </c>
      <c r="AC98">
        <v>118.8</v>
      </c>
      <c r="AD98">
        <v>127</v>
      </c>
    </row>
    <row r="99" spans="1:30" x14ac:dyDescent="0.25">
      <c r="A99" s="1" t="s">
        <v>33</v>
      </c>
      <c r="B99">
        <v>2015</v>
      </c>
      <c r="C99" s="1"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s="1" t="s">
        <v>77</v>
      </c>
      <c r="V99">
        <v>115.1</v>
      </c>
      <c r="W99">
        <v>120.4</v>
      </c>
      <c r="X99">
        <v>117.1</v>
      </c>
      <c r="Y99">
        <v>109.1</v>
      </c>
      <c r="Z99">
        <v>117.3</v>
      </c>
      <c r="AA99">
        <v>126.5</v>
      </c>
      <c r="AB99">
        <v>112.9</v>
      </c>
      <c r="AC99">
        <v>116.2</v>
      </c>
      <c r="AD99">
        <v>123.5</v>
      </c>
    </row>
    <row r="100" spans="1:30" x14ac:dyDescent="0.25">
      <c r="A100" s="1" t="s">
        <v>35</v>
      </c>
      <c r="B100">
        <v>2015</v>
      </c>
      <c r="C100" s="1"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s="1" t="s">
        <v>77</v>
      </c>
      <c r="V100">
        <v>120.4</v>
      </c>
      <c r="W100">
        <v>122.6</v>
      </c>
      <c r="X100">
        <v>119.8</v>
      </c>
      <c r="Y100">
        <v>111.3</v>
      </c>
      <c r="Z100">
        <v>118.3</v>
      </c>
      <c r="AA100">
        <v>125.7</v>
      </c>
      <c r="AB100">
        <v>113.4</v>
      </c>
      <c r="AC100">
        <v>117.5</v>
      </c>
      <c r="AD100">
        <v>125.4</v>
      </c>
    </row>
    <row r="101" spans="1:30" x14ac:dyDescent="0.25">
      <c r="A101" s="1" t="s">
        <v>30</v>
      </c>
      <c r="B101">
        <v>2015</v>
      </c>
      <c r="C101" s="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1" t="s">
        <v>32</v>
      </c>
      <c r="V101">
        <v>124.4</v>
      </c>
      <c r="W101">
        <v>125.1</v>
      </c>
      <c r="X101">
        <v>122</v>
      </c>
      <c r="Y101">
        <v>113.8</v>
      </c>
      <c r="Z101">
        <v>120.1</v>
      </c>
      <c r="AA101">
        <v>125.1</v>
      </c>
      <c r="AB101">
        <v>114.2</v>
      </c>
      <c r="AC101">
        <v>119.2</v>
      </c>
      <c r="AD101">
        <v>127.7</v>
      </c>
    </row>
    <row r="102" spans="1:30" x14ac:dyDescent="0.25">
      <c r="A102" s="1" t="s">
        <v>33</v>
      </c>
      <c r="B102">
        <v>2015</v>
      </c>
      <c r="C102" s="1"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s="1" t="s">
        <v>78</v>
      </c>
      <c r="V102">
        <v>114.9</v>
      </c>
      <c r="W102">
        <v>120.7</v>
      </c>
      <c r="X102">
        <v>117.7</v>
      </c>
      <c r="Y102">
        <v>109.3</v>
      </c>
      <c r="Z102">
        <v>117.7</v>
      </c>
      <c r="AA102">
        <v>126.5</v>
      </c>
      <c r="AB102">
        <v>113.5</v>
      </c>
      <c r="AC102">
        <v>116.5</v>
      </c>
      <c r="AD102">
        <v>124.2</v>
      </c>
    </row>
    <row r="103" spans="1:30" x14ac:dyDescent="0.25">
      <c r="A103" s="1" t="s">
        <v>35</v>
      </c>
      <c r="B103">
        <v>2015</v>
      </c>
      <c r="C103" s="1"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s="1" t="s">
        <v>78</v>
      </c>
      <c r="V103">
        <v>120.8</v>
      </c>
      <c r="W103">
        <v>123</v>
      </c>
      <c r="X103">
        <v>120.4</v>
      </c>
      <c r="Y103">
        <v>111.4</v>
      </c>
      <c r="Z103">
        <v>118.7</v>
      </c>
      <c r="AA103">
        <v>125.9</v>
      </c>
      <c r="AB103">
        <v>113.9</v>
      </c>
      <c r="AC103">
        <v>117.9</v>
      </c>
      <c r="AD103">
        <v>126.1</v>
      </c>
    </row>
    <row r="104" spans="1:30" x14ac:dyDescent="0.25">
      <c r="A104" s="1" t="s">
        <v>30</v>
      </c>
      <c r="B104">
        <v>2015</v>
      </c>
      <c r="C104" s="1"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1" t="s">
        <v>32</v>
      </c>
      <c r="V104">
        <v>125.6</v>
      </c>
      <c r="W104">
        <v>125.6</v>
      </c>
      <c r="X104">
        <v>122.6</v>
      </c>
      <c r="Y104">
        <v>114</v>
      </c>
      <c r="Z104">
        <v>120.9</v>
      </c>
      <c r="AA104">
        <v>125.8</v>
      </c>
      <c r="AB104">
        <v>114.2</v>
      </c>
      <c r="AC104">
        <v>119.6</v>
      </c>
      <c r="AD104">
        <v>128.30000000000001</v>
      </c>
    </row>
    <row r="105" spans="1:30" x14ac:dyDescent="0.25">
      <c r="A105" s="1" t="s">
        <v>33</v>
      </c>
      <c r="B105">
        <v>2015</v>
      </c>
      <c r="C105" s="1"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s="1" t="s">
        <v>79</v>
      </c>
      <c r="V105">
        <v>115.1</v>
      </c>
      <c r="W105">
        <v>121</v>
      </c>
      <c r="X105">
        <v>118.1</v>
      </c>
      <c r="Y105">
        <v>109.3</v>
      </c>
      <c r="Z105">
        <v>117.9</v>
      </c>
      <c r="AA105">
        <v>126.6</v>
      </c>
      <c r="AB105">
        <v>113.3</v>
      </c>
      <c r="AC105">
        <v>116.6</v>
      </c>
      <c r="AD105">
        <v>124.6</v>
      </c>
    </row>
    <row r="106" spans="1:30" x14ac:dyDescent="0.25">
      <c r="A106" s="1" t="s">
        <v>35</v>
      </c>
      <c r="B106">
        <v>2015</v>
      </c>
      <c r="C106" s="1"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s="1" t="s">
        <v>79</v>
      </c>
      <c r="V106">
        <v>121.6</v>
      </c>
      <c r="W106">
        <v>123.4</v>
      </c>
      <c r="X106">
        <v>120.9</v>
      </c>
      <c r="Y106">
        <v>111.5</v>
      </c>
      <c r="Z106">
        <v>119.2</v>
      </c>
      <c r="AA106">
        <v>126.3</v>
      </c>
      <c r="AB106">
        <v>113.8</v>
      </c>
      <c r="AC106">
        <v>118.1</v>
      </c>
      <c r="AD106">
        <v>126.6</v>
      </c>
    </row>
    <row r="107" spans="1:30" x14ac:dyDescent="0.25">
      <c r="A107" s="1" t="s">
        <v>30</v>
      </c>
      <c r="B107">
        <v>2015</v>
      </c>
      <c r="C107" s="1"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1" t="s">
        <v>32</v>
      </c>
      <c r="V107">
        <v>125.7</v>
      </c>
      <c r="W107">
        <v>126</v>
      </c>
      <c r="X107">
        <v>123.1</v>
      </c>
      <c r="Y107">
        <v>114</v>
      </c>
      <c r="Z107">
        <v>121.6</v>
      </c>
      <c r="AA107">
        <v>125.6</v>
      </c>
      <c r="AB107">
        <v>114.1</v>
      </c>
      <c r="AC107">
        <v>119.8</v>
      </c>
      <c r="AD107">
        <v>127.9</v>
      </c>
    </row>
    <row r="108" spans="1:30" x14ac:dyDescent="0.25">
      <c r="A108" s="1" t="s">
        <v>33</v>
      </c>
      <c r="B108">
        <v>2015</v>
      </c>
      <c r="C108" s="1"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s="1" t="s">
        <v>78</v>
      </c>
      <c r="V108">
        <v>116</v>
      </c>
      <c r="W108">
        <v>121</v>
      </c>
      <c r="X108">
        <v>118.6</v>
      </c>
      <c r="Y108">
        <v>109.3</v>
      </c>
      <c r="Z108">
        <v>118.1</v>
      </c>
      <c r="AA108">
        <v>126.6</v>
      </c>
      <c r="AB108">
        <v>113.2</v>
      </c>
      <c r="AC108">
        <v>116.7</v>
      </c>
      <c r="AD108">
        <v>124</v>
      </c>
    </row>
    <row r="109" spans="1:30" x14ac:dyDescent="0.25">
      <c r="A109" s="1" t="s">
        <v>35</v>
      </c>
      <c r="B109">
        <v>2015</v>
      </c>
      <c r="C109" s="1"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s="1" t="s">
        <v>78</v>
      </c>
      <c r="V109">
        <v>122</v>
      </c>
      <c r="W109">
        <v>123.6</v>
      </c>
      <c r="X109">
        <v>121.4</v>
      </c>
      <c r="Y109">
        <v>111.5</v>
      </c>
      <c r="Z109">
        <v>119.6</v>
      </c>
      <c r="AA109">
        <v>126.2</v>
      </c>
      <c r="AB109">
        <v>113.7</v>
      </c>
      <c r="AC109">
        <v>118.3</v>
      </c>
      <c r="AD109">
        <v>126.1</v>
      </c>
    </row>
    <row r="110" spans="1:30" x14ac:dyDescent="0.25">
      <c r="A110" s="1" t="s">
        <v>30</v>
      </c>
      <c r="B110">
        <v>2016</v>
      </c>
      <c r="C110" s="1"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1" t="s">
        <v>32</v>
      </c>
      <c r="V110">
        <v>126.2</v>
      </c>
      <c r="W110">
        <v>126.6</v>
      </c>
      <c r="X110">
        <v>123.7</v>
      </c>
      <c r="Y110">
        <v>113.6</v>
      </c>
      <c r="Z110">
        <v>121.4</v>
      </c>
      <c r="AA110">
        <v>126.2</v>
      </c>
      <c r="AB110">
        <v>114.9</v>
      </c>
      <c r="AC110">
        <v>120.1</v>
      </c>
      <c r="AD110">
        <v>128.1</v>
      </c>
    </row>
    <row r="111" spans="1:30" x14ac:dyDescent="0.25">
      <c r="A111" s="1" t="s">
        <v>33</v>
      </c>
      <c r="B111">
        <v>2016</v>
      </c>
      <c r="C111" s="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s="1" t="s">
        <v>80</v>
      </c>
      <c r="V111">
        <v>116.9</v>
      </c>
      <c r="W111">
        <v>121.6</v>
      </c>
      <c r="X111">
        <v>119.1</v>
      </c>
      <c r="Y111">
        <v>108.9</v>
      </c>
      <c r="Z111">
        <v>118.5</v>
      </c>
      <c r="AA111">
        <v>126.4</v>
      </c>
      <c r="AB111">
        <v>114</v>
      </c>
      <c r="AC111">
        <v>116.8</v>
      </c>
      <c r="AD111">
        <v>124.2</v>
      </c>
    </row>
    <row r="112" spans="1:30" x14ac:dyDescent="0.25">
      <c r="A112" s="1" t="s">
        <v>35</v>
      </c>
      <c r="B112">
        <v>2016</v>
      </c>
      <c r="C112" s="1"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s="1" t="s">
        <v>80</v>
      </c>
      <c r="V112">
        <v>122.7</v>
      </c>
      <c r="W112">
        <v>124.2</v>
      </c>
      <c r="X112">
        <v>122</v>
      </c>
      <c r="Y112">
        <v>111.1</v>
      </c>
      <c r="Z112">
        <v>119.8</v>
      </c>
      <c r="AA112">
        <v>126.3</v>
      </c>
      <c r="AB112">
        <v>114.5</v>
      </c>
      <c r="AC112">
        <v>118.5</v>
      </c>
      <c r="AD112">
        <v>126.3</v>
      </c>
    </row>
    <row r="113" spans="1:30" x14ac:dyDescent="0.25">
      <c r="A113" s="1" t="s">
        <v>30</v>
      </c>
      <c r="B113">
        <v>2016</v>
      </c>
      <c r="C113" s="1"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1" t="s">
        <v>32</v>
      </c>
      <c r="V113">
        <v>127.5</v>
      </c>
      <c r="W113">
        <v>127.1</v>
      </c>
      <c r="X113">
        <v>124.3</v>
      </c>
      <c r="Y113">
        <v>113.9</v>
      </c>
      <c r="Z113">
        <v>122.3</v>
      </c>
      <c r="AA113">
        <v>127.1</v>
      </c>
      <c r="AB113">
        <v>116.8</v>
      </c>
      <c r="AC113">
        <v>120.9</v>
      </c>
      <c r="AD113">
        <v>127.9</v>
      </c>
    </row>
    <row r="114" spans="1:30" x14ac:dyDescent="0.25">
      <c r="A114" s="1" t="s">
        <v>33</v>
      </c>
      <c r="B114">
        <v>2016</v>
      </c>
      <c r="C114" s="1"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s="1" t="s">
        <v>81</v>
      </c>
      <c r="V114">
        <v>116</v>
      </c>
      <c r="W114">
        <v>121.8</v>
      </c>
      <c r="X114">
        <v>119.5</v>
      </c>
      <c r="Y114">
        <v>109.1</v>
      </c>
      <c r="Z114">
        <v>118.8</v>
      </c>
      <c r="AA114">
        <v>126.3</v>
      </c>
      <c r="AB114">
        <v>116.2</v>
      </c>
      <c r="AC114">
        <v>117.2</v>
      </c>
      <c r="AD114">
        <v>123.8</v>
      </c>
    </row>
    <row r="115" spans="1:30" x14ac:dyDescent="0.25">
      <c r="A115" s="1" t="s">
        <v>35</v>
      </c>
      <c r="B115">
        <v>2016</v>
      </c>
      <c r="C115" s="1"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s="1" t="s">
        <v>81</v>
      </c>
      <c r="V115">
        <v>123.1</v>
      </c>
      <c r="W115">
        <v>124.6</v>
      </c>
      <c r="X115">
        <v>122.5</v>
      </c>
      <c r="Y115">
        <v>111.4</v>
      </c>
      <c r="Z115">
        <v>120.3</v>
      </c>
      <c r="AA115">
        <v>126.6</v>
      </c>
      <c r="AB115">
        <v>116.6</v>
      </c>
      <c r="AC115">
        <v>119.1</v>
      </c>
      <c r="AD115">
        <v>126</v>
      </c>
    </row>
    <row r="116" spans="1:30" x14ac:dyDescent="0.25">
      <c r="A116" s="1" t="s">
        <v>30</v>
      </c>
      <c r="B116">
        <v>2016</v>
      </c>
      <c r="C116" s="1"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1" t="s">
        <v>32</v>
      </c>
      <c r="V116">
        <v>127</v>
      </c>
      <c r="W116">
        <v>127.7</v>
      </c>
      <c r="X116">
        <v>124.8</v>
      </c>
      <c r="Y116">
        <v>113.6</v>
      </c>
      <c r="Z116">
        <v>122.5</v>
      </c>
      <c r="AA116">
        <v>127.5</v>
      </c>
      <c r="AB116">
        <v>117.4</v>
      </c>
      <c r="AC116">
        <v>121.1</v>
      </c>
      <c r="AD116">
        <v>128</v>
      </c>
    </row>
    <row r="117" spans="1:30" x14ac:dyDescent="0.25">
      <c r="A117" s="1" t="s">
        <v>33</v>
      </c>
      <c r="B117">
        <v>2016</v>
      </c>
      <c r="C117" s="1"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s="1" t="s">
        <v>82</v>
      </c>
      <c r="V117">
        <v>114.8</v>
      </c>
      <c r="W117">
        <v>122.3</v>
      </c>
      <c r="X117">
        <v>119.7</v>
      </c>
      <c r="Y117">
        <v>108.5</v>
      </c>
      <c r="Z117">
        <v>119.1</v>
      </c>
      <c r="AA117">
        <v>126.4</v>
      </c>
      <c r="AB117">
        <v>117.1</v>
      </c>
      <c r="AC117">
        <v>117.3</v>
      </c>
      <c r="AD117">
        <v>123.8</v>
      </c>
    </row>
    <row r="118" spans="1:30" x14ac:dyDescent="0.25">
      <c r="A118" s="1" t="s">
        <v>35</v>
      </c>
      <c r="B118">
        <v>2016</v>
      </c>
      <c r="C118" s="1"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s="1" t="s">
        <v>82</v>
      </c>
      <c r="V118">
        <v>122.4</v>
      </c>
      <c r="W118">
        <v>125.1</v>
      </c>
      <c r="X118">
        <v>122.9</v>
      </c>
      <c r="Y118">
        <v>110.9</v>
      </c>
      <c r="Z118">
        <v>120.6</v>
      </c>
      <c r="AA118">
        <v>126.9</v>
      </c>
      <c r="AB118">
        <v>117.3</v>
      </c>
      <c r="AC118">
        <v>119.3</v>
      </c>
      <c r="AD118">
        <v>126</v>
      </c>
    </row>
    <row r="119" spans="1:30" x14ac:dyDescent="0.25">
      <c r="A119" s="1" t="s">
        <v>30</v>
      </c>
      <c r="B119">
        <v>2016</v>
      </c>
      <c r="C119" s="1"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1" t="s">
        <v>32</v>
      </c>
      <c r="V119">
        <v>127</v>
      </c>
      <c r="W119">
        <v>128</v>
      </c>
      <c r="X119">
        <v>125.2</v>
      </c>
      <c r="Y119">
        <v>114.4</v>
      </c>
      <c r="Z119">
        <v>123.2</v>
      </c>
      <c r="AA119">
        <v>127.9</v>
      </c>
      <c r="AB119">
        <v>118.4</v>
      </c>
      <c r="AC119">
        <v>121.7</v>
      </c>
      <c r="AD119">
        <v>129</v>
      </c>
    </row>
    <row r="120" spans="1:30" x14ac:dyDescent="0.25">
      <c r="A120" s="1" t="s">
        <v>33</v>
      </c>
      <c r="B120">
        <v>2016</v>
      </c>
      <c r="C120" s="1"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s="1" t="s">
        <v>83</v>
      </c>
      <c r="V120">
        <v>114.6</v>
      </c>
      <c r="W120">
        <v>122.8</v>
      </c>
      <c r="X120">
        <v>120</v>
      </c>
      <c r="Y120">
        <v>110</v>
      </c>
      <c r="Z120">
        <v>119.5</v>
      </c>
      <c r="AA120">
        <v>127.6</v>
      </c>
      <c r="AB120">
        <v>117.6</v>
      </c>
      <c r="AC120">
        <v>118.2</v>
      </c>
      <c r="AD120">
        <v>125.3</v>
      </c>
    </row>
    <row r="121" spans="1:30" x14ac:dyDescent="0.25">
      <c r="A121" s="1" t="s">
        <v>35</v>
      </c>
      <c r="B121">
        <v>2016</v>
      </c>
      <c r="C121" s="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s="1" t="s">
        <v>83</v>
      </c>
      <c r="V121">
        <v>122.3</v>
      </c>
      <c r="W121">
        <v>125.5</v>
      </c>
      <c r="X121">
        <v>123.2</v>
      </c>
      <c r="Y121">
        <v>112.1</v>
      </c>
      <c r="Z121">
        <v>121.1</v>
      </c>
      <c r="AA121">
        <v>127.7</v>
      </c>
      <c r="AB121">
        <v>118.1</v>
      </c>
      <c r="AC121">
        <v>120</v>
      </c>
      <c r="AD121">
        <v>127.3</v>
      </c>
    </row>
    <row r="122" spans="1:30" x14ac:dyDescent="0.25">
      <c r="A122" s="1" t="s">
        <v>30</v>
      </c>
      <c r="B122">
        <v>2016</v>
      </c>
      <c r="C122" s="1"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1" t="s">
        <v>32</v>
      </c>
      <c r="V122">
        <v>127.4</v>
      </c>
      <c r="W122">
        <v>128.5</v>
      </c>
      <c r="X122">
        <v>125.8</v>
      </c>
      <c r="Y122">
        <v>115.1</v>
      </c>
      <c r="Z122">
        <v>123.6</v>
      </c>
      <c r="AA122">
        <v>129.1</v>
      </c>
      <c r="AB122">
        <v>119.7</v>
      </c>
      <c r="AC122">
        <v>122.5</v>
      </c>
      <c r="AD122">
        <v>130.30000000000001</v>
      </c>
    </row>
    <row r="123" spans="1:30" x14ac:dyDescent="0.25">
      <c r="A123" s="1" t="s">
        <v>33</v>
      </c>
      <c r="B123">
        <v>2016</v>
      </c>
      <c r="C123" s="1"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s="1" t="s">
        <v>84</v>
      </c>
      <c r="V123">
        <v>115</v>
      </c>
      <c r="W123">
        <v>123.2</v>
      </c>
      <c r="X123">
        <v>120.3</v>
      </c>
      <c r="Y123">
        <v>110.7</v>
      </c>
      <c r="Z123">
        <v>119.8</v>
      </c>
      <c r="AA123">
        <v>128</v>
      </c>
      <c r="AB123">
        <v>118.5</v>
      </c>
      <c r="AC123">
        <v>118.7</v>
      </c>
      <c r="AD123">
        <v>126.6</v>
      </c>
    </row>
    <row r="124" spans="1:30" x14ac:dyDescent="0.25">
      <c r="A124" s="1" t="s">
        <v>35</v>
      </c>
      <c r="B124">
        <v>2016</v>
      </c>
      <c r="C124" s="1"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s="1" t="s">
        <v>84</v>
      </c>
      <c r="V124">
        <v>122.7</v>
      </c>
      <c r="W124">
        <v>126</v>
      </c>
      <c r="X124">
        <v>123.7</v>
      </c>
      <c r="Y124">
        <v>112.8</v>
      </c>
      <c r="Z124">
        <v>121.5</v>
      </c>
      <c r="AA124">
        <v>128.5</v>
      </c>
      <c r="AB124">
        <v>119.2</v>
      </c>
      <c r="AC124">
        <v>120.7</v>
      </c>
      <c r="AD124">
        <v>128.6</v>
      </c>
    </row>
    <row r="125" spans="1:30" x14ac:dyDescent="0.25">
      <c r="A125" s="1" t="s">
        <v>30</v>
      </c>
      <c r="B125">
        <v>2016</v>
      </c>
      <c r="C125" s="1"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1" t="s">
        <v>32</v>
      </c>
      <c r="V125">
        <v>128</v>
      </c>
      <c r="W125">
        <v>129.30000000000001</v>
      </c>
      <c r="X125">
        <v>126.2</v>
      </c>
      <c r="Y125">
        <v>116.3</v>
      </c>
      <c r="Z125">
        <v>124.1</v>
      </c>
      <c r="AA125">
        <v>130.19999999999999</v>
      </c>
      <c r="AB125">
        <v>119.9</v>
      </c>
      <c r="AC125">
        <v>123.3</v>
      </c>
      <c r="AD125">
        <v>131.9</v>
      </c>
    </row>
    <row r="126" spans="1:30" x14ac:dyDescent="0.25">
      <c r="A126" s="1" t="s">
        <v>33</v>
      </c>
      <c r="B126">
        <v>2016</v>
      </c>
      <c r="C126" s="1"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s="1" t="s">
        <v>85</v>
      </c>
      <c r="V126">
        <v>115.5</v>
      </c>
      <c r="W126">
        <v>123.2</v>
      </c>
      <c r="X126">
        <v>120.6</v>
      </c>
      <c r="Y126">
        <v>112.3</v>
      </c>
      <c r="Z126">
        <v>119.9</v>
      </c>
      <c r="AA126">
        <v>129.30000000000001</v>
      </c>
      <c r="AB126">
        <v>118.8</v>
      </c>
      <c r="AC126">
        <v>119.6</v>
      </c>
      <c r="AD126">
        <v>128.1</v>
      </c>
    </row>
    <row r="127" spans="1:30" x14ac:dyDescent="0.25">
      <c r="A127" s="1" t="s">
        <v>35</v>
      </c>
      <c r="B127">
        <v>2016</v>
      </c>
      <c r="C127" s="1"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s="1" t="s">
        <v>85</v>
      </c>
      <c r="V127">
        <v>123.3</v>
      </c>
      <c r="W127">
        <v>126.4</v>
      </c>
      <c r="X127">
        <v>124.1</v>
      </c>
      <c r="Y127">
        <v>114.2</v>
      </c>
      <c r="Z127">
        <v>121.7</v>
      </c>
      <c r="AA127">
        <v>129.69999999999999</v>
      </c>
      <c r="AB127">
        <v>119.4</v>
      </c>
      <c r="AC127">
        <v>121.5</v>
      </c>
      <c r="AD127">
        <v>130.1</v>
      </c>
    </row>
    <row r="128" spans="1:30" x14ac:dyDescent="0.25">
      <c r="A128" s="1" t="s">
        <v>30</v>
      </c>
      <c r="B128">
        <v>2016</v>
      </c>
      <c r="C128" s="1"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1" t="s">
        <v>32</v>
      </c>
      <c r="V128">
        <v>128.19999999999999</v>
      </c>
      <c r="W128">
        <v>130</v>
      </c>
      <c r="X128">
        <v>126.7</v>
      </c>
      <c r="Y128">
        <v>116.4</v>
      </c>
      <c r="Z128">
        <v>125.2</v>
      </c>
      <c r="AA128">
        <v>130.80000000000001</v>
      </c>
      <c r="AB128">
        <v>120.9</v>
      </c>
      <c r="AC128">
        <v>123.8</v>
      </c>
      <c r="AD128">
        <v>133</v>
      </c>
    </row>
    <row r="129" spans="1:30" x14ac:dyDescent="0.25">
      <c r="A129" s="1" t="s">
        <v>33</v>
      </c>
      <c r="B129">
        <v>2016</v>
      </c>
      <c r="C129" s="1"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s="1" t="s">
        <v>86</v>
      </c>
      <c r="V129">
        <v>115.5</v>
      </c>
      <c r="W129">
        <v>123.5</v>
      </c>
      <c r="X129">
        <v>120.9</v>
      </c>
      <c r="Y129">
        <v>111.7</v>
      </c>
      <c r="Z129">
        <v>120.3</v>
      </c>
      <c r="AA129">
        <v>130.80000000000001</v>
      </c>
      <c r="AB129">
        <v>120</v>
      </c>
      <c r="AC129">
        <v>119.9</v>
      </c>
      <c r="AD129">
        <v>129</v>
      </c>
    </row>
    <row r="130" spans="1:30" x14ac:dyDescent="0.25">
      <c r="A130" s="1" t="s">
        <v>35</v>
      </c>
      <c r="B130">
        <v>2016</v>
      </c>
      <c r="C130" s="1"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s="1" t="s">
        <v>86</v>
      </c>
      <c r="V130">
        <v>123.4</v>
      </c>
      <c r="W130">
        <v>126.9</v>
      </c>
      <c r="X130">
        <v>124.5</v>
      </c>
      <c r="Y130">
        <v>113.9</v>
      </c>
      <c r="Z130">
        <v>122.4</v>
      </c>
      <c r="AA130">
        <v>130.80000000000001</v>
      </c>
      <c r="AB130">
        <v>120.5</v>
      </c>
      <c r="AC130">
        <v>121.9</v>
      </c>
      <c r="AD130">
        <v>131.1</v>
      </c>
    </row>
    <row r="131" spans="1:30" x14ac:dyDescent="0.25">
      <c r="A131" s="1" t="s">
        <v>30</v>
      </c>
      <c r="B131">
        <v>2016</v>
      </c>
      <c r="C131" s="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1" t="s">
        <v>32</v>
      </c>
      <c r="V131">
        <v>129.1</v>
      </c>
      <c r="W131">
        <v>130.6</v>
      </c>
      <c r="X131">
        <v>127</v>
      </c>
      <c r="Y131">
        <v>116</v>
      </c>
      <c r="Z131">
        <v>125.5</v>
      </c>
      <c r="AA131">
        <v>131.9</v>
      </c>
      <c r="AB131">
        <v>122</v>
      </c>
      <c r="AC131">
        <v>124.2</v>
      </c>
      <c r="AD131">
        <v>133.5</v>
      </c>
    </row>
    <row r="132" spans="1:30" x14ac:dyDescent="0.25">
      <c r="A132" s="1" t="s">
        <v>33</v>
      </c>
      <c r="B132">
        <v>2016</v>
      </c>
      <c r="C132" s="1"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s="1" t="s">
        <v>87</v>
      </c>
      <c r="V132">
        <v>114.7</v>
      </c>
      <c r="W132">
        <v>123.9</v>
      </c>
      <c r="X132">
        <v>121.2</v>
      </c>
      <c r="Y132">
        <v>110.4</v>
      </c>
      <c r="Z132">
        <v>120.6</v>
      </c>
      <c r="AA132">
        <v>131.5</v>
      </c>
      <c r="AB132">
        <v>120.9</v>
      </c>
      <c r="AC132">
        <v>119.9</v>
      </c>
      <c r="AD132">
        <v>128.4</v>
      </c>
    </row>
    <row r="133" spans="1:30" x14ac:dyDescent="0.25">
      <c r="A133" s="1" t="s">
        <v>35</v>
      </c>
      <c r="B133">
        <v>2016</v>
      </c>
      <c r="C133" s="1"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s="1" t="s">
        <v>87</v>
      </c>
      <c r="V133">
        <v>123.6</v>
      </c>
      <c r="W133">
        <v>127.4</v>
      </c>
      <c r="X133">
        <v>124.8</v>
      </c>
      <c r="Y133">
        <v>113.1</v>
      </c>
      <c r="Z133">
        <v>122.7</v>
      </c>
      <c r="AA133">
        <v>131.69999999999999</v>
      </c>
      <c r="AB133">
        <v>121.5</v>
      </c>
      <c r="AC133">
        <v>122.1</v>
      </c>
      <c r="AD133">
        <v>131.1</v>
      </c>
    </row>
    <row r="134" spans="1:30" x14ac:dyDescent="0.25">
      <c r="A134" s="1" t="s">
        <v>30</v>
      </c>
      <c r="B134">
        <v>2016</v>
      </c>
      <c r="C134" s="1"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1" t="s">
        <v>32</v>
      </c>
      <c r="V134">
        <v>129.69999999999999</v>
      </c>
      <c r="W134">
        <v>131.1</v>
      </c>
      <c r="X134">
        <v>127.8</v>
      </c>
      <c r="Y134">
        <v>117</v>
      </c>
      <c r="Z134">
        <v>125.7</v>
      </c>
      <c r="AA134">
        <v>132.19999999999999</v>
      </c>
      <c r="AB134">
        <v>122.8</v>
      </c>
      <c r="AC134">
        <v>124.9</v>
      </c>
      <c r="AD134">
        <v>133.4</v>
      </c>
    </row>
    <row r="135" spans="1:30" x14ac:dyDescent="0.25">
      <c r="A135" s="1" t="s">
        <v>33</v>
      </c>
      <c r="B135">
        <v>2016</v>
      </c>
      <c r="C135" s="1"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s="1" t="s">
        <v>88</v>
      </c>
      <c r="V135">
        <v>114.8</v>
      </c>
      <c r="W135">
        <v>124.3</v>
      </c>
      <c r="X135">
        <v>121.4</v>
      </c>
      <c r="Y135">
        <v>111.8</v>
      </c>
      <c r="Z135">
        <v>120.8</v>
      </c>
      <c r="AA135">
        <v>131.6</v>
      </c>
      <c r="AB135">
        <v>121.2</v>
      </c>
      <c r="AC135">
        <v>120.5</v>
      </c>
      <c r="AD135">
        <v>128</v>
      </c>
    </row>
    <row r="136" spans="1:30" x14ac:dyDescent="0.25">
      <c r="A136" s="1" t="s">
        <v>35</v>
      </c>
      <c r="B136">
        <v>2016</v>
      </c>
      <c r="C136" s="1"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s="1" t="s">
        <v>88</v>
      </c>
      <c r="V136">
        <v>124.1</v>
      </c>
      <c r="W136">
        <v>127.9</v>
      </c>
      <c r="X136">
        <v>125.4</v>
      </c>
      <c r="Y136">
        <v>114.3</v>
      </c>
      <c r="Z136">
        <v>122.9</v>
      </c>
      <c r="AA136">
        <v>131.80000000000001</v>
      </c>
      <c r="AB136">
        <v>122.1</v>
      </c>
      <c r="AC136">
        <v>122.8</v>
      </c>
      <c r="AD136">
        <v>130.9</v>
      </c>
    </row>
    <row r="137" spans="1:30" x14ac:dyDescent="0.25">
      <c r="A137" s="1" t="s">
        <v>30</v>
      </c>
      <c r="B137">
        <v>2016</v>
      </c>
      <c r="C137" s="1"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1" t="s">
        <v>32</v>
      </c>
      <c r="V137">
        <v>129.80000000000001</v>
      </c>
      <c r="W137">
        <v>131.80000000000001</v>
      </c>
      <c r="X137">
        <v>128.69999999999999</v>
      </c>
      <c r="Y137">
        <v>117.8</v>
      </c>
      <c r="Z137">
        <v>126.5</v>
      </c>
      <c r="AA137">
        <v>133</v>
      </c>
      <c r="AB137">
        <v>123</v>
      </c>
      <c r="AC137">
        <v>125.7</v>
      </c>
      <c r="AD137">
        <v>133.80000000000001</v>
      </c>
    </row>
    <row r="138" spans="1:30" x14ac:dyDescent="0.25">
      <c r="A138" s="1" t="s">
        <v>33</v>
      </c>
      <c r="B138">
        <v>2016</v>
      </c>
      <c r="C138" s="1"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s="1" t="s">
        <v>89</v>
      </c>
      <c r="V138">
        <v>115.2</v>
      </c>
      <c r="W138">
        <v>124.5</v>
      </c>
      <c r="X138">
        <v>121.8</v>
      </c>
      <c r="Y138">
        <v>112.8</v>
      </c>
      <c r="Z138">
        <v>121.2</v>
      </c>
      <c r="AA138">
        <v>131.9</v>
      </c>
      <c r="AB138">
        <v>120.8</v>
      </c>
      <c r="AC138">
        <v>120.9</v>
      </c>
      <c r="AD138">
        <v>128.6</v>
      </c>
    </row>
    <row r="139" spans="1:30" x14ac:dyDescent="0.25">
      <c r="A139" s="1" t="s">
        <v>35</v>
      </c>
      <c r="B139">
        <v>2016</v>
      </c>
      <c r="C139" s="1"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s="1" t="s">
        <v>89</v>
      </c>
      <c r="V139">
        <v>124.3</v>
      </c>
      <c r="W139">
        <v>128.4</v>
      </c>
      <c r="X139">
        <v>126.1</v>
      </c>
      <c r="Y139">
        <v>115.2</v>
      </c>
      <c r="Z139">
        <v>123.5</v>
      </c>
      <c r="AA139">
        <v>132.4</v>
      </c>
      <c r="AB139">
        <v>122.1</v>
      </c>
      <c r="AC139">
        <v>123.4</v>
      </c>
      <c r="AD139">
        <v>131.4</v>
      </c>
    </row>
    <row r="140" spans="1:30" x14ac:dyDescent="0.25">
      <c r="A140" s="1" t="s">
        <v>30</v>
      </c>
      <c r="B140">
        <v>2016</v>
      </c>
      <c r="C140" s="1"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1" t="s">
        <v>32</v>
      </c>
      <c r="V140">
        <v>130.30000000000001</v>
      </c>
      <c r="W140">
        <v>132.1</v>
      </c>
      <c r="X140">
        <v>129.1</v>
      </c>
      <c r="Y140">
        <v>118.2</v>
      </c>
      <c r="Z140">
        <v>126.9</v>
      </c>
      <c r="AA140">
        <v>133.69999999999999</v>
      </c>
      <c r="AB140">
        <v>123.5</v>
      </c>
      <c r="AC140">
        <v>126.1</v>
      </c>
      <c r="AD140">
        <v>133.6</v>
      </c>
    </row>
    <row r="141" spans="1:30" x14ac:dyDescent="0.25">
      <c r="A141" s="1" t="s">
        <v>33</v>
      </c>
      <c r="B141">
        <v>2016</v>
      </c>
      <c r="C141" s="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s="1" t="s">
        <v>90</v>
      </c>
      <c r="V141">
        <v>116.2</v>
      </c>
      <c r="W141">
        <v>124.7</v>
      </c>
      <c r="X141">
        <v>122.1</v>
      </c>
      <c r="Y141">
        <v>113.4</v>
      </c>
      <c r="Z141">
        <v>121.7</v>
      </c>
      <c r="AA141">
        <v>132.1</v>
      </c>
      <c r="AB141">
        <v>121.3</v>
      </c>
      <c r="AC141">
        <v>121.3</v>
      </c>
      <c r="AD141">
        <v>128.5</v>
      </c>
    </row>
    <row r="142" spans="1:30" x14ac:dyDescent="0.25">
      <c r="A142" s="1" t="s">
        <v>35</v>
      </c>
      <c r="B142">
        <v>2016</v>
      </c>
      <c r="C142" s="1"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s="1" t="s">
        <v>90</v>
      </c>
      <c r="V142">
        <v>125</v>
      </c>
      <c r="W142">
        <v>128.6</v>
      </c>
      <c r="X142">
        <v>126.4</v>
      </c>
      <c r="Y142">
        <v>115.7</v>
      </c>
      <c r="Z142">
        <v>124</v>
      </c>
      <c r="AA142">
        <v>132.80000000000001</v>
      </c>
      <c r="AB142">
        <v>122.6</v>
      </c>
      <c r="AC142">
        <v>123.8</v>
      </c>
      <c r="AD142">
        <v>131.19999999999999</v>
      </c>
    </row>
    <row r="143" spans="1:30" x14ac:dyDescent="0.25">
      <c r="A143" s="1" t="s">
        <v>30</v>
      </c>
      <c r="B143">
        <v>2016</v>
      </c>
      <c r="C143" s="1"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1" t="s">
        <v>32</v>
      </c>
      <c r="V143">
        <v>132</v>
      </c>
      <c r="W143">
        <v>132.9</v>
      </c>
      <c r="X143">
        <v>129.69999999999999</v>
      </c>
      <c r="Y143">
        <v>118.6</v>
      </c>
      <c r="Z143">
        <v>127.3</v>
      </c>
      <c r="AA143">
        <v>134.19999999999999</v>
      </c>
      <c r="AB143">
        <v>121.9</v>
      </c>
      <c r="AC143">
        <v>126.3</v>
      </c>
      <c r="AD143">
        <v>132.80000000000001</v>
      </c>
    </row>
    <row r="144" spans="1:30" x14ac:dyDescent="0.25">
      <c r="A144" s="1" t="s">
        <v>33</v>
      </c>
      <c r="B144">
        <v>2016</v>
      </c>
      <c r="C144" s="1"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s="1" t="s">
        <v>91</v>
      </c>
      <c r="V144">
        <v>117.8</v>
      </c>
      <c r="W144">
        <v>125</v>
      </c>
      <c r="X144">
        <v>122.3</v>
      </c>
      <c r="Y144">
        <v>113.7</v>
      </c>
      <c r="Z144">
        <v>121.8</v>
      </c>
      <c r="AA144">
        <v>132.30000000000001</v>
      </c>
      <c r="AB144">
        <v>119.9</v>
      </c>
      <c r="AC144">
        <v>121.4</v>
      </c>
      <c r="AD144">
        <v>127.6</v>
      </c>
    </row>
    <row r="145" spans="1:30" x14ac:dyDescent="0.25">
      <c r="A145" s="1" t="s">
        <v>35</v>
      </c>
      <c r="B145">
        <v>2016</v>
      </c>
      <c r="C145" s="1"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s="1" t="s">
        <v>91</v>
      </c>
      <c r="V145">
        <v>126.6</v>
      </c>
      <c r="W145">
        <v>129.19999999999999</v>
      </c>
      <c r="X145">
        <v>126.9</v>
      </c>
      <c r="Y145">
        <v>116</v>
      </c>
      <c r="Z145">
        <v>124.2</v>
      </c>
      <c r="AA145">
        <v>133.1</v>
      </c>
      <c r="AB145">
        <v>121.1</v>
      </c>
      <c r="AC145">
        <v>123.9</v>
      </c>
      <c r="AD145">
        <v>130.4</v>
      </c>
    </row>
    <row r="146" spans="1:30" x14ac:dyDescent="0.25">
      <c r="A146" s="1" t="s">
        <v>30</v>
      </c>
      <c r="B146">
        <v>2017</v>
      </c>
      <c r="C146" s="1"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1" t="s">
        <v>32</v>
      </c>
      <c r="V146">
        <v>132.1</v>
      </c>
      <c r="W146">
        <v>133.19999999999999</v>
      </c>
      <c r="X146">
        <v>129.9</v>
      </c>
      <c r="Y146">
        <v>119.1</v>
      </c>
      <c r="Z146">
        <v>127</v>
      </c>
      <c r="AA146">
        <v>134.6</v>
      </c>
      <c r="AB146">
        <v>122.3</v>
      </c>
      <c r="AC146">
        <v>126.6</v>
      </c>
      <c r="AD146">
        <v>132.4</v>
      </c>
    </row>
    <row r="147" spans="1:30" x14ac:dyDescent="0.25">
      <c r="A147" s="1" t="s">
        <v>33</v>
      </c>
      <c r="B147">
        <v>2017</v>
      </c>
      <c r="C147" s="1"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s="1" t="s">
        <v>92</v>
      </c>
      <c r="V147">
        <v>118</v>
      </c>
      <c r="W147">
        <v>125.1</v>
      </c>
      <c r="X147">
        <v>122.6</v>
      </c>
      <c r="Y147">
        <v>115.2</v>
      </c>
      <c r="Z147">
        <v>122</v>
      </c>
      <c r="AA147">
        <v>132.4</v>
      </c>
      <c r="AB147">
        <v>120.9</v>
      </c>
      <c r="AC147">
        <v>122.1</v>
      </c>
      <c r="AD147">
        <v>127.8</v>
      </c>
    </row>
    <row r="148" spans="1:30" x14ac:dyDescent="0.25">
      <c r="A148" s="1" t="s">
        <v>35</v>
      </c>
      <c r="B148">
        <v>2017</v>
      </c>
      <c r="C148" s="1"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s="1" t="s">
        <v>92</v>
      </c>
      <c r="V148">
        <v>126.8</v>
      </c>
      <c r="W148">
        <v>129.4</v>
      </c>
      <c r="X148">
        <v>127.1</v>
      </c>
      <c r="Y148">
        <v>117</v>
      </c>
      <c r="Z148">
        <v>124.2</v>
      </c>
      <c r="AA148">
        <v>133.30000000000001</v>
      </c>
      <c r="AB148">
        <v>121.7</v>
      </c>
      <c r="AC148">
        <v>124.4</v>
      </c>
      <c r="AD148">
        <v>130.30000000000001</v>
      </c>
    </row>
    <row r="149" spans="1:30" x14ac:dyDescent="0.25">
      <c r="A149" s="1" t="s">
        <v>30</v>
      </c>
      <c r="B149">
        <v>2017</v>
      </c>
      <c r="C149" s="1"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1" t="s">
        <v>32</v>
      </c>
      <c r="V149">
        <v>133.19999999999999</v>
      </c>
      <c r="W149">
        <v>133.6</v>
      </c>
      <c r="X149">
        <v>130.1</v>
      </c>
      <c r="Y149">
        <v>119.5</v>
      </c>
      <c r="Z149">
        <v>127.7</v>
      </c>
      <c r="AA149">
        <v>134.9</v>
      </c>
      <c r="AB149">
        <v>123.2</v>
      </c>
      <c r="AC149">
        <v>127</v>
      </c>
      <c r="AD149">
        <v>132.6</v>
      </c>
    </row>
    <row r="150" spans="1:30" x14ac:dyDescent="0.25">
      <c r="A150" s="1" t="s">
        <v>33</v>
      </c>
      <c r="B150">
        <v>2017</v>
      </c>
      <c r="C150" s="1"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s="1" t="s">
        <v>93</v>
      </c>
      <c r="V150">
        <v>119.2</v>
      </c>
      <c r="W150">
        <v>125.3</v>
      </c>
      <c r="X150">
        <v>122.9</v>
      </c>
      <c r="Y150">
        <v>115.5</v>
      </c>
      <c r="Z150">
        <v>122.2</v>
      </c>
      <c r="AA150">
        <v>132.4</v>
      </c>
      <c r="AB150">
        <v>121.7</v>
      </c>
      <c r="AC150">
        <v>122.4</v>
      </c>
      <c r="AD150">
        <v>128.19999999999999</v>
      </c>
    </row>
    <row r="151" spans="1:30" x14ac:dyDescent="0.25">
      <c r="A151" s="1" t="s">
        <v>35</v>
      </c>
      <c r="B151">
        <v>2017</v>
      </c>
      <c r="C151" s="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s="1" t="s">
        <v>93</v>
      </c>
      <c r="V151">
        <v>127.9</v>
      </c>
      <c r="W151">
        <v>129.69999999999999</v>
      </c>
      <c r="X151">
        <v>127.4</v>
      </c>
      <c r="Y151">
        <v>117.4</v>
      </c>
      <c r="Z151">
        <v>124.6</v>
      </c>
      <c r="AA151">
        <v>133.4</v>
      </c>
      <c r="AB151">
        <v>122.6</v>
      </c>
      <c r="AC151">
        <v>124.8</v>
      </c>
      <c r="AD151">
        <v>130.6</v>
      </c>
    </row>
    <row r="152" spans="1:30" x14ac:dyDescent="0.25">
      <c r="A152" s="1" t="s">
        <v>30</v>
      </c>
      <c r="B152">
        <v>2017</v>
      </c>
      <c r="C152" s="1"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1" t="s">
        <v>32</v>
      </c>
      <c r="V152">
        <v>134.19999999999999</v>
      </c>
      <c r="W152">
        <v>134.1</v>
      </c>
      <c r="X152">
        <v>130.6</v>
      </c>
      <c r="Y152">
        <v>119.8</v>
      </c>
      <c r="Z152">
        <v>128.30000000000001</v>
      </c>
      <c r="AA152">
        <v>135.19999999999999</v>
      </c>
      <c r="AB152">
        <v>123.3</v>
      </c>
      <c r="AC152">
        <v>127.4</v>
      </c>
      <c r="AD152">
        <v>132.80000000000001</v>
      </c>
    </row>
    <row r="153" spans="1:30" x14ac:dyDescent="0.25">
      <c r="A153" s="1" t="s">
        <v>33</v>
      </c>
      <c r="B153">
        <v>2017</v>
      </c>
      <c r="C153" s="1"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s="1" t="s">
        <v>94</v>
      </c>
      <c r="V153">
        <v>120.8</v>
      </c>
      <c r="W153">
        <v>125.6</v>
      </c>
      <c r="X153">
        <v>123.1</v>
      </c>
      <c r="Y153">
        <v>115.6</v>
      </c>
      <c r="Z153">
        <v>122.4</v>
      </c>
      <c r="AA153">
        <v>132.80000000000001</v>
      </c>
      <c r="AB153">
        <v>121.7</v>
      </c>
      <c r="AC153">
        <v>122.6</v>
      </c>
      <c r="AD153">
        <v>128.69999999999999</v>
      </c>
    </row>
    <row r="154" spans="1:30" x14ac:dyDescent="0.25">
      <c r="A154" s="1" t="s">
        <v>35</v>
      </c>
      <c r="B154">
        <v>2017</v>
      </c>
      <c r="C154" s="1"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s="1" t="s">
        <v>94</v>
      </c>
      <c r="V154">
        <v>129.1</v>
      </c>
      <c r="W154">
        <v>130.1</v>
      </c>
      <c r="X154">
        <v>127.8</v>
      </c>
      <c r="Y154">
        <v>117.6</v>
      </c>
      <c r="Z154">
        <v>125</v>
      </c>
      <c r="AA154">
        <v>133.80000000000001</v>
      </c>
      <c r="AB154">
        <v>122.6</v>
      </c>
      <c r="AC154">
        <v>125.1</v>
      </c>
      <c r="AD154">
        <v>130.9</v>
      </c>
    </row>
    <row r="155" spans="1:30" x14ac:dyDescent="0.25">
      <c r="A155" s="1" t="s">
        <v>30</v>
      </c>
      <c r="B155">
        <v>2017</v>
      </c>
      <c r="C155" s="1"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1" t="s">
        <v>32</v>
      </c>
      <c r="V155">
        <v>135</v>
      </c>
      <c r="W155">
        <v>134.30000000000001</v>
      </c>
      <c r="X155">
        <v>131</v>
      </c>
      <c r="Y155">
        <v>119.2</v>
      </c>
      <c r="Z155">
        <v>128.30000000000001</v>
      </c>
      <c r="AA155">
        <v>135.69999999999999</v>
      </c>
      <c r="AB155">
        <v>123.7</v>
      </c>
      <c r="AC155">
        <v>127.5</v>
      </c>
      <c r="AD155">
        <v>132.9</v>
      </c>
    </row>
    <row r="156" spans="1:30" x14ac:dyDescent="0.25">
      <c r="A156" s="1" t="s">
        <v>33</v>
      </c>
      <c r="B156">
        <v>2017</v>
      </c>
      <c r="C156" s="1"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s="1" t="s">
        <v>95</v>
      </c>
      <c r="V156">
        <v>121.4</v>
      </c>
      <c r="W156">
        <v>126</v>
      </c>
      <c r="X156">
        <v>123.4</v>
      </c>
      <c r="Y156">
        <v>114.3</v>
      </c>
      <c r="Z156">
        <v>122.6</v>
      </c>
      <c r="AA156">
        <v>133.6</v>
      </c>
      <c r="AB156">
        <v>122.2</v>
      </c>
      <c r="AC156">
        <v>122.5</v>
      </c>
      <c r="AD156">
        <v>129.1</v>
      </c>
    </row>
    <row r="157" spans="1:30" x14ac:dyDescent="0.25">
      <c r="A157" s="1" t="s">
        <v>35</v>
      </c>
      <c r="B157">
        <v>2017</v>
      </c>
      <c r="C157" s="1"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s="1" t="s">
        <v>95</v>
      </c>
      <c r="V157">
        <v>129.80000000000001</v>
      </c>
      <c r="W157">
        <v>130.4</v>
      </c>
      <c r="X157">
        <v>128.1</v>
      </c>
      <c r="Y157">
        <v>116.6</v>
      </c>
      <c r="Z157">
        <v>125.1</v>
      </c>
      <c r="AA157">
        <v>134.5</v>
      </c>
      <c r="AB157">
        <v>123.1</v>
      </c>
      <c r="AC157">
        <v>125.1</v>
      </c>
      <c r="AD157">
        <v>131.1</v>
      </c>
    </row>
    <row r="158" spans="1:30" x14ac:dyDescent="0.25">
      <c r="A158" s="1" t="s">
        <v>30</v>
      </c>
      <c r="B158">
        <v>2017</v>
      </c>
      <c r="C158" s="1"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1" t="s">
        <v>32</v>
      </c>
      <c r="V158">
        <v>135</v>
      </c>
      <c r="W158">
        <v>134.9</v>
      </c>
      <c r="X158">
        <v>131.4</v>
      </c>
      <c r="Y158">
        <v>119.4</v>
      </c>
      <c r="Z158">
        <v>129.4</v>
      </c>
      <c r="AA158">
        <v>136.30000000000001</v>
      </c>
      <c r="AB158">
        <v>123.7</v>
      </c>
      <c r="AC158">
        <v>127.9</v>
      </c>
      <c r="AD158">
        <v>133.30000000000001</v>
      </c>
    </row>
    <row r="159" spans="1:30" x14ac:dyDescent="0.25">
      <c r="A159" s="1" t="s">
        <v>33</v>
      </c>
      <c r="B159">
        <v>2017</v>
      </c>
      <c r="C159" s="1"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s="1" t="s">
        <v>96</v>
      </c>
      <c r="V159">
        <v>120.1</v>
      </c>
      <c r="W159">
        <v>126.5</v>
      </c>
      <c r="X159">
        <v>123.6</v>
      </c>
      <c r="Y159">
        <v>114.3</v>
      </c>
      <c r="Z159">
        <v>122.8</v>
      </c>
      <c r="AA159">
        <v>133.80000000000001</v>
      </c>
      <c r="AB159">
        <v>122</v>
      </c>
      <c r="AC159">
        <v>122.6</v>
      </c>
      <c r="AD159">
        <v>129.30000000000001</v>
      </c>
    </row>
    <row r="160" spans="1:30" x14ac:dyDescent="0.25">
      <c r="A160" s="1" t="s">
        <v>35</v>
      </c>
      <c r="B160">
        <v>2017</v>
      </c>
      <c r="C160" s="1"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s="1" t="s">
        <v>96</v>
      </c>
      <c r="V160">
        <v>129.4</v>
      </c>
      <c r="W160">
        <v>130.9</v>
      </c>
      <c r="X160">
        <v>128.4</v>
      </c>
      <c r="Y160">
        <v>116.7</v>
      </c>
      <c r="Z160">
        <v>125.7</v>
      </c>
      <c r="AA160">
        <v>134.80000000000001</v>
      </c>
      <c r="AB160">
        <v>123</v>
      </c>
      <c r="AC160">
        <v>125.3</v>
      </c>
      <c r="AD160">
        <v>131.4</v>
      </c>
    </row>
    <row r="161" spans="1:30" x14ac:dyDescent="0.25">
      <c r="A161" s="1" t="s">
        <v>30</v>
      </c>
      <c r="B161">
        <v>2017</v>
      </c>
      <c r="C161" s="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1" t="s">
        <v>32</v>
      </c>
      <c r="V161">
        <v>134.80000000000001</v>
      </c>
      <c r="W161">
        <v>135.19999999999999</v>
      </c>
      <c r="X161">
        <v>131.30000000000001</v>
      </c>
      <c r="Y161">
        <v>119.4</v>
      </c>
      <c r="Z161">
        <v>129.80000000000001</v>
      </c>
      <c r="AA161">
        <v>136.9</v>
      </c>
      <c r="AB161">
        <v>124.1</v>
      </c>
      <c r="AC161">
        <v>128.1</v>
      </c>
      <c r="AD161">
        <v>133.9</v>
      </c>
    </row>
    <row r="162" spans="1:30" x14ac:dyDescent="0.25">
      <c r="A162" s="1" t="s">
        <v>33</v>
      </c>
      <c r="B162">
        <v>2017</v>
      </c>
      <c r="C162" s="1"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s="1" t="s">
        <v>97</v>
      </c>
      <c r="V162">
        <v>119</v>
      </c>
      <c r="W162">
        <v>126.8</v>
      </c>
      <c r="X162">
        <v>123.8</v>
      </c>
      <c r="Y162">
        <v>113.9</v>
      </c>
      <c r="Z162">
        <v>122.9</v>
      </c>
      <c r="AA162">
        <v>134.30000000000001</v>
      </c>
      <c r="AB162">
        <v>122.5</v>
      </c>
      <c r="AC162">
        <v>122.7</v>
      </c>
      <c r="AD162">
        <v>129.9</v>
      </c>
    </row>
    <row r="163" spans="1:30" x14ac:dyDescent="0.25">
      <c r="A163" s="1" t="s">
        <v>35</v>
      </c>
      <c r="B163">
        <v>2017</v>
      </c>
      <c r="C163" s="1"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s="1" t="s">
        <v>97</v>
      </c>
      <c r="V163">
        <v>128.80000000000001</v>
      </c>
      <c r="W163">
        <v>131.19999999999999</v>
      </c>
      <c r="X163">
        <v>128.5</v>
      </c>
      <c r="Y163">
        <v>116.5</v>
      </c>
      <c r="Z163">
        <v>125.9</v>
      </c>
      <c r="AA163">
        <v>135.4</v>
      </c>
      <c r="AB163">
        <v>123.4</v>
      </c>
      <c r="AC163">
        <v>125.5</v>
      </c>
      <c r="AD163">
        <v>132</v>
      </c>
    </row>
    <row r="164" spans="1:30" x14ac:dyDescent="0.25">
      <c r="A164" s="1" t="s">
        <v>30</v>
      </c>
      <c r="B164">
        <v>2017</v>
      </c>
      <c r="C164" s="1"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1" t="s">
        <v>32</v>
      </c>
      <c r="V164">
        <v>135.30000000000001</v>
      </c>
      <c r="W164">
        <v>136.1</v>
      </c>
      <c r="X164">
        <v>132.1</v>
      </c>
      <c r="Y164">
        <v>119.1</v>
      </c>
      <c r="Z164">
        <v>130.6</v>
      </c>
      <c r="AA164">
        <v>138.6</v>
      </c>
      <c r="AB164">
        <v>124.4</v>
      </c>
      <c r="AC164">
        <v>128.6</v>
      </c>
      <c r="AD164">
        <v>136.19999999999999</v>
      </c>
    </row>
    <row r="165" spans="1:30" x14ac:dyDescent="0.25">
      <c r="A165" s="1" t="s">
        <v>33</v>
      </c>
      <c r="B165">
        <v>2017</v>
      </c>
      <c r="C165" s="1"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s="1" t="s">
        <v>98</v>
      </c>
      <c r="V165">
        <v>119.7</v>
      </c>
      <c r="W165">
        <v>127.2</v>
      </c>
      <c r="X165">
        <v>125</v>
      </c>
      <c r="Y165">
        <v>113.2</v>
      </c>
      <c r="Z165">
        <v>123.5</v>
      </c>
      <c r="AA165">
        <v>135.5</v>
      </c>
      <c r="AB165">
        <v>122.4</v>
      </c>
      <c r="AC165">
        <v>123</v>
      </c>
      <c r="AD165">
        <v>131.80000000000001</v>
      </c>
    </row>
    <row r="166" spans="1:30" x14ac:dyDescent="0.25">
      <c r="A166" s="1" t="s">
        <v>35</v>
      </c>
      <c r="B166">
        <v>2017</v>
      </c>
      <c r="C166" s="1"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s="1" t="s">
        <v>98</v>
      </c>
      <c r="V166">
        <v>129.4</v>
      </c>
      <c r="W166">
        <v>131.9</v>
      </c>
      <c r="X166">
        <v>129.4</v>
      </c>
      <c r="Y166">
        <v>116</v>
      </c>
      <c r="Z166">
        <v>126.6</v>
      </c>
      <c r="AA166">
        <v>136.80000000000001</v>
      </c>
      <c r="AB166">
        <v>123.6</v>
      </c>
      <c r="AC166">
        <v>125.9</v>
      </c>
      <c r="AD166">
        <v>134.19999999999999</v>
      </c>
    </row>
    <row r="167" spans="1:30" x14ac:dyDescent="0.25">
      <c r="A167" s="1" t="s">
        <v>30</v>
      </c>
      <c r="B167">
        <v>2017</v>
      </c>
      <c r="C167" s="1"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1" t="s">
        <v>32</v>
      </c>
      <c r="V167">
        <v>136.4</v>
      </c>
      <c r="W167">
        <v>137.30000000000001</v>
      </c>
      <c r="X167">
        <v>133</v>
      </c>
      <c r="Y167">
        <v>120.3</v>
      </c>
      <c r="Z167">
        <v>131.5</v>
      </c>
      <c r="AA167">
        <v>140.19999999999999</v>
      </c>
      <c r="AB167">
        <v>125.4</v>
      </c>
      <c r="AC167">
        <v>129.69999999999999</v>
      </c>
      <c r="AD167">
        <v>137.80000000000001</v>
      </c>
    </row>
    <row r="168" spans="1:30" x14ac:dyDescent="0.25">
      <c r="A168" s="1" t="s">
        <v>33</v>
      </c>
      <c r="B168">
        <v>2017</v>
      </c>
      <c r="C168" s="1"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s="1" t="s">
        <v>99</v>
      </c>
      <c r="V168">
        <v>118.9</v>
      </c>
      <c r="W168">
        <v>127.7</v>
      </c>
      <c r="X168">
        <v>125.7</v>
      </c>
      <c r="Y168">
        <v>114.6</v>
      </c>
      <c r="Z168">
        <v>124.1</v>
      </c>
      <c r="AA168">
        <v>135.69999999999999</v>
      </c>
      <c r="AB168">
        <v>123.3</v>
      </c>
      <c r="AC168">
        <v>123.8</v>
      </c>
      <c r="AD168">
        <v>132.69999999999999</v>
      </c>
    </row>
    <row r="169" spans="1:30" x14ac:dyDescent="0.25">
      <c r="A169" s="1" t="s">
        <v>35</v>
      </c>
      <c r="B169">
        <v>2017</v>
      </c>
      <c r="C169" s="1"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s="1" t="s">
        <v>99</v>
      </c>
      <c r="V169">
        <v>129.80000000000001</v>
      </c>
      <c r="W169">
        <v>132.80000000000001</v>
      </c>
      <c r="X169">
        <v>130.19999999999999</v>
      </c>
      <c r="Y169">
        <v>117.3</v>
      </c>
      <c r="Z169">
        <v>127.3</v>
      </c>
      <c r="AA169">
        <v>137.6</v>
      </c>
      <c r="AB169">
        <v>124.5</v>
      </c>
      <c r="AC169">
        <v>126.8</v>
      </c>
      <c r="AD169">
        <v>135.4</v>
      </c>
    </row>
    <row r="170" spans="1:30" x14ac:dyDescent="0.25">
      <c r="A170" s="1" t="s">
        <v>30</v>
      </c>
      <c r="B170">
        <v>2017</v>
      </c>
      <c r="C170" s="1"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1" t="s">
        <v>32</v>
      </c>
      <c r="V170">
        <v>137.4</v>
      </c>
      <c r="W170">
        <v>137.9</v>
      </c>
      <c r="X170">
        <v>133.4</v>
      </c>
      <c r="Y170">
        <v>121.2</v>
      </c>
      <c r="Z170">
        <v>132.30000000000001</v>
      </c>
      <c r="AA170">
        <v>139.6</v>
      </c>
      <c r="AB170">
        <v>126.7</v>
      </c>
      <c r="AC170">
        <v>130.30000000000001</v>
      </c>
      <c r="AD170">
        <v>137.6</v>
      </c>
    </row>
    <row r="171" spans="1:30" x14ac:dyDescent="0.25">
      <c r="A171" s="1" t="s">
        <v>33</v>
      </c>
      <c r="B171">
        <v>2017</v>
      </c>
      <c r="C171" s="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s="1" t="s">
        <v>100</v>
      </c>
      <c r="V171">
        <v>120.6</v>
      </c>
      <c r="W171">
        <v>128.1</v>
      </c>
      <c r="X171">
        <v>126.1</v>
      </c>
      <c r="Y171">
        <v>115.7</v>
      </c>
      <c r="Z171">
        <v>124.5</v>
      </c>
      <c r="AA171">
        <v>135.9</v>
      </c>
      <c r="AB171">
        <v>124.4</v>
      </c>
      <c r="AC171">
        <v>124.5</v>
      </c>
      <c r="AD171">
        <v>132.4</v>
      </c>
    </row>
    <row r="172" spans="1:30" x14ac:dyDescent="0.25">
      <c r="A172" s="1" t="s">
        <v>35</v>
      </c>
      <c r="B172">
        <v>2017</v>
      </c>
      <c r="C172" s="1"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s="1" t="s">
        <v>100</v>
      </c>
      <c r="V172">
        <v>131</v>
      </c>
      <c r="W172">
        <v>133.30000000000001</v>
      </c>
      <c r="X172">
        <v>130.6</v>
      </c>
      <c r="Y172">
        <v>118.3</v>
      </c>
      <c r="Z172">
        <v>127.9</v>
      </c>
      <c r="AA172">
        <v>137.4</v>
      </c>
      <c r="AB172">
        <v>125.7</v>
      </c>
      <c r="AC172">
        <v>127.5</v>
      </c>
      <c r="AD172">
        <v>135.19999999999999</v>
      </c>
    </row>
    <row r="173" spans="1:30" x14ac:dyDescent="0.25">
      <c r="A173" s="1" t="s">
        <v>30</v>
      </c>
      <c r="B173">
        <v>2017</v>
      </c>
      <c r="C173" s="1"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1" t="s">
        <v>32</v>
      </c>
      <c r="V173">
        <v>138.1</v>
      </c>
      <c r="W173">
        <v>138.4</v>
      </c>
      <c r="X173">
        <v>134.19999999999999</v>
      </c>
      <c r="Y173">
        <v>121</v>
      </c>
      <c r="Z173">
        <v>133</v>
      </c>
      <c r="AA173">
        <v>140.1</v>
      </c>
      <c r="AB173">
        <v>127.4</v>
      </c>
      <c r="AC173">
        <v>130.69999999999999</v>
      </c>
      <c r="AD173">
        <v>138.30000000000001</v>
      </c>
    </row>
    <row r="174" spans="1:30" x14ac:dyDescent="0.25">
      <c r="A174" s="1" t="s">
        <v>33</v>
      </c>
      <c r="B174">
        <v>2017</v>
      </c>
      <c r="C174" s="1"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s="1" t="s">
        <v>101</v>
      </c>
      <c r="V174">
        <v>122.6</v>
      </c>
      <c r="W174">
        <v>128.30000000000001</v>
      </c>
      <c r="X174">
        <v>126.6</v>
      </c>
      <c r="Y174">
        <v>115</v>
      </c>
      <c r="Z174">
        <v>124.8</v>
      </c>
      <c r="AA174">
        <v>136.30000000000001</v>
      </c>
      <c r="AB174">
        <v>124.6</v>
      </c>
      <c r="AC174">
        <v>124.5</v>
      </c>
      <c r="AD174">
        <v>133.5</v>
      </c>
    </row>
    <row r="175" spans="1:30" x14ac:dyDescent="0.25">
      <c r="A175" s="1" t="s">
        <v>35</v>
      </c>
      <c r="B175">
        <v>2017</v>
      </c>
      <c r="C175" s="1"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s="1" t="s">
        <v>101</v>
      </c>
      <c r="V175">
        <v>132.19999999999999</v>
      </c>
      <c r="W175">
        <v>133.6</v>
      </c>
      <c r="X175">
        <v>131.30000000000001</v>
      </c>
      <c r="Y175">
        <v>117.8</v>
      </c>
      <c r="Z175">
        <v>128.4</v>
      </c>
      <c r="AA175">
        <v>137.9</v>
      </c>
      <c r="AB175">
        <v>126.2</v>
      </c>
      <c r="AC175">
        <v>127.7</v>
      </c>
      <c r="AD175">
        <v>136.1</v>
      </c>
    </row>
    <row r="176" spans="1:30" x14ac:dyDescent="0.25">
      <c r="A176" s="1" t="s">
        <v>30</v>
      </c>
      <c r="B176">
        <v>2017</v>
      </c>
      <c r="C176" s="1"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1" t="s">
        <v>32</v>
      </c>
      <c r="V176">
        <v>141.1</v>
      </c>
      <c r="W176">
        <v>139.4</v>
      </c>
      <c r="X176">
        <v>135.80000000000001</v>
      </c>
      <c r="Y176">
        <v>121.6</v>
      </c>
      <c r="Z176">
        <v>133.69999999999999</v>
      </c>
      <c r="AA176">
        <v>141.5</v>
      </c>
      <c r="AB176">
        <v>128.1</v>
      </c>
      <c r="AC176">
        <v>131.69999999999999</v>
      </c>
      <c r="AD176">
        <v>140</v>
      </c>
    </row>
    <row r="177" spans="1:30" x14ac:dyDescent="0.25">
      <c r="A177" s="1" t="s">
        <v>33</v>
      </c>
      <c r="B177">
        <v>2017</v>
      </c>
      <c r="C177" s="1"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s="1" t="s">
        <v>102</v>
      </c>
      <c r="V177">
        <v>125.7</v>
      </c>
      <c r="W177">
        <v>128.80000000000001</v>
      </c>
      <c r="X177">
        <v>127.4</v>
      </c>
      <c r="Y177">
        <v>115.3</v>
      </c>
      <c r="Z177">
        <v>125.1</v>
      </c>
      <c r="AA177">
        <v>136.6</v>
      </c>
      <c r="AB177">
        <v>124.9</v>
      </c>
      <c r="AC177">
        <v>124.9</v>
      </c>
      <c r="AD177">
        <v>134.80000000000001</v>
      </c>
    </row>
    <row r="178" spans="1:30" x14ac:dyDescent="0.25">
      <c r="A178" s="1" t="s">
        <v>35</v>
      </c>
      <c r="B178">
        <v>2017</v>
      </c>
      <c r="C178" s="1"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s="1" t="s">
        <v>102</v>
      </c>
      <c r="V178">
        <v>135.30000000000001</v>
      </c>
      <c r="W178">
        <v>134.4</v>
      </c>
      <c r="X178">
        <v>132.6</v>
      </c>
      <c r="Y178">
        <v>118.3</v>
      </c>
      <c r="Z178">
        <v>128.9</v>
      </c>
      <c r="AA178">
        <v>138.6</v>
      </c>
      <c r="AB178">
        <v>126.8</v>
      </c>
      <c r="AC178">
        <v>128.4</v>
      </c>
      <c r="AD178">
        <v>137.6</v>
      </c>
    </row>
    <row r="179" spans="1:30" x14ac:dyDescent="0.25">
      <c r="A179" s="1" t="s">
        <v>30</v>
      </c>
      <c r="B179">
        <v>2017</v>
      </c>
      <c r="C179" s="1"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1" t="s">
        <v>32</v>
      </c>
      <c r="V179">
        <v>142.6</v>
      </c>
      <c r="W179">
        <v>139.5</v>
      </c>
      <c r="X179">
        <v>136.1</v>
      </c>
      <c r="Y179">
        <v>122</v>
      </c>
      <c r="Z179">
        <v>133.4</v>
      </c>
      <c r="AA179">
        <v>141.1</v>
      </c>
      <c r="AB179">
        <v>127.8</v>
      </c>
      <c r="AC179">
        <v>131.9</v>
      </c>
      <c r="AD179">
        <v>139.80000000000001</v>
      </c>
    </row>
    <row r="180" spans="1:30" x14ac:dyDescent="0.25">
      <c r="A180" s="1" t="s">
        <v>33</v>
      </c>
      <c r="B180">
        <v>2017</v>
      </c>
      <c r="C180" s="1"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s="1" t="s">
        <v>103</v>
      </c>
      <c r="V180">
        <v>126.8</v>
      </c>
      <c r="W180">
        <v>129.30000000000001</v>
      </c>
      <c r="X180">
        <v>128.19999999999999</v>
      </c>
      <c r="Y180">
        <v>115.3</v>
      </c>
      <c r="Z180">
        <v>125.6</v>
      </c>
      <c r="AA180">
        <v>136.69999999999999</v>
      </c>
      <c r="AB180">
        <v>124.6</v>
      </c>
      <c r="AC180">
        <v>125.1</v>
      </c>
      <c r="AD180">
        <v>134.1</v>
      </c>
    </row>
    <row r="181" spans="1:30" x14ac:dyDescent="0.25">
      <c r="A181" s="1" t="s">
        <v>35</v>
      </c>
      <c r="B181">
        <v>2017</v>
      </c>
      <c r="C181" s="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s="1" t="s">
        <v>103</v>
      </c>
      <c r="V181">
        <v>136.6</v>
      </c>
      <c r="W181">
        <v>134.69999999999999</v>
      </c>
      <c r="X181">
        <v>133.1</v>
      </c>
      <c r="Y181">
        <v>118.5</v>
      </c>
      <c r="Z181">
        <v>129</v>
      </c>
      <c r="AA181">
        <v>138.5</v>
      </c>
      <c r="AB181">
        <v>126.5</v>
      </c>
      <c r="AC181">
        <v>128.6</v>
      </c>
      <c r="AD181">
        <v>137.19999999999999</v>
      </c>
    </row>
    <row r="182" spans="1:30" x14ac:dyDescent="0.25">
      <c r="A182" s="1" t="s">
        <v>30</v>
      </c>
      <c r="B182">
        <v>2018</v>
      </c>
      <c r="C182" s="1"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1" t="s">
        <v>32</v>
      </c>
      <c r="V182">
        <v>142.30000000000001</v>
      </c>
      <c r="W182">
        <v>139.80000000000001</v>
      </c>
      <c r="X182">
        <v>136</v>
      </c>
      <c r="Y182">
        <v>122.7</v>
      </c>
      <c r="Z182">
        <v>134.30000000000001</v>
      </c>
      <c r="AA182">
        <v>141.6</v>
      </c>
      <c r="AB182">
        <v>128.6</v>
      </c>
      <c r="AC182">
        <v>132.30000000000001</v>
      </c>
      <c r="AD182">
        <v>139.30000000000001</v>
      </c>
    </row>
    <row r="183" spans="1:30" x14ac:dyDescent="0.25">
      <c r="A183" s="1" t="s">
        <v>33</v>
      </c>
      <c r="B183">
        <v>2018</v>
      </c>
      <c r="C183" s="1"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s="1" t="s">
        <v>104</v>
      </c>
      <c r="V183">
        <v>127.3</v>
      </c>
      <c r="W183">
        <v>129.5</v>
      </c>
      <c r="X183">
        <v>129</v>
      </c>
      <c r="Y183">
        <v>116.3</v>
      </c>
      <c r="Z183">
        <v>126.2</v>
      </c>
      <c r="AA183">
        <v>137.1</v>
      </c>
      <c r="AB183">
        <v>125.5</v>
      </c>
      <c r="AC183">
        <v>125.8</v>
      </c>
      <c r="AD183">
        <v>134.1</v>
      </c>
    </row>
    <row r="184" spans="1:30" x14ac:dyDescent="0.25">
      <c r="A184" s="1" t="s">
        <v>35</v>
      </c>
      <c r="B184">
        <v>2018</v>
      </c>
      <c r="C184" s="1"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s="1" t="s">
        <v>104</v>
      </c>
      <c r="V184">
        <v>136.6</v>
      </c>
      <c r="W184">
        <v>134.9</v>
      </c>
      <c r="X184">
        <v>133.30000000000001</v>
      </c>
      <c r="Y184">
        <v>119.3</v>
      </c>
      <c r="Z184">
        <v>129.69999999999999</v>
      </c>
      <c r="AA184">
        <v>139</v>
      </c>
      <c r="AB184">
        <v>127.3</v>
      </c>
      <c r="AC184">
        <v>129.1</v>
      </c>
      <c r="AD184">
        <v>136.9</v>
      </c>
    </row>
    <row r="185" spans="1:30" x14ac:dyDescent="0.25">
      <c r="A185" s="1" t="s">
        <v>30</v>
      </c>
      <c r="B185">
        <v>2018</v>
      </c>
      <c r="C185" s="1"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1" t="s">
        <v>32</v>
      </c>
      <c r="V185">
        <v>142.4</v>
      </c>
      <c r="W185">
        <v>139.9</v>
      </c>
      <c r="X185">
        <v>136.19999999999999</v>
      </c>
      <c r="Y185">
        <v>123.3</v>
      </c>
      <c r="Z185">
        <v>134.30000000000001</v>
      </c>
      <c r="AA185">
        <v>141.5</v>
      </c>
      <c r="AB185">
        <v>128.80000000000001</v>
      </c>
      <c r="AC185">
        <v>132.5</v>
      </c>
      <c r="AD185">
        <v>138.5</v>
      </c>
    </row>
    <row r="186" spans="1:30" x14ac:dyDescent="0.25">
      <c r="A186" s="1" t="s">
        <v>33</v>
      </c>
      <c r="B186">
        <v>2018</v>
      </c>
      <c r="C186" s="1"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s="1" t="s">
        <v>105</v>
      </c>
      <c r="V186">
        <v>127.3</v>
      </c>
      <c r="W186">
        <v>129.9</v>
      </c>
      <c r="X186">
        <v>129.80000000000001</v>
      </c>
      <c r="Y186">
        <v>117.4</v>
      </c>
      <c r="Z186">
        <v>126.5</v>
      </c>
      <c r="AA186">
        <v>137.19999999999999</v>
      </c>
      <c r="AB186">
        <v>126.2</v>
      </c>
      <c r="AC186">
        <v>126.5</v>
      </c>
      <c r="AD186">
        <v>134</v>
      </c>
    </row>
    <row r="187" spans="1:30" x14ac:dyDescent="0.25">
      <c r="A187" s="1" t="s">
        <v>35</v>
      </c>
      <c r="B187">
        <v>2018</v>
      </c>
      <c r="C187" s="1"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s="1" t="s">
        <v>105</v>
      </c>
      <c r="V187">
        <v>136.69999999999999</v>
      </c>
      <c r="W187">
        <v>135.19999999999999</v>
      </c>
      <c r="X187">
        <v>133.80000000000001</v>
      </c>
      <c r="Y187">
        <v>120.2</v>
      </c>
      <c r="Z187">
        <v>129.9</v>
      </c>
      <c r="AA187">
        <v>139</v>
      </c>
      <c r="AB187">
        <v>127.7</v>
      </c>
      <c r="AC187">
        <v>129.6</v>
      </c>
      <c r="AD187">
        <v>136.4</v>
      </c>
    </row>
    <row r="188" spans="1:30" x14ac:dyDescent="0.25">
      <c r="A188" s="1" t="s">
        <v>30</v>
      </c>
      <c r="B188">
        <v>2018</v>
      </c>
      <c r="C188" s="1"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1" t="s">
        <v>32</v>
      </c>
      <c r="V188">
        <v>142.6</v>
      </c>
      <c r="W188">
        <v>139.9</v>
      </c>
      <c r="X188">
        <v>136.69999999999999</v>
      </c>
      <c r="Y188">
        <v>124.6</v>
      </c>
      <c r="Z188">
        <v>135.1</v>
      </c>
      <c r="AA188">
        <v>142.69999999999999</v>
      </c>
      <c r="AB188">
        <v>129.30000000000001</v>
      </c>
      <c r="AC188">
        <v>133.30000000000001</v>
      </c>
      <c r="AD188">
        <v>138.69999999999999</v>
      </c>
    </row>
    <row r="189" spans="1:30" x14ac:dyDescent="0.25">
      <c r="A189" s="1" t="s">
        <v>33</v>
      </c>
      <c r="B189">
        <v>2018</v>
      </c>
      <c r="C189" s="1"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s="1" t="s">
        <v>106</v>
      </c>
      <c r="V189">
        <v>126.4</v>
      </c>
      <c r="W189">
        <v>130.80000000000001</v>
      </c>
      <c r="X189">
        <v>130.5</v>
      </c>
      <c r="Y189">
        <v>117.8</v>
      </c>
      <c r="Z189">
        <v>126.8</v>
      </c>
      <c r="AA189">
        <v>137.80000000000001</v>
      </c>
      <c r="AB189">
        <v>126.7</v>
      </c>
      <c r="AC189">
        <v>127.1</v>
      </c>
      <c r="AD189">
        <v>134</v>
      </c>
    </row>
    <row r="190" spans="1:30" x14ac:dyDescent="0.25">
      <c r="A190" s="1" t="s">
        <v>35</v>
      </c>
      <c r="B190">
        <v>2018</v>
      </c>
      <c r="C190" s="1"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s="1" t="s">
        <v>106</v>
      </c>
      <c r="V190">
        <v>136.5</v>
      </c>
      <c r="W190">
        <v>135.6</v>
      </c>
      <c r="X190">
        <v>134.30000000000001</v>
      </c>
      <c r="Y190">
        <v>121</v>
      </c>
      <c r="Z190">
        <v>130.4</v>
      </c>
      <c r="AA190">
        <v>139.80000000000001</v>
      </c>
      <c r="AB190">
        <v>128.19999999999999</v>
      </c>
      <c r="AC190">
        <v>130.30000000000001</v>
      </c>
      <c r="AD190">
        <v>136.5</v>
      </c>
    </row>
    <row r="191" spans="1:30" x14ac:dyDescent="0.25">
      <c r="A191" s="1" t="s">
        <v>30</v>
      </c>
      <c r="B191">
        <v>2018</v>
      </c>
      <c r="C191" s="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1" t="s">
        <v>32</v>
      </c>
      <c r="V191">
        <v>143.80000000000001</v>
      </c>
      <c r="W191">
        <v>140.9</v>
      </c>
      <c r="X191">
        <v>137.6</v>
      </c>
      <c r="Y191">
        <v>125.3</v>
      </c>
      <c r="Z191">
        <v>136</v>
      </c>
      <c r="AA191">
        <v>143.69999999999999</v>
      </c>
      <c r="AB191">
        <v>130.4</v>
      </c>
      <c r="AC191">
        <v>134.19999999999999</v>
      </c>
      <c r="AD191">
        <v>139.1</v>
      </c>
    </row>
    <row r="192" spans="1:30" x14ac:dyDescent="0.25">
      <c r="A192" s="1" t="s">
        <v>33</v>
      </c>
      <c r="B192">
        <v>2018</v>
      </c>
      <c r="C192" s="1"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s="1" t="s">
        <v>107</v>
      </c>
      <c r="V192">
        <v>124.6</v>
      </c>
      <c r="W192">
        <v>131.80000000000001</v>
      </c>
      <c r="X192">
        <v>131.30000000000001</v>
      </c>
      <c r="Y192">
        <v>118.9</v>
      </c>
      <c r="Z192">
        <v>127.6</v>
      </c>
      <c r="AA192">
        <v>139.69999999999999</v>
      </c>
      <c r="AB192">
        <v>127.6</v>
      </c>
      <c r="AC192">
        <v>128.19999999999999</v>
      </c>
      <c r="AD192">
        <v>134.80000000000001</v>
      </c>
    </row>
    <row r="193" spans="1:30" x14ac:dyDescent="0.25">
      <c r="A193" s="1" t="s">
        <v>35</v>
      </c>
      <c r="B193">
        <v>2018</v>
      </c>
      <c r="C193" s="1"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s="1" t="s">
        <v>107</v>
      </c>
      <c r="V193">
        <v>136.5</v>
      </c>
      <c r="W193">
        <v>136.6</v>
      </c>
      <c r="X193">
        <v>135.19999999999999</v>
      </c>
      <c r="Y193">
        <v>121.9</v>
      </c>
      <c r="Z193">
        <v>131.30000000000001</v>
      </c>
      <c r="AA193">
        <v>141.4</v>
      </c>
      <c r="AB193">
        <v>129.19999999999999</v>
      </c>
      <c r="AC193">
        <v>131.30000000000001</v>
      </c>
      <c r="AD193">
        <v>137.1</v>
      </c>
    </row>
    <row r="194" spans="1:30" x14ac:dyDescent="0.25">
      <c r="A194" s="1" t="s">
        <v>30</v>
      </c>
      <c r="B194">
        <v>2018</v>
      </c>
      <c r="C194" s="1"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1" t="s">
        <v>32</v>
      </c>
      <c r="V194">
        <v>144.30000000000001</v>
      </c>
      <c r="W194">
        <v>141.80000000000001</v>
      </c>
      <c r="X194">
        <v>138.4</v>
      </c>
      <c r="Y194">
        <v>126.4</v>
      </c>
      <c r="Z194">
        <v>136.80000000000001</v>
      </c>
      <c r="AA194">
        <v>144.4</v>
      </c>
      <c r="AB194">
        <v>131.19999999999999</v>
      </c>
      <c r="AC194">
        <v>135.1</v>
      </c>
      <c r="AD194">
        <v>139.80000000000001</v>
      </c>
    </row>
    <row r="195" spans="1:30" x14ac:dyDescent="0.25">
      <c r="A195" s="1" t="s">
        <v>33</v>
      </c>
      <c r="B195">
        <v>2018</v>
      </c>
      <c r="C195" s="1"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s="1" t="s">
        <v>108</v>
      </c>
      <c r="V195">
        <v>124.7</v>
      </c>
      <c r="W195">
        <v>132.5</v>
      </c>
      <c r="X195">
        <v>132</v>
      </c>
      <c r="Y195">
        <v>119.8</v>
      </c>
      <c r="Z195">
        <v>128</v>
      </c>
      <c r="AA195">
        <v>140.4</v>
      </c>
      <c r="AB195">
        <v>128.1</v>
      </c>
      <c r="AC195">
        <v>128.9</v>
      </c>
      <c r="AD195">
        <v>135.4</v>
      </c>
    </row>
    <row r="196" spans="1:30" x14ac:dyDescent="0.25">
      <c r="A196" s="1" t="s">
        <v>35</v>
      </c>
      <c r="B196">
        <v>2018</v>
      </c>
      <c r="C196" s="1"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s="1" t="s">
        <v>108</v>
      </c>
      <c r="V196">
        <v>136.9</v>
      </c>
      <c r="W196">
        <v>137.4</v>
      </c>
      <c r="X196">
        <v>136</v>
      </c>
      <c r="Y196">
        <v>122.9</v>
      </c>
      <c r="Z196">
        <v>131.80000000000001</v>
      </c>
      <c r="AA196">
        <v>142.1</v>
      </c>
      <c r="AB196">
        <v>129.9</v>
      </c>
      <c r="AC196">
        <v>132.1</v>
      </c>
      <c r="AD196">
        <v>137.80000000000001</v>
      </c>
    </row>
    <row r="197" spans="1:30" x14ac:dyDescent="0.25">
      <c r="A197" s="1" t="s">
        <v>30</v>
      </c>
      <c r="B197">
        <v>2018</v>
      </c>
      <c r="C197" s="1"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1" t="s">
        <v>32</v>
      </c>
      <c r="V197">
        <v>145.1</v>
      </c>
      <c r="W197">
        <v>142.19999999999999</v>
      </c>
      <c r="X197">
        <v>138.4</v>
      </c>
      <c r="Y197">
        <v>127.4</v>
      </c>
      <c r="Z197">
        <v>137.80000000000001</v>
      </c>
      <c r="AA197">
        <v>145.1</v>
      </c>
      <c r="AB197">
        <v>131.4</v>
      </c>
      <c r="AC197">
        <v>135.6</v>
      </c>
      <c r="AD197">
        <v>140.5</v>
      </c>
    </row>
    <row r="198" spans="1:30" x14ac:dyDescent="0.25">
      <c r="A198" s="1" t="s">
        <v>33</v>
      </c>
      <c r="B198">
        <v>2018</v>
      </c>
      <c r="C198" s="1"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s="1" t="s">
        <v>109</v>
      </c>
      <c r="V198">
        <v>126.5</v>
      </c>
      <c r="W198">
        <v>133.1</v>
      </c>
      <c r="X198">
        <v>132.6</v>
      </c>
      <c r="Y198">
        <v>120.4</v>
      </c>
      <c r="Z198">
        <v>128.5</v>
      </c>
      <c r="AA198">
        <v>141.19999999999999</v>
      </c>
      <c r="AB198">
        <v>128.19999999999999</v>
      </c>
      <c r="AC198">
        <v>129.5</v>
      </c>
      <c r="AD198">
        <v>136.19999999999999</v>
      </c>
    </row>
    <row r="199" spans="1:30" x14ac:dyDescent="0.25">
      <c r="A199" s="1" t="s">
        <v>35</v>
      </c>
      <c r="B199">
        <v>2018</v>
      </c>
      <c r="C199" s="1"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s="1" t="s">
        <v>109</v>
      </c>
      <c r="V199">
        <v>138.1</v>
      </c>
      <c r="W199">
        <v>137.9</v>
      </c>
      <c r="X199">
        <v>136.19999999999999</v>
      </c>
      <c r="Y199">
        <v>123.7</v>
      </c>
      <c r="Z199">
        <v>132.6</v>
      </c>
      <c r="AA199">
        <v>142.80000000000001</v>
      </c>
      <c r="AB199">
        <v>130.1</v>
      </c>
      <c r="AC199">
        <v>132.6</v>
      </c>
      <c r="AD199">
        <v>138.5</v>
      </c>
    </row>
    <row r="200" spans="1:30" x14ac:dyDescent="0.25">
      <c r="A200" s="1" t="s">
        <v>30</v>
      </c>
      <c r="B200">
        <v>2018</v>
      </c>
      <c r="C200" s="1"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1" t="s">
        <v>32</v>
      </c>
      <c r="V200">
        <v>146.80000000000001</v>
      </c>
      <c r="W200">
        <v>143.1</v>
      </c>
      <c r="X200">
        <v>139</v>
      </c>
      <c r="Y200">
        <v>127.5</v>
      </c>
      <c r="Z200">
        <v>138.4</v>
      </c>
      <c r="AA200">
        <v>145.80000000000001</v>
      </c>
      <c r="AB200">
        <v>131.4</v>
      </c>
      <c r="AC200">
        <v>136</v>
      </c>
      <c r="AD200">
        <v>141.80000000000001</v>
      </c>
    </row>
    <row r="201" spans="1:30" x14ac:dyDescent="0.25">
      <c r="A201" s="1" t="s">
        <v>33</v>
      </c>
      <c r="B201">
        <v>2018</v>
      </c>
      <c r="C201" s="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s="1" t="s">
        <v>110</v>
      </c>
      <c r="V201">
        <v>128.1</v>
      </c>
      <c r="W201">
        <v>133.6</v>
      </c>
      <c r="X201">
        <v>133.6</v>
      </c>
      <c r="Y201">
        <v>120.1</v>
      </c>
      <c r="Z201">
        <v>129</v>
      </c>
      <c r="AA201">
        <v>144</v>
      </c>
      <c r="AB201">
        <v>128.19999999999999</v>
      </c>
      <c r="AC201">
        <v>130.19999999999999</v>
      </c>
      <c r="AD201">
        <v>137.5</v>
      </c>
    </row>
    <row r="202" spans="1:30" x14ac:dyDescent="0.25">
      <c r="A202" s="1" t="s">
        <v>35</v>
      </c>
      <c r="B202">
        <v>2018</v>
      </c>
      <c r="C202" s="1"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s="1" t="s">
        <v>110</v>
      </c>
      <c r="V202">
        <v>139.69999999999999</v>
      </c>
      <c r="W202">
        <v>138.6</v>
      </c>
      <c r="X202">
        <v>137</v>
      </c>
      <c r="Y202">
        <v>123.6</v>
      </c>
      <c r="Z202">
        <v>133.1</v>
      </c>
      <c r="AA202">
        <v>144.69999999999999</v>
      </c>
      <c r="AB202">
        <v>130.1</v>
      </c>
      <c r="AC202">
        <v>133.19999999999999</v>
      </c>
      <c r="AD202">
        <v>139.80000000000001</v>
      </c>
    </row>
    <row r="203" spans="1:30" x14ac:dyDescent="0.25">
      <c r="A203" s="1" t="s">
        <v>30</v>
      </c>
      <c r="B203">
        <v>2018</v>
      </c>
      <c r="C203" s="1"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1" t="s">
        <v>32</v>
      </c>
      <c r="V203">
        <v>147.69999999999999</v>
      </c>
      <c r="W203">
        <v>143.80000000000001</v>
      </c>
      <c r="X203">
        <v>139.4</v>
      </c>
      <c r="Y203">
        <v>128.30000000000001</v>
      </c>
      <c r="Z203">
        <v>138.6</v>
      </c>
      <c r="AA203">
        <v>146.9</v>
      </c>
      <c r="AB203">
        <v>131.30000000000001</v>
      </c>
      <c r="AC203">
        <v>136.6</v>
      </c>
      <c r="AD203">
        <v>142.5</v>
      </c>
    </row>
    <row r="204" spans="1:30" x14ac:dyDescent="0.25">
      <c r="A204" s="1" t="s">
        <v>33</v>
      </c>
      <c r="B204">
        <v>2018</v>
      </c>
      <c r="C204" s="1"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s="1" t="s">
        <v>111</v>
      </c>
      <c r="V204">
        <v>129.80000000000001</v>
      </c>
      <c r="W204">
        <v>134.4</v>
      </c>
      <c r="X204">
        <v>134.9</v>
      </c>
      <c r="Y204">
        <v>120.7</v>
      </c>
      <c r="Z204">
        <v>129.80000000000001</v>
      </c>
      <c r="AA204">
        <v>145.30000000000001</v>
      </c>
      <c r="AB204">
        <v>128.30000000000001</v>
      </c>
      <c r="AC204">
        <v>131</v>
      </c>
      <c r="AD204">
        <v>138</v>
      </c>
    </row>
    <row r="205" spans="1:30" x14ac:dyDescent="0.25">
      <c r="A205" s="1" t="s">
        <v>35</v>
      </c>
      <c r="B205">
        <v>2018</v>
      </c>
      <c r="C205" s="1"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s="1" t="s">
        <v>111</v>
      </c>
      <c r="V205">
        <v>140.9</v>
      </c>
      <c r="W205">
        <v>139.4</v>
      </c>
      <c r="X205">
        <v>137.69999999999999</v>
      </c>
      <c r="Y205">
        <v>124.3</v>
      </c>
      <c r="Z205">
        <v>133.6</v>
      </c>
      <c r="AA205">
        <v>146</v>
      </c>
      <c r="AB205">
        <v>130.1</v>
      </c>
      <c r="AC205">
        <v>133.9</v>
      </c>
      <c r="AD205">
        <v>140.4</v>
      </c>
    </row>
    <row r="206" spans="1:30" x14ac:dyDescent="0.25">
      <c r="A206" s="1" t="s">
        <v>30</v>
      </c>
      <c r="B206">
        <v>2018</v>
      </c>
      <c r="C206" s="1"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1" t="s">
        <v>32</v>
      </c>
      <c r="V206">
        <v>149</v>
      </c>
      <c r="W206">
        <v>144</v>
      </c>
      <c r="X206">
        <v>140</v>
      </c>
      <c r="Y206">
        <v>129.9</v>
      </c>
      <c r="Z206">
        <v>140</v>
      </c>
      <c r="AA206">
        <v>147.6</v>
      </c>
      <c r="AB206">
        <v>132</v>
      </c>
      <c r="AC206">
        <v>137.4</v>
      </c>
      <c r="AD206">
        <v>142.1</v>
      </c>
    </row>
    <row r="207" spans="1:30" x14ac:dyDescent="0.25">
      <c r="A207" s="1" t="s">
        <v>33</v>
      </c>
      <c r="B207">
        <v>2018</v>
      </c>
      <c r="C207" s="1"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s="1" t="s">
        <v>112</v>
      </c>
      <c r="V207">
        <v>131.19999999999999</v>
      </c>
      <c r="W207">
        <v>134.9</v>
      </c>
      <c r="X207">
        <v>135.69999999999999</v>
      </c>
      <c r="Y207">
        <v>122.5</v>
      </c>
      <c r="Z207">
        <v>130.19999999999999</v>
      </c>
      <c r="AA207">
        <v>145.19999999999999</v>
      </c>
      <c r="AB207">
        <v>129.30000000000001</v>
      </c>
      <c r="AC207">
        <v>131.9</v>
      </c>
      <c r="AD207">
        <v>138.1</v>
      </c>
    </row>
    <row r="208" spans="1:30" x14ac:dyDescent="0.25">
      <c r="A208" s="1" t="s">
        <v>35</v>
      </c>
      <c r="B208">
        <v>2018</v>
      </c>
      <c r="C208" s="1"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s="1" t="s">
        <v>112</v>
      </c>
      <c r="V208">
        <v>142.30000000000001</v>
      </c>
      <c r="W208">
        <v>139.69999999999999</v>
      </c>
      <c r="X208">
        <v>138.4</v>
      </c>
      <c r="Y208">
        <v>126</v>
      </c>
      <c r="Z208">
        <v>134.5</v>
      </c>
      <c r="AA208">
        <v>146.19999999999999</v>
      </c>
      <c r="AB208">
        <v>130.9</v>
      </c>
      <c r="AC208">
        <v>134.69999999999999</v>
      </c>
      <c r="AD208">
        <v>140.19999999999999</v>
      </c>
    </row>
    <row r="209" spans="1:30" x14ac:dyDescent="0.25">
      <c r="A209" s="1" t="s">
        <v>30</v>
      </c>
      <c r="B209">
        <v>2018</v>
      </c>
      <c r="C209" s="1"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1" t="s">
        <v>32</v>
      </c>
      <c r="V209">
        <v>149.69999999999999</v>
      </c>
      <c r="W209">
        <v>147.5</v>
      </c>
      <c r="X209">
        <v>144.80000000000001</v>
      </c>
      <c r="Y209">
        <v>130.80000000000001</v>
      </c>
      <c r="Z209">
        <v>140.1</v>
      </c>
      <c r="AA209">
        <v>148</v>
      </c>
      <c r="AB209">
        <v>134.4</v>
      </c>
      <c r="AC209">
        <v>139.80000000000001</v>
      </c>
      <c r="AD209">
        <v>142.19999999999999</v>
      </c>
    </row>
    <row r="210" spans="1:30" x14ac:dyDescent="0.25">
      <c r="A210" s="1" t="s">
        <v>33</v>
      </c>
      <c r="B210">
        <v>2018</v>
      </c>
      <c r="C210" s="1"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s="1" t="s">
        <v>113</v>
      </c>
      <c r="V210">
        <v>133.4</v>
      </c>
      <c r="W210">
        <v>135.1</v>
      </c>
      <c r="X210">
        <v>136.19999999999999</v>
      </c>
      <c r="Y210">
        <v>123.3</v>
      </c>
      <c r="Z210">
        <v>130.69999999999999</v>
      </c>
      <c r="AA210">
        <v>145.5</v>
      </c>
      <c r="AB210">
        <v>130.4</v>
      </c>
      <c r="AC210">
        <v>132.5</v>
      </c>
      <c r="AD210">
        <v>138.9</v>
      </c>
    </row>
    <row r="211" spans="1:30" x14ac:dyDescent="0.25">
      <c r="A211" s="1" t="s">
        <v>35</v>
      </c>
      <c r="B211">
        <v>2018</v>
      </c>
      <c r="C211" s="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s="1" t="s">
        <v>114</v>
      </c>
      <c r="V211">
        <v>145.30000000000001</v>
      </c>
      <c r="W211">
        <v>142.19999999999999</v>
      </c>
      <c r="X211">
        <v>142.1</v>
      </c>
      <c r="Y211">
        <v>125.5</v>
      </c>
      <c r="Z211">
        <v>136.5</v>
      </c>
      <c r="AA211">
        <v>147.80000000000001</v>
      </c>
      <c r="AB211">
        <v>132</v>
      </c>
      <c r="AC211">
        <v>136.30000000000001</v>
      </c>
      <c r="AD211">
        <v>140.80000000000001</v>
      </c>
    </row>
    <row r="212" spans="1:30" x14ac:dyDescent="0.25">
      <c r="A212" s="1" t="s">
        <v>30</v>
      </c>
      <c r="B212">
        <v>2018</v>
      </c>
      <c r="C212" s="1"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1" t="s">
        <v>32</v>
      </c>
      <c r="V212">
        <v>150.30000000000001</v>
      </c>
      <c r="W212">
        <v>148</v>
      </c>
      <c r="X212">
        <v>145.4</v>
      </c>
      <c r="Y212">
        <v>130.30000000000001</v>
      </c>
      <c r="Z212">
        <v>143.1</v>
      </c>
      <c r="AA212">
        <v>150.19999999999999</v>
      </c>
      <c r="AB212">
        <v>133.1</v>
      </c>
      <c r="AC212">
        <v>140.1</v>
      </c>
      <c r="AD212">
        <v>142.4</v>
      </c>
    </row>
    <row r="213" spans="1:30" x14ac:dyDescent="0.25">
      <c r="A213" s="1" t="s">
        <v>33</v>
      </c>
      <c r="B213">
        <v>2018</v>
      </c>
      <c r="C213" s="1"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s="1" t="s">
        <v>114</v>
      </c>
      <c r="V213">
        <v>136.69999999999999</v>
      </c>
      <c r="W213">
        <v>135.80000000000001</v>
      </c>
      <c r="X213">
        <v>136.80000000000001</v>
      </c>
      <c r="Y213">
        <v>121.2</v>
      </c>
      <c r="Z213">
        <v>131.30000000000001</v>
      </c>
      <c r="AA213">
        <v>146.1</v>
      </c>
      <c r="AB213">
        <v>130.5</v>
      </c>
      <c r="AC213">
        <v>132.19999999999999</v>
      </c>
      <c r="AD213">
        <v>139</v>
      </c>
    </row>
    <row r="214" spans="1:30" x14ac:dyDescent="0.25">
      <c r="A214" s="1" t="s">
        <v>35</v>
      </c>
      <c r="B214">
        <v>2018</v>
      </c>
      <c r="C214" s="1"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s="1" t="s">
        <v>114</v>
      </c>
      <c r="V214">
        <v>145.1</v>
      </c>
      <c r="W214">
        <v>142.19999999999999</v>
      </c>
      <c r="X214">
        <v>142.1</v>
      </c>
      <c r="Y214">
        <v>125.5</v>
      </c>
      <c r="Z214">
        <v>136.5</v>
      </c>
      <c r="AA214">
        <v>147.80000000000001</v>
      </c>
      <c r="AB214">
        <v>132</v>
      </c>
      <c r="AC214">
        <v>136.30000000000001</v>
      </c>
      <c r="AD214">
        <v>140.80000000000001</v>
      </c>
    </row>
    <row r="215" spans="1:30" x14ac:dyDescent="0.25">
      <c r="A215" s="1" t="s">
        <v>30</v>
      </c>
      <c r="B215">
        <v>2018</v>
      </c>
      <c r="C215" s="1"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1" t="s">
        <v>32</v>
      </c>
      <c r="V215">
        <v>149</v>
      </c>
      <c r="W215">
        <v>149.5</v>
      </c>
      <c r="X215">
        <v>149.6</v>
      </c>
      <c r="Y215">
        <v>128.9</v>
      </c>
      <c r="Z215">
        <v>143.30000000000001</v>
      </c>
      <c r="AA215">
        <v>155.1</v>
      </c>
      <c r="AB215">
        <v>133.19999999999999</v>
      </c>
      <c r="AC215">
        <v>141.6</v>
      </c>
      <c r="AD215">
        <v>141.9</v>
      </c>
    </row>
    <row r="216" spans="1:30" x14ac:dyDescent="0.25">
      <c r="A216" s="1" t="s">
        <v>33</v>
      </c>
      <c r="B216">
        <v>2018</v>
      </c>
      <c r="C216" s="1"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s="1" t="s">
        <v>115</v>
      </c>
      <c r="V216">
        <v>132.4</v>
      </c>
      <c r="W216">
        <v>136.19999999999999</v>
      </c>
      <c r="X216">
        <v>137.30000000000001</v>
      </c>
      <c r="Y216">
        <v>118.8</v>
      </c>
      <c r="Z216">
        <v>131.69999999999999</v>
      </c>
      <c r="AA216">
        <v>146.5</v>
      </c>
      <c r="AB216">
        <v>130.80000000000001</v>
      </c>
      <c r="AC216">
        <v>131.69999999999999</v>
      </c>
      <c r="AD216">
        <v>138</v>
      </c>
    </row>
    <row r="217" spans="1:30" x14ac:dyDescent="0.25">
      <c r="A217" s="1" t="s">
        <v>35</v>
      </c>
      <c r="B217">
        <v>2018</v>
      </c>
      <c r="C217" s="1"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s="1" t="s">
        <v>115</v>
      </c>
      <c r="V217">
        <v>142.69999999999999</v>
      </c>
      <c r="W217">
        <v>143.19999999999999</v>
      </c>
      <c r="X217">
        <v>144.9</v>
      </c>
      <c r="Y217">
        <v>123.6</v>
      </c>
      <c r="Z217">
        <v>136.80000000000001</v>
      </c>
      <c r="AA217">
        <v>150.1</v>
      </c>
      <c r="AB217">
        <v>132.19999999999999</v>
      </c>
      <c r="AC217">
        <v>136.80000000000001</v>
      </c>
      <c r="AD217">
        <v>140.1</v>
      </c>
    </row>
    <row r="218" spans="1:30" x14ac:dyDescent="0.25">
      <c r="A218" s="1" t="s">
        <v>30</v>
      </c>
      <c r="B218">
        <v>2019</v>
      </c>
      <c r="C218" s="1"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1" t="s">
        <v>32</v>
      </c>
      <c r="V218">
        <v>146.19999999999999</v>
      </c>
      <c r="W218">
        <v>150.1</v>
      </c>
      <c r="X218">
        <v>149.6</v>
      </c>
      <c r="Y218">
        <v>128.6</v>
      </c>
      <c r="Z218">
        <v>142.9</v>
      </c>
      <c r="AA218">
        <v>155.19999999999999</v>
      </c>
      <c r="AB218">
        <v>133.5</v>
      </c>
      <c r="AC218">
        <v>141.69999999999999</v>
      </c>
      <c r="AD218">
        <v>141</v>
      </c>
    </row>
    <row r="219" spans="1:30" x14ac:dyDescent="0.25">
      <c r="A219" s="1" t="s">
        <v>33</v>
      </c>
      <c r="B219">
        <v>2019</v>
      </c>
      <c r="C219" s="1"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s="1" t="s">
        <v>116</v>
      </c>
      <c r="V219">
        <v>128.6</v>
      </c>
      <c r="W219">
        <v>136.30000000000001</v>
      </c>
      <c r="X219">
        <v>137.80000000000001</v>
      </c>
      <c r="Y219">
        <v>118.6</v>
      </c>
      <c r="Z219">
        <v>131.9</v>
      </c>
      <c r="AA219">
        <v>146.6</v>
      </c>
      <c r="AB219">
        <v>131.69999999999999</v>
      </c>
      <c r="AC219">
        <v>131.80000000000001</v>
      </c>
      <c r="AD219">
        <v>138</v>
      </c>
    </row>
    <row r="220" spans="1:30" x14ac:dyDescent="0.25">
      <c r="A220" s="1" t="s">
        <v>35</v>
      </c>
      <c r="B220">
        <v>2019</v>
      </c>
      <c r="C220" s="1"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s="1" t="s">
        <v>116</v>
      </c>
      <c r="V220">
        <v>139.5</v>
      </c>
      <c r="W220">
        <v>143.6</v>
      </c>
      <c r="X220">
        <v>145.1</v>
      </c>
      <c r="Y220">
        <v>123.3</v>
      </c>
      <c r="Z220">
        <v>136.69999999999999</v>
      </c>
      <c r="AA220">
        <v>150.19999999999999</v>
      </c>
      <c r="AB220">
        <v>132.80000000000001</v>
      </c>
      <c r="AC220">
        <v>136.9</v>
      </c>
      <c r="AD220">
        <v>139.6</v>
      </c>
    </row>
    <row r="221" spans="1:30" x14ac:dyDescent="0.25">
      <c r="A221" s="1" t="s">
        <v>30</v>
      </c>
      <c r="B221">
        <v>2019</v>
      </c>
      <c r="C221" s="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1" t="s">
        <v>32</v>
      </c>
      <c r="V221">
        <v>145.30000000000001</v>
      </c>
      <c r="W221">
        <v>150.1</v>
      </c>
      <c r="X221">
        <v>149.9</v>
      </c>
      <c r="Y221">
        <v>129.19999999999999</v>
      </c>
      <c r="Z221">
        <v>143.4</v>
      </c>
      <c r="AA221">
        <v>155.5</v>
      </c>
      <c r="AB221">
        <v>134.9</v>
      </c>
      <c r="AC221">
        <v>142.19999999999999</v>
      </c>
      <c r="AD221">
        <v>141</v>
      </c>
    </row>
    <row r="222" spans="1:30" x14ac:dyDescent="0.25">
      <c r="A222" s="1" t="s">
        <v>33</v>
      </c>
      <c r="B222">
        <v>2019</v>
      </c>
      <c r="C222" s="1"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s="1" t="s">
        <v>117</v>
      </c>
      <c r="V222">
        <v>127.1</v>
      </c>
      <c r="W222">
        <v>136.6</v>
      </c>
      <c r="X222">
        <v>138.5</v>
      </c>
      <c r="Y222">
        <v>119.2</v>
      </c>
      <c r="Z222">
        <v>132.19999999999999</v>
      </c>
      <c r="AA222">
        <v>146.6</v>
      </c>
      <c r="AB222">
        <v>133</v>
      </c>
      <c r="AC222">
        <v>132.4</v>
      </c>
      <c r="AD222">
        <v>138.6</v>
      </c>
    </row>
    <row r="223" spans="1:30" x14ac:dyDescent="0.25">
      <c r="A223" s="1" t="s">
        <v>35</v>
      </c>
      <c r="B223">
        <v>2019</v>
      </c>
      <c r="C223" s="1"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s="1" t="s">
        <v>117</v>
      </c>
      <c r="V223">
        <v>138.4</v>
      </c>
      <c r="W223">
        <v>143.69999999999999</v>
      </c>
      <c r="X223">
        <v>145.6</v>
      </c>
      <c r="Y223">
        <v>123.9</v>
      </c>
      <c r="Z223">
        <v>137.1</v>
      </c>
      <c r="AA223">
        <v>150.30000000000001</v>
      </c>
      <c r="AB223">
        <v>134.1</v>
      </c>
      <c r="AC223">
        <v>137.4</v>
      </c>
      <c r="AD223">
        <v>139.9</v>
      </c>
    </row>
    <row r="224" spans="1:30" x14ac:dyDescent="0.25">
      <c r="A224" s="1" t="s">
        <v>30</v>
      </c>
      <c r="B224">
        <v>2019</v>
      </c>
      <c r="C224" s="1"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1" t="s">
        <v>32</v>
      </c>
      <c r="V224">
        <v>146.4</v>
      </c>
      <c r="W224">
        <v>150</v>
      </c>
      <c r="X224">
        <v>150.4</v>
      </c>
      <c r="Y224">
        <v>129.9</v>
      </c>
      <c r="Z224">
        <v>143.80000000000001</v>
      </c>
      <c r="AA224">
        <v>155.5</v>
      </c>
      <c r="AB224">
        <v>134</v>
      </c>
      <c r="AC224">
        <v>142.4</v>
      </c>
      <c r="AD224">
        <v>141.19999999999999</v>
      </c>
    </row>
    <row r="225" spans="1:30" x14ac:dyDescent="0.25">
      <c r="A225" s="1" t="s">
        <v>33</v>
      </c>
      <c r="B225">
        <v>2019</v>
      </c>
      <c r="C225" s="1"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s="1" t="s">
        <v>118</v>
      </c>
      <c r="V225">
        <v>128.80000000000001</v>
      </c>
      <c r="W225">
        <v>136.80000000000001</v>
      </c>
      <c r="X225">
        <v>139.19999999999999</v>
      </c>
      <c r="Y225">
        <v>119.9</v>
      </c>
      <c r="Z225">
        <v>133</v>
      </c>
      <c r="AA225">
        <v>146.69999999999999</v>
      </c>
      <c r="AB225">
        <v>132.5</v>
      </c>
      <c r="AC225">
        <v>132.80000000000001</v>
      </c>
      <c r="AD225">
        <v>139.5</v>
      </c>
    </row>
    <row r="226" spans="1:30" x14ac:dyDescent="0.25">
      <c r="A226" s="1" t="s">
        <v>35</v>
      </c>
      <c r="B226">
        <v>2019</v>
      </c>
      <c r="C226" s="1"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s="1" t="s">
        <v>118</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s="1" t="s">
        <v>30</v>
      </c>
      <c r="B227">
        <v>2019</v>
      </c>
      <c r="C227" s="1" t="s">
        <v>41</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1" t="s">
        <v>32</v>
      </c>
      <c r="V227">
        <v>146.9</v>
      </c>
      <c r="W227">
        <v>149.5</v>
      </c>
      <c r="X227">
        <v>151.30000000000001</v>
      </c>
      <c r="Y227">
        <v>130.19999999999999</v>
      </c>
      <c r="Z227">
        <v>145.9</v>
      </c>
      <c r="AA227">
        <v>156.69999999999999</v>
      </c>
      <c r="AB227">
        <v>133.9</v>
      </c>
      <c r="AC227">
        <v>142.9</v>
      </c>
      <c r="AD227">
        <v>142.4</v>
      </c>
    </row>
    <row r="228" spans="1:30" x14ac:dyDescent="0.25">
      <c r="A228" s="1" t="s">
        <v>33</v>
      </c>
      <c r="B228">
        <v>2019</v>
      </c>
      <c r="C228" s="1" t="s">
        <v>41</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s="1" t="s">
        <v>119</v>
      </c>
      <c r="V228">
        <v>129.4</v>
      </c>
      <c r="W228">
        <v>137.19999999999999</v>
      </c>
      <c r="X228">
        <v>139.80000000000001</v>
      </c>
      <c r="Y228">
        <v>120.1</v>
      </c>
      <c r="Z228">
        <v>134</v>
      </c>
      <c r="AA228">
        <v>148</v>
      </c>
      <c r="AB228">
        <v>132.6</v>
      </c>
      <c r="AC228">
        <v>133.30000000000001</v>
      </c>
      <c r="AD228">
        <v>141.5</v>
      </c>
    </row>
    <row r="229" spans="1:30" x14ac:dyDescent="0.25">
      <c r="A229" s="1" t="s">
        <v>35</v>
      </c>
      <c r="B229">
        <v>2019</v>
      </c>
      <c r="C229" s="1" t="s">
        <v>41</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s="1" t="s">
        <v>119</v>
      </c>
      <c r="V229">
        <v>140.30000000000001</v>
      </c>
      <c r="W229">
        <v>143.69999999999999</v>
      </c>
      <c r="X229">
        <v>146.9</v>
      </c>
      <c r="Y229">
        <v>124.9</v>
      </c>
      <c r="Z229">
        <v>139.19999999999999</v>
      </c>
      <c r="AA229">
        <v>151.6</v>
      </c>
      <c r="AB229">
        <v>133.4</v>
      </c>
      <c r="AC229">
        <v>138.19999999999999</v>
      </c>
      <c r="AD229">
        <v>142</v>
      </c>
    </row>
    <row r="230" spans="1:30" x14ac:dyDescent="0.25">
      <c r="A230" s="1" t="s">
        <v>30</v>
      </c>
      <c r="B230">
        <v>2019</v>
      </c>
      <c r="C230" s="1" t="s">
        <v>42</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1"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s="1" t="s">
        <v>33</v>
      </c>
      <c r="B231">
        <v>2019</v>
      </c>
      <c r="C231" s="1" t="s">
        <v>42</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s="1" t="s">
        <v>120</v>
      </c>
      <c r="V231">
        <v>130.5</v>
      </c>
      <c r="W231">
        <v>137.4</v>
      </c>
      <c r="X231">
        <v>140.30000000000001</v>
      </c>
      <c r="Y231">
        <v>119.6</v>
      </c>
      <c r="Z231">
        <v>134.30000000000001</v>
      </c>
      <c r="AA231">
        <v>148.9</v>
      </c>
      <c r="AB231">
        <v>133.69999999999999</v>
      </c>
      <c r="AC231">
        <v>133.6</v>
      </c>
      <c r="AD231">
        <v>142.1</v>
      </c>
    </row>
    <row r="232" spans="1:30" x14ac:dyDescent="0.25">
      <c r="A232" s="1" t="s">
        <v>35</v>
      </c>
      <c r="B232">
        <v>2019</v>
      </c>
      <c r="C232" s="1" t="s">
        <v>42</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s="1" t="s">
        <v>120</v>
      </c>
      <c r="V232">
        <v>141.19999999999999</v>
      </c>
      <c r="W232">
        <v>143.80000000000001</v>
      </c>
      <c r="X232">
        <v>147.4</v>
      </c>
      <c r="Y232">
        <v>124.6</v>
      </c>
      <c r="Z232">
        <v>139.6</v>
      </c>
      <c r="AA232">
        <v>152.5</v>
      </c>
      <c r="AB232">
        <v>134.30000000000001</v>
      </c>
      <c r="AC232">
        <v>138.6</v>
      </c>
      <c r="AD232">
        <v>142.9</v>
      </c>
    </row>
    <row r="233" spans="1:30" x14ac:dyDescent="0.25">
      <c r="A233" s="1" t="s">
        <v>30</v>
      </c>
      <c r="B233">
        <v>2019</v>
      </c>
      <c r="C233" s="1" t="s">
        <v>44</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1" t="s">
        <v>32</v>
      </c>
      <c r="V233">
        <v>146.80000000000001</v>
      </c>
      <c r="W233">
        <v>150</v>
      </c>
      <c r="X233">
        <v>152.19999999999999</v>
      </c>
      <c r="Y233">
        <v>131.19999999999999</v>
      </c>
      <c r="Z233">
        <v>147.5</v>
      </c>
      <c r="AA233">
        <v>159.1</v>
      </c>
      <c r="AB233">
        <v>136.1</v>
      </c>
      <c r="AC233">
        <v>144.19999999999999</v>
      </c>
      <c r="AD233">
        <v>144.9</v>
      </c>
    </row>
    <row r="234" spans="1:30" x14ac:dyDescent="0.25">
      <c r="A234" s="1" t="s">
        <v>33</v>
      </c>
      <c r="B234">
        <v>2019</v>
      </c>
      <c r="C234" s="1" t="s">
        <v>44</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s="1" t="s">
        <v>121</v>
      </c>
      <c r="V234">
        <v>127</v>
      </c>
      <c r="W234">
        <v>137.69999999999999</v>
      </c>
      <c r="X234">
        <v>140.80000000000001</v>
      </c>
      <c r="Y234">
        <v>120.6</v>
      </c>
      <c r="Z234">
        <v>135</v>
      </c>
      <c r="AA234">
        <v>150.4</v>
      </c>
      <c r="AB234">
        <v>135.1</v>
      </c>
      <c r="AC234">
        <v>134.5</v>
      </c>
      <c r="AD234">
        <v>143.30000000000001</v>
      </c>
    </row>
    <row r="235" spans="1:30" x14ac:dyDescent="0.25">
      <c r="A235" s="1" t="s">
        <v>35</v>
      </c>
      <c r="B235">
        <v>2019</v>
      </c>
      <c r="C235" s="1" t="s">
        <v>44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s="1" t="s">
        <v>121</v>
      </c>
      <c r="V235">
        <v>139.30000000000001</v>
      </c>
      <c r="W235">
        <v>144.19999999999999</v>
      </c>
      <c r="X235">
        <v>147.9</v>
      </c>
      <c r="Y235">
        <v>125.6</v>
      </c>
      <c r="Z235">
        <v>140.5</v>
      </c>
      <c r="AA235">
        <v>154</v>
      </c>
      <c r="AB235">
        <v>135.69999999999999</v>
      </c>
      <c r="AC235">
        <v>139.5</v>
      </c>
      <c r="AD235">
        <v>144.19999999999999</v>
      </c>
    </row>
    <row r="236" spans="1:30" x14ac:dyDescent="0.25">
      <c r="A236" s="1" t="s">
        <v>30</v>
      </c>
      <c r="B236">
        <v>2019</v>
      </c>
      <c r="C236" s="1" t="s">
        <v>46</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1" t="s">
        <v>32</v>
      </c>
      <c r="V236">
        <v>146.4</v>
      </c>
      <c r="W236">
        <v>150.19999999999999</v>
      </c>
      <c r="X236">
        <v>152.69999999999999</v>
      </c>
      <c r="Y236">
        <v>131.4</v>
      </c>
      <c r="Z236">
        <v>148</v>
      </c>
      <c r="AA236">
        <v>159.69999999999999</v>
      </c>
      <c r="AB236">
        <v>138.80000000000001</v>
      </c>
      <c r="AC236">
        <v>144.9</v>
      </c>
      <c r="AD236">
        <v>145.69999999999999</v>
      </c>
    </row>
    <row r="237" spans="1:30" x14ac:dyDescent="0.25">
      <c r="A237" s="1" t="s">
        <v>33</v>
      </c>
      <c r="B237">
        <v>2019</v>
      </c>
      <c r="C237" s="1" t="s">
        <v>46</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s="1" t="s">
        <v>122</v>
      </c>
      <c r="V237">
        <v>125.5</v>
      </c>
      <c r="W237">
        <v>138.1</v>
      </c>
      <c r="X237">
        <v>141.5</v>
      </c>
      <c r="Y237">
        <v>120.8</v>
      </c>
      <c r="Z237">
        <v>135.4</v>
      </c>
      <c r="AA237">
        <v>151.5</v>
      </c>
      <c r="AB237">
        <v>137.80000000000001</v>
      </c>
      <c r="AC237">
        <v>135.30000000000001</v>
      </c>
      <c r="AD237">
        <v>144.19999999999999</v>
      </c>
    </row>
    <row r="238" spans="1:30" x14ac:dyDescent="0.25">
      <c r="A238" s="1" t="s">
        <v>35</v>
      </c>
      <c r="B238">
        <v>2019</v>
      </c>
      <c r="C238" s="1" t="s">
        <v>46</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s="1" t="s">
        <v>122</v>
      </c>
      <c r="V238">
        <v>138.5</v>
      </c>
      <c r="W238">
        <v>144.5</v>
      </c>
      <c r="X238">
        <v>148.5</v>
      </c>
      <c r="Y238">
        <v>125.8</v>
      </c>
      <c r="Z238">
        <v>140.9</v>
      </c>
      <c r="AA238">
        <v>154.9</v>
      </c>
      <c r="AB238">
        <v>138.4</v>
      </c>
      <c r="AC238">
        <v>140.19999999999999</v>
      </c>
      <c r="AD238">
        <v>145</v>
      </c>
    </row>
    <row r="239" spans="1:30" x14ac:dyDescent="0.25">
      <c r="A239" s="1" t="s">
        <v>30</v>
      </c>
      <c r="B239">
        <v>2019</v>
      </c>
      <c r="C239" s="1" t="s">
        <v>48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1" t="s">
        <v>32</v>
      </c>
      <c r="V239">
        <v>146.9</v>
      </c>
      <c r="W239">
        <v>150.30000000000001</v>
      </c>
      <c r="X239">
        <v>153.4</v>
      </c>
      <c r="Y239">
        <v>131.6</v>
      </c>
      <c r="Z239">
        <v>148.30000000000001</v>
      </c>
      <c r="AA239">
        <v>160.19999999999999</v>
      </c>
      <c r="AB239">
        <v>140.19999999999999</v>
      </c>
      <c r="AC239">
        <v>145.4</v>
      </c>
      <c r="AD239">
        <v>146.69999999999999</v>
      </c>
    </row>
    <row r="240" spans="1:30" x14ac:dyDescent="0.25">
      <c r="A240" s="1" t="s">
        <v>33</v>
      </c>
      <c r="B240">
        <v>2019</v>
      </c>
      <c r="C240" s="1" t="s">
        <v>48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s="1" t="s">
        <v>123</v>
      </c>
      <c r="V240">
        <v>126.6</v>
      </c>
      <c r="W240">
        <v>138.30000000000001</v>
      </c>
      <c r="X240">
        <v>141.9</v>
      </c>
      <c r="Y240">
        <v>121.2</v>
      </c>
      <c r="Z240">
        <v>135.9</v>
      </c>
      <c r="AA240">
        <v>151.6</v>
      </c>
      <c r="AB240">
        <v>139</v>
      </c>
      <c r="AC240">
        <v>135.69999999999999</v>
      </c>
      <c r="AD240">
        <v>144.69999999999999</v>
      </c>
    </row>
    <row r="241" spans="1:30" x14ac:dyDescent="0.25">
      <c r="A241" s="1" t="s">
        <v>35</v>
      </c>
      <c r="B241">
        <v>2019</v>
      </c>
      <c r="C241" s="1" t="s">
        <v>48</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s="1" t="s">
        <v>123</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s="1" t="s">
        <v>30</v>
      </c>
      <c r="B242">
        <v>2019</v>
      </c>
      <c r="C242" s="1" t="s">
        <v>50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1"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s="1" t="s">
        <v>33</v>
      </c>
      <c r="B243">
        <v>2019</v>
      </c>
      <c r="C243" s="1" t="s">
        <v>50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s="1" t="s">
        <v>124</v>
      </c>
      <c r="V243">
        <v>128.9</v>
      </c>
      <c r="W243">
        <v>138.69999999999999</v>
      </c>
      <c r="X243">
        <v>142.4</v>
      </c>
      <c r="Y243">
        <v>121.5</v>
      </c>
      <c r="Z243">
        <v>136.19999999999999</v>
      </c>
      <c r="AA243">
        <v>151.69999999999999</v>
      </c>
      <c r="AB243">
        <v>139.5</v>
      </c>
      <c r="AC243">
        <v>136</v>
      </c>
      <c r="AD243">
        <v>146</v>
      </c>
    </row>
    <row r="244" spans="1:30" x14ac:dyDescent="0.25">
      <c r="A244" s="1" t="s">
        <v>35</v>
      </c>
      <c r="B244">
        <v>2019</v>
      </c>
      <c r="C244" s="1" t="s">
        <v>50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s="1" t="s">
        <v>124</v>
      </c>
      <c r="V244">
        <v>140.6</v>
      </c>
      <c r="W244">
        <v>145</v>
      </c>
      <c r="X244">
        <v>149.4</v>
      </c>
      <c r="Y244">
        <v>126.3</v>
      </c>
      <c r="Z244">
        <v>141.69999999999999</v>
      </c>
      <c r="AA244">
        <v>155.4</v>
      </c>
      <c r="AB244">
        <v>140</v>
      </c>
      <c r="AC244">
        <v>141</v>
      </c>
      <c r="AD244">
        <v>147.19999999999999</v>
      </c>
    </row>
    <row r="245" spans="1:30" x14ac:dyDescent="0.25">
      <c r="A245" s="1" t="s">
        <v>30</v>
      </c>
      <c r="B245">
        <v>2019</v>
      </c>
      <c r="C245" s="1" t="s">
        <v>53</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1" t="s">
        <v>32</v>
      </c>
      <c r="V245">
        <v>148.4</v>
      </c>
      <c r="W245">
        <v>150.9</v>
      </c>
      <c r="X245">
        <v>154.30000000000001</v>
      </c>
      <c r="Y245">
        <v>132.1</v>
      </c>
      <c r="Z245">
        <v>149.1</v>
      </c>
      <c r="AA245">
        <v>160.80000000000001</v>
      </c>
      <c r="AB245">
        <v>140.6</v>
      </c>
      <c r="AC245">
        <v>146.1</v>
      </c>
      <c r="AD245">
        <v>149.9</v>
      </c>
    </row>
    <row r="246" spans="1:30" x14ac:dyDescent="0.25">
      <c r="A246" s="1" t="s">
        <v>33</v>
      </c>
      <c r="B246">
        <v>2019</v>
      </c>
      <c r="C246" s="1" t="s">
        <v>53</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s="1" t="s">
        <v>125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s="1" t="s">
        <v>35</v>
      </c>
      <c r="B247">
        <v>2019</v>
      </c>
      <c r="C247" s="1" t="s">
        <v>53</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s="1" t="s">
        <v>125</v>
      </c>
      <c r="V247">
        <v>142.30000000000001</v>
      </c>
      <c r="W247">
        <v>145.30000000000001</v>
      </c>
      <c r="X247">
        <v>149.9</v>
      </c>
      <c r="Y247">
        <v>126.6</v>
      </c>
      <c r="Z247">
        <v>142.1</v>
      </c>
      <c r="AA247">
        <v>155.5</v>
      </c>
      <c r="AB247">
        <v>140.30000000000001</v>
      </c>
      <c r="AC247">
        <v>141.30000000000001</v>
      </c>
      <c r="AD247">
        <v>148.6</v>
      </c>
    </row>
    <row r="248" spans="1:30" x14ac:dyDescent="0.25">
      <c r="A248" s="1" t="s">
        <v>30</v>
      </c>
      <c r="B248">
        <v>2019</v>
      </c>
      <c r="C248" s="1" t="s">
        <v>55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1" t="s">
        <v>32</v>
      </c>
      <c r="V248">
        <v>149.9</v>
      </c>
      <c r="W248">
        <v>151.19999999999999</v>
      </c>
      <c r="X248">
        <v>154.80000000000001</v>
      </c>
      <c r="Y248">
        <v>135</v>
      </c>
      <c r="Z248">
        <v>149.5</v>
      </c>
      <c r="AA248">
        <v>161.1</v>
      </c>
      <c r="AB248">
        <v>140.6</v>
      </c>
      <c r="AC248">
        <v>147.1</v>
      </c>
      <c r="AD248">
        <v>152.30000000000001</v>
      </c>
    </row>
    <row r="249" spans="1:30" x14ac:dyDescent="0.25">
      <c r="A249" s="1" t="s">
        <v>33</v>
      </c>
      <c r="B249">
        <v>2019</v>
      </c>
      <c r="C249" s="1" t="s">
        <v>55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s="1" t="s">
        <v>126</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s="1" t="s">
        <v>35</v>
      </c>
      <c r="B250">
        <v>2019</v>
      </c>
      <c r="C250" s="1" t="s">
        <v>55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s="1" t="s">
        <v>126</v>
      </c>
      <c r="V250">
        <v>143.69999999999999</v>
      </c>
      <c r="W250">
        <v>145.80000000000001</v>
      </c>
      <c r="X250">
        <v>150.4</v>
      </c>
      <c r="Y250">
        <v>129.80000000000001</v>
      </c>
      <c r="Z250">
        <v>142.30000000000001</v>
      </c>
      <c r="AA250">
        <v>155.69999999999999</v>
      </c>
      <c r="AB250">
        <v>140.4</v>
      </c>
      <c r="AC250">
        <v>142.5</v>
      </c>
      <c r="AD250">
        <v>150.4</v>
      </c>
    </row>
    <row r="251" spans="1:30" x14ac:dyDescent="0.25">
      <c r="A251" s="1" t="s">
        <v>30</v>
      </c>
      <c r="B251">
        <v>2020</v>
      </c>
      <c r="C251" s="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1" t="s">
        <v>32</v>
      </c>
      <c r="V251">
        <v>150.4</v>
      </c>
      <c r="W251">
        <v>151.69999999999999</v>
      </c>
      <c r="X251">
        <v>155.69999999999999</v>
      </c>
      <c r="Y251">
        <v>136.30000000000001</v>
      </c>
      <c r="Z251">
        <v>150.1</v>
      </c>
      <c r="AA251">
        <v>161.69999999999999</v>
      </c>
      <c r="AB251">
        <v>142.5</v>
      </c>
      <c r="AC251">
        <v>148.1</v>
      </c>
      <c r="AD251">
        <v>151.9</v>
      </c>
    </row>
    <row r="252" spans="1:30" x14ac:dyDescent="0.25">
      <c r="A252" s="1" t="s">
        <v>33</v>
      </c>
      <c r="B252">
        <v>2020</v>
      </c>
      <c r="C252" s="1"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s="1" t="s">
        <v>127</v>
      </c>
      <c r="V252">
        <v>135.1</v>
      </c>
      <c r="W252">
        <v>140.1</v>
      </c>
      <c r="X252">
        <v>143.80000000000001</v>
      </c>
      <c r="Y252">
        <v>126.1</v>
      </c>
      <c r="Z252">
        <v>137.19999999999999</v>
      </c>
      <c r="AA252">
        <v>152.1</v>
      </c>
      <c r="AB252">
        <v>142.1</v>
      </c>
      <c r="AC252">
        <v>138.4</v>
      </c>
      <c r="AD252">
        <v>148.19999999999999</v>
      </c>
    </row>
    <row r="253" spans="1:30" x14ac:dyDescent="0.25">
      <c r="A253" s="1" t="s">
        <v>35</v>
      </c>
      <c r="B253">
        <v>2020</v>
      </c>
      <c r="C253" s="1"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s="1" t="s">
        <v>127</v>
      </c>
      <c r="V253">
        <v>144.6</v>
      </c>
      <c r="W253">
        <v>146.19999999999999</v>
      </c>
      <c r="X253">
        <v>151.19999999999999</v>
      </c>
      <c r="Y253">
        <v>130.9</v>
      </c>
      <c r="Z253">
        <v>142.80000000000001</v>
      </c>
      <c r="AA253">
        <v>156.1</v>
      </c>
      <c r="AB253">
        <v>142.30000000000001</v>
      </c>
      <c r="AC253">
        <v>143.4</v>
      </c>
      <c r="AD253">
        <v>150.19999999999999</v>
      </c>
    </row>
    <row r="254" spans="1:30" x14ac:dyDescent="0.25">
      <c r="A254" s="1" t="s">
        <v>30</v>
      </c>
      <c r="B254">
        <v>2020</v>
      </c>
      <c r="C254" s="1" t="s">
        <v>36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1" t="s">
        <v>32</v>
      </c>
      <c r="V254">
        <v>152.30000000000001</v>
      </c>
      <c r="W254">
        <v>151.80000000000001</v>
      </c>
      <c r="X254">
        <v>156.19999999999999</v>
      </c>
      <c r="Y254">
        <v>136</v>
      </c>
      <c r="Z254">
        <v>150.4</v>
      </c>
      <c r="AA254">
        <v>161.9</v>
      </c>
      <c r="AB254">
        <v>143.4</v>
      </c>
      <c r="AC254">
        <v>148.4</v>
      </c>
      <c r="AD254">
        <v>150.4</v>
      </c>
    </row>
    <row r="255" spans="1:30" x14ac:dyDescent="0.25">
      <c r="A255" s="1" t="s">
        <v>33</v>
      </c>
      <c r="B255">
        <v>2020</v>
      </c>
      <c r="C255" s="1" t="s">
        <v>36</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s="1" t="s">
        <v>128</v>
      </c>
      <c r="V255">
        <v>138.9</v>
      </c>
      <c r="W255">
        <v>140.4</v>
      </c>
      <c r="X255">
        <v>144.4</v>
      </c>
      <c r="Y255">
        <v>125.2</v>
      </c>
      <c r="Z255">
        <v>137.69999999999999</v>
      </c>
      <c r="AA255">
        <v>152.19999999999999</v>
      </c>
      <c r="AB255">
        <v>143.5</v>
      </c>
      <c r="AC255">
        <v>138.4</v>
      </c>
      <c r="AD255">
        <v>147.69999999999999</v>
      </c>
    </row>
    <row r="256" spans="1:30" x14ac:dyDescent="0.25">
      <c r="A256" s="1" t="s">
        <v>35</v>
      </c>
      <c r="B256">
        <v>2020</v>
      </c>
      <c r="C256" s="1" t="s">
        <v>36</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s="1" t="s">
        <v>128</v>
      </c>
      <c r="V256">
        <v>147.19999999999999</v>
      </c>
      <c r="W256">
        <v>146.4</v>
      </c>
      <c r="X256">
        <v>151.69999999999999</v>
      </c>
      <c r="Y256">
        <v>130.30000000000001</v>
      </c>
      <c r="Z256">
        <v>143.19999999999999</v>
      </c>
      <c r="AA256">
        <v>156.19999999999999</v>
      </c>
      <c r="AB256">
        <v>143.4</v>
      </c>
      <c r="AC256">
        <v>143.6</v>
      </c>
      <c r="AD256">
        <v>149.1</v>
      </c>
    </row>
    <row r="257" spans="1:30" x14ac:dyDescent="0.25">
      <c r="A257" s="1" t="s">
        <v>30</v>
      </c>
      <c r="B257">
        <v>2020</v>
      </c>
      <c r="C257" s="1" t="s">
        <v>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1" t="s">
        <v>32</v>
      </c>
      <c r="V257">
        <v>153.4</v>
      </c>
      <c r="W257">
        <v>151.5</v>
      </c>
      <c r="X257">
        <v>156.69999999999999</v>
      </c>
      <c r="Y257">
        <v>135.80000000000001</v>
      </c>
      <c r="Z257">
        <v>151.19999999999999</v>
      </c>
      <c r="AA257">
        <v>161.19999999999999</v>
      </c>
      <c r="AB257">
        <v>145.1</v>
      </c>
      <c r="AC257">
        <v>148.6</v>
      </c>
      <c r="AD257">
        <v>149.80000000000001</v>
      </c>
    </row>
    <row r="258" spans="1:30" x14ac:dyDescent="0.25">
      <c r="A258" s="1" t="s">
        <v>33</v>
      </c>
      <c r="B258">
        <v>2020</v>
      </c>
      <c r="C258" s="1" t="s">
        <v>38</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s="1" t="s">
        <v>129</v>
      </c>
      <c r="V258">
        <v>141.4</v>
      </c>
      <c r="W258">
        <v>140.80000000000001</v>
      </c>
      <c r="X258">
        <v>145</v>
      </c>
      <c r="Y258">
        <v>124.6</v>
      </c>
      <c r="Z258">
        <v>137.9</v>
      </c>
      <c r="AA258">
        <v>152.5</v>
      </c>
      <c r="AB258">
        <v>145.30000000000001</v>
      </c>
      <c r="AC258">
        <v>138.69999999999999</v>
      </c>
      <c r="AD258">
        <v>147.30000000000001</v>
      </c>
    </row>
    <row r="259" spans="1:30" x14ac:dyDescent="0.25">
      <c r="A259" s="1" t="s">
        <v>35</v>
      </c>
      <c r="B259">
        <v>2020</v>
      </c>
      <c r="C259" s="1" t="s">
        <v>38</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s="1" t="s">
        <v>129</v>
      </c>
      <c r="V259">
        <v>148.9</v>
      </c>
      <c r="W259">
        <v>146.4</v>
      </c>
      <c r="X259">
        <v>152.30000000000001</v>
      </c>
      <c r="Y259">
        <v>129.9</v>
      </c>
      <c r="Z259">
        <v>143.69999999999999</v>
      </c>
      <c r="AA259">
        <v>156.1</v>
      </c>
      <c r="AB259">
        <v>145.19999999999999</v>
      </c>
      <c r="AC259">
        <v>143.80000000000001</v>
      </c>
      <c r="AD259">
        <v>148.6</v>
      </c>
    </row>
    <row r="260" spans="1:30" x14ac:dyDescent="0.25">
      <c r="A260" s="1" t="s">
        <v>30</v>
      </c>
      <c r="B260">
        <v>2020</v>
      </c>
      <c r="C260" s="1" t="s">
        <v>39</v>
      </c>
      <c r="D260">
        <v>147.19999999999999</v>
      </c>
      <c r="F260">
        <v>146.9</v>
      </c>
      <c r="G260">
        <v>155.6</v>
      </c>
      <c r="H260">
        <v>137.1</v>
      </c>
      <c r="I260">
        <v>147.30000000000001</v>
      </c>
      <c r="J260">
        <v>162.69999999999999</v>
      </c>
      <c r="K260">
        <v>150.19999999999999</v>
      </c>
      <c r="L260">
        <v>119.8</v>
      </c>
      <c r="M260">
        <v>158.69999999999999</v>
      </c>
      <c r="N260">
        <v>139.19999999999999</v>
      </c>
      <c r="P260">
        <v>150.1</v>
      </c>
      <c r="U260" s="1" t="s">
        <v>32</v>
      </c>
      <c r="V260">
        <v>148.4</v>
      </c>
      <c r="X260">
        <v>154.30000000000001</v>
      </c>
    </row>
    <row r="261" spans="1:30" x14ac:dyDescent="0.25">
      <c r="A261" s="1" t="s">
        <v>33</v>
      </c>
      <c r="B261">
        <v>2020</v>
      </c>
      <c r="C261" s="1" t="s">
        <v>39</v>
      </c>
      <c r="D261">
        <v>151.80000000000001</v>
      </c>
      <c r="F261">
        <v>151.9</v>
      </c>
      <c r="G261">
        <v>155.5</v>
      </c>
      <c r="H261">
        <v>131.6</v>
      </c>
      <c r="I261">
        <v>152.9</v>
      </c>
      <c r="J261">
        <v>180</v>
      </c>
      <c r="K261">
        <v>150.80000000000001</v>
      </c>
      <c r="L261">
        <v>121.2</v>
      </c>
      <c r="M261">
        <v>154</v>
      </c>
      <c r="N261">
        <v>133.5</v>
      </c>
      <c r="P261">
        <v>153.5</v>
      </c>
      <c r="U261" s="1" t="s">
        <v>130</v>
      </c>
      <c r="V261">
        <v>137.1</v>
      </c>
      <c r="X261">
        <v>144.80000000000001</v>
      </c>
    </row>
    <row r="262" spans="1:30" x14ac:dyDescent="0.25">
      <c r="A262" s="1" t="s">
        <v>35</v>
      </c>
      <c r="B262">
        <v>2020</v>
      </c>
      <c r="C262" s="1" t="s">
        <v>39</v>
      </c>
      <c r="D262">
        <v>148.69999999999999</v>
      </c>
      <c r="F262">
        <v>148.80000000000001</v>
      </c>
      <c r="G262">
        <v>155.6</v>
      </c>
      <c r="H262">
        <v>135.1</v>
      </c>
      <c r="I262">
        <v>149.9</v>
      </c>
      <c r="J262">
        <v>168.6</v>
      </c>
      <c r="K262">
        <v>150.4</v>
      </c>
      <c r="L262">
        <v>120.3</v>
      </c>
      <c r="M262">
        <v>157.1</v>
      </c>
      <c r="N262">
        <v>136.80000000000001</v>
      </c>
      <c r="P262">
        <v>151.4</v>
      </c>
      <c r="U262" s="1" t="s">
        <v>130</v>
      </c>
      <c r="V262">
        <v>144.1</v>
      </c>
      <c r="X262">
        <v>150.69999999999999</v>
      </c>
    </row>
    <row r="263" spans="1:30" x14ac:dyDescent="0.25">
      <c r="A263" s="1" t="s">
        <v>30</v>
      </c>
      <c r="B263">
        <v>2020</v>
      </c>
      <c r="C263" s="1" t="s">
        <v>41</v>
      </c>
      <c r="U263" s="1" t="s">
        <v>32</v>
      </c>
    </row>
    <row r="264" spans="1:30" x14ac:dyDescent="0.25">
      <c r="A264" s="1" t="s">
        <v>33</v>
      </c>
      <c r="B264">
        <v>2020</v>
      </c>
      <c r="C264" s="1" t="s">
        <v>41</v>
      </c>
      <c r="U264" s="1" t="s">
        <v>32</v>
      </c>
    </row>
    <row r="265" spans="1:30" x14ac:dyDescent="0.25">
      <c r="A265" s="1" t="s">
        <v>35</v>
      </c>
      <c r="B265">
        <v>2020</v>
      </c>
      <c r="C265" s="1" t="s">
        <v>41</v>
      </c>
      <c r="U265" s="1" t="s">
        <v>32</v>
      </c>
    </row>
    <row r="266" spans="1:30" x14ac:dyDescent="0.25">
      <c r="A266" s="1" t="s">
        <v>30</v>
      </c>
      <c r="B266">
        <v>2020</v>
      </c>
      <c r="C266" s="1" t="s">
        <v>42</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s="1"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s="1" t="s">
        <v>33</v>
      </c>
      <c r="B267">
        <v>2020</v>
      </c>
      <c r="C267" s="1" t="s">
        <v>42</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s="1" t="s">
        <v>131</v>
      </c>
      <c r="V267">
        <v>137.1</v>
      </c>
      <c r="W267">
        <v>140.4</v>
      </c>
      <c r="X267">
        <v>148.1</v>
      </c>
      <c r="Y267">
        <v>129.30000000000001</v>
      </c>
      <c r="Z267">
        <v>144.5</v>
      </c>
      <c r="AA267">
        <v>152.5</v>
      </c>
      <c r="AB267">
        <v>152.19999999999999</v>
      </c>
      <c r="AC267">
        <v>142</v>
      </c>
      <c r="AD267">
        <v>150.80000000000001</v>
      </c>
    </row>
    <row r="268" spans="1:30" x14ac:dyDescent="0.25">
      <c r="A268" s="1" t="s">
        <v>35</v>
      </c>
      <c r="B268">
        <v>2020</v>
      </c>
      <c r="C268" s="1" t="s">
        <v>42</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s="1" t="s">
        <v>131</v>
      </c>
      <c r="V268">
        <v>141.9</v>
      </c>
      <c r="W268">
        <v>146.4</v>
      </c>
      <c r="X268">
        <v>154.4</v>
      </c>
      <c r="Y268">
        <v>135</v>
      </c>
      <c r="Z268">
        <v>148.30000000000001</v>
      </c>
      <c r="AA268">
        <v>156.4</v>
      </c>
      <c r="AB268">
        <v>151.6</v>
      </c>
      <c r="AC268">
        <v>147</v>
      </c>
      <c r="AD268">
        <v>151.80000000000001</v>
      </c>
    </row>
    <row r="269" spans="1:30" x14ac:dyDescent="0.25">
      <c r="A269" s="1" t="s">
        <v>30</v>
      </c>
      <c r="B269">
        <v>2020</v>
      </c>
      <c r="C269" s="1" t="s">
        <v>44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s="1"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s="1" t="s">
        <v>33</v>
      </c>
      <c r="B270">
        <v>2020</v>
      </c>
      <c r="C270" s="1" t="s">
        <v>44</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s="1" t="s">
        <v>131</v>
      </c>
      <c r="V270">
        <v>137.1</v>
      </c>
      <c r="W270">
        <v>140.4</v>
      </c>
      <c r="X270">
        <v>148.1</v>
      </c>
      <c r="Y270">
        <v>129.30000000000001</v>
      </c>
      <c r="Z270">
        <v>144.5</v>
      </c>
      <c r="AA270">
        <v>152.5</v>
      </c>
      <c r="AB270">
        <v>152.19999999999999</v>
      </c>
      <c r="AC270">
        <v>142</v>
      </c>
      <c r="AD270">
        <v>150.80000000000001</v>
      </c>
    </row>
    <row r="271" spans="1:30" x14ac:dyDescent="0.25">
      <c r="A271" s="1" t="s">
        <v>35</v>
      </c>
      <c r="B271">
        <v>2020</v>
      </c>
      <c r="C271" s="1" t="s">
        <v>44</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s="1" t="s">
        <v>131</v>
      </c>
      <c r="V271">
        <v>141.9</v>
      </c>
      <c r="W271">
        <v>146.4</v>
      </c>
      <c r="X271">
        <v>154.4</v>
      </c>
      <c r="Y271">
        <v>135</v>
      </c>
      <c r="Z271">
        <v>148.30000000000001</v>
      </c>
      <c r="AA271">
        <v>156.4</v>
      </c>
      <c r="AB271">
        <v>151.6</v>
      </c>
      <c r="AC271">
        <v>147</v>
      </c>
      <c r="AD271">
        <v>151.80000000000001</v>
      </c>
    </row>
    <row r="272" spans="1:30" x14ac:dyDescent="0.25">
      <c r="A272" s="1" t="s">
        <v>30</v>
      </c>
      <c r="B272">
        <v>2020</v>
      </c>
      <c r="C272" s="1" t="s">
        <v>46</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s="1" t="s">
        <v>32</v>
      </c>
      <c r="V272">
        <v>145.80000000000001</v>
      </c>
      <c r="W272">
        <v>151.9</v>
      </c>
      <c r="X272">
        <v>158.80000000000001</v>
      </c>
      <c r="Y272">
        <v>143.6</v>
      </c>
      <c r="Z272">
        <v>152.19999999999999</v>
      </c>
      <c r="AA272">
        <v>162.69999999999999</v>
      </c>
      <c r="AB272">
        <v>153.6</v>
      </c>
      <c r="AC272">
        <v>153</v>
      </c>
      <c r="AD272">
        <v>154.69999999999999</v>
      </c>
    </row>
    <row r="273" spans="1:30" x14ac:dyDescent="0.25">
      <c r="A273" s="1" t="s">
        <v>33</v>
      </c>
      <c r="B273">
        <v>2020</v>
      </c>
      <c r="C273" s="1" t="s">
        <v>46</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s="1" t="s">
        <v>132</v>
      </c>
      <c r="V273">
        <v>138.30000000000001</v>
      </c>
      <c r="W273">
        <v>144.5</v>
      </c>
      <c r="X273">
        <v>148.69999999999999</v>
      </c>
      <c r="Y273">
        <v>133.9</v>
      </c>
      <c r="Z273">
        <v>141.19999999999999</v>
      </c>
      <c r="AA273">
        <v>155.5</v>
      </c>
      <c r="AB273">
        <v>155.19999999999999</v>
      </c>
      <c r="AC273">
        <v>144.80000000000001</v>
      </c>
      <c r="AD273">
        <v>152.9</v>
      </c>
    </row>
    <row r="274" spans="1:30" x14ac:dyDescent="0.25">
      <c r="A274" s="1" t="s">
        <v>35</v>
      </c>
      <c r="B274">
        <v>2020</v>
      </c>
      <c r="C274" s="1" t="s">
        <v>46</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s="1" t="s">
        <v>132</v>
      </c>
      <c r="V274">
        <v>143</v>
      </c>
      <c r="W274">
        <v>148.4</v>
      </c>
      <c r="X274">
        <v>155</v>
      </c>
      <c r="Y274">
        <v>138.5</v>
      </c>
      <c r="Z274">
        <v>146</v>
      </c>
      <c r="AA274">
        <v>158.5</v>
      </c>
      <c r="AB274">
        <v>154.30000000000001</v>
      </c>
      <c r="AC274">
        <v>149</v>
      </c>
      <c r="AD274">
        <v>153.9</v>
      </c>
    </row>
    <row r="275" spans="1:30" x14ac:dyDescent="0.25">
      <c r="A275" s="1" t="s">
        <v>30</v>
      </c>
      <c r="B275">
        <v>2020</v>
      </c>
      <c r="C275" s="1" t="s">
        <v>48</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s="1" t="s">
        <v>32</v>
      </c>
      <c r="V275">
        <v>146.4</v>
      </c>
      <c r="W275">
        <v>151.6</v>
      </c>
      <c r="X275">
        <v>159.1</v>
      </c>
      <c r="Y275">
        <v>144.6</v>
      </c>
      <c r="Z275">
        <v>152.80000000000001</v>
      </c>
      <c r="AA275">
        <v>161.1</v>
      </c>
      <c r="AB275">
        <v>157.4</v>
      </c>
      <c r="AC275">
        <v>153.69999999999999</v>
      </c>
      <c r="AD275">
        <v>155.4</v>
      </c>
    </row>
    <row r="276" spans="1:30" x14ac:dyDescent="0.25">
      <c r="A276" s="1" t="s">
        <v>33</v>
      </c>
      <c r="B276">
        <v>2020</v>
      </c>
      <c r="C276" s="1" t="s">
        <v>48</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s="1" t="s">
        <v>133</v>
      </c>
      <c r="V276">
        <v>137.19999999999999</v>
      </c>
      <c r="W276">
        <v>145.4</v>
      </c>
      <c r="X276">
        <v>150</v>
      </c>
      <c r="Y276">
        <v>135.1</v>
      </c>
      <c r="Z276">
        <v>141.80000000000001</v>
      </c>
      <c r="AA276">
        <v>154.9</v>
      </c>
      <c r="AB276">
        <v>159.80000000000001</v>
      </c>
      <c r="AC276">
        <v>146</v>
      </c>
      <c r="AD276">
        <v>154</v>
      </c>
    </row>
    <row r="277" spans="1:30" x14ac:dyDescent="0.25">
      <c r="A277" s="1" t="s">
        <v>35</v>
      </c>
      <c r="B277">
        <v>2020</v>
      </c>
      <c r="C277" s="1" t="s">
        <v>48</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s="1" t="s">
        <v>133</v>
      </c>
      <c r="V277">
        <v>142.9</v>
      </c>
      <c r="W277">
        <v>148.69999999999999</v>
      </c>
      <c r="X277">
        <v>155.6</v>
      </c>
      <c r="Y277">
        <v>139.6</v>
      </c>
      <c r="Z277">
        <v>146.6</v>
      </c>
      <c r="AA277">
        <v>157.5</v>
      </c>
      <c r="AB277">
        <v>158.4</v>
      </c>
      <c r="AC277">
        <v>150</v>
      </c>
      <c r="AD277">
        <v>154.69999999999999</v>
      </c>
    </row>
    <row r="278" spans="1:30" x14ac:dyDescent="0.25">
      <c r="A278" s="1" t="s">
        <v>30</v>
      </c>
      <c r="B278">
        <v>2020</v>
      </c>
      <c r="C278" s="1" t="s">
        <v>50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s="1" t="s">
        <v>32</v>
      </c>
      <c r="V278">
        <v>146.80000000000001</v>
      </c>
      <c r="W278">
        <v>152</v>
      </c>
      <c r="X278">
        <v>159.5</v>
      </c>
      <c r="Y278">
        <v>146.4</v>
      </c>
      <c r="Z278">
        <v>152.4</v>
      </c>
      <c r="AA278">
        <v>162.5</v>
      </c>
      <c r="AB278">
        <v>156.19999999999999</v>
      </c>
      <c r="AC278">
        <v>154.30000000000001</v>
      </c>
      <c r="AD278">
        <v>157.5</v>
      </c>
    </row>
    <row r="279" spans="1:30" x14ac:dyDescent="0.25">
      <c r="A279" s="1" t="s">
        <v>33</v>
      </c>
      <c r="B279">
        <v>2020</v>
      </c>
      <c r="C279" s="1" t="s">
        <v>50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s="1" t="s">
        <v>134</v>
      </c>
      <c r="V279">
        <v>137.1</v>
      </c>
      <c r="W279">
        <v>145.1</v>
      </c>
      <c r="X279">
        <v>151</v>
      </c>
      <c r="Y279">
        <v>135.4</v>
      </c>
      <c r="Z279">
        <v>142</v>
      </c>
      <c r="AA279">
        <v>155.69999999999999</v>
      </c>
      <c r="AB279">
        <v>158.1</v>
      </c>
      <c r="AC279">
        <v>146.19999999999999</v>
      </c>
      <c r="AD279">
        <v>155.19999999999999</v>
      </c>
    </row>
    <row r="280" spans="1:30" x14ac:dyDescent="0.25">
      <c r="A280" s="1" t="s">
        <v>35</v>
      </c>
      <c r="B280">
        <v>2020</v>
      </c>
      <c r="C280" s="1" t="s">
        <v>50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s="1" t="s">
        <v>134</v>
      </c>
      <c r="V280">
        <v>143.1</v>
      </c>
      <c r="W280">
        <v>148.69999999999999</v>
      </c>
      <c r="X280">
        <v>156.30000000000001</v>
      </c>
      <c r="Y280">
        <v>140.6</v>
      </c>
      <c r="Z280">
        <v>146.5</v>
      </c>
      <c r="AA280">
        <v>158.5</v>
      </c>
      <c r="AB280">
        <v>157</v>
      </c>
      <c r="AC280">
        <v>150.4</v>
      </c>
      <c r="AD280">
        <v>156.4</v>
      </c>
    </row>
    <row r="281" spans="1:30" x14ac:dyDescent="0.25">
      <c r="A281" s="1" t="s">
        <v>30</v>
      </c>
      <c r="B281">
        <v>2020</v>
      </c>
      <c r="C281" s="1" t="s">
        <v>53</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s="1" t="s">
        <v>32</v>
      </c>
      <c r="V281">
        <v>147.5</v>
      </c>
      <c r="W281">
        <v>152.80000000000001</v>
      </c>
      <c r="X281">
        <v>160.4</v>
      </c>
      <c r="Y281">
        <v>146.1</v>
      </c>
      <c r="Z281">
        <v>153.6</v>
      </c>
      <c r="AA281">
        <v>161.6</v>
      </c>
      <c r="AB281">
        <v>156.19999999999999</v>
      </c>
      <c r="AC281">
        <v>154.5</v>
      </c>
      <c r="AD281">
        <v>159.80000000000001</v>
      </c>
    </row>
    <row r="282" spans="1:30" x14ac:dyDescent="0.25">
      <c r="A282" s="1" t="s">
        <v>33</v>
      </c>
      <c r="B282">
        <v>2020</v>
      </c>
      <c r="C282" s="1" t="s">
        <v>53</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s="1" t="s">
        <v>135</v>
      </c>
      <c r="V282">
        <v>137.30000000000001</v>
      </c>
      <c r="W282">
        <v>145.1</v>
      </c>
      <c r="X282">
        <v>152</v>
      </c>
      <c r="Y282">
        <v>135.19999999999999</v>
      </c>
      <c r="Z282">
        <v>144.4</v>
      </c>
      <c r="AA282">
        <v>156.4</v>
      </c>
      <c r="AB282">
        <v>157.9</v>
      </c>
      <c r="AC282">
        <v>146.6</v>
      </c>
      <c r="AD282">
        <v>156.69999999999999</v>
      </c>
    </row>
    <row r="283" spans="1:30" x14ac:dyDescent="0.25">
      <c r="A283" s="1" t="s">
        <v>35</v>
      </c>
      <c r="B283">
        <v>2020</v>
      </c>
      <c r="C283" s="1" t="s">
        <v>53</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s="1" t="s">
        <v>135</v>
      </c>
      <c r="V283">
        <v>143.6</v>
      </c>
      <c r="W283">
        <v>149.19999999999999</v>
      </c>
      <c r="X283">
        <v>157.19999999999999</v>
      </c>
      <c r="Y283">
        <v>140.4</v>
      </c>
      <c r="Z283">
        <v>148.4</v>
      </c>
      <c r="AA283">
        <v>158.6</v>
      </c>
      <c r="AB283">
        <v>156.9</v>
      </c>
      <c r="AC283">
        <v>150.69999999999999</v>
      </c>
      <c r="AD283">
        <v>158.4</v>
      </c>
    </row>
    <row r="284" spans="1:30" x14ac:dyDescent="0.25">
      <c r="A284" s="1" t="s">
        <v>30</v>
      </c>
      <c r="B284">
        <v>2020</v>
      </c>
      <c r="C284" s="1" t="s">
        <v>55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s="1" t="s">
        <v>32</v>
      </c>
      <c r="V284">
        <v>148.69999999999999</v>
      </c>
      <c r="W284">
        <v>153.4</v>
      </c>
      <c r="X284">
        <v>161.6</v>
      </c>
      <c r="Y284">
        <v>146.4</v>
      </c>
      <c r="Z284">
        <v>153.9</v>
      </c>
      <c r="AA284">
        <v>162.9</v>
      </c>
      <c r="AB284">
        <v>156.6</v>
      </c>
      <c r="AC284">
        <v>155.19999999999999</v>
      </c>
      <c r="AD284">
        <v>160.69999999999999</v>
      </c>
    </row>
    <row r="285" spans="1:30" x14ac:dyDescent="0.25">
      <c r="A285" s="1" t="s">
        <v>33</v>
      </c>
      <c r="B285">
        <v>2020</v>
      </c>
      <c r="C285" s="1" t="s">
        <v>55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s="1" t="s">
        <v>136</v>
      </c>
      <c r="V285">
        <v>137.9</v>
      </c>
      <c r="W285">
        <v>145.5</v>
      </c>
      <c r="X285">
        <v>152.9</v>
      </c>
      <c r="Y285">
        <v>135.5</v>
      </c>
      <c r="Z285">
        <v>144.30000000000001</v>
      </c>
      <c r="AA285">
        <v>156.9</v>
      </c>
      <c r="AB285">
        <v>157.9</v>
      </c>
      <c r="AC285">
        <v>146.9</v>
      </c>
      <c r="AD285">
        <v>156.9</v>
      </c>
    </row>
    <row r="286" spans="1:30" x14ac:dyDescent="0.25">
      <c r="A286" s="1" t="s">
        <v>35</v>
      </c>
      <c r="B286">
        <v>2020</v>
      </c>
      <c r="C286" s="1" t="s">
        <v>55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s="1" t="s">
        <v>136</v>
      </c>
      <c r="V286">
        <v>144.6</v>
      </c>
      <c r="W286">
        <v>149.69999999999999</v>
      </c>
      <c r="X286">
        <v>158.30000000000001</v>
      </c>
      <c r="Y286">
        <v>140.69999999999999</v>
      </c>
      <c r="Z286">
        <v>148.5</v>
      </c>
      <c r="AA286">
        <v>159.4</v>
      </c>
      <c r="AB286">
        <v>157.1</v>
      </c>
      <c r="AC286">
        <v>151.19999999999999</v>
      </c>
      <c r="AD286">
        <v>158.9</v>
      </c>
    </row>
    <row r="287" spans="1:30" x14ac:dyDescent="0.25">
      <c r="A287" s="1" t="s">
        <v>30</v>
      </c>
      <c r="B287">
        <v>2021</v>
      </c>
      <c r="C287" s="1"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s="1" t="s">
        <v>32</v>
      </c>
      <c r="V287">
        <v>150.9</v>
      </c>
      <c r="W287">
        <v>153.9</v>
      </c>
      <c r="X287">
        <v>162.5</v>
      </c>
      <c r="Y287">
        <v>147.5</v>
      </c>
      <c r="Z287">
        <v>155.1</v>
      </c>
      <c r="AA287">
        <v>163.5</v>
      </c>
      <c r="AB287">
        <v>156.19999999999999</v>
      </c>
      <c r="AC287">
        <v>155.9</v>
      </c>
      <c r="AD287">
        <v>158.5</v>
      </c>
    </row>
    <row r="288" spans="1:30" x14ac:dyDescent="0.25">
      <c r="A288" s="1" t="s">
        <v>33</v>
      </c>
      <c r="B288">
        <v>2021</v>
      </c>
      <c r="C288" s="1"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s="1" t="s">
        <v>137</v>
      </c>
      <c r="V288">
        <v>142.9</v>
      </c>
      <c r="W288">
        <v>145.69999999999999</v>
      </c>
      <c r="X288">
        <v>154.1</v>
      </c>
      <c r="Y288">
        <v>136.9</v>
      </c>
      <c r="Z288">
        <v>145.4</v>
      </c>
      <c r="AA288">
        <v>156.1</v>
      </c>
      <c r="AB288">
        <v>157.69999999999999</v>
      </c>
      <c r="AC288">
        <v>147.6</v>
      </c>
      <c r="AD288">
        <v>156</v>
      </c>
    </row>
    <row r="289" spans="1:30" x14ac:dyDescent="0.25">
      <c r="A289" s="1" t="s">
        <v>35</v>
      </c>
      <c r="B289">
        <v>2021</v>
      </c>
      <c r="C289" s="1"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s="1" t="s">
        <v>137</v>
      </c>
      <c r="V289">
        <v>147.9</v>
      </c>
      <c r="W289">
        <v>150</v>
      </c>
      <c r="X289">
        <v>159.30000000000001</v>
      </c>
      <c r="Y289">
        <v>141.9</v>
      </c>
      <c r="Z289">
        <v>149.6</v>
      </c>
      <c r="AA289">
        <v>159.19999999999999</v>
      </c>
      <c r="AB289">
        <v>156.80000000000001</v>
      </c>
      <c r="AC289">
        <v>151.9</v>
      </c>
      <c r="AD289">
        <v>157.30000000000001</v>
      </c>
    </row>
    <row r="290" spans="1:30" x14ac:dyDescent="0.25">
      <c r="A290" s="1" t="s">
        <v>30</v>
      </c>
      <c r="B290">
        <v>2021</v>
      </c>
      <c r="C290" s="1" t="s">
        <v>36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s="1" t="s">
        <v>32</v>
      </c>
      <c r="V290">
        <v>154.4</v>
      </c>
      <c r="W290">
        <v>154.80000000000001</v>
      </c>
      <c r="X290">
        <v>164.3</v>
      </c>
      <c r="Y290">
        <v>150.19999999999999</v>
      </c>
      <c r="Z290">
        <v>157</v>
      </c>
      <c r="AA290">
        <v>163.6</v>
      </c>
      <c r="AB290">
        <v>155.19999999999999</v>
      </c>
      <c r="AC290">
        <v>157.19999999999999</v>
      </c>
      <c r="AD290">
        <v>156.69999999999999</v>
      </c>
    </row>
    <row r="291" spans="1:30" x14ac:dyDescent="0.25">
      <c r="A291" s="1" t="s">
        <v>33</v>
      </c>
      <c r="B291">
        <v>2021</v>
      </c>
      <c r="C291" s="1" t="s">
        <v>36</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s="1" t="s">
        <v>138</v>
      </c>
      <c r="V291">
        <v>149.1</v>
      </c>
      <c r="W291">
        <v>146.5</v>
      </c>
      <c r="X291">
        <v>156.30000000000001</v>
      </c>
      <c r="Y291">
        <v>140.5</v>
      </c>
      <c r="Z291">
        <v>147.30000000000001</v>
      </c>
      <c r="AA291">
        <v>156.6</v>
      </c>
      <c r="AB291">
        <v>156.69999999999999</v>
      </c>
      <c r="AC291">
        <v>149.30000000000001</v>
      </c>
      <c r="AD291">
        <v>156.5</v>
      </c>
    </row>
    <row r="292" spans="1:30" x14ac:dyDescent="0.25">
      <c r="A292" s="1" t="s">
        <v>35</v>
      </c>
      <c r="B292">
        <v>2021</v>
      </c>
      <c r="C292" s="1" t="s">
        <v>36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s="1" t="s">
        <v>138</v>
      </c>
      <c r="V292">
        <v>152.4</v>
      </c>
      <c r="W292">
        <v>150.9</v>
      </c>
      <c r="X292">
        <v>161.30000000000001</v>
      </c>
      <c r="Y292">
        <v>145.1</v>
      </c>
      <c r="Z292">
        <v>151.5</v>
      </c>
      <c r="AA292">
        <v>159.5</v>
      </c>
      <c r="AB292">
        <v>155.80000000000001</v>
      </c>
      <c r="AC292">
        <v>153.4</v>
      </c>
      <c r="AD292">
        <v>156.6</v>
      </c>
    </row>
    <row r="293" spans="1:30" x14ac:dyDescent="0.25">
      <c r="A293" s="1" t="s">
        <v>30</v>
      </c>
      <c r="B293">
        <v>2021</v>
      </c>
      <c r="C293" s="1" t="s">
        <v>38</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s="1" t="s">
        <v>139</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s="1" t="s">
        <v>33</v>
      </c>
      <c r="B294">
        <v>2021</v>
      </c>
      <c r="C294" s="1" t="s">
        <v>38</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s="1" t="s">
        <v>140</v>
      </c>
      <c r="V294">
        <v>154.80000000000001</v>
      </c>
      <c r="W294">
        <v>147.19999999999999</v>
      </c>
      <c r="X294">
        <v>156.9</v>
      </c>
      <c r="Y294">
        <v>141.69999999999999</v>
      </c>
      <c r="Z294">
        <v>148.6</v>
      </c>
      <c r="AA294">
        <v>157.6</v>
      </c>
      <c r="AB294">
        <v>154.9</v>
      </c>
      <c r="AC294">
        <v>150</v>
      </c>
      <c r="AD294">
        <v>156.9</v>
      </c>
    </row>
    <row r="295" spans="1:30" x14ac:dyDescent="0.25">
      <c r="A295" s="1" t="s">
        <v>35</v>
      </c>
      <c r="B295">
        <v>2021</v>
      </c>
      <c r="C295" s="1" t="s">
        <v>38</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s="1" t="s">
        <v>140</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25">
      <c r="A296" s="1" t="s">
        <v>30</v>
      </c>
      <c r="B296">
        <v>2021</v>
      </c>
      <c r="C296" s="1" t="s">
        <v>39</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s="1" t="s">
        <v>139</v>
      </c>
      <c r="V296">
        <v>156</v>
      </c>
      <c r="W296">
        <v>155.5</v>
      </c>
      <c r="X296">
        <v>165.3</v>
      </c>
      <c r="Y296">
        <v>151.69999999999999</v>
      </c>
      <c r="Z296">
        <v>158.6</v>
      </c>
      <c r="AA296">
        <v>164.1</v>
      </c>
      <c r="AB296">
        <v>154.6</v>
      </c>
      <c r="AC296">
        <v>158</v>
      </c>
      <c r="AD296">
        <v>157.6</v>
      </c>
    </row>
    <row r="297" spans="1:30" x14ac:dyDescent="0.25">
      <c r="A297" s="1" t="s">
        <v>33</v>
      </c>
      <c r="B297">
        <v>2021</v>
      </c>
      <c r="C297" s="1" t="s">
        <v>39</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s="1" t="s">
        <v>141</v>
      </c>
      <c r="V297">
        <v>154.9</v>
      </c>
      <c r="W297">
        <v>147.6</v>
      </c>
      <c r="X297">
        <v>157.5</v>
      </c>
      <c r="Y297">
        <v>142.1</v>
      </c>
      <c r="Z297">
        <v>149.1</v>
      </c>
      <c r="AA297">
        <v>157.6</v>
      </c>
      <c r="AB297">
        <v>156.6</v>
      </c>
      <c r="AC297">
        <v>150.5</v>
      </c>
      <c r="AD297">
        <v>158</v>
      </c>
    </row>
    <row r="298" spans="1:30" x14ac:dyDescent="0.25">
      <c r="A298" s="1" t="s">
        <v>35</v>
      </c>
      <c r="B298">
        <v>2021</v>
      </c>
      <c r="C298" s="1" t="s">
        <v>39</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s="1" t="s">
        <v>141</v>
      </c>
      <c r="V298">
        <v>155.6</v>
      </c>
      <c r="W298">
        <v>151.80000000000001</v>
      </c>
      <c r="X298">
        <v>162.30000000000001</v>
      </c>
      <c r="Y298">
        <v>146.6</v>
      </c>
      <c r="Z298">
        <v>153.19999999999999</v>
      </c>
      <c r="AA298">
        <v>160.30000000000001</v>
      </c>
      <c r="AB298">
        <v>155.4</v>
      </c>
      <c r="AC298">
        <v>154.4</v>
      </c>
      <c r="AD298">
        <v>157.80000000000001</v>
      </c>
    </row>
    <row r="299" spans="1:30" x14ac:dyDescent="0.25">
      <c r="A299" s="1" t="s">
        <v>30</v>
      </c>
      <c r="B299">
        <v>2021</v>
      </c>
      <c r="C299" s="1" t="s">
        <v>41</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s="1" t="s">
        <v>32</v>
      </c>
      <c r="V299">
        <v>161.69999999999999</v>
      </c>
      <c r="W299">
        <v>158.80000000000001</v>
      </c>
      <c r="X299">
        <v>169.1</v>
      </c>
      <c r="Y299">
        <v>153.19999999999999</v>
      </c>
      <c r="Z299">
        <v>160</v>
      </c>
      <c r="AA299">
        <v>167.6</v>
      </c>
      <c r="AB299">
        <v>159.30000000000001</v>
      </c>
      <c r="AC299">
        <v>161.1</v>
      </c>
      <c r="AD299">
        <v>161.1</v>
      </c>
    </row>
    <row r="300" spans="1:30" x14ac:dyDescent="0.25">
      <c r="A300" s="1" t="s">
        <v>33</v>
      </c>
      <c r="B300">
        <v>2021</v>
      </c>
      <c r="C300" s="1" t="s">
        <v>41</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s="1" t="s">
        <v>142</v>
      </c>
      <c r="V300">
        <v>155.5</v>
      </c>
      <c r="W300">
        <v>150.1</v>
      </c>
      <c r="X300">
        <v>160.4</v>
      </c>
      <c r="Y300">
        <v>145</v>
      </c>
      <c r="Z300">
        <v>152.6</v>
      </c>
      <c r="AA300">
        <v>156.6</v>
      </c>
      <c r="AB300">
        <v>157.5</v>
      </c>
      <c r="AC300">
        <v>152.30000000000001</v>
      </c>
      <c r="AD300">
        <v>159.5</v>
      </c>
    </row>
    <row r="301" spans="1:30" x14ac:dyDescent="0.25">
      <c r="A301" s="1" t="s">
        <v>35</v>
      </c>
      <c r="B301">
        <v>2021</v>
      </c>
      <c r="C301" s="1" t="s">
        <v>41</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s="1" t="s">
        <v>142</v>
      </c>
      <c r="V301">
        <v>159.4</v>
      </c>
      <c r="W301">
        <v>154.69999999999999</v>
      </c>
      <c r="X301">
        <v>165.8</v>
      </c>
      <c r="Y301">
        <v>148.9</v>
      </c>
      <c r="Z301">
        <v>155.80000000000001</v>
      </c>
      <c r="AA301">
        <v>161.19999999999999</v>
      </c>
      <c r="AB301">
        <v>158.6</v>
      </c>
      <c r="AC301">
        <v>156.80000000000001</v>
      </c>
      <c r="AD301">
        <v>160.4</v>
      </c>
    </row>
    <row r="302" spans="1:30" x14ac:dyDescent="0.25">
      <c r="A302" s="1" t="s">
        <v>30</v>
      </c>
      <c r="B302">
        <v>2021</v>
      </c>
      <c r="C302" s="1" t="s">
        <v>42</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s="1" t="s">
        <v>32</v>
      </c>
      <c r="V302">
        <v>162.1</v>
      </c>
      <c r="W302">
        <v>159.19999999999999</v>
      </c>
      <c r="X302">
        <v>169.7</v>
      </c>
      <c r="Y302">
        <v>154.19999999999999</v>
      </c>
      <c r="Z302">
        <v>160.4</v>
      </c>
      <c r="AA302">
        <v>166.8</v>
      </c>
      <c r="AB302">
        <v>159.4</v>
      </c>
      <c r="AC302">
        <v>161.5</v>
      </c>
      <c r="AD302">
        <v>162.1</v>
      </c>
    </row>
    <row r="303" spans="1:30" x14ac:dyDescent="0.25">
      <c r="A303" s="1" t="s">
        <v>33</v>
      </c>
      <c r="B303">
        <v>2021</v>
      </c>
      <c r="C303" s="1" t="s">
        <v>42</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s="1" t="s">
        <v>143</v>
      </c>
      <c r="V303">
        <v>156.1</v>
      </c>
      <c r="W303">
        <v>149.80000000000001</v>
      </c>
      <c r="X303">
        <v>160.80000000000001</v>
      </c>
      <c r="Y303">
        <v>147.5</v>
      </c>
      <c r="Z303">
        <v>150.69999999999999</v>
      </c>
      <c r="AA303">
        <v>158.1</v>
      </c>
      <c r="AB303">
        <v>158</v>
      </c>
      <c r="AC303">
        <v>153.4</v>
      </c>
      <c r="AD303">
        <v>160.4</v>
      </c>
    </row>
    <row r="304" spans="1:30" x14ac:dyDescent="0.25">
      <c r="A304" s="1" t="s">
        <v>35</v>
      </c>
      <c r="B304">
        <v>2021</v>
      </c>
      <c r="C304" s="1" t="s">
        <v>42</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s="1" t="s">
        <v>143</v>
      </c>
      <c r="V304">
        <v>159.80000000000001</v>
      </c>
      <c r="W304">
        <v>154.80000000000001</v>
      </c>
      <c r="X304">
        <v>166.3</v>
      </c>
      <c r="Y304">
        <v>150.69999999999999</v>
      </c>
      <c r="Z304">
        <v>154.9</v>
      </c>
      <c r="AA304">
        <v>161.69999999999999</v>
      </c>
      <c r="AB304">
        <v>158.80000000000001</v>
      </c>
      <c r="AC304">
        <v>157.6</v>
      </c>
      <c r="AD304">
        <v>161.30000000000001</v>
      </c>
    </row>
    <row r="305" spans="1:30" x14ac:dyDescent="0.25">
      <c r="A305" s="1" t="s">
        <v>30</v>
      </c>
      <c r="B305">
        <v>2021</v>
      </c>
      <c r="C305" s="1" t="s">
        <v>44</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s="1" t="s">
        <v>32</v>
      </c>
      <c r="V305">
        <v>162.5</v>
      </c>
      <c r="W305">
        <v>160.30000000000001</v>
      </c>
      <c r="X305">
        <v>170.4</v>
      </c>
      <c r="Y305">
        <v>157.1</v>
      </c>
      <c r="Z305">
        <v>160.69999999999999</v>
      </c>
      <c r="AA305">
        <v>167.2</v>
      </c>
      <c r="AB305">
        <v>160.4</v>
      </c>
      <c r="AC305">
        <v>162.80000000000001</v>
      </c>
      <c r="AD305">
        <v>163.19999999999999</v>
      </c>
    </row>
    <row r="306" spans="1:30" x14ac:dyDescent="0.25">
      <c r="A306" s="1" t="s">
        <v>33</v>
      </c>
      <c r="B306">
        <v>2021</v>
      </c>
      <c r="C306" s="1" t="s">
        <v>44</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s="1" t="s">
        <v>144</v>
      </c>
      <c r="V306">
        <v>157.69999999999999</v>
      </c>
      <c r="W306">
        <v>150.69999999999999</v>
      </c>
      <c r="X306">
        <v>161.5</v>
      </c>
      <c r="Y306">
        <v>149.5</v>
      </c>
      <c r="Z306">
        <v>151.19999999999999</v>
      </c>
      <c r="AA306">
        <v>160.30000000000001</v>
      </c>
      <c r="AB306">
        <v>159.6</v>
      </c>
      <c r="AC306">
        <v>155</v>
      </c>
      <c r="AD306">
        <v>161.80000000000001</v>
      </c>
    </row>
    <row r="307" spans="1:30" x14ac:dyDescent="0.25">
      <c r="A307" s="1" t="s">
        <v>35</v>
      </c>
      <c r="B307">
        <v>2021</v>
      </c>
      <c r="C307" s="1" t="s">
        <v>44</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s="1" t="s">
        <v>144</v>
      </c>
      <c r="V307">
        <v>160.69999999999999</v>
      </c>
      <c r="W307">
        <v>155.80000000000001</v>
      </c>
      <c r="X307">
        <v>167</v>
      </c>
      <c r="Y307">
        <v>153.1</v>
      </c>
      <c r="Z307">
        <v>155.30000000000001</v>
      </c>
      <c r="AA307">
        <v>163.19999999999999</v>
      </c>
      <c r="AB307">
        <v>160.1</v>
      </c>
      <c r="AC307">
        <v>159</v>
      </c>
      <c r="AD307">
        <v>162.5</v>
      </c>
    </row>
    <row r="308" spans="1:30" x14ac:dyDescent="0.25">
      <c r="A308" s="1" t="s">
        <v>30</v>
      </c>
      <c r="B308">
        <v>2021</v>
      </c>
      <c r="C308" s="1" t="s">
        <v>46</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s="1" t="s">
        <v>32</v>
      </c>
      <c r="V308">
        <v>163.1</v>
      </c>
      <c r="W308">
        <v>160.9</v>
      </c>
      <c r="X308">
        <v>171.1</v>
      </c>
      <c r="Y308">
        <v>157.69999999999999</v>
      </c>
      <c r="Z308">
        <v>161.1</v>
      </c>
      <c r="AA308">
        <v>167.5</v>
      </c>
      <c r="AB308">
        <v>160.30000000000001</v>
      </c>
      <c r="AC308">
        <v>163.30000000000001</v>
      </c>
      <c r="AD308">
        <v>163.6</v>
      </c>
    </row>
    <row r="309" spans="1:30" x14ac:dyDescent="0.25">
      <c r="A309" s="1" t="s">
        <v>33</v>
      </c>
      <c r="B309">
        <v>2021</v>
      </c>
      <c r="C309" s="1" t="s">
        <v>46</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s="1" t="s">
        <v>145</v>
      </c>
      <c r="V309">
        <v>160.69999999999999</v>
      </c>
      <c r="W309">
        <v>153.19999999999999</v>
      </c>
      <c r="X309">
        <v>162.80000000000001</v>
      </c>
      <c r="Y309">
        <v>150.4</v>
      </c>
      <c r="Z309">
        <v>153.69999999999999</v>
      </c>
      <c r="AA309">
        <v>160.4</v>
      </c>
      <c r="AB309">
        <v>159.6</v>
      </c>
      <c r="AC309">
        <v>156</v>
      </c>
      <c r="AD309">
        <v>162.30000000000001</v>
      </c>
    </row>
    <row r="310" spans="1:30" x14ac:dyDescent="0.25">
      <c r="A310" s="1" t="s">
        <v>35</v>
      </c>
      <c r="B310">
        <v>2021</v>
      </c>
      <c r="C310" s="1" t="s">
        <v>46</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s="1" t="s">
        <v>145</v>
      </c>
      <c r="V310">
        <v>162.6</v>
      </c>
      <c r="W310">
        <v>157.5</v>
      </c>
      <c r="X310">
        <v>168.4</v>
      </c>
      <c r="Y310">
        <v>154</v>
      </c>
      <c r="Z310">
        <v>157.6</v>
      </c>
      <c r="AA310">
        <v>163.80000000000001</v>
      </c>
      <c r="AB310">
        <v>160</v>
      </c>
      <c r="AC310">
        <v>160</v>
      </c>
      <c r="AD310">
        <v>163.19999999999999</v>
      </c>
    </row>
    <row r="311" spans="1:30" x14ac:dyDescent="0.25">
      <c r="A311" s="1" t="s">
        <v>30</v>
      </c>
      <c r="B311">
        <v>2021</v>
      </c>
      <c r="C311" s="1" t="s">
        <v>48</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s="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s="1" t="s">
        <v>33</v>
      </c>
      <c r="B312">
        <v>2021</v>
      </c>
      <c r="C312" s="1" t="s">
        <v>48</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s="1" t="s">
        <v>145</v>
      </c>
      <c r="V312">
        <v>160.80000000000001</v>
      </c>
      <c r="W312">
        <v>153.30000000000001</v>
      </c>
      <c r="X312">
        <v>162.80000000000001</v>
      </c>
      <c r="Y312">
        <v>150.5</v>
      </c>
      <c r="Z312">
        <v>153.9</v>
      </c>
      <c r="AA312">
        <v>160.30000000000001</v>
      </c>
      <c r="AB312">
        <v>159.6</v>
      </c>
      <c r="AC312">
        <v>156</v>
      </c>
      <c r="AD312">
        <v>162.30000000000001</v>
      </c>
    </row>
    <row r="313" spans="1:30" x14ac:dyDescent="0.25">
      <c r="A313" s="1" t="s">
        <v>35</v>
      </c>
      <c r="B313">
        <v>2021</v>
      </c>
      <c r="C313" s="1" t="s">
        <v>48</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s="1" t="s">
        <v>145</v>
      </c>
      <c r="V313">
        <v>162.6</v>
      </c>
      <c r="W313">
        <v>157.5</v>
      </c>
      <c r="X313">
        <v>168.4</v>
      </c>
      <c r="Y313">
        <v>154</v>
      </c>
      <c r="Z313">
        <v>157.69999999999999</v>
      </c>
      <c r="AA313">
        <v>163.69999999999999</v>
      </c>
      <c r="AB313">
        <v>160</v>
      </c>
      <c r="AC313">
        <v>160</v>
      </c>
      <c r="AD313">
        <v>163.19999999999999</v>
      </c>
    </row>
    <row r="314" spans="1:30" x14ac:dyDescent="0.25">
      <c r="A314" s="1" t="s">
        <v>30</v>
      </c>
      <c r="B314">
        <v>2021</v>
      </c>
      <c r="C314" s="1" t="s">
        <v>50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s="1" t="s">
        <v>32</v>
      </c>
      <c r="V314">
        <v>165.5</v>
      </c>
      <c r="W314">
        <v>162</v>
      </c>
      <c r="X314">
        <v>172.5</v>
      </c>
      <c r="Y314">
        <v>159.5</v>
      </c>
      <c r="Z314">
        <v>163.19999999999999</v>
      </c>
      <c r="AA314">
        <v>169</v>
      </c>
      <c r="AB314">
        <v>161.1</v>
      </c>
      <c r="AC314">
        <v>164.7</v>
      </c>
      <c r="AD314">
        <v>166.3</v>
      </c>
    </row>
    <row r="315" spans="1:30" x14ac:dyDescent="0.25">
      <c r="A315" s="1" t="s">
        <v>33</v>
      </c>
      <c r="B315">
        <v>2021</v>
      </c>
      <c r="C315" s="1" t="s">
        <v>50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s="1" t="s">
        <v>146</v>
      </c>
      <c r="V315">
        <v>162.19999999999999</v>
      </c>
      <c r="W315">
        <v>154.30000000000001</v>
      </c>
      <c r="X315">
        <v>163.5</v>
      </c>
      <c r="Y315">
        <v>152.19999999999999</v>
      </c>
      <c r="Z315">
        <v>155.1</v>
      </c>
      <c r="AA315">
        <v>160.30000000000001</v>
      </c>
      <c r="AB315">
        <v>160.30000000000001</v>
      </c>
      <c r="AC315">
        <v>157</v>
      </c>
      <c r="AD315">
        <v>164.6</v>
      </c>
    </row>
    <row r="316" spans="1:30" x14ac:dyDescent="0.25">
      <c r="A316" s="1" t="s">
        <v>35</v>
      </c>
      <c r="B316">
        <v>2021</v>
      </c>
      <c r="C316" s="1" t="s">
        <v>50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s="1" t="s">
        <v>146</v>
      </c>
      <c r="V316">
        <v>164.2</v>
      </c>
      <c r="W316">
        <v>158.4</v>
      </c>
      <c r="X316">
        <v>169.1</v>
      </c>
      <c r="Y316">
        <v>155.69999999999999</v>
      </c>
      <c r="Z316">
        <v>158.6</v>
      </c>
      <c r="AA316">
        <v>163.9</v>
      </c>
      <c r="AB316">
        <v>160.80000000000001</v>
      </c>
      <c r="AC316">
        <v>161</v>
      </c>
      <c r="AD316">
        <v>165.5</v>
      </c>
    </row>
    <row r="317" spans="1:30" x14ac:dyDescent="0.25">
      <c r="A317" s="1" t="s">
        <v>30</v>
      </c>
      <c r="B317">
        <v>2021</v>
      </c>
      <c r="C317" s="1" t="s">
        <v>53</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s="1" t="s">
        <v>32</v>
      </c>
      <c r="V317">
        <v>165.3</v>
      </c>
      <c r="W317">
        <v>162.9</v>
      </c>
      <c r="X317">
        <v>173.4</v>
      </c>
      <c r="Y317">
        <v>158.9</v>
      </c>
      <c r="Z317">
        <v>163.80000000000001</v>
      </c>
      <c r="AA317">
        <v>169.3</v>
      </c>
      <c r="AB317">
        <v>162.4</v>
      </c>
      <c r="AC317">
        <v>165.2</v>
      </c>
      <c r="AD317">
        <v>167.6</v>
      </c>
    </row>
    <row r="318" spans="1:30" x14ac:dyDescent="0.25">
      <c r="A318" s="1" t="s">
        <v>33</v>
      </c>
      <c r="B318">
        <v>2021</v>
      </c>
      <c r="C318" s="1" t="s">
        <v>53</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s="1" t="s">
        <v>147</v>
      </c>
      <c r="V318">
        <v>161.6</v>
      </c>
      <c r="W318">
        <v>155.19999999999999</v>
      </c>
      <c r="X318">
        <v>164.2</v>
      </c>
      <c r="Y318">
        <v>151.19999999999999</v>
      </c>
      <c r="Z318">
        <v>156.69999999999999</v>
      </c>
      <c r="AA318">
        <v>160.80000000000001</v>
      </c>
      <c r="AB318">
        <v>161.80000000000001</v>
      </c>
      <c r="AC318">
        <v>157.30000000000001</v>
      </c>
      <c r="AD318">
        <v>165.6</v>
      </c>
    </row>
    <row r="319" spans="1:30" x14ac:dyDescent="0.25">
      <c r="A319" s="1" t="s">
        <v>35</v>
      </c>
      <c r="B319">
        <v>2021</v>
      </c>
      <c r="C319" s="1" t="s">
        <v>53</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s="1" t="s">
        <v>147</v>
      </c>
      <c r="V319">
        <v>163.9</v>
      </c>
      <c r="W319">
        <v>159.30000000000001</v>
      </c>
      <c r="X319">
        <v>169.9</v>
      </c>
      <c r="Y319">
        <v>154.80000000000001</v>
      </c>
      <c r="Z319">
        <v>159.80000000000001</v>
      </c>
      <c r="AA319">
        <v>164.3</v>
      </c>
      <c r="AB319">
        <v>162.19999999999999</v>
      </c>
      <c r="AC319">
        <v>161.4</v>
      </c>
      <c r="AD319">
        <v>166.7</v>
      </c>
    </row>
    <row r="320" spans="1:30" x14ac:dyDescent="0.25">
      <c r="A320" s="1" t="s">
        <v>30</v>
      </c>
      <c r="B320">
        <v>2021</v>
      </c>
      <c r="C320" s="1" t="s">
        <v>55</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s="1" t="s">
        <v>32</v>
      </c>
      <c r="V320">
        <v>165.6</v>
      </c>
      <c r="W320">
        <v>163.9</v>
      </c>
      <c r="X320">
        <v>174</v>
      </c>
      <c r="Y320">
        <v>160.1</v>
      </c>
      <c r="Z320">
        <v>164.5</v>
      </c>
      <c r="AA320">
        <v>169.7</v>
      </c>
      <c r="AB320">
        <v>162.80000000000001</v>
      </c>
      <c r="AC320">
        <v>166</v>
      </c>
      <c r="AD320">
        <v>167</v>
      </c>
    </row>
    <row r="321" spans="1:30" x14ac:dyDescent="0.25">
      <c r="A321" s="1" t="s">
        <v>33</v>
      </c>
      <c r="B321">
        <v>2021</v>
      </c>
      <c r="C321" s="1" t="s">
        <v>55</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s="1" t="s">
        <v>148</v>
      </c>
      <c r="V321">
        <v>161.69999999999999</v>
      </c>
      <c r="W321">
        <v>156</v>
      </c>
      <c r="X321">
        <v>165.1</v>
      </c>
      <c r="Y321">
        <v>151.80000000000001</v>
      </c>
      <c r="Z321">
        <v>157.6</v>
      </c>
      <c r="AA321">
        <v>160.6</v>
      </c>
      <c r="AB321">
        <v>162.4</v>
      </c>
      <c r="AC321">
        <v>157.80000000000001</v>
      </c>
      <c r="AD321">
        <v>165.2</v>
      </c>
    </row>
    <row r="322" spans="1:30" x14ac:dyDescent="0.25">
      <c r="A322" s="1" t="s">
        <v>35</v>
      </c>
      <c r="B322">
        <v>2021</v>
      </c>
      <c r="C322" s="1" t="s">
        <v>55</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s="1" t="s">
        <v>148</v>
      </c>
      <c r="V322">
        <v>164.1</v>
      </c>
      <c r="W322">
        <v>160.19999999999999</v>
      </c>
      <c r="X322">
        <v>170.6</v>
      </c>
      <c r="Y322">
        <v>155.69999999999999</v>
      </c>
      <c r="Z322">
        <v>160.6</v>
      </c>
      <c r="AA322">
        <v>164.4</v>
      </c>
      <c r="AB322">
        <v>162.6</v>
      </c>
      <c r="AC322">
        <v>162</v>
      </c>
      <c r="AD322">
        <v>166.2</v>
      </c>
    </row>
    <row r="323" spans="1:30" x14ac:dyDescent="0.25">
      <c r="A323" s="1" t="s">
        <v>30</v>
      </c>
      <c r="B323">
        <v>2022</v>
      </c>
      <c r="C323" s="1"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s="1" t="s">
        <v>32</v>
      </c>
      <c r="V323">
        <v>165.8</v>
      </c>
      <c r="W323">
        <v>164.9</v>
      </c>
      <c r="X323">
        <v>174.7</v>
      </c>
      <c r="Y323">
        <v>160.80000000000001</v>
      </c>
      <c r="Z323">
        <v>164.9</v>
      </c>
      <c r="AA323">
        <v>169.9</v>
      </c>
      <c r="AB323">
        <v>163.19999999999999</v>
      </c>
      <c r="AC323">
        <v>166.6</v>
      </c>
      <c r="AD323">
        <v>166.4</v>
      </c>
    </row>
    <row r="324" spans="1:30" x14ac:dyDescent="0.25">
      <c r="A324" s="1" t="s">
        <v>33</v>
      </c>
      <c r="B324">
        <v>2022</v>
      </c>
      <c r="C324" s="1"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s="1" t="s">
        <v>149</v>
      </c>
      <c r="V324">
        <v>161.6</v>
      </c>
      <c r="W324">
        <v>156.80000000000001</v>
      </c>
      <c r="X324">
        <v>166.1</v>
      </c>
      <c r="Y324">
        <v>152.69999999999999</v>
      </c>
      <c r="Z324">
        <v>158.4</v>
      </c>
      <c r="AA324">
        <v>161</v>
      </c>
      <c r="AB324">
        <v>162.80000000000001</v>
      </c>
      <c r="AC324">
        <v>158.6</v>
      </c>
      <c r="AD324">
        <v>165</v>
      </c>
    </row>
    <row r="325" spans="1:30" x14ac:dyDescent="0.25">
      <c r="A325" s="1" t="s">
        <v>35</v>
      </c>
      <c r="B325">
        <v>2022</v>
      </c>
      <c r="C325" s="1"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s="1" t="s">
        <v>149</v>
      </c>
      <c r="V325">
        <v>164.2</v>
      </c>
      <c r="W325">
        <v>161.1</v>
      </c>
      <c r="X325">
        <v>171.4</v>
      </c>
      <c r="Y325">
        <v>156.5</v>
      </c>
      <c r="Z325">
        <v>161.19999999999999</v>
      </c>
      <c r="AA325">
        <v>164.7</v>
      </c>
      <c r="AB325">
        <v>163</v>
      </c>
      <c r="AC325">
        <v>162.69999999999999</v>
      </c>
      <c r="AD325">
        <v>165.7</v>
      </c>
    </row>
    <row r="326" spans="1:30" x14ac:dyDescent="0.25">
      <c r="A326" s="1" t="s">
        <v>30</v>
      </c>
      <c r="B326">
        <v>2022</v>
      </c>
      <c r="C326" s="1" t="s">
        <v>36</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s="1" t="s">
        <v>32</v>
      </c>
      <c r="V326">
        <v>167.4</v>
      </c>
      <c r="W326">
        <v>165.7</v>
      </c>
      <c r="X326">
        <v>175.3</v>
      </c>
      <c r="Y326">
        <v>161.19999999999999</v>
      </c>
      <c r="Z326">
        <v>165.5</v>
      </c>
      <c r="AA326">
        <v>170.3</v>
      </c>
      <c r="AB326">
        <v>164.5</v>
      </c>
      <c r="AC326">
        <v>167.3</v>
      </c>
      <c r="AD326">
        <v>166.7</v>
      </c>
    </row>
    <row r="327" spans="1:30" x14ac:dyDescent="0.25">
      <c r="A327" s="1" t="s">
        <v>33</v>
      </c>
      <c r="B327">
        <v>2022</v>
      </c>
      <c r="C327" s="1" t="s">
        <v>36</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s="1" t="s">
        <v>150</v>
      </c>
      <c r="V327">
        <v>163</v>
      </c>
      <c r="W327">
        <v>157.4</v>
      </c>
      <c r="X327">
        <v>167.2</v>
      </c>
      <c r="Y327">
        <v>153.1</v>
      </c>
      <c r="Z327">
        <v>159.5</v>
      </c>
      <c r="AA327">
        <v>162</v>
      </c>
      <c r="AB327">
        <v>164.2</v>
      </c>
      <c r="AC327">
        <v>159.4</v>
      </c>
      <c r="AD327">
        <v>165.5</v>
      </c>
    </row>
    <row r="328" spans="1:30" x14ac:dyDescent="0.25">
      <c r="A328" s="1" t="s">
        <v>35</v>
      </c>
      <c r="B328">
        <v>2022</v>
      </c>
      <c r="C328" s="1" t="s">
        <v>36</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s="1" t="s">
        <v>150</v>
      </c>
      <c r="V328">
        <v>165.7</v>
      </c>
      <c r="W328">
        <v>161.80000000000001</v>
      </c>
      <c r="X328">
        <v>172.2</v>
      </c>
      <c r="Y328">
        <v>156.9</v>
      </c>
      <c r="Z328">
        <v>162.1</v>
      </c>
      <c r="AA328">
        <v>165.4</v>
      </c>
      <c r="AB328">
        <v>164.4</v>
      </c>
      <c r="AC328">
        <v>163.5</v>
      </c>
      <c r="AD328">
        <v>166.1</v>
      </c>
    </row>
    <row r="329" spans="1:30" x14ac:dyDescent="0.25">
      <c r="A329" s="1" t="s">
        <v>30</v>
      </c>
      <c r="B329">
        <v>2022</v>
      </c>
      <c r="C329" s="1" t="s">
        <v>38</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s="1" t="s">
        <v>32</v>
      </c>
      <c r="V329">
        <v>168.9</v>
      </c>
      <c r="W329">
        <v>166.5</v>
      </c>
      <c r="X329">
        <v>176</v>
      </c>
      <c r="Y329">
        <v>162</v>
      </c>
      <c r="Z329">
        <v>166.6</v>
      </c>
      <c r="AA329">
        <v>170.6</v>
      </c>
      <c r="AB329">
        <v>167.4</v>
      </c>
      <c r="AC329">
        <v>168.3</v>
      </c>
      <c r="AD329">
        <v>168.7</v>
      </c>
    </row>
    <row r="330" spans="1:30" x14ac:dyDescent="0.25">
      <c r="A330" s="1" t="s">
        <v>33</v>
      </c>
      <c r="B330">
        <v>2022</v>
      </c>
      <c r="C330" s="1" t="s">
        <v>38</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s="1" t="s">
        <v>151</v>
      </c>
      <c r="V330">
        <v>164.5</v>
      </c>
      <c r="W330">
        <v>158.6</v>
      </c>
      <c r="X330">
        <v>168.2</v>
      </c>
      <c r="Y330">
        <v>154.19999999999999</v>
      </c>
      <c r="Z330">
        <v>160.80000000000001</v>
      </c>
      <c r="AA330">
        <v>162.69999999999999</v>
      </c>
      <c r="AB330">
        <v>166.8</v>
      </c>
      <c r="AC330">
        <v>160.6</v>
      </c>
      <c r="AD330">
        <v>166.5</v>
      </c>
    </row>
    <row r="331" spans="1:30" x14ac:dyDescent="0.25">
      <c r="A331" s="1" t="s">
        <v>35</v>
      </c>
      <c r="B331">
        <v>2022</v>
      </c>
      <c r="C331" s="1" t="s">
        <v>38</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s="1" t="s">
        <v>151</v>
      </c>
      <c r="V331">
        <v>167.2</v>
      </c>
      <c r="W331">
        <v>162.80000000000001</v>
      </c>
      <c r="X331">
        <v>173</v>
      </c>
      <c r="Y331">
        <v>157.9</v>
      </c>
      <c r="Z331">
        <v>163.30000000000001</v>
      </c>
      <c r="AA331">
        <v>166</v>
      </c>
      <c r="AB331">
        <v>167.2</v>
      </c>
      <c r="AC331">
        <v>164.6</v>
      </c>
      <c r="AD331">
        <v>167.7</v>
      </c>
    </row>
    <row r="332" spans="1:30" x14ac:dyDescent="0.25">
      <c r="A332" s="1" t="s">
        <v>30</v>
      </c>
      <c r="B332">
        <v>2022</v>
      </c>
      <c r="C332" s="1" t="s">
        <v>39</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s="1" t="s">
        <v>32</v>
      </c>
      <c r="V332">
        <v>173.3</v>
      </c>
      <c r="W332">
        <v>167.7</v>
      </c>
      <c r="X332">
        <v>177</v>
      </c>
      <c r="Y332">
        <v>166.2</v>
      </c>
      <c r="Z332">
        <v>167.2</v>
      </c>
      <c r="AA332">
        <v>170.9</v>
      </c>
      <c r="AB332">
        <v>169</v>
      </c>
      <c r="AC332">
        <v>170.2</v>
      </c>
      <c r="AD332">
        <v>170.8</v>
      </c>
    </row>
    <row r="333" spans="1:30" x14ac:dyDescent="0.25">
      <c r="A333" s="1" t="s">
        <v>33</v>
      </c>
      <c r="B333">
        <v>2022</v>
      </c>
      <c r="C333" s="1" t="s">
        <v>39</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s="1" t="s">
        <v>152</v>
      </c>
      <c r="V333">
        <v>170.5</v>
      </c>
      <c r="W333">
        <v>159.80000000000001</v>
      </c>
      <c r="X333">
        <v>169</v>
      </c>
      <c r="Y333">
        <v>159.30000000000001</v>
      </c>
      <c r="Z333">
        <v>162.19999999999999</v>
      </c>
      <c r="AA333">
        <v>164</v>
      </c>
      <c r="AB333">
        <v>168.4</v>
      </c>
      <c r="AC333">
        <v>163.1</v>
      </c>
      <c r="AD333">
        <v>169.2</v>
      </c>
    </row>
    <row r="334" spans="1:30" x14ac:dyDescent="0.25">
      <c r="A334" s="1" t="s">
        <v>35</v>
      </c>
      <c r="B334">
        <v>2022</v>
      </c>
      <c r="C334" s="1" t="s">
        <v>39</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s="1" t="s">
        <v>152</v>
      </c>
      <c r="V334">
        <v>172.2</v>
      </c>
      <c r="W334">
        <v>164</v>
      </c>
      <c r="X334">
        <v>174</v>
      </c>
      <c r="Y334">
        <v>162.6</v>
      </c>
      <c r="Z334">
        <v>164.4</v>
      </c>
      <c r="AA334">
        <v>166.9</v>
      </c>
      <c r="AB334">
        <v>168.8</v>
      </c>
      <c r="AC334">
        <v>166.8</v>
      </c>
      <c r="AD334">
        <v>170.1</v>
      </c>
    </row>
    <row r="335" spans="1:30" x14ac:dyDescent="0.25">
      <c r="A335" s="1" t="s">
        <v>30</v>
      </c>
      <c r="B335">
        <v>2022</v>
      </c>
      <c r="C335" s="1" t="s">
        <v>41</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s="1" t="s">
        <v>32</v>
      </c>
      <c r="V335">
        <v>175.3</v>
      </c>
      <c r="W335">
        <v>168.9</v>
      </c>
      <c r="X335">
        <v>177.7</v>
      </c>
      <c r="Y335">
        <v>167.1</v>
      </c>
      <c r="Z335">
        <v>167.6</v>
      </c>
      <c r="AA335">
        <v>171.8</v>
      </c>
      <c r="AB335">
        <v>168.5</v>
      </c>
      <c r="AC335">
        <v>170.9</v>
      </c>
      <c r="AD335">
        <v>172.5</v>
      </c>
    </row>
    <row r="336" spans="1:30" x14ac:dyDescent="0.25">
      <c r="A336" s="1" t="s">
        <v>33</v>
      </c>
      <c r="B336">
        <v>2022</v>
      </c>
      <c r="C336" s="1" t="s">
        <v>41</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s="1" t="s">
        <v>153</v>
      </c>
      <c r="V336">
        <v>173.5</v>
      </c>
      <c r="W336">
        <v>161.1</v>
      </c>
      <c r="X336">
        <v>170.1</v>
      </c>
      <c r="Y336">
        <v>159.4</v>
      </c>
      <c r="Z336">
        <v>163.19999999999999</v>
      </c>
      <c r="AA336">
        <v>165.2</v>
      </c>
      <c r="AB336">
        <v>168.2</v>
      </c>
      <c r="AC336">
        <v>163.80000000000001</v>
      </c>
      <c r="AD336">
        <v>170.8</v>
      </c>
    </row>
    <row r="337" spans="1:30" x14ac:dyDescent="0.25">
      <c r="A337" s="1" t="s">
        <v>35</v>
      </c>
      <c r="B337">
        <v>2022</v>
      </c>
      <c r="C337" s="1" t="s">
        <v>41</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s="1" t="s">
        <v>153</v>
      </c>
      <c r="V337">
        <v>174.6</v>
      </c>
      <c r="W337">
        <v>165.2</v>
      </c>
      <c r="X337">
        <v>174.8</v>
      </c>
      <c r="Y337">
        <v>163</v>
      </c>
      <c r="Z337">
        <v>165.1</v>
      </c>
      <c r="AA337">
        <v>167.9</v>
      </c>
      <c r="AB337">
        <v>168.4</v>
      </c>
      <c r="AC337">
        <v>167.5</v>
      </c>
      <c r="AD337">
        <v>171.7</v>
      </c>
    </row>
    <row r="338" spans="1:30" x14ac:dyDescent="0.25">
      <c r="A338" s="1" t="s">
        <v>30</v>
      </c>
      <c r="B338">
        <v>2022</v>
      </c>
      <c r="C338" s="1" t="s">
        <v>42</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s="1" t="s">
        <v>32</v>
      </c>
      <c r="V338">
        <v>176.7</v>
      </c>
      <c r="W338">
        <v>170.3</v>
      </c>
      <c r="X338">
        <v>178.2</v>
      </c>
      <c r="Y338">
        <v>165.5</v>
      </c>
      <c r="Z338">
        <v>168</v>
      </c>
      <c r="AA338">
        <v>172.6</v>
      </c>
      <c r="AB338">
        <v>169.5</v>
      </c>
      <c r="AC338">
        <v>171</v>
      </c>
      <c r="AD338">
        <v>173.6</v>
      </c>
    </row>
    <row r="339" spans="1:30" x14ac:dyDescent="0.25">
      <c r="A339" s="1" t="s">
        <v>33</v>
      </c>
      <c r="B339">
        <v>2022</v>
      </c>
      <c r="C339" s="1" t="s">
        <v>42</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s="1" t="s">
        <v>154</v>
      </c>
      <c r="V339">
        <v>174.9</v>
      </c>
      <c r="W339">
        <v>162.1</v>
      </c>
      <c r="X339">
        <v>170.9</v>
      </c>
      <c r="Y339">
        <v>157.19999999999999</v>
      </c>
      <c r="Z339">
        <v>164.1</v>
      </c>
      <c r="AA339">
        <v>166.5</v>
      </c>
      <c r="AB339">
        <v>169.2</v>
      </c>
      <c r="AC339">
        <v>163.80000000000001</v>
      </c>
      <c r="AD339">
        <v>171.4</v>
      </c>
    </row>
    <row r="340" spans="1:30" x14ac:dyDescent="0.25">
      <c r="A340" s="1" t="s">
        <v>35</v>
      </c>
      <c r="B340">
        <v>2022</v>
      </c>
      <c r="C340" s="1" t="s">
        <v>42</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s="1" t="s">
        <v>154</v>
      </c>
      <c r="V340">
        <v>176</v>
      </c>
      <c r="W340">
        <v>166.4</v>
      </c>
      <c r="X340">
        <v>175.4</v>
      </c>
      <c r="Y340">
        <v>161.1</v>
      </c>
      <c r="Z340">
        <v>165.8</v>
      </c>
      <c r="AA340">
        <v>169</v>
      </c>
      <c r="AB340">
        <v>169.4</v>
      </c>
      <c r="AC340">
        <v>167.5</v>
      </c>
      <c r="AD340">
        <v>172.6</v>
      </c>
    </row>
    <row r="341" spans="1:30" x14ac:dyDescent="0.25">
      <c r="A341" s="1" t="s">
        <v>30</v>
      </c>
      <c r="B341">
        <v>2022</v>
      </c>
      <c r="C341" s="1" t="s">
        <v>44</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s="1" t="s">
        <v>32</v>
      </c>
      <c r="V341">
        <v>179.6</v>
      </c>
      <c r="W341">
        <v>171.3</v>
      </c>
      <c r="X341">
        <v>178.8</v>
      </c>
      <c r="Y341">
        <v>166.3</v>
      </c>
      <c r="Z341">
        <v>168.6</v>
      </c>
      <c r="AA341">
        <v>174.7</v>
      </c>
      <c r="AB341">
        <v>169.7</v>
      </c>
      <c r="AC341">
        <v>171.8</v>
      </c>
      <c r="AD341">
        <v>174.3</v>
      </c>
    </row>
    <row r="342" spans="1:30" x14ac:dyDescent="0.25">
      <c r="A342" s="1" t="s">
        <v>33</v>
      </c>
      <c r="B342">
        <v>2022</v>
      </c>
      <c r="C342" s="1" t="s">
        <v>44</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s="1" t="s">
        <v>155</v>
      </c>
      <c r="V342">
        <v>179.5</v>
      </c>
      <c r="W342">
        <v>163.1</v>
      </c>
      <c r="X342">
        <v>171.7</v>
      </c>
      <c r="Y342">
        <v>157.4</v>
      </c>
      <c r="Z342">
        <v>164.6</v>
      </c>
      <c r="AA342">
        <v>169.1</v>
      </c>
      <c r="AB342">
        <v>169.8</v>
      </c>
      <c r="AC342">
        <v>164.7</v>
      </c>
      <c r="AD342">
        <v>172.3</v>
      </c>
    </row>
    <row r="343" spans="1:30" x14ac:dyDescent="0.25">
      <c r="A343" s="1" t="s">
        <v>35</v>
      </c>
      <c r="B343">
        <v>2022</v>
      </c>
      <c r="C343" s="1" t="s">
        <v>44</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s="1" t="s">
        <v>155</v>
      </c>
      <c r="V343">
        <v>179.6</v>
      </c>
      <c r="W343">
        <v>167.4</v>
      </c>
      <c r="X343">
        <v>176.1</v>
      </c>
      <c r="Y343">
        <v>161.6</v>
      </c>
      <c r="Z343">
        <v>166.3</v>
      </c>
      <c r="AA343">
        <v>171.4</v>
      </c>
      <c r="AB343">
        <v>169.7</v>
      </c>
      <c r="AC343">
        <v>168.4</v>
      </c>
      <c r="AD343">
        <v>173.4</v>
      </c>
    </row>
    <row r="344" spans="1:30" x14ac:dyDescent="0.25">
      <c r="A344" s="1" t="s">
        <v>30</v>
      </c>
      <c r="B344">
        <v>2022</v>
      </c>
      <c r="C344" s="1" t="s">
        <v>46</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s="1" t="s">
        <v>32</v>
      </c>
      <c r="V344">
        <v>179.1</v>
      </c>
      <c r="W344">
        <v>172.3</v>
      </c>
      <c r="X344">
        <v>179.4</v>
      </c>
      <c r="Y344">
        <v>166.6</v>
      </c>
      <c r="Z344">
        <v>169.3</v>
      </c>
      <c r="AA344">
        <v>175.7</v>
      </c>
      <c r="AB344">
        <v>171.1</v>
      </c>
      <c r="AC344">
        <v>172.6</v>
      </c>
      <c r="AD344">
        <v>175.3</v>
      </c>
    </row>
    <row r="345" spans="1:30" x14ac:dyDescent="0.25">
      <c r="A345" s="1" t="s">
        <v>33</v>
      </c>
      <c r="B345">
        <v>2022</v>
      </c>
      <c r="C345" s="1" t="s">
        <v>46</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s="1" t="s">
        <v>156</v>
      </c>
      <c r="V345">
        <v>178.4</v>
      </c>
      <c r="W345">
        <v>164.2</v>
      </c>
      <c r="X345">
        <v>172.6</v>
      </c>
      <c r="Y345">
        <v>157.69999999999999</v>
      </c>
      <c r="Z345">
        <v>165.1</v>
      </c>
      <c r="AA345">
        <v>169.9</v>
      </c>
      <c r="AB345">
        <v>171.4</v>
      </c>
      <c r="AC345">
        <v>165.4</v>
      </c>
      <c r="AD345">
        <v>173.1</v>
      </c>
    </row>
    <row r="346" spans="1:30" x14ac:dyDescent="0.25">
      <c r="A346" s="1" t="s">
        <v>35</v>
      </c>
      <c r="B346">
        <v>2022</v>
      </c>
      <c r="C346" s="1" t="s">
        <v>46</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s="1" t="s">
        <v>156</v>
      </c>
      <c r="V346">
        <v>178.8</v>
      </c>
      <c r="W346">
        <v>168.5</v>
      </c>
      <c r="X346">
        <v>176.8</v>
      </c>
      <c r="Y346">
        <v>161.9</v>
      </c>
      <c r="Z346">
        <v>166.9</v>
      </c>
      <c r="AA346">
        <v>172.3</v>
      </c>
      <c r="AB346">
        <v>171.2</v>
      </c>
      <c r="AC346">
        <v>169.1</v>
      </c>
      <c r="AD346">
        <v>174.3</v>
      </c>
    </row>
    <row r="347" spans="1:30" x14ac:dyDescent="0.25">
      <c r="A347" s="1" t="s">
        <v>30</v>
      </c>
      <c r="B347">
        <v>2022</v>
      </c>
      <c r="C347" s="1" t="s">
        <v>48</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s="1" t="s">
        <v>32</v>
      </c>
      <c r="V347">
        <v>179.7</v>
      </c>
      <c r="W347">
        <v>173.6</v>
      </c>
      <c r="X347">
        <v>180.2</v>
      </c>
      <c r="Y347">
        <v>166.9</v>
      </c>
      <c r="Z347">
        <v>170</v>
      </c>
      <c r="AA347">
        <v>176.2</v>
      </c>
      <c r="AB347">
        <v>170.8</v>
      </c>
      <c r="AC347">
        <v>173.1</v>
      </c>
      <c r="AD347">
        <v>176.4</v>
      </c>
    </row>
    <row r="348" spans="1:30" x14ac:dyDescent="0.25">
      <c r="A348" s="1" t="s">
        <v>33</v>
      </c>
      <c r="B348">
        <v>2022</v>
      </c>
      <c r="C348" s="1" t="s">
        <v>48</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s="1" t="s">
        <v>157</v>
      </c>
      <c r="V348">
        <v>179.2</v>
      </c>
      <c r="W348">
        <v>165</v>
      </c>
      <c r="X348">
        <v>173.8</v>
      </c>
      <c r="Y348">
        <v>158.19999999999999</v>
      </c>
      <c r="Z348">
        <v>165.8</v>
      </c>
      <c r="AA348">
        <v>170.9</v>
      </c>
      <c r="AB348">
        <v>171.1</v>
      </c>
      <c r="AC348">
        <v>166.1</v>
      </c>
      <c r="AD348">
        <v>174.1</v>
      </c>
    </row>
    <row r="349" spans="1:30" x14ac:dyDescent="0.25">
      <c r="A349" s="1" t="s">
        <v>35</v>
      </c>
      <c r="B349">
        <v>2022</v>
      </c>
      <c r="C349" s="1" t="s">
        <v>48</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s="1" t="s">
        <v>157</v>
      </c>
      <c r="V349">
        <v>179.5</v>
      </c>
      <c r="W349">
        <v>169.5</v>
      </c>
      <c r="X349">
        <v>177.8</v>
      </c>
      <c r="Y349">
        <v>162.30000000000001</v>
      </c>
      <c r="Z349">
        <v>167.6</v>
      </c>
      <c r="AA349">
        <v>173.1</v>
      </c>
      <c r="AB349">
        <v>170.9</v>
      </c>
      <c r="AC349">
        <v>169.7</v>
      </c>
      <c r="AD349">
        <v>175.3</v>
      </c>
    </row>
    <row r="350" spans="1:30" x14ac:dyDescent="0.25">
      <c r="A350" s="1" t="s">
        <v>30</v>
      </c>
      <c r="B350">
        <v>2022</v>
      </c>
      <c r="C350" s="1" t="s">
        <v>50</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s="1" t="s">
        <v>32</v>
      </c>
      <c r="V350">
        <v>180.8</v>
      </c>
      <c r="W350">
        <v>174.4</v>
      </c>
      <c r="X350">
        <v>181.2</v>
      </c>
      <c r="Y350">
        <v>167.4</v>
      </c>
      <c r="Z350">
        <v>170.6</v>
      </c>
      <c r="AA350">
        <v>176.5</v>
      </c>
      <c r="AB350">
        <v>172</v>
      </c>
      <c r="AC350">
        <v>173.9</v>
      </c>
      <c r="AD350">
        <v>177.9</v>
      </c>
    </row>
    <row r="351" spans="1:30" x14ac:dyDescent="0.25">
      <c r="A351" s="1" t="s">
        <v>33</v>
      </c>
      <c r="B351">
        <v>2022</v>
      </c>
      <c r="C351" s="1" t="s">
        <v>50</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s="1" t="s">
        <v>158</v>
      </c>
      <c r="V351">
        <v>180</v>
      </c>
      <c r="W351">
        <v>166</v>
      </c>
      <c r="X351">
        <v>174.7</v>
      </c>
      <c r="Y351">
        <v>158.80000000000001</v>
      </c>
      <c r="Z351">
        <v>166.3</v>
      </c>
      <c r="AA351">
        <v>171.2</v>
      </c>
      <c r="AB351">
        <v>172.3</v>
      </c>
      <c r="AC351">
        <v>166.8</v>
      </c>
      <c r="AD351">
        <v>175.3</v>
      </c>
    </row>
    <row r="352" spans="1:30" x14ac:dyDescent="0.25">
      <c r="A352" s="1" t="s">
        <v>35</v>
      </c>
      <c r="B352">
        <v>2022</v>
      </c>
      <c r="C352" s="1" t="s">
        <v>50</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s="1" t="s">
        <v>158</v>
      </c>
      <c r="V352">
        <v>180.5</v>
      </c>
      <c r="W352">
        <v>170.4</v>
      </c>
      <c r="X352">
        <v>178.7</v>
      </c>
      <c r="Y352">
        <v>162.9</v>
      </c>
      <c r="Z352">
        <v>168.2</v>
      </c>
      <c r="AA352">
        <v>173.4</v>
      </c>
      <c r="AB352">
        <v>172.1</v>
      </c>
      <c r="AC352">
        <v>170.5</v>
      </c>
      <c r="AD352">
        <v>176.7</v>
      </c>
    </row>
    <row r="353" spans="1:30" x14ac:dyDescent="0.25">
      <c r="A353" s="1" t="s">
        <v>30</v>
      </c>
      <c r="B353">
        <v>2022</v>
      </c>
      <c r="C353" s="1" t="s">
        <v>53</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s="1" t="s">
        <v>32</v>
      </c>
      <c r="V353">
        <v>181.9</v>
      </c>
      <c r="W353">
        <v>175.5</v>
      </c>
      <c r="X353">
        <v>182.3</v>
      </c>
      <c r="Y353">
        <v>167.5</v>
      </c>
      <c r="Z353">
        <v>170.8</v>
      </c>
      <c r="AA353">
        <v>176.9</v>
      </c>
      <c r="AB353">
        <v>173.4</v>
      </c>
      <c r="AC353">
        <v>174.6</v>
      </c>
      <c r="AD353">
        <v>177.8</v>
      </c>
    </row>
    <row r="354" spans="1:30" x14ac:dyDescent="0.25">
      <c r="A354" s="1" t="s">
        <v>33</v>
      </c>
      <c r="B354">
        <v>2022</v>
      </c>
      <c r="C354" s="1" t="s">
        <v>53</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s="1" t="s">
        <v>159</v>
      </c>
      <c r="V354">
        <v>180.3</v>
      </c>
      <c r="W354">
        <v>166.9</v>
      </c>
      <c r="X354">
        <v>175.8</v>
      </c>
      <c r="Y354">
        <v>158.9</v>
      </c>
      <c r="Z354">
        <v>166.7</v>
      </c>
      <c r="AA354">
        <v>171.5</v>
      </c>
      <c r="AB354">
        <v>173.8</v>
      </c>
      <c r="AC354">
        <v>167.4</v>
      </c>
      <c r="AD354">
        <v>174.1</v>
      </c>
    </row>
    <row r="355" spans="1:30" x14ac:dyDescent="0.25">
      <c r="A355" s="1" t="s">
        <v>35</v>
      </c>
      <c r="B355">
        <v>2022</v>
      </c>
      <c r="C355" s="1" t="s">
        <v>53</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s="1" t="s">
        <v>159</v>
      </c>
      <c r="V355">
        <v>181.3</v>
      </c>
      <c r="W355">
        <v>171.4</v>
      </c>
      <c r="X355">
        <v>179.8</v>
      </c>
      <c r="Y355">
        <v>163</v>
      </c>
      <c r="Z355">
        <v>168.5</v>
      </c>
      <c r="AA355">
        <v>173.7</v>
      </c>
      <c r="AB355">
        <v>173.6</v>
      </c>
      <c r="AC355">
        <v>171.1</v>
      </c>
      <c r="AD355">
        <v>176.5</v>
      </c>
    </row>
    <row r="356" spans="1:30" x14ac:dyDescent="0.25">
      <c r="A356" s="1" t="s">
        <v>30</v>
      </c>
      <c r="B356">
        <v>2022</v>
      </c>
      <c r="C356" s="1" t="s">
        <v>55</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s="1" t="s">
        <v>32</v>
      </c>
      <c r="V356">
        <v>182.8</v>
      </c>
      <c r="W356">
        <v>176.4</v>
      </c>
      <c r="X356">
        <v>183.5</v>
      </c>
      <c r="Y356">
        <v>167.8</v>
      </c>
      <c r="Z356">
        <v>171.2</v>
      </c>
      <c r="AA356">
        <v>177.3</v>
      </c>
      <c r="AB356">
        <v>175.7</v>
      </c>
      <c r="AC356">
        <v>175.5</v>
      </c>
      <c r="AD356">
        <v>177.1</v>
      </c>
    </row>
    <row r="357" spans="1:30" x14ac:dyDescent="0.25">
      <c r="A357" s="1" t="s">
        <v>33</v>
      </c>
      <c r="B357">
        <v>2022</v>
      </c>
      <c r="C357" s="1" t="s">
        <v>55</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s="1" t="s">
        <v>160</v>
      </c>
      <c r="V357">
        <v>180.6</v>
      </c>
      <c r="W357">
        <v>167.3</v>
      </c>
      <c r="X357">
        <v>177.2</v>
      </c>
      <c r="Y357">
        <v>159.4</v>
      </c>
      <c r="Z357">
        <v>167.1</v>
      </c>
      <c r="AA357">
        <v>171.8</v>
      </c>
      <c r="AB357">
        <v>176</v>
      </c>
      <c r="AC357">
        <v>168.2</v>
      </c>
      <c r="AD357">
        <v>174.1</v>
      </c>
    </row>
    <row r="358" spans="1:30" x14ac:dyDescent="0.25">
      <c r="A358" s="1" t="s">
        <v>35</v>
      </c>
      <c r="B358">
        <v>2022</v>
      </c>
      <c r="C358" s="1" t="s">
        <v>55</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s="1" t="s">
        <v>160</v>
      </c>
      <c r="V358">
        <v>182</v>
      </c>
      <c r="W358">
        <v>172.1</v>
      </c>
      <c r="X358">
        <v>181.1</v>
      </c>
      <c r="Y358">
        <v>163.4</v>
      </c>
      <c r="Z358">
        <v>168.9</v>
      </c>
      <c r="AA358">
        <v>174.1</v>
      </c>
      <c r="AB358">
        <v>175.8</v>
      </c>
      <c r="AC358">
        <v>172</v>
      </c>
      <c r="AD358">
        <v>175.7</v>
      </c>
    </row>
    <row r="359" spans="1:30" x14ac:dyDescent="0.25">
      <c r="A359" s="1" t="s">
        <v>30</v>
      </c>
      <c r="B359">
        <v>2023</v>
      </c>
      <c r="C359" s="1"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s="1" t="s">
        <v>32</v>
      </c>
      <c r="V359">
        <v>183.2</v>
      </c>
      <c r="W359">
        <v>177.2</v>
      </c>
      <c r="X359">
        <v>184.7</v>
      </c>
      <c r="Y359">
        <v>168.2</v>
      </c>
      <c r="Z359">
        <v>171.8</v>
      </c>
      <c r="AA359">
        <v>177.8</v>
      </c>
      <c r="AB359">
        <v>178.4</v>
      </c>
      <c r="AC359">
        <v>176.5</v>
      </c>
      <c r="AD359">
        <v>177.8</v>
      </c>
    </row>
    <row r="360" spans="1:30" x14ac:dyDescent="0.25">
      <c r="A360" s="1" t="s">
        <v>33</v>
      </c>
      <c r="B360">
        <v>2023</v>
      </c>
      <c r="C360" s="1"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s="1" t="s">
        <v>161</v>
      </c>
      <c r="V360">
        <v>180.1</v>
      </c>
      <c r="W360">
        <v>168</v>
      </c>
      <c r="X360">
        <v>178.5</v>
      </c>
      <c r="Y360">
        <v>159.5</v>
      </c>
      <c r="Z360">
        <v>167.8</v>
      </c>
      <c r="AA360">
        <v>171.8</v>
      </c>
      <c r="AB360">
        <v>178.8</v>
      </c>
      <c r="AC360">
        <v>168.9</v>
      </c>
      <c r="AD360">
        <v>174.9</v>
      </c>
    </row>
    <row r="361" spans="1:30" x14ac:dyDescent="0.25">
      <c r="A361" s="1" t="s">
        <v>35</v>
      </c>
      <c r="B361">
        <v>2023</v>
      </c>
      <c r="C361" s="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s="1" t="s">
        <v>161</v>
      </c>
      <c r="V361">
        <v>182</v>
      </c>
      <c r="W361">
        <v>172.9</v>
      </c>
      <c r="X361">
        <v>182.3</v>
      </c>
      <c r="Y361">
        <v>163.6</v>
      </c>
      <c r="Z361">
        <v>169.5</v>
      </c>
      <c r="AA361">
        <v>174.3</v>
      </c>
      <c r="AB361">
        <v>178.6</v>
      </c>
      <c r="AC361">
        <v>172.8</v>
      </c>
      <c r="AD361">
        <v>176.5</v>
      </c>
    </row>
    <row r="362" spans="1:30" x14ac:dyDescent="0.25">
      <c r="A362" s="1" t="s">
        <v>30</v>
      </c>
      <c r="B362">
        <v>2023</v>
      </c>
      <c r="C362" s="1" t="s">
        <v>36</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s="1" t="s">
        <v>32</v>
      </c>
      <c r="V362">
        <v>181.6</v>
      </c>
      <c r="W362">
        <v>178.6</v>
      </c>
      <c r="X362">
        <v>186.6</v>
      </c>
      <c r="Y362">
        <v>169</v>
      </c>
      <c r="Z362">
        <v>172.8</v>
      </c>
      <c r="AA362">
        <v>178.5</v>
      </c>
      <c r="AB362">
        <v>180.7</v>
      </c>
      <c r="AC362">
        <v>177.9</v>
      </c>
      <c r="AD362">
        <v>178</v>
      </c>
    </row>
    <row r="363" spans="1:30" x14ac:dyDescent="0.25">
      <c r="A363" s="1" t="s">
        <v>33</v>
      </c>
      <c r="B363">
        <v>2023</v>
      </c>
      <c r="C363" s="1" t="s">
        <v>36</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s="1" t="s">
        <v>162</v>
      </c>
      <c r="V363">
        <v>182.8</v>
      </c>
      <c r="W363">
        <v>169.2</v>
      </c>
      <c r="X363">
        <v>180.8</v>
      </c>
      <c r="Y363">
        <v>159.80000000000001</v>
      </c>
      <c r="Z363">
        <v>168.4</v>
      </c>
      <c r="AA363">
        <v>172.5</v>
      </c>
      <c r="AB363">
        <v>181.4</v>
      </c>
      <c r="AC363">
        <v>170</v>
      </c>
      <c r="AD363">
        <v>176.3</v>
      </c>
    </row>
    <row r="364" spans="1:30" x14ac:dyDescent="0.25">
      <c r="A364" s="1" t="s">
        <v>35</v>
      </c>
      <c r="B364">
        <v>2023</v>
      </c>
      <c r="C364" s="1" t="s">
        <v>36</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s="1" t="s">
        <v>162</v>
      </c>
      <c r="V364">
        <v>182.1</v>
      </c>
      <c r="W364">
        <v>174.2</v>
      </c>
      <c r="X364">
        <v>184.4</v>
      </c>
      <c r="Y364">
        <v>164.2</v>
      </c>
      <c r="Z364">
        <v>170.3</v>
      </c>
      <c r="AA364">
        <v>175</v>
      </c>
      <c r="AB364">
        <v>181</v>
      </c>
      <c r="AC364">
        <v>174.1</v>
      </c>
      <c r="AD364">
        <v>177.2</v>
      </c>
    </row>
    <row r="365" spans="1:30" x14ac:dyDescent="0.25">
      <c r="A365" s="1" t="s">
        <v>30</v>
      </c>
      <c r="B365">
        <v>2023</v>
      </c>
      <c r="C365" s="1" t="s">
        <v>38</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s="1" t="s">
        <v>32</v>
      </c>
      <c r="V365">
        <v>181.4</v>
      </c>
      <c r="W365">
        <v>178.6</v>
      </c>
      <c r="X365">
        <v>186.6</v>
      </c>
      <c r="Y365">
        <v>169</v>
      </c>
      <c r="Z365">
        <v>172.8</v>
      </c>
      <c r="AA365">
        <v>178.5</v>
      </c>
      <c r="AB365">
        <v>180.7</v>
      </c>
      <c r="AC365">
        <v>177.9</v>
      </c>
      <c r="AD365">
        <v>178</v>
      </c>
    </row>
    <row r="366" spans="1:30" x14ac:dyDescent="0.25">
      <c r="A366" s="1" t="s">
        <v>33</v>
      </c>
      <c r="B366">
        <v>2023</v>
      </c>
      <c r="C366" s="1" t="s">
        <v>38</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s="1" t="s">
        <v>162</v>
      </c>
      <c r="V366">
        <v>182.6</v>
      </c>
      <c r="W366">
        <v>169.2</v>
      </c>
      <c r="X366">
        <v>180.8</v>
      </c>
      <c r="Y366">
        <v>159.80000000000001</v>
      </c>
      <c r="Z366">
        <v>168.4</v>
      </c>
      <c r="AA366">
        <v>172.5</v>
      </c>
      <c r="AB366">
        <v>181.5</v>
      </c>
      <c r="AC366">
        <v>170</v>
      </c>
      <c r="AD366">
        <v>176.3</v>
      </c>
    </row>
    <row r="367" spans="1:30" x14ac:dyDescent="0.25">
      <c r="A367" s="1" t="s">
        <v>35</v>
      </c>
      <c r="B367">
        <v>2023</v>
      </c>
      <c r="C367" s="1" t="s">
        <v>38</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s="1" t="s">
        <v>162</v>
      </c>
      <c r="V367">
        <v>181.9</v>
      </c>
      <c r="W367">
        <v>174.2</v>
      </c>
      <c r="X367">
        <v>184.4</v>
      </c>
      <c r="Y367">
        <v>164.2</v>
      </c>
      <c r="Z367">
        <v>170.3</v>
      </c>
      <c r="AA367">
        <v>175</v>
      </c>
      <c r="AB367">
        <v>181</v>
      </c>
      <c r="AC367">
        <v>174.1</v>
      </c>
      <c r="AD367">
        <v>177.2</v>
      </c>
    </row>
    <row r="368" spans="1:30" x14ac:dyDescent="0.25">
      <c r="A368" s="1" t="s">
        <v>30</v>
      </c>
      <c r="B368">
        <v>2023</v>
      </c>
      <c r="C368" s="1" t="s">
        <v>39</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s="1" t="s">
        <v>139</v>
      </c>
      <c r="V368">
        <v>181.5</v>
      </c>
      <c r="W368">
        <v>179.1</v>
      </c>
      <c r="X368">
        <v>187.2</v>
      </c>
      <c r="Y368">
        <v>169.4</v>
      </c>
      <c r="Z368">
        <v>173.2</v>
      </c>
      <c r="AA368">
        <v>179.4</v>
      </c>
      <c r="AB368">
        <v>183.8</v>
      </c>
      <c r="AC368">
        <v>178.9</v>
      </c>
      <c r="AD368">
        <v>178.8</v>
      </c>
    </row>
    <row r="369" spans="1:30" x14ac:dyDescent="0.25">
      <c r="A369" s="1" t="s">
        <v>33</v>
      </c>
      <c r="B369">
        <v>2023</v>
      </c>
      <c r="C369" s="1" t="s">
        <v>39</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s="1" t="s">
        <v>163</v>
      </c>
      <c r="V369">
        <v>182.1</v>
      </c>
      <c r="W369">
        <v>169.6</v>
      </c>
      <c r="X369">
        <v>181.5</v>
      </c>
      <c r="Y369">
        <v>160.1</v>
      </c>
      <c r="Z369">
        <v>168.8</v>
      </c>
      <c r="AA369">
        <v>174.2</v>
      </c>
      <c r="AB369">
        <v>184.4</v>
      </c>
      <c r="AC369">
        <v>170.9</v>
      </c>
      <c r="AD369">
        <v>177.4</v>
      </c>
    </row>
    <row r="370" spans="1:30" x14ac:dyDescent="0.25">
      <c r="A370" s="1" t="s">
        <v>35</v>
      </c>
      <c r="B370">
        <v>2023</v>
      </c>
      <c r="C370" s="1" t="s">
        <v>39</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s="1" t="s">
        <v>163</v>
      </c>
      <c r="V370">
        <v>181.7</v>
      </c>
      <c r="W370">
        <v>174.6</v>
      </c>
      <c r="X370">
        <v>185</v>
      </c>
      <c r="Y370">
        <v>164.5</v>
      </c>
      <c r="Z370">
        <v>170.7</v>
      </c>
      <c r="AA370">
        <v>176.4</v>
      </c>
      <c r="AB370">
        <v>184</v>
      </c>
      <c r="AC370">
        <v>175</v>
      </c>
      <c r="AD370">
        <v>178.1</v>
      </c>
    </row>
    <row r="371" spans="1:30" x14ac:dyDescent="0.25">
      <c r="A371" s="1" t="s">
        <v>30</v>
      </c>
      <c r="B371">
        <v>2023</v>
      </c>
      <c r="C371" s="1" t="s">
        <v>41</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s="1" t="s">
        <v>139</v>
      </c>
      <c r="V371">
        <v>182.5</v>
      </c>
      <c r="W371">
        <v>179.8</v>
      </c>
      <c r="X371">
        <v>187.8</v>
      </c>
      <c r="Y371">
        <v>169.7</v>
      </c>
      <c r="Z371">
        <v>173.8</v>
      </c>
      <c r="AA371">
        <v>180.3</v>
      </c>
      <c r="AB371">
        <v>184.9</v>
      </c>
      <c r="AC371">
        <v>179.5</v>
      </c>
      <c r="AD371">
        <v>179.8</v>
      </c>
    </row>
    <row r="372" spans="1:30" x14ac:dyDescent="0.25">
      <c r="A372" s="1" t="s">
        <v>33</v>
      </c>
      <c r="B372">
        <v>2023</v>
      </c>
      <c r="C372" s="1" t="s">
        <v>41</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s="1" t="s">
        <v>164</v>
      </c>
      <c r="V372">
        <v>183.4</v>
      </c>
      <c r="W372">
        <v>170.1</v>
      </c>
      <c r="X372">
        <v>182.2</v>
      </c>
      <c r="Y372">
        <v>160.4</v>
      </c>
      <c r="Z372">
        <v>169.2</v>
      </c>
      <c r="AA372">
        <v>174.8</v>
      </c>
      <c r="AB372">
        <v>185.6</v>
      </c>
      <c r="AC372">
        <v>171.6</v>
      </c>
      <c r="AD372">
        <v>178.2</v>
      </c>
    </row>
    <row r="373" spans="1:30" x14ac:dyDescent="0.25">
      <c r="A373" s="1" t="s">
        <v>35</v>
      </c>
      <c r="B373">
        <v>2023</v>
      </c>
      <c r="C373" s="1" t="s">
        <v>41</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s="1" t="s">
        <v>164</v>
      </c>
      <c r="V373">
        <v>182.8</v>
      </c>
      <c r="W373">
        <v>175.2</v>
      </c>
      <c r="X373">
        <v>185.7</v>
      </c>
      <c r="Y373">
        <v>164.8</v>
      </c>
      <c r="Z373">
        <v>171.2</v>
      </c>
      <c r="AA373">
        <v>177.1</v>
      </c>
      <c r="AB373">
        <v>185.2</v>
      </c>
      <c r="AC373">
        <v>175.7</v>
      </c>
      <c r="AD373">
        <v>179.1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06676-9841-4845-BE99-77C8F6DA0583}">
  <dimension ref="A2:V57"/>
  <sheetViews>
    <sheetView topLeftCell="G17" zoomScale="96" zoomScaleNormal="96" workbookViewId="0">
      <selection activeCell="S3" sqref="S3:V48"/>
    </sheetView>
  </sheetViews>
  <sheetFormatPr defaultRowHeight="15" x14ac:dyDescent="0.25"/>
  <cols>
    <col min="1" max="1" width="25.28515625" customWidth="1"/>
    <col min="2" max="2" width="27" customWidth="1"/>
    <col min="3" max="3" width="12" customWidth="1"/>
    <col min="4" max="4" width="11.85546875" customWidth="1"/>
    <col min="5" max="5" width="22.140625" customWidth="1"/>
    <col min="6" max="6" width="14.85546875" customWidth="1"/>
    <col min="7" max="7" width="11.42578125" customWidth="1"/>
    <col min="8" max="8" width="10.140625" customWidth="1"/>
    <col min="9" max="9" width="22.85546875" customWidth="1"/>
    <col min="10" max="10" width="18.42578125" customWidth="1"/>
    <col min="11" max="11" width="11" customWidth="1"/>
    <col min="12" max="12" width="10.7109375" customWidth="1"/>
    <col min="13" max="13" width="19.5703125" customWidth="1"/>
    <col min="14" max="14" width="15.5703125" customWidth="1"/>
    <col min="15" max="15" width="15.7109375" customWidth="1"/>
    <col min="19" max="19" width="18.42578125" customWidth="1"/>
    <col min="20" max="20" width="33.5703125" customWidth="1"/>
    <col min="21" max="21" width="19.140625" customWidth="1"/>
    <col min="22" max="22" width="37.28515625" customWidth="1"/>
  </cols>
  <sheetData>
    <row r="2" spans="1:20" ht="19.5" customHeight="1" x14ac:dyDescent="0.25">
      <c r="B2" s="116" t="s">
        <v>210</v>
      </c>
      <c r="C2" s="116"/>
      <c r="D2" s="116"/>
      <c r="E2" s="116"/>
    </row>
    <row r="3" spans="1:20" ht="20.25" customHeight="1" x14ac:dyDescent="0.25">
      <c r="S3" s="28" t="s">
        <v>186</v>
      </c>
      <c r="T3" t="s">
        <v>185</v>
      </c>
    </row>
    <row r="4" spans="1:20" ht="31.5" customHeight="1" x14ac:dyDescent="0.25">
      <c r="A4" s="41"/>
      <c r="B4" s="37" t="s">
        <v>206</v>
      </c>
      <c r="C4" s="124" t="s">
        <v>203</v>
      </c>
      <c r="D4" s="124"/>
      <c r="E4" s="38"/>
      <c r="F4" s="129" t="s">
        <v>227</v>
      </c>
      <c r="G4" s="125" t="s">
        <v>209</v>
      </c>
      <c r="H4" s="125"/>
      <c r="I4" s="38"/>
      <c r="J4" s="129" t="s">
        <v>227</v>
      </c>
      <c r="K4" s="125" t="s">
        <v>207</v>
      </c>
      <c r="L4" s="125"/>
      <c r="M4" s="38"/>
      <c r="N4" s="129" t="s">
        <v>227</v>
      </c>
      <c r="O4" s="126" t="s">
        <v>225</v>
      </c>
    </row>
    <row r="5" spans="1:20" x14ac:dyDescent="0.25">
      <c r="A5" s="36" t="s">
        <v>199</v>
      </c>
      <c r="B5" s="38"/>
      <c r="C5" s="38" t="s">
        <v>204</v>
      </c>
      <c r="D5" s="38" t="s">
        <v>205</v>
      </c>
      <c r="E5" s="38" t="s">
        <v>212</v>
      </c>
      <c r="F5" s="130"/>
      <c r="G5" s="38" t="s">
        <v>208</v>
      </c>
      <c r="H5" s="38" t="s">
        <v>205</v>
      </c>
      <c r="I5" s="38" t="s">
        <v>213</v>
      </c>
      <c r="J5" s="130"/>
      <c r="K5" s="38" t="s">
        <v>208</v>
      </c>
      <c r="L5" s="38" t="s">
        <v>205</v>
      </c>
      <c r="M5" s="38" t="s">
        <v>214</v>
      </c>
      <c r="N5" s="130"/>
      <c r="O5" s="127"/>
    </row>
    <row r="6" spans="1:20" x14ac:dyDescent="0.25">
      <c r="A6" s="38" t="s">
        <v>185</v>
      </c>
      <c r="B6" s="38"/>
      <c r="C6" s="39">
        <v>105.5153846153846</v>
      </c>
      <c r="D6" s="38">
        <v>176.20769230769235</v>
      </c>
      <c r="E6" s="47">
        <f>D6-C6</f>
        <v>70.69230769230775</v>
      </c>
      <c r="F6" s="46">
        <f>(D6-C6)/C6</f>
        <v>0.66997156812714209</v>
      </c>
      <c r="G6" s="39">
        <v>105.63846153846156</v>
      </c>
      <c r="H6" s="38">
        <v>177.45384615384617</v>
      </c>
      <c r="I6" s="47">
        <f>H6-G6</f>
        <v>71.815384615384616</v>
      </c>
      <c r="J6" s="46">
        <f>(H6-G6)/G6</f>
        <v>0.67982232578460633</v>
      </c>
      <c r="K6" s="39">
        <v>105.87692307692308</v>
      </c>
      <c r="L6" s="38">
        <v>179.62307692307692</v>
      </c>
      <c r="M6" s="47">
        <f>L6-K6</f>
        <v>73.746153846153845</v>
      </c>
      <c r="N6" s="46">
        <f>(L6-K6)/K6</f>
        <v>0.69652717233362393</v>
      </c>
      <c r="O6" s="46">
        <f>AVERAGE(F6,J6,N6)</f>
        <v>0.68210702208179086</v>
      </c>
      <c r="T6" s="27" t="s">
        <v>3</v>
      </c>
    </row>
    <row r="7" spans="1:20" x14ac:dyDescent="0.25">
      <c r="A7" s="40" t="s">
        <v>184</v>
      </c>
      <c r="B7" s="40" t="s">
        <v>21</v>
      </c>
      <c r="C7" s="39">
        <v>105.5</v>
      </c>
      <c r="D7" s="38">
        <v>182.5</v>
      </c>
      <c r="E7" s="38">
        <f t="shared" ref="E7:E14" si="0">D7-C7</f>
        <v>77</v>
      </c>
      <c r="F7" s="46">
        <f t="shared" ref="F7:F14" si="1">(D7-C7)/C7</f>
        <v>0.72985781990521326</v>
      </c>
      <c r="G7" s="39">
        <v>105.5</v>
      </c>
      <c r="H7" s="38">
        <v>182.8</v>
      </c>
      <c r="I7" s="38">
        <f t="shared" ref="I7:I14" si="2">H7-G7</f>
        <v>77.300000000000011</v>
      </c>
      <c r="J7" s="46">
        <f t="shared" ref="J7:J14" si="3">(H7-G7)/G7</f>
        <v>0.73270142180094799</v>
      </c>
      <c r="K7" s="39">
        <v>105.4</v>
      </c>
      <c r="L7" s="38">
        <v>183.4</v>
      </c>
      <c r="M7" s="38">
        <f t="shared" ref="M7:M14" si="4">L7-K7</f>
        <v>78</v>
      </c>
      <c r="N7" s="46">
        <f t="shared" ref="N7:N14" si="5">(L7-K7)/K7</f>
        <v>0.74003795066413658</v>
      </c>
      <c r="O7" s="46">
        <f t="shared" ref="O7:O14" si="6">AVERAGE(F7,J7,N7)</f>
        <v>0.73419906412343261</v>
      </c>
      <c r="T7" s="27" t="s">
        <v>4</v>
      </c>
    </row>
    <row r="8" spans="1:20" x14ac:dyDescent="0.25">
      <c r="A8" s="38" t="s">
        <v>182</v>
      </c>
      <c r="B8" s="38" t="s">
        <v>24</v>
      </c>
      <c r="C8" s="39">
        <v>103.3</v>
      </c>
      <c r="D8" s="38">
        <v>169.7</v>
      </c>
      <c r="E8" s="38">
        <f t="shared" si="0"/>
        <v>66.399999999999991</v>
      </c>
      <c r="F8" s="46">
        <f t="shared" si="1"/>
        <v>0.64278799612778315</v>
      </c>
      <c r="G8" s="39">
        <v>103.2</v>
      </c>
      <c r="H8" s="38">
        <v>164.8</v>
      </c>
      <c r="I8" s="38">
        <f t="shared" si="2"/>
        <v>61.600000000000009</v>
      </c>
      <c r="J8" s="46">
        <f t="shared" si="3"/>
        <v>0.59689922480620161</v>
      </c>
      <c r="K8" s="39">
        <v>103.2</v>
      </c>
      <c r="L8" s="38">
        <v>160.4</v>
      </c>
      <c r="M8" s="38">
        <f t="shared" si="4"/>
        <v>57.2</v>
      </c>
      <c r="N8" s="46">
        <f t="shared" si="5"/>
        <v>0.55426356589147285</v>
      </c>
      <c r="O8" s="46">
        <f t="shared" si="6"/>
        <v>0.59798359560848591</v>
      </c>
      <c r="T8" s="27" t="s">
        <v>5</v>
      </c>
    </row>
    <row r="9" spans="1:20" x14ac:dyDescent="0.25">
      <c r="A9" s="38" t="s">
        <v>183</v>
      </c>
      <c r="B9" s="38"/>
      <c r="C9" s="39">
        <v>103.8</v>
      </c>
      <c r="D9" s="38">
        <v>180.3</v>
      </c>
      <c r="E9" s="38">
        <f t="shared" si="0"/>
        <v>76.500000000000014</v>
      </c>
      <c r="F9" s="46">
        <f t="shared" si="1"/>
        <v>0.73699421965317935</v>
      </c>
      <c r="G9" s="39">
        <v>103.6</v>
      </c>
      <c r="H9" s="38">
        <v>177.1</v>
      </c>
      <c r="I9" s="38">
        <f t="shared" si="2"/>
        <v>73.5</v>
      </c>
      <c r="J9" s="46">
        <f t="shared" si="3"/>
        <v>0.70945945945945954</v>
      </c>
      <c r="K9" s="39">
        <v>103.5</v>
      </c>
      <c r="L9" s="38">
        <v>174.8</v>
      </c>
      <c r="M9" s="38">
        <f t="shared" si="4"/>
        <v>71.300000000000011</v>
      </c>
      <c r="N9" s="46">
        <f t="shared" si="5"/>
        <v>0.68888888888888899</v>
      </c>
      <c r="O9" s="46">
        <f t="shared" si="6"/>
        <v>0.71178085600050933</v>
      </c>
      <c r="T9" s="27" t="s">
        <v>6</v>
      </c>
    </row>
    <row r="10" spans="1:20" x14ac:dyDescent="0.25">
      <c r="A10" s="38" t="s">
        <v>191</v>
      </c>
      <c r="B10" s="38"/>
      <c r="C10" s="39">
        <v>105.85000000000001</v>
      </c>
      <c r="D10" s="38">
        <v>188.70000000000002</v>
      </c>
      <c r="E10" s="38">
        <f t="shared" si="0"/>
        <v>82.850000000000009</v>
      </c>
      <c r="F10" s="46">
        <f t="shared" si="1"/>
        <v>0.78271138403401042</v>
      </c>
      <c r="G10" s="39">
        <v>105.625</v>
      </c>
      <c r="H10" s="38">
        <v>184.60000000000002</v>
      </c>
      <c r="I10" s="38">
        <f t="shared" si="2"/>
        <v>78.975000000000023</v>
      </c>
      <c r="J10" s="46">
        <f t="shared" si="3"/>
        <v>0.74769230769230788</v>
      </c>
      <c r="K10" s="39">
        <v>105.25</v>
      </c>
      <c r="L10" s="38">
        <v>178.57500000000002</v>
      </c>
      <c r="M10" s="38">
        <f t="shared" si="4"/>
        <v>73.325000000000017</v>
      </c>
      <c r="N10" s="46">
        <f t="shared" si="5"/>
        <v>0.69667458432304052</v>
      </c>
      <c r="O10" s="46">
        <f t="shared" si="6"/>
        <v>0.74235942534978616</v>
      </c>
      <c r="T10" s="27" t="s">
        <v>7</v>
      </c>
    </row>
    <row r="11" spans="1:20" x14ac:dyDescent="0.25">
      <c r="A11" s="38" t="s">
        <v>195</v>
      </c>
      <c r="B11" s="38"/>
      <c r="C11" s="39">
        <v>103.7</v>
      </c>
      <c r="D11" s="38">
        <v>180.8</v>
      </c>
      <c r="E11" s="38">
        <f t="shared" si="0"/>
        <v>77.100000000000009</v>
      </c>
      <c r="F11" s="46">
        <f t="shared" si="1"/>
        <v>0.74349083895853429</v>
      </c>
      <c r="G11" s="39">
        <v>103.55</v>
      </c>
      <c r="H11" s="38">
        <v>178.45</v>
      </c>
      <c r="I11" s="38">
        <f t="shared" si="2"/>
        <v>74.899999999999991</v>
      </c>
      <c r="J11" s="46">
        <f t="shared" si="3"/>
        <v>0.72332206663447607</v>
      </c>
      <c r="K11" s="39">
        <v>103.5</v>
      </c>
      <c r="L11" s="38">
        <v>175.7</v>
      </c>
      <c r="M11" s="38">
        <f t="shared" si="4"/>
        <v>72.199999999999989</v>
      </c>
      <c r="N11" s="46">
        <f t="shared" si="5"/>
        <v>0.69758454106280188</v>
      </c>
      <c r="O11" s="46">
        <f t="shared" si="6"/>
        <v>0.72146581555193734</v>
      </c>
      <c r="T11" s="27" t="s">
        <v>8</v>
      </c>
    </row>
    <row r="12" spans="1:20" x14ac:dyDescent="0.25">
      <c r="A12" s="38" t="s">
        <v>197</v>
      </c>
      <c r="B12" s="38" t="s">
        <v>16</v>
      </c>
      <c r="C12" s="39">
        <v>105.1</v>
      </c>
      <c r="D12" s="38">
        <v>199.9</v>
      </c>
      <c r="E12" s="38">
        <f t="shared" si="0"/>
        <v>94.800000000000011</v>
      </c>
      <c r="F12" s="46">
        <f t="shared" si="1"/>
        <v>0.90199809705042833</v>
      </c>
      <c r="G12" s="39">
        <v>105.1</v>
      </c>
      <c r="H12" s="38">
        <v>201</v>
      </c>
      <c r="I12" s="38">
        <f t="shared" si="2"/>
        <v>95.9</v>
      </c>
      <c r="J12" s="46">
        <f t="shared" si="3"/>
        <v>0.91246431969552821</v>
      </c>
      <c r="K12" s="39">
        <v>105.2</v>
      </c>
      <c r="L12" s="38">
        <v>204.2</v>
      </c>
      <c r="M12" s="38">
        <f t="shared" si="4"/>
        <v>98.999999999999986</v>
      </c>
      <c r="N12" s="46">
        <f t="shared" si="5"/>
        <v>0.94106463878326985</v>
      </c>
      <c r="O12" s="46">
        <f t="shared" si="6"/>
        <v>0.91850901850974209</v>
      </c>
      <c r="T12" s="27" t="s">
        <v>9</v>
      </c>
    </row>
    <row r="13" spans="1:20" x14ac:dyDescent="0.25">
      <c r="A13" s="38" t="s">
        <v>28</v>
      </c>
      <c r="B13" s="38" t="s">
        <v>28</v>
      </c>
      <c r="C13" s="39">
        <v>104</v>
      </c>
      <c r="D13" s="38">
        <v>179.5</v>
      </c>
      <c r="E13" s="38">
        <f t="shared" si="0"/>
        <v>75.5</v>
      </c>
      <c r="F13" s="46">
        <f t="shared" si="1"/>
        <v>0.72596153846153844</v>
      </c>
      <c r="G13" s="39">
        <v>103.9</v>
      </c>
      <c r="H13" s="38">
        <v>175.7</v>
      </c>
      <c r="I13" s="38">
        <f t="shared" si="2"/>
        <v>71.799999999999983</v>
      </c>
      <c r="J13" s="46">
        <f t="shared" si="3"/>
        <v>0.69104908565928758</v>
      </c>
      <c r="K13" s="39">
        <v>103.7</v>
      </c>
      <c r="L13" s="38">
        <v>171.6</v>
      </c>
      <c r="M13" s="38">
        <f t="shared" si="4"/>
        <v>67.899999999999991</v>
      </c>
      <c r="N13" s="46">
        <f t="shared" si="5"/>
        <v>0.65477338476374147</v>
      </c>
      <c r="O13" s="46">
        <f t="shared" si="6"/>
        <v>0.69059466962818916</v>
      </c>
      <c r="T13" s="27" t="s">
        <v>10</v>
      </c>
    </row>
    <row r="14" spans="1:20" x14ac:dyDescent="0.25">
      <c r="A14" s="38" t="s">
        <v>202</v>
      </c>
      <c r="B14" s="38"/>
      <c r="C14" s="38">
        <v>104.8</v>
      </c>
      <c r="D14" s="38">
        <v>179.8</v>
      </c>
      <c r="E14" s="38">
        <f t="shared" si="0"/>
        <v>75.000000000000014</v>
      </c>
      <c r="F14" s="46">
        <f t="shared" si="1"/>
        <v>0.71564885496183217</v>
      </c>
      <c r="G14" s="38">
        <v>104.8</v>
      </c>
      <c r="H14" s="38">
        <v>175.2</v>
      </c>
      <c r="I14" s="38">
        <f t="shared" si="2"/>
        <v>70.399999999999991</v>
      </c>
      <c r="J14" s="46">
        <f t="shared" si="3"/>
        <v>0.67175572519083959</v>
      </c>
      <c r="K14" s="38">
        <v>104.8</v>
      </c>
      <c r="L14" s="38">
        <v>170.1</v>
      </c>
      <c r="M14" s="38">
        <f t="shared" si="4"/>
        <v>65.3</v>
      </c>
      <c r="N14" s="46">
        <f t="shared" si="5"/>
        <v>0.62309160305343514</v>
      </c>
      <c r="O14" s="46">
        <f t="shared" si="6"/>
        <v>0.67016539440203571</v>
      </c>
      <c r="T14" s="27" t="s">
        <v>11</v>
      </c>
    </row>
    <row r="15" spans="1:20" x14ac:dyDescent="0.25">
      <c r="T15" s="27" t="s">
        <v>12</v>
      </c>
    </row>
    <row r="16" spans="1:20" x14ac:dyDescent="0.25">
      <c r="T16" s="27" t="s">
        <v>13</v>
      </c>
    </row>
    <row r="17" spans="1:20" ht="35.25" customHeight="1" x14ac:dyDescent="0.25">
      <c r="B17" s="128" t="s">
        <v>211</v>
      </c>
      <c r="C17" s="123"/>
      <c r="D17" s="123"/>
      <c r="E17" s="123"/>
      <c r="F17" s="123"/>
      <c r="G17" s="123"/>
      <c r="H17" s="123"/>
      <c r="I17" s="123"/>
      <c r="T17" s="27" t="s">
        <v>14</v>
      </c>
    </row>
    <row r="18" spans="1:20" x14ac:dyDescent="0.25">
      <c r="T18" s="27" t="s">
        <v>15</v>
      </c>
    </row>
    <row r="19" spans="1:20" x14ac:dyDescent="0.25">
      <c r="A19" s="36" t="s">
        <v>199</v>
      </c>
      <c r="B19" s="58" t="s">
        <v>203</v>
      </c>
      <c r="C19" s="58" t="s">
        <v>209</v>
      </c>
      <c r="D19" s="58" t="s">
        <v>207</v>
      </c>
    </row>
    <row r="20" spans="1:20" x14ac:dyDescent="0.25">
      <c r="A20" s="38" t="s">
        <v>185</v>
      </c>
      <c r="B20" s="99">
        <v>0.66997156812714209</v>
      </c>
      <c r="C20" s="99">
        <v>0.67982232578460633</v>
      </c>
      <c r="D20" s="99">
        <v>0.69652717233362393</v>
      </c>
    </row>
    <row r="21" spans="1:20" x14ac:dyDescent="0.25">
      <c r="A21" s="40" t="s">
        <v>184</v>
      </c>
      <c r="B21" s="99">
        <v>0.72985781990521326</v>
      </c>
      <c r="C21" s="99">
        <v>0.73270142180094799</v>
      </c>
      <c r="D21" s="99">
        <v>0.74003795066413658</v>
      </c>
      <c r="S21" s="29" t="s">
        <v>187</v>
      </c>
      <c r="T21" s="30" t="s">
        <v>184</v>
      </c>
    </row>
    <row r="22" spans="1:20" x14ac:dyDescent="0.25">
      <c r="A22" s="38" t="s">
        <v>182</v>
      </c>
      <c r="B22" s="99">
        <v>0.64278799612778315</v>
      </c>
      <c r="C22" s="99">
        <v>0.59689922480620161</v>
      </c>
      <c r="D22" s="99">
        <v>0.55426356589147285</v>
      </c>
      <c r="T22" s="27" t="s">
        <v>21</v>
      </c>
    </row>
    <row r="23" spans="1:20" x14ac:dyDescent="0.25">
      <c r="A23" s="38" t="s">
        <v>183</v>
      </c>
      <c r="B23" s="99">
        <v>0.73699421965317935</v>
      </c>
      <c r="C23" s="99">
        <v>0.70945945945945954</v>
      </c>
      <c r="D23" s="99">
        <v>0.68888888888888899</v>
      </c>
    </row>
    <row r="24" spans="1:20" x14ac:dyDescent="0.25">
      <c r="A24" s="38" t="s">
        <v>191</v>
      </c>
      <c r="B24" s="99">
        <v>0.78271138403401042</v>
      </c>
      <c r="C24" s="99">
        <v>0.74769230769230788</v>
      </c>
      <c r="D24" s="99">
        <v>0.69667458432304052</v>
      </c>
      <c r="S24" s="29" t="s">
        <v>188</v>
      </c>
      <c r="T24" t="s">
        <v>182</v>
      </c>
    </row>
    <row r="25" spans="1:20" x14ac:dyDescent="0.25">
      <c r="A25" s="38" t="s">
        <v>195</v>
      </c>
      <c r="B25" s="99">
        <v>0.74349083895853429</v>
      </c>
      <c r="C25" s="99">
        <v>0.72332206663447607</v>
      </c>
      <c r="D25" s="99">
        <v>0.69758454106280188</v>
      </c>
      <c r="T25" s="27" t="s">
        <v>24</v>
      </c>
    </row>
    <row r="26" spans="1:20" x14ac:dyDescent="0.25">
      <c r="A26" s="38" t="s">
        <v>197</v>
      </c>
      <c r="B26" s="99">
        <v>0.90199809705042833</v>
      </c>
      <c r="C26" s="99">
        <v>0.91246431969552821</v>
      </c>
      <c r="D26" s="99">
        <v>0.94106463878326985</v>
      </c>
    </row>
    <row r="27" spans="1:20" x14ac:dyDescent="0.25">
      <c r="A27" s="38" t="s">
        <v>28</v>
      </c>
      <c r="B27" s="99">
        <v>0.72596153846153844</v>
      </c>
      <c r="C27" s="99">
        <v>0.69104908565928758</v>
      </c>
      <c r="D27" s="99">
        <v>0.65477338476374147</v>
      </c>
      <c r="S27" s="29" t="s">
        <v>190</v>
      </c>
      <c r="T27" t="s">
        <v>183</v>
      </c>
    </row>
    <row r="28" spans="1:20" x14ac:dyDescent="0.25">
      <c r="A28" s="38" t="s">
        <v>202</v>
      </c>
      <c r="B28" s="99">
        <v>0.71564885496183217</v>
      </c>
      <c r="C28" s="99">
        <v>0.67175572519083959</v>
      </c>
      <c r="D28" s="99">
        <v>0.62309160305343514</v>
      </c>
      <c r="T28" s="27" t="s">
        <v>26</v>
      </c>
    </row>
    <row r="30" spans="1:20" x14ac:dyDescent="0.25">
      <c r="S30" s="29" t="s">
        <v>189</v>
      </c>
      <c r="T30" t="s">
        <v>191</v>
      </c>
    </row>
    <row r="31" spans="1:20" x14ac:dyDescent="0.25">
      <c r="A31" s="123"/>
      <c r="B31" s="123"/>
      <c r="C31" s="123"/>
      <c r="D31" s="123"/>
      <c r="E31" s="123"/>
      <c r="F31" s="123"/>
      <c r="G31" s="123"/>
      <c r="H31" s="123"/>
      <c r="I31" s="123"/>
      <c r="J31" s="123"/>
      <c r="K31" s="123"/>
      <c r="L31" s="123"/>
      <c r="M31" s="123"/>
      <c r="N31" s="123"/>
      <c r="O31" s="123"/>
      <c r="P31" s="123"/>
      <c r="Q31" s="123"/>
      <c r="T31" s="27" t="s">
        <v>17</v>
      </c>
    </row>
    <row r="32" spans="1:20" x14ac:dyDescent="0.25">
      <c r="T32" s="27" t="s">
        <v>18</v>
      </c>
    </row>
    <row r="33" spans="19:22" x14ac:dyDescent="0.25">
      <c r="T33" s="27" t="s">
        <v>19</v>
      </c>
    </row>
    <row r="34" spans="19:22" x14ac:dyDescent="0.25">
      <c r="T34" s="27" t="s">
        <v>27</v>
      </c>
    </row>
    <row r="36" spans="19:22" x14ac:dyDescent="0.25">
      <c r="S36" s="29" t="s">
        <v>192</v>
      </c>
      <c r="T36" s="30" t="s">
        <v>193</v>
      </c>
    </row>
    <row r="37" spans="19:22" x14ac:dyDescent="0.25">
      <c r="T37" s="27" t="s">
        <v>20</v>
      </c>
      <c r="V37" t="s">
        <v>201</v>
      </c>
    </row>
    <row r="38" spans="19:22" x14ac:dyDescent="0.25">
      <c r="T38" s="27" t="s">
        <v>22</v>
      </c>
    </row>
    <row r="40" spans="19:22" x14ac:dyDescent="0.25">
      <c r="S40" s="29" t="s">
        <v>194</v>
      </c>
      <c r="T40" t="s">
        <v>195</v>
      </c>
    </row>
    <row r="41" spans="19:22" x14ac:dyDescent="0.25">
      <c r="T41" s="27" t="s">
        <v>23</v>
      </c>
    </row>
    <row r="42" spans="19:22" x14ac:dyDescent="0.25">
      <c r="T42" s="27" t="s">
        <v>25</v>
      </c>
    </row>
    <row r="44" spans="19:22" x14ac:dyDescent="0.25">
      <c r="S44" s="29" t="s">
        <v>196</v>
      </c>
      <c r="T44" t="s">
        <v>197</v>
      </c>
    </row>
    <row r="45" spans="19:22" x14ac:dyDescent="0.25">
      <c r="T45" s="27" t="s">
        <v>16</v>
      </c>
    </row>
    <row r="47" spans="19:22" x14ac:dyDescent="0.25">
      <c r="S47" s="29" t="s">
        <v>198</v>
      </c>
      <c r="T47" t="s">
        <v>28</v>
      </c>
    </row>
    <row r="48" spans="19:22" x14ac:dyDescent="0.25">
      <c r="T48" s="27" t="s">
        <v>28</v>
      </c>
    </row>
    <row r="55" spans="2:15" x14ac:dyDescent="0.25">
      <c r="B55" s="122" t="s">
        <v>226</v>
      </c>
      <c r="C55" s="122"/>
      <c r="D55" s="122"/>
      <c r="E55" s="122"/>
      <c r="F55" s="122"/>
      <c r="G55" s="122"/>
      <c r="H55" s="122"/>
      <c r="I55" s="122"/>
      <c r="J55" s="122"/>
      <c r="K55" s="122"/>
      <c r="L55" s="122"/>
      <c r="M55" s="122"/>
      <c r="N55" s="122"/>
      <c r="O55" s="122"/>
    </row>
    <row r="56" spans="2:15" x14ac:dyDescent="0.25">
      <c r="B56" s="122"/>
      <c r="C56" s="122"/>
      <c r="D56" s="122"/>
      <c r="E56" s="122"/>
      <c r="F56" s="122"/>
      <c r="G56" s="122"/>
      <c r="H56" s="122"/>
      <c r="I56" s="122"/>
      <c r="J56" s="122"/>
      <c r="K56" s="122"/>
      <c r="L56" s="122"/>
      <c r="M56" s="122"/>
      <c r="N56" s="122"/>
      <c r="O56" s="122"/>
    </row>
    <row r="57" spans="2:15" x14ac:dyDescent="0.25">
      <c r="B57" s="122"/>
      <c r="C57" s="122"/>
      <c r="D57" s="122"/>
      <c r="E57" s="122"/>
      <c r="F57" s="122"/>
      <c r="G57" s="122"/>
      <c r="H57" s="122"/>
      <c r="I57" s="122"/>
      <c r="J57" s="122"/>
      <c r="K57" s="122"/>
      <c r="L57" s="122"/>
      <c r="M57" s="122"/>
      <c r="N57" s="122"/>
      <c r="O57" s="122"/>
    </row>
  </sheetData>
  <mergeCells count="11">
    <mergeCell ref="B2:E2"/>
    <mergeCell ref="B17:I17"/>
    <mergeCell ref="F4:F5"/>
    <mergeCell ref="J4:J5"/>
    <mergeCell ref="N4:N5"/>
    <mergeCell ref="B55:O57"/>
    <mergeCell ref="A31:Q31"/>
    <mergeCell ref="C4:D4"/>
    <mergeCell ref="G4:H4"/>
    <mergeCell ref="K4:L4"/>
    <mergeCell ref="O4:O5"/>
  </mergeCells>
  <conditionalFormatting sqref="E6:E14">
    <cfRule type="colorScale" priority="3">
      <colorScale>
        <cfvo type="min"/>
        <cfvo type="percentile" val="50"/>
        <cfvo type="max"/>
        <color rgb="FF63BE7B"/>
        <color rgb="FFFFEB84"/>
        <color rgb="FFF8696B"/>
      </colorScale>
    </cfRule>
  </conditionalFormatting>
  <conditionalFormatting sqref="I6:I14">
    <cfRule type="colorScale" priority="2">
      <colorScale>
        <cfvo type="min"/>
        <cfvo type="percentile" val="50"/>
        <cfvo type="max"/>
        <color rgb="FF63BE7B"/>
        <color rgb="FFFFEB84"/>
        <color rgb="FFF8696B"/>
      </colorScale>
    </cfRule>
  </conditionalFormatting>
  <conditionalFormatting sqref="M6:M14">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30D8-A435-40DE-924F-332A601EB222}">
  <dimension ref="A1:Q373"/>
  <sheetViews>
    <sheetView topLeftCell="B24" workbookViewId="0">
      <selection activeCell="N3" sqref="N3:O48"/>
    </sheetView>
  </sheetViews>
  <sheetFormatPr defaultRowHeight="15" x14ac:dyDescent="0.25"/>
  <cols>
    <col min="1" max="1" width="11.85546875" bestFit="1" customWidth="1"/>
    <col min="2" max="2" width="7.28515625" bestFit="1" customWidth="1"/>
    <col min="3" max="3" width="10.85546875" customWidth="1"/>
    <col min="4" max="4" width="21.28515625" customWidth="1"/>
    <col min="5" max="5" width="21.7109375" customWidth="1"/>
    <col min="6" max="6" width="23.42578125" customWidth="1"/>
    <col min="7" max="7" width="15.42578125" bestFit="1" customWidth="1"/>
    <col min="8" max="8" width="28.28515625" customWidth="1"/>
    <col min="9" max="9" width="26" bestFit="1" customWidth="1"/>
    <col min="10" max="10" width="16.42578125" bestFit="1" customWidth="1"/>
    <col min="11" max="11" width="15.85546875" customWidth="1"/>
    <col min="14" max="14" width="19.85546875" customWidth="1"/>
    <col min="15" max="15" width="33.140625" customWidth="1"/>
  </cols>
  <sheetData>
    <row r="1" spans="1:15" x14ac:dyDescent="0.25">
      <c r="A1" s="34" t="s">
        <v>0</v>
      </c>
      <c r="B1" s="34" t="s">
        <v>1</v>
      </c>
      <c r="C1" s="34" t="s">
        <v>172</v>
      </c>
      <c r="D1" s="35" t="s">
        <v>200</v>
      </c>
      <c r="E1" s="26" t="s">
        <v>16</v>
      </c>
      <c r="F1" s="26" t="s">
        <v>191</v>
      </c>
      <c r="G1" s="26" t="s">
        <v>21</v>
      </c>
      <c r="H1" s="26" t="s">
        <v>195</v>
      </c>
      <c r="I1" s="26" t="s">
        <v>24</v>
      </c>
      <c r="J1" s="26" t="s">
        <v>26</v>
      </c>
      <c r="K1" s="26" t="s">
        <v>28</v>
      </c>
    </row>
    <row r="2" spans="1:15" x14ac:dyDescent="0.25">
      <c r="A2" s="1" t="s">
        <v>30</v>
      </c>
      <c r="B2" s="1">
        <v>2013</v>
      </c>
      <c r="C2" s="1">
        <v>1</v>
      </c>
      <c r="D2" s="1">
        <v>105.5153846153846</v>
      </c>
      <c r="E2" s="1">
        <v>105.1</v>
      </c>
      <c r="F2" s="1">
        <v>105.85000000000001</v>
      </c>
      <c r="G2" s="1">
        <v>105.5</v>
      </c>
      <c r="H2" s="1">
        <v>103.7</v>
      </c>
      <c r="I2" s="1">
        <v>103.3</v>
      </c>
      <c r="J2" s="1">
        <v>103.8</v>
      </c>
      <c r="K2" s="1">
        <v>104</v>
      </c>
    </row>
    <row r="3" spans="1:15" x14ac:dyDescent="0.25">
      <c r="A3" s="1" t="s">
        <v>33</v>
      </c>
      <c r="B3" s="1">
        <v>2013</v>
      </c>
      <c r="C3" s="1">
        <v>1</v>
      </c>
      <c r="D3" s="1">
        <v>105.87692307692308</v>
      </c>
      <c r="E3" s="1">
        <v>105.2</v>
      </c>
      <c r="F3" s="1">
        <v>105.25</v>
      </c>
      <c r="G3" s="1">
        <v>105.4</v>
      </c>
      <c r="H3" s="1">
        <v>103.5</v>
      </c>
      <c r="I3" s="1">
        <v>103.2</v>
      </c>
      <c r="J3" s="1">
        <v>103.5</v>
      </c>
      <c r="K3" s="1">
        <v>103.7</v>
      </c>
      <c r="N3" s="28" t="s">
        <v>186</v>
      </c>
      <c r="O3" t="s">
        <v>185</v>
      </c>
    </row>
    <row r="4" spans="1:15" x14ac:dyDescent="0.25">
      <c r="A4" s="1" t="s">
        <v>35</v>
      </c>
      <c r="B4" s="1">
        <v>2013</v>
      </c>
      <c r="C4" s="1">
        <v>1</v>
      </c>
      <c r="D4" s="1">
        <v>105.63846153846156</v>
      </c>
      <c r="E4" s="1">
        <v>105.1</v>
      </c>
      <c r="F4" s="1">
        <v>105.625</v>
      </c>
      <c r="G4" s="1">
        <v>105.5</v>
      </c>
      <c r="H4" s="1">
        <v>103.55</v>
      </c>
      <c r="I4" s="1">
        <v>103.2</v>
      </c>
      <c r="J4" s="1">
        <v>103.6</v>
      </c>
      <c r="K4" s="1">
        <v>103.9</v>
      </c>
    </row>
    <row r="5" spans="1:15" x14ac:dyDescent="0.25">
      <c r="A5" s="1" t="s">
        <v>30</v>
      </c>
      <c r="B5" s="1">
        <v>2013</v>
      </c>
      <c r="C5" s="1">
        <v>2</v>
      </c>
      <c r="D5" s="1">
        <v>106.18461538461537</v>
      </c>
      <c r="E5" s="1">
        <v>105.6</v>
      </c>
      <c r="F5" s="1">
        <v>106.25</v>
      </c>
      <c r="G5" s="1">
        <v>106.2</v>
      </c>
      <c r="H5" s="1">
        <v>104.2</v>
      </c>
      <c r="I5" s="1">
        <v>103.9</v>
      </c>
      <c r="J5" s="1">
        <v>104.1</v>
      </c>
      <c r="K5" s="1">
        <v>104.4</v>
      </c>
    </row>
    <row r="6" spans="1:15" x14ac:dyDescent="0.25">
      <c r="A6" s="1" t="s">
        <v>33</v>
      </c>
      <c r="B6" s="1">
        <v>2013</v>
      </c>
      <c r="C6" s="1">
        <v>2</v>
      </c>
      <c r="D6" s="1">
        <v>106.96923076923078</v>
      </c>
      <c r="E6" s="1">
        <v>106</v>
      </c>
      <c r="F6" s="1">
        <v>105.7</v>
      </c>
      <c r="G6" s="1">
        <v>105.7</v>
      </c>
      <c r="H6" s="1">
        <v>104</v>
      </c>
      <c r="I6" s="1">
        <v>104.4</v>
      </c>
      <c r="J6" s="1">
        <v>103.7</v>
      </c>
      <c r="K6" s="1">
        <v>104.3</v>
      </c>
      <c r="O6" s="27" t="s">
        <v>3</v>
      </c>
    </row>
    <row r="7" spans="1:15" x14ac:dyDescent="0.25">
      <c r="A7" s="1" t="s">
        <v>35</v>
      </c>
      <c r="B7">
        <v>2013</v>
      </c>
      <c r="C7" s="1">
        <v>2</v>
      </c>
      <c r="D7">
        <v>106.47692307692309</v>
      </c>
      <c r="E7">
        <v>105.7</v>
      </c>
      <c r="F7">
        <v>106.05</v>
      </c>
      <c r="G7">
        <v>106</v>
      </c>
      <c r="H7">
        <v>104.05</v>
      </c>
      <c r="I7">
        <v>104.2</v>
      </c>
      <c r="J7">
        <v>103.9</v>
      </c>
      <c r="K7">
        <v>104.4</v>
      </c>
      <c r="O7" s="27" t="s">
        <v>4</v>
      </c>
    </row>
    <row r="8" spans="1:15" x14ac:dyDescent="0.25">
      <c r="A8" s="1" t="s">
        <v>30</v>
      </c>
      <c r="B8">
        <v>2013</v>
      </c>
      <c r="C8" s="1">
        <v>3</v>
      </c>
      <c r="D8">
        <v>106.32307692307693</v>
      </c>
      <c r="E8">
        <v>106.5</v>
      </c>
      <c r="F8">
        <v>106.55</v>
      </c>
      <c r="G8">
        <v>106.1</v>
      </c>
      <c r="H8">
        <v>104.35</v>
      </c>
      <c r="I8">
        <v>104.6</v>
      </c>
      <c r="J8">
        <v>104.3</v>
      </c>
      <c r="K8">
        <v>104.6</v>
      </c>
      <c r="O8" s="27" t="s">
        <v>5</v>
      </c>
    </row>
    <row r="9" spans="1:15" x14ac:dyDescent="0.25">
      <c r="A9" s="1" t="s">
        <v>33</v>
      </c>
      <c r="B9">
        <v>2013</v>
      </c>
      <c r="C9" s="1">
        <v>3</v>
      </c>
      <c r="D9">
        <v>106.67692307692307</v>
      </c>
      <c r="E9">
        <v>106.8</v>
      </c>
      <c r="F9">
        <v>106.1</v>
      </c>
      <c r="G9">
        <v>106</v>
      </c>
      <c r="H9">
        <v>104.35</v>
      </c>
      <c r="I9">
        <v>105.5</v>
      </c>
      <c r="J9">
        <v>103.8</v>
      </c>
      <c r="K9">
        <v>104.9</v>
      </c>
      <c r="O9" s="27" t="s">
        <v>6</v>
      </c>
    </row>
    <row r="10" spans="1:15" x14ac:dyDescent="0.25">
      <c r="A10" s="1" t="s">
        <v>35</v>
      </c>
      <c r="B10">
        <v>2013</v>
      </c>
      <c r="C10" s="1">
        <v>3</v>
      </c>
      <c r="D10">
        <v>106.46153846153848</v>
      </c>
      <c r="E10" s="31">
        <v>106.6</v>
      </c>
      <c r="F10">
        <v>106.375</v>
      </c>
      <c r="G10">
        <v>106.1</v>
      </c>
      <c r="H10">
        <v>104.30000000000001</v>
      </c>
      <c r="I10">
        <v>105.1</v>
      </c>
      <c r="J10">
        <v>104</v>
      </c>
      <c r="K10">
        <v>104.7</v>
      </c>
      <c r="O10" s="27" t="s">
        <v>7</v>
      </c>
    </row>
    <row r="11" spans="1:15" x14ac:dyDescent="0.25">
      <c r="A11" s="1" t="s">
        <v>30</v>
      </c>
      <c r="B11">
        <v>2013</v>
      </c>
      <c r="C11" s="1">
        <v>4</v>
      </c>
      <c r="D11">
        <v>106.6</v>
      </c>
      <c r="E11">
        <v>107.1</v>
      </c>
      <c r="F11">
        <v>106.55</v>
      </c>
      <c r="G11">
        <v>106.5</v>
      </c>
      <c r="H11">
        <v>104.8</v>
      </c>
      <c r="I11">
        <v>104.4</v>
      </c>
      <c r="J11">
        <v>104.8</v>
      </c>
      <c r="K11">
        <v>104.6</v>
      </c>
      <c r="O11" s="27" t="s">
        <v>8</v>
      </c>
    </row>
    <row r="12" spans="1:15" x14ac:dyDescent="0.25">
      <c r="A12" s="1" t="s">
        <v>33</v>
      </c>
      <c r="B12">
        <v>2013</v>
      </c>
      <c r="C12" s="1">
        <v>4</v>
      </c>
      <c r="D12">
        <v>107.5153846153846</v>
      </c>
      <c r="E12">
        <v>108.5</v>
      </c>
      <c r="F12">
        <v>106.3</v>
      </c>
      <c r="G12">
        <v>106.4</v>
      </c>
      <c r="H12">
        <v>104.85</v>
      </c>
      <c r="I12">
        <v>105</v>
      </c>
      <c r="J12">
        <v>105.2</v>
      </c>
      <c r="K12">
        <v>105.1</v>
      </c>
      <c r="O12" s="27" t="s">
        <v>9</v>
      </c>
    </row>
    <row r="13" spans="1:15" x14ac:dyDescent="0.25">
      <c r="A13" s="1" t="s">
        <v>35</v>
      </c>
      <c r="B13">
        <v>2013</v>
      </c>
      <c r="C13" s="1">
        <v>4</v>
      </c>
      <c r="D13">
        <v>106.93846153846154</v>
      </c>
      <c r="E13">
        <v>107.5</v>
      </c>
      <c r="F13">
        <v>106.44999999999999</v>
      </c>
      <c r="G13">
        <v>106.5</v>
      </c>
      <c r="H13">
        <v>104.75</v>
      </c>
      <c r="I13">
        <v>104.7</v>
      </c>
      <c r="J13">
        <v>105</v>
      </c>
      <c r="K13">
        <v>104.8</v>
      </c>
      <c r="O13" s="27" t="s">
        <v>10</v>
      </c>
    </row>
    <row r="14" spans="1:15" x14ac:dyDescent="0.25">
      <c r="A14" s="1" t="s">
        <v>30</v>
      </c>
      <c r="B14">
        <v>2013</v>
      </c>
      <c r="C14" s="1">
        <v>5</v>
      </c>
      <c r="D14">
        <v>107.23076923076923</v>
      </c>
      <c r="E14">
        <v>108.1</v>
      </c>
      <c r="F14">
        <v>106.85</v>
      </c>
      <c r="G14">
        <v>107.5</v>
      </c>
      <c r="H14">
        <v>105.35</v>
      </c>
      <c r="I14">
        <v>104.1</v>
      </c>
      <c r="J14">
        <v>105.5</v>
      </c>
      <c r="K14">
        <v>104.8</v>
      </c>
      <c r="O14" s="27" t="s">
        <v>11</v>
      </c>
    </row>
    <row r="15" spans="1:15" x14ac:dyDescent="0.25">
      <c r="A15" s="1" t="s">
        <v>33</v>
      </c>
      <c r="B15">
        <v>2013</v>
      </c>
      <c r="C15" s="1">
        <v>5</v>
      </c>
      <c r="D15">
        <v>109.0153846153846</v>
      </c>
      <c r="E15">
        <v>109.8</v>
      </c>
      <c r="F15">
        <v>106.52500000000001</v>
      </c>
      <c r="G15">
        <v>107.2</v>
      </c>
      <c r="H15">
        <v>105.4</v>
      </c>
      <c r="I15">
        <v>103.9</v>
      </c>
      <c r="J15">
        <v>105.7</v>
      </c>
      <c r="K15">
        <v>104.9</v>
      </c>
      <c r="O15" s="27" t="s">
        <v>12</v>
      </c>
    </row>
    <row r="16" spans="1:15" x14ac:dyDescent="0.25">
      <c r="A16" s="1" t="s">
        <v>35</v>
      </c>
      <c r="B16">
        <v>2013</v>
      </c>
      <c r="C16" s="1">
        <v>5</v>
      </c>
      <c r="D16">
        <v>107.86153846153844</v>
      </c>
      <c r="E16">
        <v>108.6</v>
      </c>
      <c r="F16">
        <v>106.72500000000001</v>
      </c>
      <c r="G16">
        <v>107.4</v>
      </c>
      <c r="H16">
        <v>105.35</v>
      </c>
      <c r="I16">
        <v>104</v>
      </c>
      <c r="J16">
        <v>105.6</v>
      </c>
      <c r="K16">
        <v>104.8</v>
      </c>
      <c r="O16" s="27" t="s">
        <v>13</v>
      </c>
    </row>
    <row r="17" spans="1:15" x14ac:dyDescent="0.25">
      <c r="A17" s="1" t="s">
        <v>30</v>
      </c>
      <c r="B17">
        <v>2013</v>
      </c>
      <c r="C17" s="1">
        <v>6</v>
      </c>
      <c r="D17">
        <v>109.23076923076923</v>
      </c>
      <c r="E17">
        <v>109</v>
      </c>
      <c r="F17">
        <v>107.625</v>
      </c>
      <c r="G17">
        <v>108.5</v>
      </c>
      <c r="H17">
        <v>105.94999999999999</v>
      </c>
      <c r="I17">
        <v>105</v>
      </c>
      <c r="J17">
        <v>106.5</v>
      </c>
      <c r="K17">
        <v>105.5</v>
      </c>
      <c r="O17" s="27" t="s">
        <v>14</v>
      </c>
    </row>
    <row r="18" spans="1:15" x14ac:dyDescent="0.25">
      <c r="A18" s="1" t="s">
        <v>33</v>
      </c>
      <c r="B18">
        <v>2013</v>
      </c>
      <c r="C18" s="1">
        <v>6</v>
      </c>
      <c r="D18">
        <v>112.66153846153847</v>
      </c>
      <c r="E18">
        <v>110.9</v>
      </c>
      <c r="F18">
        <v>107.15</v>
      </c>
      <c r="G18">
        <v>108</v>
      </c>
      <c r="H18">
        <v>105.85</v>
      </c>
      <c r="I18">
        <v>105.2</v>
      </c>
      <c r="J18">
        <v>108.1</v>
      </c>
      <c r="K18">
        <v>106.1</v>
      </c>
      <c r="O18" s="27" t="s">
        <v>15</v>
      </c>
    </row>
    <row r="19" spans="1:15" x14ac:dyDescent="0.25">
      <c r="A19" s="1" t="s">
        <v>35</v>
      </c>
      <c r="B19">
        <v>2013</v>
      </c>
      <c r="C19" s="1">
        <v>6</v>
      </c>
      <c r="D19">
        <v>110.46153846153847</v>
      </c>
      <c r="E19">
        <v>109.5</v>
      </c>
      <c r="F19">
        <v>107.425</v>
      </c>
      <c r="G19">
        <v>108.3</v>
      </c>
      <c r="H19">
        <v>105.9</v>
      </c>
      <c r="I19">
        <v>105.1</v>
      </c>
      <c r="J19">
        <v>107.4</v>
      </c>
      <c r="K19">
        <v>105.8</v>
      </c>
    </row>
    <row r="20" spans="1:15" x14ac:dyDescent="0.25">
      <c r="A20" s="1" t="s">
        <v>30</v>
      </c>
      <c r="B20">
        <v>2013</v>
      </c>
      <c r="C20" s="1">
        <v>7</v>
      </c>
      <c r="D20">
        <v>111.22307692307689</v>
      </c>
      <c r="E20">
        <v>109.8</v>
      </c>
      <c r="F20">
        <v>108.2</v>
      </c>
      <c r="G20">
        <v>109.5</v>
      </c>
      <c r="H20">
        <v>106.65</v>
      </c>
      <c r="I20">
        <v>106.8</v>
      </c>
      <c r="J20">
        <v>107.8</v>
      </c>
      <c r="K20">
        <v>106.5</v>
      </c>
    </row>
    <row r="21" spans="1:15" x14ac:dyDescent="0.25">
      <c r="A21" s="1" t="s">
        <v>33</v>
      </c>
      <c r="B21">
        <v>2013</v>
      </c>
      <c r="C21" s="1">
        <v>7</v>
      </c>
      <c r="D21">
        <v>114.56923076923077</v>
      </c>
      <c r="E21">
        <v>111.7</v>
      </c>
      <c r="F21">
        <v>107.575</v>
      </c>
      <c r="G21">
        <v>108.6</v>
      </c>
      <c r="H21">
        <v>106.5</v>
      </c>
      <c r="I21">
        <v>107.3</v>
      </c>
      <c r="J21">
        <v>110.1</v>
      </c>
      <c r="K21">
        <v>107.3</v>
      </c>
      <c r="N21" s="29" t="s">
        <v>187</v>
      </c>
      <c r="O21" s="30" t="s">
        <v>184</v>
      </c>
    </row>
    <row r="22" spans="1:15" x14ac:dyDescent="0.25">
      <c r="A22" s="1" t="s">
        <v>35</v>
      </c>
      <c r="B22">
        <v>2013</v>
      </c>
      <c r="C22" s="1">
        <v>7</v>
      </c>
      <c r="D22">
        <v>112.41538461538461</v>
      </c>
      <c r="E22">
        <v>110.3</v>
      </c>
      <c r="F22">
        <v>107.95</v>
      </c>
      <c r="G22">
        <v>109.2</v>
      </c>
      <c r="H22">
        <v>106.55</v>
      </c>
      <c r="I22">
        <v>107.1</v>
      </c>
      <c r="J22">
        <v>109.1</v>
      </c>
      <c r="K22">
        <v>106.9</v>
      </c>
      <c r="O22" s="27" t="s">
        <v>21</v>
      </c>
    </row>
    <row r="23" spans="1:15" x14ac:dyDescent="0.25">
      <c r="A23" s="1" t="s">
        <v>30</v>
      </c>
      <c r="B23">
        <v>2013</v>
      </c>
      <c r="C23" s="1">
        <v>8</v>
      </c>
      <c r="D23">
        <v>112.5</v>
      </c>
      <c r="E23">
        <v>110.7</v>
      </c>
      <c r="F23">
        <v>109.4</v>
      </c>
      <c r="G23">
        <v>109.9</v>
      </c>
      <c r="H23">
        <v>107.15</v>
      </c>
      <c r="I23">
        <v>107.8</v>
      </c>
      <c r="J23">
        <v>108.7</v>
      </c>
      <c r="K23">
        <v>107.5</v>
      </c>
    </row>
    <row r="24" spans="1:15" x14ac:dyDescent="0.25">
      <c r="A24" s="1" t="s">
        <v>33</v>
      </c>
      <c r="B24">
        <v>2013</v>
      </c>
      <c r="C24" s="1">
        <v>8</v>
      </c>
      <c r="D24">
        <v>115.85384615384616</v>
      </c>
      <c r="E24">
        <v>112.4</v>
      </c>
      <c r="F24">
        <v>108.77499999999999</v>
      </c>
      <c r="G24">
        <v>109.3</v>
      </c>
      <c r="H24">
        <v>107.05</v>
      </c>
      <c r="I24">
        <v>108.1</v>
      </c>
      <c r="J24">
        <v>110.8</v>
      </c>
      <c r="K24">
        <v>108.3</v>
      </c>
      <c r="N24" s="29" t="s">
        <v>188</v>
      </c>
      <c r="O24" t="s">
        <v>182</v>
      </c>
    </row>
    <row r="25" spans="1:15" x14ac:dyDescent="0.25">
      <c r="A25" s="1" t="s">
        <v>35</v>
      </c>
      <c r="B25">
        <v>2013</v>
      </c>
      <c r="C25" s="1">
        <v>8</v>
      </c>
      <c r="D25">
        <v>113.64615384615385</v>
      </c>
      <c r="E25">
        <v>111.2</v>
      </c>
      <c r="F25">
        <v>109.125</v>
      </c>
      <c r="G25">
        <v>109.7</v>
      </c>
      <c r="H25">
        <v>107.05</v>
      </c>
      <c r="I25">
        <v>108</v>
      </c>
      <c r="J25">
        <v>109.9</v>
      </c>
      <c r="K25">
        <v>107.9</v>
      </c>
      <c r="O25" s="27" t="s">
        <v>24</v>
      </c>
    </row>
    <row r="26" spans="1:15" x14ac:dyDescent="0.25">
      <c r="A26" s="1" t="s">
        <v>30</v>
      </c>
      <c r="B26">
        <v>2013</v>
      </c>
      <c r="C26" s="1">
        <v>9</v>
      </c>
      <c r="D26">
        <v>114.50000000000001</v>
      </c>
      <c r="E26">
        <v>111.7</v>
      </c>
      <c r="F26">
        <v>110.825</v>
      </c>
      <c r="G26">
        <v>111.1</v>
      </c>
      <c r="H26">
        <v>108</v>
      </c>
      <c r="I26">
        <v>109.3</v>
      </c>
      <c r="J26">
        <v>109.8</v>
      </c>
      <c r="K26">
        <v>108.7</v>
      </c>
    </row>
    <row r="27" spans="1:15" x14ac:dyDescent="0.25">
      <c r="A27" s="1" t="s">
        <v>33</v>
      </c>
      <c r="B27">
        <v>2013</v>
      </c>
      <c r="C27" s="1">
        <v>9</v>
      </c>
      <c r="D27">
        <v>115.41538461538462</v>
      </c>
      <c r="E27">
        <v>112.9</v>
      </c>
      <c r="F27">
        <v>109.6</v>
      </c>
      <c r="G27">
        <v>109.5</v>
      </c>
      <c r="H27">
        <v>107.65</v>
      </c>
      <c r="I27">
        <v>110.4</v>
      </c>
      <c r="J27">
        <v>111.2</v>
      </c>
      <c r="K27">
        <v>109.4</v>
      </c>
      <c r="N27" s="29" t="s">
        <v>190</v>
      </c>
      <c r="O27" t="s">
        <v>183</v>
      </c>
    </row>
    <row r="28" spans="1:15" x14ac:dyDescent="0.25">
      <c r="A28" s="1" t="s">
        <v>35</v>
      </c>
      <c r="B28">
        <v>2013</v>
      </c>
      <c r="C28" s="1">
        <v>9</v>
      </c>
      <c r="D28">
        <v>114.74615384615383</v>
      </c>
      <c r="E28">
        <v>112</v>
      </c>
      <c r="F28">
        <v>110.325</v>
      </c>
      <c r="G28">
        <v>110.5</v>
      </c>
      <c r="H28">
        <v>107.8</v>
      </c>
      <c r="I28">
        <v>109.9</v>
      </c>
      <c r="J28">
        <v>110.6</v>
      </c>
      <c r="K28">
        <v>109</v>
      </c>
      <c r="O28" s="27" t="s">
        <v>26</v>
      </c>
    </row>
    <row r="29" spans="1:15" x14ac:dyDescent="0.25">
      <c r="A29" s="1" t="s">
        <v>30</v>
      </c>
      <c r="B29">
        <v>2013</v>
      </c>
      <c r="C29" s="1">
        <v>10</v>
      </c>
      <c r="D29">
        <v>116</v>
      </c>
      <c r="E29">
        <v>112.2</v>
      </c>
      <c r="F29">
        <v>111.69999999999999</v>
      </c>
      <c r="G29">
        <v>111.6</v>
      </c>
      <c r="H29">
        <v>108.6</v>
      </c>
      <c r="I29">
        <v>109.3</v>
      </c>
      <c r="J29">
        <v>110.2</v>
      </c>
      <c r="K29">
        <v>109.1</v>
      </c>
    </row>
    <row r="30" spans="1:15" x14ac:dyDescent="0.25">
      <c r="A30" s="1" t="s">
        <v>33</v>
      </c>
      <c r="B30">
        <v>2013</v>
      </c>
      <c r="C30" s="1">
        <v>10</v>
      </c>
      <c r="D30">
        <v>116.7076923076923</v>
      </c>
      <c r="E30">
        <v>113.5</v>
      </c>
      <c r="F30">
        <v>110.375</v>
      </c>
      <c r="G30">
        <v>109.7</v>
      </c>
      <c r="H30">
        <v>108.1</v>
      </c>
      <c r="I30">
        <v>109.7</v>
      </c>
      <c r="J30">
        <v>111.3</v>
      </c>
      <c r="K30">
        <v>109.4</v>
      </c>
      <c r="N30" s="29" t="s">
        <v>189</v>
      </c>
      <c r="O30" t="s">
        <v>191</v>
      </c>
    </row>
    <row r="31" spans="1:15" x14ac:dyDescent="0.25">
      <c r="A31" s="1" t="s">
        <v>35</v>
      </c>
      <c r="B31">
        <v>2013</v>
      </c>
      <c r="C31" s="1">
        <v>10</v>
      </c>
      <c r="D31">
        <v>116.16923076923079</v>
      </c>
      <c r="E31">
        <v>112.5</v>
      </c>
      <c r="F31">
        <v>111.15</v>
      </c>
      <c r="G31">
        <v>110.9</v>
      </c>
      <c r="H31">
        <v>108.35</v>
      </c>
      <c r="I31">
        <v>109.5</v>
      </c>
      <c r="J31">
        <v>110.8</v>
      </c>
      <c r="K31">
        <v>109.2</v>
      </c>
      <c r="O31" s="27" t="s">
        <v>17</v>
      </c>
    </row>
    <row r="32" spans="1:15" x14ac:dyDescent="0.25">
      <c r="A32" s="1" t="s">
        <v>30</v>
      </c>
      <c r="B32">
        <v>2013</v>
      </c>
      <c r="C32" s="1">
        <v>11</v>
      </c>
      <c r="D32">
        <v>118.21538461538461</v>
      </c>
      <c r="E32">
        <v>112.8</v>
      </c>
      <c r="F32">
        <v>112.575</v>
      </c>
      <c r="G32">
        <v>112.6</v>
      </c>
      <c r="H32">
        <v>109.2</v>
      </c>
      <c r="I32">
        <v>109.6</v>
      </c>
      <c r="J32">
        <v>111</v>
      </c>
      <c r="K32">
        <v>109.8</v>
      </c>
      <c r="O32" s="27" t="s">
        <v>18</v>
      </c>
    </row>
    <row r="33" spans="1:17" x14ac:dyDescent="0.25">
      <c r="A33" s="1" t="s">
        <v>33</v>
      </c>
      <c r="B33">
        <v>2013</v>
      </c>
      <c r="C33" s="1">
        <v>11</v>
      </c>
      <c r="D33">
        <v>118.8153846153846</v>
      </c>
      <c r="E33">
        <v>114.1</v>
      </c>
      <c r="F33">
        <v>111.17500000000001</v>
      </c>
      <c r="G33">
        <v>110</v>
      </c>
      <c r="H33">
        <v>108.55</v>
      </c>
      <c r="I33">
        <v>109.5</v>
      </c>
      <c r="J33">
        <v>111.3</v>
      </c>
      <c r="K33">
        <v>109.6</v>
      </c>
      <c r="O33" s="27" t="s">
        <v>19</v>
      </c>
    </row>
    <row r="34" spans="1:17" x14ac:dyDescent="0.25">
      <c r="A34" s="1" t="s">
        <v>35</v>
      </c>
      <c r="B34">
        <v>2013</v>
      </c>
      <c r="C34" s="1">
        <v>11</v>
      </c>
      <c r="D34">
        <v>118.36923076923077</v>
      </c>
      <c r="E34">
        <v>113.1</v>
      </c>
      <c r="F34">
        <v>112</v>
      </c>
      <c r="G34">
        <v>111.6</v>
      </c>
      <c r="H34">
        <v>108.94999999999999</v>
      </c>
      <c r="I34">
        <v>109.5</v>
      </c>
      <c r="J34">
        <v>111.2</v>
      </c>
      <c r="K34">
        <v>109.7</v>
      </c>
      <c r="O34" s="27" t="s">
        <v>27</v>
      </c>
    </row>
    <row r="35" spans="1:17" x14ac:dyDescent="0.25">
      <c r="A35" s="1" t="s">
        <v>30</v>
      </c>
      <c r="B35">
        <v>2013</v>
      </c>
      <c r="C35" s="1">
        <v>12</v>
      </c>
      <c r="D35">
        <v>116.07692307692308</v>
      </c>
      <c r="E35">
        <v>113.6</v>
      </c>
      <c r="F35">
        <v>113.35</v>
      </c>
      <c r="G35">
        <v>112.8</v>
      </c>
      <c r="H35">
        <v>109.65</v>
      </c>
      <c r="I35">
        <v>109.9</v>
      </c>
      <c r="J35">
        <v>111.6</v>
      </c>
      <c r="K35">
        <v>110.1</v>
      </c>
    </row>
    <row r="36" spans="1:17" x14ac:dyDescent="0.25">
      <c r="A36" s="1" t="s">
        <v>33</v>
      </c>
      <c r="B36">
        <v>2013</v>
      </c>
      <c r="C36" s="1">
        <v>12</v>
      </c>
      <c r="D36">
        <v>115.72307692307693</v>
      </c>
      <c r="E36">
        <v>115</v>
      </c>
      <c r="F36">
        <v>111.625</v>
      </c>
      <c r="G36">
        <v>110.4</v>
      </c>
      <c r="H36">
        <v>108.95</v>
      </c>
      <c r="I36">
        <v>109.7</v>
      </c>
      <c r="J36">
        <v>111.4</v>
      </c>
      <c r="K36">
        <v>109.8</v>
      </c>
      <c r="N36" s="29" t="s">
        <v>192</v>
      </c>
      <c r="O36" s="30" t="s">
        <v>193</v>
      </c>
    </row>
    <row r="37" spans="1:17" x14ac:dyDescent="0.25">
      <c r="A37" s="1" t="s">
        <v>35</v>
      </c>
      <c r="B37">
        <v>2013</v>
      </c>
      <c r="C37" s="1">
        <v>12</v>
      </c>
      <c r="D37">
        <v>115.94615384615386</v>
      </c>
      <c r="E37">
        <v>114</v>
      </c>
      <c r="F37">
        <v>112.65</v>
      </c>
      <c r="G37">
        <v>111.9</v>
      </c>
      <c r="H37">
        <v>109.35</v>
      </c>
      <c r="I37">
        <v>109.8</v>
      </c>
      <c r="J37">
        <v>111.5</v>
      </c>
      <c r="K37">
        <v>110</v>
      </c>
      <c r="O37" s="27" t="s">
        <v>20</v>
      </c>
      <c r="Q37" t="s">
        <v>201</v>
      </c>
    </row>
    <row r="38" spans="1:17" x14ac:dyDescent="0.25">
      <c r="A38" s="1" t="s">
        <v>30</v>
      </c>
      <c r="B38">
        <v>2014</v>
      </c>
      <c r="C38" s="1">
        <v>1</v>
      </c>
      <c r="D38">
        <v>114.35384615384616</v>
      </c>
      <c r="E38">
        <v>114</v>
      </c>
      <c r="F38">
        <v>113.875</v>
      </c>
      <c r="G38">
        <v>113</v>
      </c>
      <c r="H38">
        <v>110.1</v>
      </c>
      <c r="I38">
        <v>110.5</v>
      </c>
      <c r="J38">
        <v>111.8</v>
      </c>
      <c r="K38">
        <v>110.6</v>
      </c>
      <c r="O38" s="27" t="s">
        <v>22</v>
      </c>
    </row>
    <row r="39" spans="1:17" x14ac:dyDescent="0.25">
      <c r="A39" s="1" t="s">
        <v>33</v>
      </c>
      <c r="B39">
        <v>2014</v>
      </c>
      <c r="C39" s="1">
        <v>1</v>
      </c>
      <c r="D39">
        <v>114.17692307692307</v>
      </c>
      <c r="E39">
        <v>115.7</v>
      </c>
      <c r="F39">
        <v>112.1</v>
      </c>
      <c r="G39">
        <v>111</v>
      </c>
      <c r="H39">
        <v>109.75</v>
      </c>
      <c r="I39">
        <v>110.8</v>
      </c>
      <c r="J39">
        <v>111.5</v>
      </c>
      <c r="K39">
        <v>110.5</v>
      </c>
    </row>
    <row r="40" spans="1:17" x14ac:dyDescent="0.25">
      <c r="A40" s="1" t="s">
        <v>35</v>
      </c>
      <c r="B40">
        <v>2014</v>
      </c>
      <c r="C40" s="1">
        <v>1</v>
      </c>
      <c r="D40">
        <v>114.29230769230767</v>
      </c>
      <c r="E40">
        <v>114.5</v>
      </c>
      <c r="F40">
        <v>113.14999999999999</v>
      </c>
      <c r="G40">
        <v>112.2</v>
      </c>
      <c r="H40">
        <v>110</v>
      </c>
      <c r="I40">
        <v>110.7</v>
      </c>
      <c r="J40">
        <v>111.6</v>
      </c>
      <c r="K40">
        <v>110.6</v>
      </c>
      <c r="N40" s="29" t="s">
        <v>194</v>
      </c>
      <c r="O40" t="s">
        <v>195</v>
      </c>
    </row>
    <row r="41" spans="1:17" x14ac:dyDescent="0.25">
      <c r="A41" s="1" t="s">
        <v>30</v>
      </c>
      <c r="B41">
        <v>2014</v>
      </c>
      <c r="C41" s="1">
        <v>2</v>
      </c>
      <c r="D41">
        <v>114.01538461538462</v>
      </c>
      <c r="E41">
        <v>114.2</v>
      </c>
      <c r="F41">
        <v>114.25</v>
      </c>
      <c r="G41">
        <v>113.2</v>
      </c>
      <c r="H41">
        <v>110.4</v>
      </c>
      <c r="I41">
        <v>110.8</v>
      </c>
      <c r="J41">
        <v>112</v>
      </c>
      <c r="K41">
        <v>110.9</v>
      </c>
      <c r="O41" s="27" t="s">
        <v>23</v>
      </c>
    </row>
    <row r="42" spans="1:17" x14ac:dyDescent="0.25">
      <c r="A42" s="1" t="s">
        <v>33</v>
      </c>
      <c r="B42">
        <v>2014</v>
      </c>
      <c r="C42" s="1">
        <v>2</v>
      </c>
      <c r="D42">
        <v>113.53846153846153</v>
      </c>
      <c r="E42">
        <v>116.2</v>
      </c>
      <c r="F42">
        <v>112.6</v>
      </c>
      <c r="G42">
        <v>111.1</v>
      </c>
      <c r="H42">
        <v>110.35</v>
      </c>
      <c r="I42">
        <v>111.3</v>
      </c>
      <c r="J42">
        <v>111.6</v>
      </c>
      <c r="K42">
        <v>111</v>
      </c>
      <c r="O42" s="27" t="s">
        <v>25</v>
      </c>
    </row>
    <row r="43" spans="1:17" x14ac:dyDescent="0.25">
      <c r="A43" s="1" t="s">
        <v>35</v>
      </c>
      <c r="B43">
        <v>2014</v>
      </c>
      <c r="C43" s="1">
        <v>2</v>
      </c>
      <c r="D43">
        <v>113.85384615384615</v>
      </c>
      <c r="E43">
        <v>114.7</v>
      </c>
      <c r="F43">
        <v>113.575</v>
      </c>
      <c r="G43">
        <v>112.4</v>
      </c>
      <c r="H43">
        <v>110.4</v>
      </c>
      <c r="I43">
        <v>111.1</v>
      </c>
      <c r="J43">
        <v>111.8</v>
      </c>
      <c r="K43">
        <v>110.9</v>
      </c>
    </row>
    <row r="44" spans="1:17" x14ac:dyDescent="0.25">
      <c r="A44" s="1" t="s">
        <v>30</v>
      </c>
      <c r="B44">
        <v>2014</v>
      </c>
      <c r="C44" s="1">
        <v>3</v>
      </c>
      <c r="D44">
        <v>114.72307692307693</v>
      </c>
      <c r="E44">
        <v>114.6</v>
      </c>
      <c r="F44">
        <v>114.625</v>
      </c>
      <c r="G44">
        <v>113.4</v>
      </c>
      <c r="H44">
        <v>110.80000000000001</v>
      </c>
      <c r="I44">
        <v>111.2</v>
      </c>
      <c r="J44">
        <v>112.4</v>
      </c>
      <c r="K44">
        <v>111.3</v>
      </c>
      <c r="N44" s="29" t="s">
        <v>196</v>
      </c>
      <c r="O44" t="s">
        <v>197</v>
      </c>
    </row>
    <row r="45" spans="1:17" x14ac:dyDescent="0.25">
      <c r="A45" s="1" t="s">
        <v>33</v>
      </c>
      <c r="B45">
        <v>2014</v>
      </c>
      <c r="C45" s="1">
        <v>3</v>
      </c>
      <c r="D45">
        <v>114.07692307692308</v>
      </c>
      <c r="E45">
        <v>116.7</v>
      </c>
      <c r="F45">
        <v>113.07499999999999</v>
      </c>
      <c r="G45">
        <v>110.9</v>
      </c>
      <c r="H45">
        <v>110.85</v>
      </c>
      <c r="I45">
        <v>111.6</v>
      </c>
      <c r="J45">
        <v>111.8</v>
      </c>
      <c r="K45">
        <v>111.4</v>
      </c>
      <c r="O45" s="27" t="s">
        <v>16</v>
      </c>
    </row>
    <row r="46" spans="1:17" x14ac:dyDescent="0.25">
      <c r="A46" s="1" t="s">
        <v>35</v>
      </c>
      <c r="B46">
        <v>2014</v>
      </c>
      <c r="C46" s="1">
        <v>3</v>
      </c>
      <c r="D46">
        <v>114.48461538461537</v>
      </c>
      <c r="E46">
        <v>115.2</v>
      </c>
      <c r="F46">
        <v>113.97499999999999</v>
      </c>
      <c r="G46">
        <v>112.5</v>
      </c>
      <c r="H46">
        <v>110.9</v>
      </c>
      <c r="I46">
        <v>111.4</v>
      </c>
      <c r="J46">
        <v>112</v>
      </c>
      <c r="K46">
        <v>111.3</v>
      </c>
    </row>
    <row r="47" spans="1:17" x14ac:dyDescent="0.25">
      <c r="A47" s="1" t="s">
        <v>30</v>
      </c>
      <c r="B47">
        <v>2014</v>
      </c>
      <c r="C47" s="1">
        <v>4</v>
      </c>
      <c r="D47">
        <v>115.70000000000002</v>
      </c>
      <c r="E47">
        <v>115.4</v>
      </c>
      <c r="F47">
        <v>115.22499999999999</v>
      </c>
      <c r="G47">
        <v>113.4</v>
      </c>
      <c r="H47">
        <v>111.15</v>
      </c>
      <c r="I47">
        <v>111.2</v>
      </c>
      <c r="J47">
        <v>113</v>
      </c>
      <c r="K47">
        <v>111.5</v>
      </c>
      <c r="N47" s="29" t="s">
        <v>198</v>
      </c>
      <c r="O47" t="s">
        <v>28</v>
      </c>
    </row>
    <row r="48" spans="1:17" x14ac:dyDescent="0.25">
      <c r="A48" s="1" t="s">
        <v>33</v>
      </c>
      <c r="B48">
        <v>2014</v>
      </c>
      <c r="C48" s="1">
        <v>4</v>
      </c>
      <c r="D48">
        <v>115.69230769230771</v>
      </c>
      <c r="E48">
        <v>117.6</v>
      </c>
      <c r="F48">
        <v>113.4</v>
      </c>
      <c r="G48">
        <v>110.9</v>
      </c>
      <c r="H48">
        <v>111.1</v>
      </c>
      <c r="I48">
        <v>111.2</v>
      </c>
      <c r="J48">
        <v>112.5</v>
      </c>
      <c r="K48">
        <v>111.4</v>
      </c>
      <c r="O48" s="27" t="s">
        <v>28</v>
      </c>
    </row>
    <row r="49" spans="1:11" x14ac:dyDescent="0.25">
      <c r="A49" s="1" t="s">
        <v>35</v>
      </c>
      <c r="B49">
        <v>2014</v>
      </c>
      <c r="C49" s="1">
        <v>4</v>
      </c>
      <c r="D49">
        <v>115.69999999999999</v>
      </c>
      <c r="E49">
        <v>116</v>
      </c>
      <c r="F49">
        <v>114.5</v>
      </c>
      <c r="G49">
        <v>112.5</v>
      </c>
      <c r="H49">
        <v>111.2</v>
      </c>
      <c r="I49">
        <v>111.2</v>
      </c>
      <c r="J49">
        <v>112.7</v>
      </c>
      <c r="K49">
        <v>111.5</v>
      </c>
    </row>
    <row r="50" spans="1:11" x14ac:dyDescent="0.25">
      <c r="A50" s="1" t="s">
        <v>30</v>
      </c>
      <c r="B50">
        <v>2014</v>
      </c>
      <c r="C50" s="1">
        <v>5</v>
      </c>
      <c r="D50">
        <v>116.45384615384614</v>
      </c>
      <c r="E50">
        <v>116.3</v>
      </c>
      <c r="F50">
        <v>115.72499999999999</v>
      </c>
      <c r="G50">
        <v>113.4</v>
      </c>
      <c r="H50">
        <v>111.5</v>
      </c>
      <c r="I50">
        <v>111.4</v>
      </c>
      <c r="J50">
        <v>113.1</v>
      </c>
      <c r="K50">
        <v>111.8</v>
      </c>
    </row>
    <row r="51" spans="1:11" x14ac:dyDescent="0.25">
      <c r="A51" s="1" t="s">
        <v>33</v>
      </c>
      <c r="B51">
        <v>2014</v>
      </c>
      <c r="C51" s="1">
        <v>5</v>
      </c>
      <c r="D51">
        <v>117.33076923076925</v>
      </c>
      <c r="E51">
        <v>118.3</v>
      </c>
      <c r="F51">
        <v>113.8</v>
      </c>
      <c r="G51">
        <v>111.1</v>
      </c>
      <c r="H51">
        <v>111.35</v>
      </c>
      <c r="I51">
        <v>111.3</v>
      </c>
      <c r="J51">
        <v>112.9</v>
      </c>
      <c r="K51">
        <v>111.7</v>
      </c>
    </row>
    <row r="52" spans="1:11" x14ac:dyDescent="0.25">
      <c r="A52" s="1" t="s">
        <v>35</v>
      </c>
      <c r="B52">
        <v>2014</v>
      </c>
      <c r="C52" s="1">
        <v>5</v>
      </c>
      <c r="D52">
        <v>116.80769230769235</v>
      </c>
      <c r="E52">
        <v>116.8</v>
      </c>
      <c r="F52">
        <v>114.97499999999999</v>
      </c>
      <c r="G52">
        <v>112.5</v>
      </c>
      <c r="H52">
        <v>111.5</v>
      </c>
      <c r="I52">
        <v>111.3</v>
      </c>
      <c r="J52">
        <v>113</v>
      </c>
      <c r="K52">
        <v>111.8</v>
      </c>
    </row>
    <row r="53" spans="1:11" x14ac:dyDescent="0.25">
      <c r="A53" s="1" t="s">
        <v>30</v>
      </c>
      <c r="B53">
        <v>2014</v>
      </c>
      <c r="C53" s="1">
        <v>6</v>
      </c>
      <c r="D53">
        <v>117.36153846153844</v>
      </c>
      <c r="E53">
        <v>117.3</v>
      </c>
      <c r="F53">
        <v>116.075</v>
      </c>
      <c r="G53">
        <v>114.4</v>
      </c>
      <c r="H53">
        <v>112.1</v>
      </c>
      <c r="I53">
        <v>112.2</v>
      </c>
      <c r="J53">
        <v>114.3</v>
      </c>
      <c r="K53">
        <v>112.3</v>
      </c>
    </row>
    <row r="54" spans="1:11" x14ac:dyDescent="0.25">
      <c r="A54" s="1" t="s">
        <v>33</v>
      </c>
      <c r="B54">
        <v>2014</v>
      </c>
      <c r="C54" s="1">
        <v>6</v>
      </c>
      <c r="D54">
        <v>119</v>
      </c>
      <c r="E54">
        <v>119</v>
      </c>
      <c r="F54">
        <v>114</v>
      </c>
      <c r="G54">
        <v>111.2</v>
      </c>
      <c r="H54">
        <v>111.6</v>
      </c>
      <c r="I54">
        <v>111.5</v>
      </c>
      <c r="J54">
        <v>115.1</v>
      </c>
      <c r="K54">
        <v>112.2</v>
      </c>
    </row>
    <row r="55" spans="1:11" x14ac:dyDescent="0.25">
      <c r="A55" s="1" t="s">
        <v>35</v>
      </c>
      <c r="B55">
        <v>2014</v>
      </c>
      <c r="C55" s="1">
        <v>6</v>
      </c>
      <c r="D55">
        <v>117.9769230769231</v>
      </c>
      <c r="E55">
        <v>117.8</v>
      </c>
      <c r="F55">
        <v>115.25</v>
      </c>
      <c r="G55">
        <v>113.2</v>
      </c>
      <c r="H55">
        <v>111.94999999999999</v>
      </c>
      <c r="I55">
        <v>111.8</v>
      </c>
      <c r="J55">
        <v>114.8</v>
      </c>
      <c r="K55">
        <v>112.3</v>
      </c>
    </row>
    <row r="56" spans="1:11" x14ac:dyDescent="0.25">
      <c r="A56" s="1" t="s">
        <v>30</v>
      </c>
      <c r="B56">
        <v>2014</v>
      </c>
      <c r="C56" s="1">
        <v>7</v>
      </c>
      <c r="D56">
        <v>120.24615384615385</v>
      </c>
      <c r="E56">
        <v>118</v>
      </c>
      <c r="F56">
        <v>117.02500000000001</v>
      </c>
      <c r="G56">
        <v>115.3</v>
      </c>
      <c r="H56">
        <v>112.6</v>
      </c>
      <c r="I56">
        <v>113.2</v>
      </c>
      <c r="J56">
        <v>115.5</v>
      </c>
      <c r="K56">
        <v>113.1</v>
      </c>
    </row>
    <row r="57" spans="1:11" x14ac:dyDescent="0.25">
      <c r="A57" s="1" t="s">
        <v>33</v>
      </c>
      <c r="B57">
        <v>2014</v>
      </c>
      <c r="C57" s="1">
        <v>7</v>
      </c>
      <c r="D57">
        <v>123.03846153846153</v>
      </c>
      <c r="E57">
        <v>121</v>
      </c>
      <c r="F57">
        <v>114.675</v>
      </c>
      <c r="G57">
        <v>111.6</v>
      </c>
      <c r="H57">
        <v>111.95</v>
      </c>
      <c r="I57">
        <v>113</v>
      </c>
      <c r="J57">
        <v>117.8</v>
      </c>
      <c r="K57">
        <v>113.5</v>
      </c>
    </row>
    <row r="58" spans="1:11" x14ac:dyDescent="0.25">
      <c r="A58" s="1" t="s">
        <v>35</v>
      </c>
      <c r="B58">
        <v>2014</v>
      </c>
      <c r="C58" s="1">
        <v>7</v>
      </c>
      <c r="D58">
        <v>121.25384615384615</v>
      </c>
      <c r="E58">
        <v>118.8</v>
      </c>
      <c r="F58">
        <v>116.05</v>
      </c>
      <c r="G58">
        <v>113.9</v>
      </c>
      <c r="H58">
        <v>112.4</v>
      </c>
      <c r="I58">
        <v>113.1</v>
      </c>
      <c r="J58">
        <v>116.8</v>
      </c>
      <c r="K58">
        <v>113.3</v>
      </c>
    </row>
    <row r="59" spans="1:11" x14ac:dyDescent="0.25">
      <c r="A59" s="1" t="s">
        <v>30</v>
      </c>
      <c r="B59">
        <v>2014</v>
      </c>
      <c r="C59" s="1">
        <v>8</v>
      </c>
      <c r="D59">
        <v>121.71538461538459</v>
      </c>
      <c r="E59">
        <v>118.8</v>
      </c>
      <c r="F59">
        <v>117.44999999999999</v>
      </c>
      <c r="G59">
        <v>115.4</v>
      </c>
      <c r="H59">
        <v>113.1</v>
      </c>
      <c r="I59">
        <v>113.2</v>
      </c>
      <c r="J59">
        <v>116.2</v>
      </c>
      <c r="K59">
        <v>113.5</v>
      </c>
    </row>
    <row r="60" spans="1:11" x14ac:dyDescent="0.25">
      <c r="A60" s="1" t="s">
        <v>33</v>
      </c>
      <c r="B60">
        <v>2014</v>
      </c>
      <c r="C60" s="1">
        <v>8</v>
      </c>
      <c r="D60">
        <v>124.38461538461539</v>
      </c>
      <c r="E60">
        <v>123</v>
      </c>
      <c r="F60">
        <v>115.27500000000001</v>
      </c>
      <c r="G60">
        <v>111.8</v>
      </c>
      <c r="H60">
        <v>112.55000000000001</v>
      </c>
      <c r="I60">
        <v>112.5</v>
      </c>
      <c r="J60">
        <v>119.2</v>
      </c>
      <c r="K60">
        <v>113.9</v>
      </c>
    </row>
    <row r="61" spans="1:11" x14ac:dyDescent="0.25">
      <c r="A61" s="1" t="s">
        <v>35</v>
      </c>
      <c r="B61">
        <v>2014</v>
      </c>
      <c r="C61" s="1">
        <v>8</v>
      </c>
      <c r="D61">
        <v>122.65384615384613</v>
      </c>
      <c r="E61">
        <v>119.9</v>
      </c>
      <c r="F61">
        <v>116.57499999999999</v>
      </c>
      <c r="G61">
        <v>114</v>
      </c>
      <c r="H61">
        <v>112.94999999999999</v>
      </c>
      <c r="I61">
        <v>112.8</v>
      </c>
      <c r="J61">
        <v>118</v>
      </c>
      <c r="K61">
        <v>113.7</v>
      </c>
    </row>
    <row r="62" spans="1:11" x14ac:dyDescent="0.25">
      <c r="A62" s="1" t="s">
        <v>30</v>
      </c>
      <c r="B62">
        <v>2014</v>
      </c>
      <c r="C62" s="1">
        <v>9</v>
      </c>
      <c r="D62">
        <v>121.78461538461539</v>
      </c>
      <c r="E62">
        <v>119.5</v>
      </c>
      <c r="F62">
        <v>117.82499999999999</v>
      </c>
      <c r="G62">
        <v>115.8</v>
      </c>
      <c r="H62">
        <v>113.55</v>
      </c>
      <c r="I62">
        <v>112.8</v>
      </c>
      <c r="J62">
        <v>116.6</v>
      </c>
      <c r="K62">
        <v>113.7</v>
      </c>
    </row>
    <row r="63" spans="1:11" x14ac:dyDescent="0.25">
      <c r="A63" s="1" t="s">
        <v>33</v>
      </c>
      <c r="B63">
        <v>2014</v>
      </c>
      <c r="C63" s="1">
        <v>9</v>
      </c>
      <c r="D63">
        <v>122.59230769230771</v>
      </c>
      <c r="E63">
        <v>124.3</v>
      </c>
      <c r="F63">
        <v>115.52500000000001</v>
      </c>
      <c r="G63">
        <v>111.8</v>
      </c>
      <c r="H63">
        <v>112.85</v>
      </c>
      <c r="I63">
        <v>111.2</v>
      </c>
      <c r="J63">
        <v>120</v>
      </c>
      <c r="K63">
        <v>113.6</v>
      </c>
    </row>
    <row r="64" spans="1:11" x14ac:dyDescent="0.25">
      <c r="A64" s="1" t="s">
        <v>35</v>
      </c>
      <c r="B64">
        <v>2014</v>
      </c>
      <c r="C64" s="1">
        <v>9</v>
      </c>
      <c r="D64">
        <v>122.00769230769228</v>
      </c>
      <c r="E64">
        <v>120.8</v>
      </c>
      <c r="F64">
        <v>116.875</v>
      </c>
      <c r="G64">
        <v>114.3</v>
      </c>
      <c r="H64">
        <v>113.4</v>
      </c>
      <c r="I64">
        <v>112</v>
      </c>
      <c r="J64">
        <v>118.6</v>
      </c>
      <c r="K64">
        <v>113.7</v>
      </c>
    </row>
    <row r="65" spans="1:11" x14ac:dyDescent="0.25">
      <c r="A65" s="1" t="s">
        <v>30</v>
      </c>
      <c r="B65">
        <v>2014</v>
      </c>
      <c r="C65" s="1">
        <v>10</v>
      </c>
      <c r="D65">
        <v>121.63076923076922</v>
      </c>
      <c r="E65">
        <v>120</v>
      </c>
      <c r="F65">
        <v>118.65</v>
      </c>
      <c r="G65">
        <v>116.4</v>
      </c>
      <c r="H65">
        <v>114.15</v>
      </c>
      <c r="I65">
        <v>112.6</v>
      </c>
      <c r="J65">
        <v>116.9</v>
      </c>
      <c r="K65">
        <v>114</v>
      </c>
    </row>
    <row r="66" spans="1:11" x14ac:dyDescent="0.25">
      <c r="A66" s="1" t="s">
        <v>33</v>
      </c>
      <c r="B66">
        <v>2014</v>
      </c>
      <c r="C66" s="1">
        <v>10</v>
      </c>
      <c r="D66">
        <v>122.11538461538461</v>
      </c>
      <c r="E66">
        <v>124.3</v>
      </c>
      <c r="F66">
        <v>115.875</v>
      </c>
      <c r="G66">
        <v>112</v>
      </c>
      <c r="H66">
        <v>113.1</v>
      </c>
      <c r="I66">
        <v>111</v>
      </c>
      <c r="J66">
        <v>120.2</v>
      </c>
      <c r="K66">
        <v>113.7</v>
      </c>
    </row>
    <row r="67" spans="1:11" x14ac:dyDescent="0.25">
      <c r="A67" s="1" t="s">
        <v>35</v>
      </c>
      <c r="B67">
        <v>2014</v>
      </c>
      <c r="C67" s="1">
        <v>10</v>
      </c>
      <c r="D67">
        <v>121.74615384615385</v>
      </c>
      <c r="E67">
        <v>121.1</v>
      </c>
      <c r="F67">
        <v>117.55000000000001</v>
      </c>
      <c r="G67">
        <v>114.7</v>
      </c>
      <c r="H67">
        <v>113.8</v>
      </c>
      <c r="I67">
        <v>111.8</v>
      </c>
      <c r="J67">
        <v>118.8</v>
      </c>
      <c r="K67">
        <v>113.9</v>
      </c>
    </row>
    <row r="68" spans="1:11" x14ac:dyDescent="0.25">
      <c r="A68" s="1" t="s">
        <v>30</v>
      </c>
      <c r="B68">
        <v>2014</v>
      </c>
      <c r="C68" s="1">
        <v>11</v>
      </c>
      <c r="D68">
        <v>121.69230769230769</v>
      </c>
      <c r="E68">
        <v>120.8</v>
      </c>
      <c r="F68">
        <v>118.87500000000001</v>
      </c>
      <c r="G68">
        <v>117.3</v>
      </c>
      <c r="H68">
        <v>114.6</v>
      </c>
      <c r="I68">
        <v>112</v>
      </c>
      <c r="J68">
        <v>117.2</v>
      </c>
      <c r="K68">
        <v>114.1</v>
      </c>
    </row>
    <row r="69" spans="1:11" x14ac:dyDescent="0.25">
      <c r="A69" s="1" t="s">
        <v>33</v>
      </c>
      <c r="B69">
        <v>2014</v>
      </c>
      <c r="C69" s="1">
        <v>11</v>
      </c>
      <c r="D69">
        <v>122.13846153846154</v>
      </c>
      <c r="E69">
        <v>125.8</v>
      </c>
      <c r="F69">
        <v>116.19999999999999</v>
      </c>
      <c r="G69">
        <v>112.6</v>
      </c>
      <c r="H69">
        <v>113.5</v>
      </c>
      <c r="I69">
        <v>109.7</v>
      </c>
      <c r="J69">
        <v>120.3</v>
      </c>
      <c r="K69">
        <v>113.4</v>
      </c>
    </row>
    <row r="70" spans="1:11" x14ac:dyDescent="0.25">
      <c r="A70" s="1" t="s">
        <v>35</v>
      </c>
      <c r="B70">
        <v>2014</v>
      </c>
      <c r="C70" s="1">
        <v>11</v>
      </c>
      <c r="D70">
        <v>121.78461538461539</v>
      </c>
      <c r="E70">
        <v>122.1</v>
      </c>
      <c r="F70">
        <v>117.80000000000001</v>
      </c>
      <c r="G70">
        <v>115.5</v>
      </c>
      <c r="H70">
        <v>114.25</v>
      </c>
      <c r="I70">
        <v>110.8</v>
      </c>
      <c r="J70">
        <v>119</v>
      </c>
      <c r="K70">
        <v>113.8</v>
      </c>
    </row>
    <row r="71" spans="1:11" x14ac:dyDescent="0.25">
      <c r="A71" s="1" t="s">
        <v>30</v>
      </c>
      <c r="B71">
        <v>2014</v>
      </c>
      <c r="C71" s="1">
        <v>12</v>
      </c>
      <c r="D71">
        <v>120.73846153846154</v>
      </c>
      <c r="E71">
        <v>121.7</v>
      </c>
      <c r="F71">
        <v>119.27500000000001</v>
      </c>
      <c r="G71">
        <v>117.4</v>
      </c>
      <c r="H71">
        <v>114.75</v>
      </c>
      <c r="I71">
        <v>111.5</v>
      </c>
      <c r="J71">
        <v>117.7</v>
      </c>
      <c r="K71">
        <v>114.2</v>
      </c>
    </row>
    <row r="72" spans="1:11" x14ac:dyDescent="0.25">
      <c r="A72" s="1" t="s">
        <v>33</v>
      </c>
      <c r="B72">
        <v>2014</v>
      </c>
      <c r="C72" s="1">
        <v>12</v>
      </c>
      <c r="D72">
        <v>121.32307692307691</v>
      </c>
      <c r="E72">
        <v>126.4</v>
      </c>
      <c r="F72">
        <v>116.72499999999999</v>
      </c>
      <c r="G72">
        <v>113</v>
      </c>
      <c r="H72">
        <v>113.75</v>
      </c>
      <c r="I72">
        <v>108.8</v>
      </c>
      <c r="J72">
        <v>120.7</v>
      </c>
      <c r="K72">
        <v>113.4</v>
      </c>
    </row>
    <row r="73" spans="1:11" x14ac:dyDescent="0.25">
      <c r="A73" s="1" t="s">
        <v>35</v>
      </c>
      <c r="B73">
        <v>2014</v>
      </c>
      <c r="C73" s="1">
        <v>12</v>
      </c>
      <c r="D73">
        <v>120.89999999999999</v>
      </c>
      <c r="E73">
        <v>123</v>
      </c>
      <c r="F73">
        <v>118.25</v>
      </c>
      <c r="G73">
        <v>115.7</v>
      </c>
      <c r="H73">
        <v>114.5</v>
      </c>
      <c r="I73">
        <v>110.1</v>
      </c>
      <c r="J73">
        <v>119.5</v>
      </c>
      <c r="K73">
        <v>113.8</v>
      </c>
    </row>
    <row r="74" spans="1:11" x14ac:dyDescent="0.25">
      <c r="A74" s="1" t="s">
        <v>30</v>
      </c>
      <c r="B74">
        <v>2015</v>
      </c>
      <c r="C74" s="1">
        <v>1</v>
      </c>
      <c r="D74">
        <v>120.62307692307692</v>
      </c>
      <c r="E74">
        <v>122.7</v>
      </c>
      <c r="F74">
        <v>120.05</v>
      </c>
      <c r="G74">
        <v>118.4</v>
      </c>
      <c r="H74">
        <v>115.3</v>
      </c>
      <c r="I74">
        <v>111</v>
      </c>
      <c r="J74">
        <v>118.2</v>
      </c>
      <c r="K74">
        <v>114.5</v>
      </c>
    </row>
    <row r="75" spans="1:11" x14ac:dyDescent="0.25">
      <c r="A75" s="1" t="s">
        <v>33</v>
      </c>
      <c r="B75">
        <v>2015</v>
      </c>
      <c r="C75" s="1">
        <v>1</v>
      </c>
      <c r="D75">
        <v>121.14615384615384</v>
      </c>
      <c r="E75">
        <v>127.4</v>
      </c>
      <c r="F75">
        <v>117.17500000000001</v>
      </c>
      <c r="G75">
        <v>113.4</v>
      </c>
      <c r="H75">
        <v>114.15</v>
      </c>
      <c r="I75">
        <v>107.9</v>
      </c>
      <c r="J75">
        <v>120.8</v>
      </c>
      <c r="K75">
        <v>113.4</v>
      </c>
    </row>
    <row r="76" spans="1:11" x14ac:dyDescent="0.25">
      <c r="A76" s="1" t="s">
        <v>35</v>
      </c>
      <c r="B76">
        <v>2015</v>
      </c>
      <c r="C76" s="1">
        <v>1</v>
      </c>
      <c r="D76">
        <v>120.71538461538461</v>
      </c>
      <c r="E76">
        <v>124</v>
      </c>
      <c r="F76">
        <v>118.89999999999999</v>
      </c>
      <c r="G76">
        <v>116.5</v>
      </c>
      <c r="H76">
        <v>114.9</v>
      </c>
      <c r="I76">
        <v>109.4</v>
      </c>
      <c r="J76">
        <v>119.7</v>
      </c>
      <c r="K76">
        <v>114</v>
      </c>
    </row>
    <row r="77" spans="1:11" x14ac:dyDescent="0.25">
      <c r="A77" s="1" t="s">
        <v>30</v>
      </c>
      <c r="B77">
        <v>2015</v>
      </c>
      <c r="C77" s="1">
        <v>2</v>
      </c>
      <c r="D77">
        <v>120.81538461538459</v>
      </c>
      <c r="E77">
        <v>124.2</v>
      </c>
      <c r="F77">
        <v>120.97500000000001</v>
      </c>
      <c r="G77">
        <v>120</v>
      </c>
      <c r="H77">
        <v>116.25</v>
      </c>
      <c r="I77">
        <v>110.9</v>
      </c>
      <c r="J77">
        <v>118.7</v>
      </c>
      <c r="K77">
        <v>115</v>
      </c>
    </row>
    <row r="78" spans="1:11" x14ac:dyDescent="0.25">
      <c r="A78" s="1" t="s">
        <v>33</v>
      </c>
      <c r="B78">
        <v>2015</v>
      </c>
      <c r="C78" s="1">
        <v>2</v>
      </c>
      <c r="D78">
        <v>120.85384615384616</v>
      </c>
      <c r="E78">
        <v>128.1</v>
      </c>
      <c r="F78">
        <v>117.52499999999999</v>
      </c>
      <c r="G78">
        <v>114</v>
      </c>
      <c r="H78">
        <v>114.5</v>
      </c>
      <c r="I78">
        <v>106.8</v>
      </c>
      <c r="J78">
        <v>120.4</v>
      </c>
      <c r="K78">
        <v>113.2</v>
      </c>
    </row>
    <row r="79" spans="1:11" x14ac:dyDescent="0.25">
      <c r="A79" s="1" t="s">
        <v>35</v>
      </c>
      <c r="B79">
        <v>2015</v>
      </c>
      <c r="C79" s="1">
        <v>2</v>
      </c>
      <c r="D79">
        <v>120.72307692307689</v>
      </c>
      <c r="E79">
        <v>125.2</v>
      </c>
      <c r="F79">
        <v>119.6</v>
      </c>
      <c r="G79">
        <v>117.7</v>
      </c>
      <c r="H79">
        <v>115.6</v>
      </c>
      <c r="I79">
        <v>108.7</v>
      </c>
      <c r="J79">
        <v>119.7</v>
      </c>
      <c r="K79">
        <v>114.1</v>
      </c>
    </row>
    <row r="80" spans="1:11" x14ac:dyDescent="0.25">
      <c r="A80" s="1" t="s">
        <v>30</v>
      </c>
      <c r="B80">
        <v>2015</v>
      </c>
      <c r="C80" s="1">
        <v>3</v>
      </c>
      <c r="D80">
        <v>120.88461538461539</v>
      </c>
      <c r="E80">
        <v>124.7</v>
      </c>
      <c r="F80">
        <v>121.3</v>
      </c>
      <c r="G80">
        <v>120.6</v>
      </c>
      <c r="H80">
        <v>116.85</v>
      </c>
      <c r="I80">
        <v>111.6</v>
      </c>
      <c r="J80">
        <v>119.4</v>
      </c>
      <c r="K80">
        <v>115.5</v>
      </c>
    </row>
    <row r="81" spans="1:11" x14ac:dyDescent="0.25">
      <c r="A81" s="1" t="s">
        <v>33</v>
      </c>
      <c r="B81">
        <v>2015</v>
      </c>
      <c r="C81" s="1">
        <v>3</v>
      </c>
      <c r="D81">
        <v>120.61538461538463</v>
      </c>
      <c r="E81">
        <v>128.80000000000001</v>
      </c>
      <c r="F81">
        <v>117.7</v>
      </c>
      <c r="G81">
        <v>114.4</v>
      </c>
      <c r="H81">
        <v>114.85</v>
      </c>
      <c r="I81">
        <v>108.4</v>
      </c>
      <c r="J81">
        <v>120.6</v>
      </c>
      <c r="K81">
        <v>113.8</v>
      </c>
    </row>
    <row r="82" spans="1:11" x14ac:dyDescent="0.25">
      <c r="A82" s="1" t="s">
        <v>35</v>
      </c>
      <c r="B82">
        <v>2015</v>
      </c>
      <c r="C82" s="1">
        <v>3</v>
      </c>
      <c r="D82">
        <v>120.69999999999999</v>
      </c>
      <c r="E82">
        <v>125.8</v>
      </c>
      <c r="F82">
        <v>119.85</v>
      </c>
      <c r="G82">
        <v>118.3</v>
      </c>
      <c r="H82">
        <v>116.05000000000001</v>
      </c>
      <c r="I82">
        <v>109.9</v>
      </c>
      <c r="J82">
        <v>120.1</v>
      </c>
      <c r="K82">
        <v>114.7</v>
      </c>
    </row>
    <row r="83" spans="1:11" x14ac:dyDescent="0.25">
      <c r="A83" s="1" t="s">
        <v>30</v>
      </c>
      <c r="B83">
        <v>2015</v>
      </c>
      <c r="C83" s="1">
        <v>4</v>
      </c>
      <c r="D83">
        <v>121.32307692307693</v>
      </c>
      <c r="E83">
        <v>125.7</v>
      </c>
      <c r="F83">
        <v>121.82499999999999</v>
      </c>
      <c r="G83">
        <v>121.2</v>
      </c>
      <c r="H83">
        <v>117.4</v>
      </c>
      <c r="I83">
        <v>111.9</v>
      </c>
      <c r="J83">
        <v>119.9</v>
      </c>
      <c r="K83">
        <v>116</v>
      </c>
    </row>
    <row r="84" spans="1:11" x14ac:dyDescent="0.25">
      <c r="A84" s="1" t="s">
        <v>33</v>
      </c>
      <c r="B84">
        <v>2015</v>
      </c>
      <c r="C84" s="1">
        <v>4</v>
      </c>
      <c r="D84">
        <v>121.23846153846154</v>
      </c>
      <c r="E84">
        <v>130.1</v>
      </c>
      <c r="F84">
        <v>118.10000000000001</v>
      </c>
      <c r="G84">
        <v>114.7</v>
      </c>
      <c r="H84">
        <v>115.1</v>
      </c>
      <c r="I84">
        <v>108.4</v>
      </c>
      <c r="J84">
        <v>121.7</v>
      </c>
      <c r="K84">
        <v>114.2</v>
      </c>
    </row>
    <row r="85" spans="1:11" x14ac:dyDescent="0.25">
      <c r="A85" s="1" t="s">
        <v>35</v>
      </c>
      <c r="B85">
        <v>2015</v>
      </c>
      <c r="C85" s="1">
        <v>4</v>
      </c>
      <c r="D85">
        <v>121.20769230769231</v>
      </c>
      <c r="E85">
        <v>126.9</v>
      </c>
      <c r="F85">
        <v>120.325</v>
      </c>
      <c r="G85">
        <v>118.7</v>
      </c>
      <c r="H85">
        <v>116.5</v>
      </c>
      <c r="I85">
        <v>110.1</v>
      </c>
      <c r="J85">
        <v>121</v>
      </c>
      <c r="K85">
        <v>115.1</v>
      </c>
    </row>
    <row r="86" spans="1:11" x14ac:dyDescent="0.25">
      <c r="A86" s="1" t="s">
        <v>30</v>
      </c>
      <c r="B86">
        <v>2015</v>
      </c>
      <c r="C86" s="1">
        <v>5</v>
      </c>
      <c r="D86">
        <v>122.13076923076923</v>
      </c>
      <c r="E86">
        <v>126.7</v>
      </c>
      <c r="F86">
        <v>122.625</v>
      </c>
      <c r="G86">
        <v>121.9</v>
      </c>
      <c r="H86">
        <v>118.05000000000001</v>
      </c>
      <c r="I86">
        <v>113.3</v>
      </c>
      <c r="J86">
        <v>120.5</v>
      </c>
      <c r="K86">
        <v>116.9</v>
      </c>
    </row>
    <row r="87" spans="1:11" x14ac:dyDescent="0.25">
      <c r="A87" s="1" t="s">
        <v>33</v>
      </c>
      <c r="B87">
        <v>2015</v>
      </c>
      <c r="C87" s="1">
        <v>5</v>
      </c>
      <c r="D87">
        <v>122.9923076923077</v>
      </c>
      <c r="E87">
        <v>131.30000000000001</v>
      </c>
      <c r="F87">
        <v>118.44999999999999</v>
      </c>
      <c r="G87">
        <v>114.9</v>
      </c>
      <c r="H87">
        <v>115.45</v>
      </c>
      <c r="I87">
        <v>110.8</v>
      </c>
      <c r="J87">
        <v>122</v>
      </c>
      <c r="K87">
        <v>115.2</v>
      </c>
    </row>
    <row r="88" spans="1:11" x14ac:dyDescent="0.25">
      <c r="A88" s="1" t="s">
        <v>35</v>
      </c>
      <c r="B88">
        <v>2015</v>
      </c>
      <c r="C88" s="1">
        <v>5</v>
      </c>
      <c r="D88">
        <v>122.33846153846154</v>
      </c>
      <c r="E88">
        <v>127.9</v>
      </c>
      <c r="F88">
        <v>120.925</v>
      </c>
      <c r="G88">
        <v>119.2</v>
      </c>
      <c r="H88">
        <v>117</v>
      </c>
      <c r="I88">
        <v>112</v>
      </c>
      <c r="J88">
        <v>121.4</v>
      </c>
      <c r="K88">
        <v>116.1</v>
      </c>
    </row>
    <row r="89" spans="1:11" x14ac:dyDescent="0.25">
      <c r="A89" s="1" t="s">
        <v>30</v>
      </c>
      <c r="B89">
        <v>2015</v>
      </c>
      <c r="C89" s="1">
        <v>6</v>
      </c>
      <c r="D89">
        <v>124.45384615384614</v>
      </c>
      <c r="E89">
        <v>128.19999999999999</v>
      </c>
      <c r="F89">
        <v>123.625</v>
      </c>
      <c r="G89">
        <v>122.6</v>
      </c>
      <c r="H89">
        <v>119.15</v>
      </c>
      <c r="I89">
        <v>114.2</v>
      </c>
      <c r="J89">
        <v>122</v>
      </c>
      <c r="K89">
        <v>117.9</v>
      </c>
    </row>
    <row r="90" spans="1:11" x14ac:dyDescent="0.25">
      <c r="A90" s="1" t="s">
        <v>33</v>
      </c>
      <c r="B90">
        <v>2015</v>
      </c>
      <c r="C90" s="1">
        <v>6</v>
      </c>
      <c r="D90">
        <v>125.89230769230768</v>
      </c>
      <c r="E90">
        <v>132.1</v>
      </c>
      <c r="F90">
        <v>118.9</v>
      </c>
      <c r="G90">
        <v>115.1</v>
      </c>
      <c r="H90">
        <v>115.80000000000001</v>
      </c>
      <c r="I90">
        <v>111.7</v>
      </c>
      <c r="J90">
        <v>123.8</v>
      </c>
      <c r="K90">
        <v>116</v>
      </c>
    </row>
    <row r="91" spans="1:11" x14ac:dyDescent="0.25">
      <c r="A91" s="1" t="s">
        <v>35</v>
      </c>
      <c r="B91">
        <v>2015</v>
      </c>
      <c r="C91" s="1">
        <v>6</v>
      </c>
      <c r="D91">
        <v>124.88461538461539</v>
      </c>
      <c r="E91">
        <v>129.19999999999999</v>
      </c>
      <c r="F91">
        <v>121.72500000000001</v>
      </c>
      <c r="G91">
        <v>119.8</v>
      </c>
      <c r="H91">
        <v>117.7</v>
      </c>
      <c r="I91">
        <v>112.9</v>
      </c>
      <c r="J91">
        <v>123.1</v>
      </c>
      <c r="K91">
        <v>117</v>
      </c>
    </row>
    <row r="92" spans="1:11" x14ac:dyDescent="0.25">
      <c r="A92" s="1" t="s">
        <v>30</v>
      </c>
      <c r="B92">
        <v>2015</v>
      </c>
      <c r="C92" s="1">
        <v>7</v>
      </c>
      <c r="D92">
        <v>125.02307692307691</v>
      </c>
      <c r="E92">
        <v>129.4</v>
      </c>
      <c r="F92">
        <v>123.825</v>
      </c>
      <c r="G92">
        <v>123</v>
      </c>
      <c r="H92">
        <v>119.4</v>
      </c>
      <c r="I92">
        <v>114.1</v>
      </c>
      <c r="J92">
        <v>122.9</v>
      </c>
      <c r="K92">
        <v>118.1</v>
      </c>
    </row>
    <row r="93" spans="1:11" x14ac:dyDescent="0.25">
      <c r="A93" s="1" t="s">
        <v>33</v>
      </c>
      <c r="B93">
        <v>2015</v>
      </c>
      <c r="C93" s="1">
        <v>7</v>
      </c>
      <c r="D93">
        <v>126.37692307692306</v>
      </c>
      <c r="E93">
        <v>133.1</v>
      </c>
      <c r="F93">
        <v>118.95</v>
      </c>
      <c r="G93">
        <v>115.3</v>
      </c>
      <c r="H93">
        <v>116.3</v>
      </c>
      <c r="I93">
        <v>111.5</v>
      </c>
      <c r="J93">
        <v>125.4</v>
      </c>
      <c r="K93">
        <v>116.3</v>
      </c>
    </row>
    <row r="94" spans="1:11" x14ac:dyDescent="0.25">
      <c r="A94" s="1" t="s">
        <v>35</v>
      </c>
      <c r="B94">
        <v>2015</v>
      </c>
      <c r="C94" s="1">
        <v>7</v>
      </c>
      <c r="D94">
        <v>125.43076923076924</v>
      </c>
      <c r="E94">
        <v>130.4</v>
      </c>
      <c r="F94">
        <v>121.85000000000001</v>
      </c>
      <c r="G94">
        <v>120.1</v>
      </c>
      <c r="H94">
        <v>118.1</v>
      </c>
      <c r="I94">
        <v>112.7</v>
      </c>
      <c r="J94">
        <v>124.4</v>
      </c>
      <c r="K94">
        <v>117.2</v>
      </c>
    </row>
    <row r="95" spans="1:11" x14ac:dyDescent="0.25">
      <c r="A95" s="1" t="s">
        <v>30</v>
      </c>
      <c r="B95">
        <v>2015</v>
      </c>
      <c r="C95" s="1">
        <v>8</v>
      </c>
      <c r="D95">
        <v>126.66153846153846</v>
      </c>
      <c r="E95">
        <v>130.1</v>
      </c>
      <c r="F95">
        <v>124.325</v>
      </c>
      <c r="G95">
        <v>123.8</v>
      </c>
      <c r="H95">
        <v>119.8</v>
      </c>
      <c r="I95">
        <v>113.6</v>
      </c>
      <c r="J95">
        <v>123.6</v>
      </c>
      <c r="K95">
        <v>118.2</v>
      </c>
    </row>
    <row r="96" spans="1:11" x14ac:dyDescent="0.25">
      <c r="A96" s="1" t="s">
        <v>33</v>
      </c>
      <c r="B96">
        <v>2015</v>
      </c>
      <c r="C96" s="1">
        <v>8</v>
      </c>
      <c r="D96">
        <v>127.6076923076923</v>
      </c>
      <c r="E96">
        <v>134.19999999999999</v>
      </c>
      <c r="F96">
        <v>119.2</v>
      </c>
      <c r="G96">
        <v>115.3</v>
      </c>
      <c r="H96">
        <v>116.9</v>
      </c>
      <c r="I96">
        <v>109.9</v>
      </c>
      <c r="J96">
        <v>126.2</v>
      </c>
      <c r="K96">
        <v>116.2</v>
      </c>
    </row>
    <row r="97" spans="1:11" x14ac:dyDescent="0.25">
      <c r="A97" s="1" t="s">
        <v>35</v>
      </c>
      <c r="B97">
        <v>2015</v>
      </c>
      <c r="C97" s="1">
        <v>8</v>
      </c>
      <c r="D97">
        <v>126.89230769230768</v>
      </c>
      <c r="E97">
        <v>131.19999999999999</v>
      </c>
      <c r="F97">
        <v>122.25000000000001</v>
      </c>
      <c r="G97">
        <v>120.6</v>
      </c>
      <c r="H97">
        <v>118.6</v>
      </c>
      <c r="I97">
        <v>111.7</v>
      </c>
      <c r="J97">
        <v>125.1</v>
      </c>
      <c r="K97">
        <v>117.2</v>
      </c>
    </row>
    <row r="98" spans="1:11" x14ac:dyDescent="0.25">
      <c r="A98" s="1" t="s">
        <v>30</v>
      </c>
      <c r="B98">
        <v>2015</v>
      </c>
      <c r="C98" s="1">
        <v>9</v>
      </c>
      <c r="D98">
        <v>127.50769230769232</v>
      </c>
      <c r="E98">
        <v>131</v>
      </c>
      <c r="F98">
        <v>125.2</v>
      </c>
      <c r="G98">
        <v>123.7</v>
      </c>
      <c r="H98">
        <v>120.5</v>
      </c>
      <c r="I98">
        <v>113.8</v>
      </c>
      <c r="J98">
        <v>124.5</v>
      </c>
      <c r="K98">
        <v>118.8</v>
      </c>
    </row>
    <row r="99" spans="1:11" x14ac:dyDescent="0.25">
      <c r="A99" s="1" t="s">
        <v>33</v>
      </c>
      <c r="B99">
        <v>2015</v>
      </c>
      <c r="C99" s="1">
        <v>9</v>
      </c>
      <c r="D99">
        <v>128.06153846153845</v>
      </c>
      <c r="E99">
        <v>134.69999999999999</v>
      </c>
      <c r="F99">
        <v>119.67500000000001</v>
      </c>
      <c r="G99">
        <v>115.1</v>
      </c>
      <c r="H99">
        <v>117.19999999999999</v>
      </c>
      <c r="I99">
        <v>109.1</v>
      </c>
      <c r="J99">
        <v>126.5</v>
      </c>
      <c r="K99">
        <v>116.2</v>
      </c>
    </row>
    <row r="100" spans="1:11" x14ac:dyDescent="0.25">
      <c r="A100" s="1" t="s">
        <v>35</v>
      </c>
      <c r="B100">
        <v>2015</v>
      </c>
      <c r="C100" s="1">
        <v>9</v>
      </c>
      <c r="D100">
        <v>127.56153846153848</v>
      </c>
      <c r="E100">
        <v>132</v>
      </c>
      <c r="F100">
        <v>122.97499999999999</v>
      </c>
      <c r="G100">
        <v>120.4</v>
      </c>
      <c r="H100">
        <v>119.05</v>
      </c>
      <c r="I100">
        <v>111.3</v>
      </c>
      <c r="J100">
        <v>125.7</v>
      </c>
      <c r="K100">
        <v>117.5</v>
      </c>
    </row>
    <row r="101" spans="1:11" x14ac:dyDescent="0.25">
      <c r="A101" s="1" t="s">
        <v>30</v>
      </c>
      <c r="B101">
        <v>2015</v>
      </c>
      <c r="C101" s="1">
        <v>10</v>
      </c>
      <c r="D101">
        <v>128.8153846153846</v>
      </c>
      <c r="E101">
        <v>131.5</v>
      </c>
      <c r="F101">
        <v>125.8</v>
      </c>
      <c r="G101">
        <v>124.4</v>
      </c>
      <c r="H101">
        <v>121.05</v>
      </c>
      <c r="I101">
        <v>113.8</v>
      </c>
      <c r="J101">
        <v>125.1</v>
      </c>
      <c r="K101">
        <v>119.2</v>
      </c>
    </row>
    <row r="102" spans="1:11" x14ac:dyDescent="0.25">
      <c r="A102" s="1" t="s">
        <v>33</v>
      </c>
      <c r="B102">
        <v>2015</v>
      </c>
      <c r="C102" s="1">
        <v>10</v>
      </c>
      <c r="D102">
        <v>130.21538461538464</v>
      </c>
      <c r="E102">
        <v>135.30000000000001</v>
      </c>
      <c r="F102">
        <v>120.07499999999999</v>
      </c>
      <c r="G102">
        <v>114.9</v>
      </c>
      <c r="H102">
        <v>117.7</v>
      </c>
      <c r="I102">
        <v>109.3</v>
      </c>
      <c r="J102">
        <v>126.5</v>
      </c>
      <c r="K102">
        <v>116.5</v>
      </c>
    </row>
    <row r="103" spans="1:11" x14ac:dyDescent="0.25">
      <c r="A103" s="1" t="s">
        <v>35</v>
      </c>
      <c r="B103">
        <v>2015</v>
      </c>
      <c r="C103" s="1">
        <v>10</v>
      </c>
      <c r="D103">
        <v>129.15384615384613</v>
      </c>
      <c r="E103">
        <v>132.5</v>
      </c>
      <c r="F103">
        <v>123.5</v>
      </c>
      <c r="G103">
        <v>120.8</v>
      </c>
      <c r="H103">
        <v>119.55000000000001</v>
      </c>
      <c r="I103">
        <v>111.4</v>
      </c>
      <c r="J103">
        <v>125.9</v>
      </c>
      <c r="K103">
        <v>117.9</v>
      </c>
    </row>
    <row r="104" spans="1:11" x14ac:dyDescent="0.25">
      <c r="A104" s="1" t="s">
        <v>30</v>
      </c>
      <c r="B104">
        <v>2015</v>
      </c>
      <c r="C104" s="1">
        <v>11</v>
      </c>
      <c r="D104">
        <v>129.71538461538461</v>
      </c>
      <c r="E104">
        <v>132.19999999999999</v>
      </c>
      <c r="F104">
        <v>126.49999999999999</v>
      </c>
      <c r="G104">
        <v>125.6</v>
      </c>
      <c r="H104">
        <v>121.75</v>
      </c>
      <c r="I104">
        <v>114</v>
      </c>
      <c r="J104">
        <v>125.8</v>
      </c>
      <c r="K104">
        <v>119.6</v>
      </c>
    </row>
    <row r="105" spans="1:11" x14ac:dyDescent="0.25">
      <c r="A105" s="1" t="s">
        <v>33</v>
      </c>
      <c r="B105">
        <v>2015</v>
      </c>
      <c r="C105" s="1">
        <v>11</v>
      </c>
      <c r="D105">
        <v>131.42307692307691</v>
      </c>
      <c r="E105">
        <v>137.6</v>
      </c>
      <c r="F105">
        <v>120.45</v>
      </c>
      <c r="G105">
        <v>115.1</v>
      </c>
      <c r="H105">
        <v>118</v>
      </c>
      <c r="I105">
        <v>109.3</v>
      </c>
      <c r="J105">
        <v>126.6</v>
      </c>
      <c r="K105">
        <v>116.6</v>
      </c>
    </row>
    <row r="106" spans="1:11" x14ac:dyDescent="0.25">
      <c r="A106" s="1" t="s">
        <v>35</v>
      </c>
      <c r="B106">
        <v>2015</v>
      </c>
      <c r="C106" s="1">
        <v>11</v>
      </c>
      <c r="D106">
        <v>130.16153846153844</v>
      </c>
      <c r="E106">
        <v>133.6</v>
      </c>
      <c r="F106">
        <v>124.05</v>
      </c>
      <c r="G106">
        <v>121.6</v>
      </c>
      <c r="H106">
        <v>120.05000000000001</v>
      </c>
      <c r="I106">
        <v>111.5</v>
      </c>
      <c r="J106">
        <v>126.3</v>
      </c>
      <c r="K106">
        <v>118.1</v>
      </c>
    </row>
    <row r="107" spans="1:11" x14ac:dyDescent="0.25">
      <c r="A107" s="1" t="s">
        <v>30</v>
      </c>
      <c r="B107">
        <v>2015</v>
      </c>
      <c r="C107" s="1">
        <v>12</v>
      </c>
      <c r="D107">
        <v>129.40769230769232</v>
      </c>
      <c r="E107">
        <v>133.1</v>
      </c>
      <c r="F107">
        <v>126.75</v>
      </c>
      <c r="G107">
        <v>125.7</v>
      </c>
      <c r="H107">
        <v>122.35</v>
      </c>
      <c r="I107">
        <v>114</v>
      </c>
      <c r="J107">
        <v>125.6</v>
      </c>
      <c r="K107">
        <v>119.8</v>
      </c>
    </row>
    <row r="108" spans="1:11" x14ac:dyDescent="0.25">
      <c r="A108" s="1" t="s">
        <v>33</v>
      </c>
      <c r="B108">
        <v>2015</v>
      </c>
      <c r="C108" s="1">
        <v>12</v>
      </c>
      <c r="D108">
        <v>130.67692307692306</v>
      </c>
      <c r="E108">
        <v>138.19999999999999</v>
      </c>
      <c r="F108">
        <v>120.64999999999999</v>
      </c>
      <c r="G108">
        <v>116</v>
      </c>
      <c r="H108">
        <v>118.35</v>
      </c>
      <c r="I108">
        <v>109.3</v>
      </c>
      <c r="J108">
        <v>126.6</v>
      </c>
      <c r="K108">
        <v>116.7</v>
      </c>
    </row>
    <row r="109" spans="1:11" x14ac:dyDescent="0.25">
      <c r="A109" s="1" t="s">
        <v>35</v>
      </c>
      <c r="B109">
        <v>2015</v>
      </c>
      <c r="C109" s="1">
        <v>12</v>
      </c>
      <c r="D109">
        <v>129.70000000000002</v>
      </c>
      <c r="E109">
        <v>134.5</v>
      </c>
      <c r="F109">
        <v>124.3</v>
      </c>
      <c r="G109">
        <v>122</v>
      </c>
      <c r="H109">
        <v>120.5</v>
      </c>
      <c r="I109">
        <v>111.5</v>
      </c>
      <c r="J109">
        <v>126.2</v>
      </c>
      <c r="K109">
        <v>118.3</v>
      </c>
    </row>
    <row r="110" spans="1:11" x14ac:dyDescent="0.25">
      <c r="A110" s="1" t="s">
        <v>30</v>
      </c>
      <c r="B110">
        <v>2016</v>
      </c>
      <c r="C110" s="1">
        <v>1</v>
      </c>
      <c r="D110">
        <v>130.00769230769231</v>
      </c>
      <c r="E110">
        <v>133.6</v>
      </c>
      <c r="F110">
        <v>127.4</v>
      </c>
      <c r="G110">
        <v>126.2</v>
      </c>
      <c r="H110">
        <v>122.55000000000001</v>
      </c>
      <c r="I110">
        <v>113.6</v>
      </c>
      <c r="J110">
        <v>126.2</v>
      </c>
      <c r="K110">
        <v>120.1</v>
      </c>
    </row>
    <row r="111" spans="1:11" x14ac:dyDescent="0.25">
      <c r="A111" s="1" t="s">
        <v>33</v>
      </c>
      <c r="B111">
        <v>2016</v>
      </c>
      <c r="C111" s="1">
        <v>1</v>
      </c>
      <c r="D111">
        <v>130.87692307692308</v>
      </c>
      <c r="E111">
        <v>139.5</v>
      </c>
      <c r="F111">
        <v>121.125</v>
      </c>
      <c r="G111">
        <v>116.9</v>
      </c>
      <c r="H111">
        <v>118.8</v>
      </c>
      <c r="I111">
        <v>108.9</v>
      </c>
      <c r="J111">
        <v>126.4</v>
      </c>
      <c r="K111">
        <v>116.8</v>
      </c>
    </row>
    <row r="112" spans="1:11" x14ac:dyDescent="0.25">
      <c r="A112" s="1" t="s">
        <v>35</v>
      </c>
      <c r="B112">
        <v>2016</v>
      </c>
      <c r="C112" s="1">
        <v>1</v>
      </c>
      <c r="D112">
        <v>130.13076923076923</v>
      </c>
      <c r="E112">
        <v>135.19999999999999</v>
      </c>
      <c r="F112">
        <v>124.85</v>
      </c>
      <c r="G112">
        <v>122.7</v>
      </c>
      <c r="H112">
        <v>120.9</v>
      </c>
      <c r="I112">
        <v>111.1</v>
      </c>
      <c r="J112">
        <v>126.3</v>
      </c>
      <c r="K112">
        <v>118.5</v>
      </c>
    </row>
    <row r="113" spans="1:11" x14ac:dyDescent="0.25">
      <c r="A113" s="1" t="s">
        <v>30</v>
      </c>
      <c r="B113">
        <v>2016</v>
      </c>
      <c r="C113" s="1">
        <v>2</v>
      </c>
      <c r="D113">
        <v>129.43076923076922</v>
      </c>
      <c r="E113">
        <v>134.4</v>
      </c>
      <c r="F113">
        <v>128.47499999999999</v>
      </c>
      <c r="G113">
        <v>127.5</v>
      </c>
      <c r="H113">
        <v>123.3</v>
      </c>
      <c r="I113">
        <v>113.9</v>
      </c>
      <c r="J113">
        <v>127.1</v>
      </c>
      <c r="K113">
        <v>120.9</v>
      </c>
    </row>
    <row r="114" spans="1:11" x14ac:dyDescent="0.25">
      <c r="A114" s="1" t="s">
        <v>33</v>
      </c>
      <c r="B114">
        <v>2016</v>
      </c>
      <c r="C114" s="1">
        <v>2</v>
      </c>
      <c r="D114">
        <v>128.93076923076922</v>
      </c>
      <c r="E114">
        <v>140</v>
      </c>
      <c r="F114">
        <v>121.95</v>
      </c>
      <c r="G114">
        <v>116</v>
      </c>
      <c r="H114">
        <v>119.15</v>
      </c>
      <c r="I114">
        <v>109.1</v>
      </c>
      <c r="J114">
        <v>126.3</v>
      </c>
      <c r="K114">
        <v>117.2</v>
      </c>
    </row>
    <row r="115" spans="1:11" x14ac:dyDescent="0.25">
      <c r="A115" s="1" t="s">
        <v>35</v>
      </c>
      <c r="B115">
        <v>2016</v>
      </c>
      <c r="C115" s="1">
        <v>2</v>
      </c>
      <c r="D115">
        <v>129.08461538461538</v>
      </c>
      <c r="E115">
        <v>135.9</v>
      </c>
      <c r="F115">
        <v>125.875</v>
      </c>
      <c r="G115">
        <v>123.1</v>
      </c>
      <c r="H115">
        <v>121.4</v>
      </c>
      <c r="I115">
        <v>111.4</v>
      </c>
      <c r="J115">
        <v>126.6</v>
      </c>
      <c r="K115">
        <v>119.1</v>
      </c>
    </row>
    <row r="116" spans="1:11" x14ac:dyDescent="0.25">
      <c r="A116" s="1" t="s">
        <v>30</v>
      </c>
      <c r="B116">
        <v>2016</v>
      </c>
      <c r="C116" s="1">
        <v>3</v>
      </c>
      <c r="D116">
        <v>129.43846153846155</v>
      </c>
      <c r="E116">
        <v>135</v>
      </c>
      <c r="F116">
        <v>128.95000000000002</v>
      </c>
      <c r="G116">
        <v>127</v>
      </c>
      <c r="H116">
        <v>123.65</v>
      </c>
      <c r="I116">
        <v>113.6</v>
      </c>
      <c r="J116">
        <v>127.5</v>
      </c>
      <c r="K116">
        <v>121.1</v>
      </c>
    </row>
    <row r="117" spans="1:11" x14ac:dyDescent="0.25">
      <c r="A117" s="1" t="s">
        <v>33</v>
      </c>
      <c r="B117">
        <v>2016</v>
      </c>
      <c r="C117" s="1">
        <v>3</v>
      </c>
      <c r="D117">
        <v>128.27692307692308</v>
      </c>
      <c r="E117">
        <v>140.6</v>
      </c>
      <c r="F117">
        <v>122.32499999999999</v>
      </c>
      <c r="G117">
        <v>114.8</v>
      </c>
      <c r="H117">
        <v>119.4</v>
      </c>
      <c r="I117">
        <v>108.5</v>
      </c>
      <c r="J117">
        <v>126.4</v>
      </c>
      <c r="K117">
        <v>117.3</v>
      </c>
    </row>
    <row r="118" spans="1:11" x14ac:dyDescent="0.25">
      <c r="A118" s="1" t="s">
        <v>35</v>
      </c>
      <c r="B118">
        <v>2016</v>
      </c>
      <c r="C118" s="1">
        <v>3</v>
      </c>
      <c r="D118">
        <v>128.86153846153846</v>
      </c>
      <c r="E118">
        <v>136.5</v>
      </c>
      <c r="F118">
        <v>126.3</v>
      </c>
      <c r="G118">
        <v>122.4</v>
      </c>
      <c r="H118">
        <v>121.75</v>
      </c>
      <c r="I118">
        <v>110.9</v>
      </c>
      <c r="J118">
        <v>126.9</v>
      </c>
      <c r="K118">
        <v>119.3</v>
      </c>
    </row>
    <row r="119" spans="1:11" x14ac:dyDescent="0.25">
      <c r="A119" s="1" t="s">
        <v>30</v>
      </c>
      <c r="B119">
        <v>2016</v>
      </c>
      <c r="C119" s="1">
        <v>4</v>
      </c>
      <c r="D119">
        <v>130.89230769230772</v>
      </c>
      <c r="E119">
        <v>135.5</v>
      </c>
      <c r="F119">
        <v>129.6</v>
      </c>
      <c r="G119">
        <v>127</v>
      </c>
      <c r="H119">
        <v>124.2</v>
      </c>
      <c r="I119">
        <v>114.4</v>
      </c>
      <c r="J119">
        <v>127.9</v>
      </c>
      <c r="K119">
        <v>121.7</v>
      </c>
    </row>
    <row r="120" spans="1:11" x14ac:dyDescent="0.25">
      <c r="A120" s="1" t="s">
        <v>33</v>
      </c>
      <c r="B120">
        <v>2016</v>
      </c>
      <c r="C120" s="1">
        <v>4</v>
      </c>
      <c r="D120">
        <v>131.25384615384615</v>
      </c>
      <c r="E120">
        <v>141.5</v>
      </c>
      <c r="F120">
        <v>122.67500000000001</v>
      </c>
      <c r="G120">
        <v>114.6</v>
      </c>
      <c r="H120">
        <v>119.75</v>
      </c>
      <c r="I120">
        <v>110</v>
      </c>
      <c r="J120">
        <v>127.6</v>
      </c>
      <c r="K120">
        <v>118.2</v>
      </c>
    </row>
    <row r="121" spans="1:11" x14ac:dyDescent="0.25">
      <c r="A121" s="1" t="s">
        <v>35</v>
      </c>
      <c r="B121">
        <v>2016</v>
      </c>
      <c r="C121" s="1">
        <v>4</v>
      </c>
      <c r="D121">
        <v>130.86923076923077</v>
      </c>
      <c r="E121">
        <v>137.1</v>
      </c>
      <c r="F121">
        <v>126.82500000000002</v>
      </c>
      <c r="G121">
        <v>122.3</v>
      </c>
      <c r="H121">
        <v>122.15</v>
      </c>
      <c r="I121">
        <v>112.1</v>
      </c>
      <c r="J121">
        <v>127.7</v>
      </c>
      <c r="K121">
        <v>120</v>
      </c>
    </row>
    <row r="122" spans="1:11" x14ac:dyDescent="0.25">
      <c r="A122" s="1" t="s">
        <v>30</v>
      </c>
      <c r="B122">
        <v>2016</v>
      </c>
      <c r="C122" s="1">
        <v>5</v>
      </c>
      <c r="D122">
        <v>132.59230769230768</v>
      </c>
      <c r="E122">
        <v>136</v>
      </c>
      <c r="F122">
        <v>130.25</v>
      </c>
      <c r="G122">
        <v>127.4</v>
      </c>
      <c r="H122">
        <v>124.69999999999999</v>
      </c>
      <c r="I122">
        <v>115.1</v>
      </c>
      <c r="J122">
        <v>129.1</v>
      </c>
      <c r="K122">
        <v>122.5</v>
      </c>
    </row>
    <row r="123" spans="1:11" x14ac:dyDescent="0.25">
      <c r="A123" s="1" t="s">
        <v>33</v>
      </c>
      <c r="B123">
        <v>2016</v>
      </c>
      <c r="C123" s="1">
        <v>5</v>
      </c>
      <c r="D123">
        <v>134.36923076923074</v>
      </c>
      <c r="E123">
        <v>142.19999999999999</v>
      </c>
      <c r="F123">
        <v>123.15</v>
      </c>
      <c r="G123">
        <v>115</v>
      </c>
      <c r="H123">
        <v>120.05</v>
      </c>
      <c r="I123">
        <v>110.7</v>
      </c>
      <c r="J123">
        <v>128</v>
      </c>
      <c r="K123">
        <v>118.7</v>
      </c>
    </row>
    <row r="124" spans="1:11" x14ac:dyDescent="0.25">
      <c r="A124" s="1" t="s">
        <v>35</v>
      </c>
      <c r="B124">
        <v>2016</v>
      </c>
      <c r="C124" s="1">
        <v>5</v>
      </c>
      <c r="D124">
        <v>133.1076923076923</v>
      </c>
      <c r="E124">
        <v>137.69999999999999</v>
      </c>
      <c r="F124">
        <v>127.39999999999999</v>
      </c>
      <c r="G124">
        <v>122.7</v>
      </c>
      <c r="H124">
        <v>122.6</v>
      </c>
      <c r="I124">
        <v>112.8</v>
      </c>
      <c r="J124">
        <v>128.5</v>
      </c>
      <c r="K124">
        <v>120.7</v>
      </c>
    </row>
    <row r="125" spans="1:11" x14ac:dyDescent="0.25">
      <c r="A125" s="1" t="s">
        <v>30</v>
      </c>
      <c r="B125">
        <v>2016</v>
      </c>
      <c r="C125" s="1">
        <v>6</v>
      </c>
      <c r="D125">
        <v>134.50769230769231</v>
      </c>
      <c r="E125">
        <v>137.19999999999999</v>
      </c>
      <c r="F125">
        <v>130.85</v>
      </c>
      <c r="G125">
        <v>128</v>
      </c>
      <c r="H125">
        <v>125.15</v>
      </c>
      <c r="I125">
        <v>116.3</v>
      </c>
      <c r="J125">
        <v>130.19999999999999</v>
      </c>
      <c r="K125">
        <v>123.3</v>
      </c>
    </row>
    <row r="126" spans="1:11" x14ac:dyDescent="0.25">
      <c r="A126" s="1" t="s">
        <v>33</v>
      </c>
      <c r="B126">
        <v>2016</v>
      </c>
      <c r="C126" s="1">
        <v>6</v>
      </c>
      <c r="D126">
        <v>137.46153846153848</v>
      </c>
      <c r="E126">
        <v>142.69999999999999</v>
      </c>
      <c r="F126">
        <v>123.52499999999999</v>
      </c>
      <c r="G126">
        <v>115.5</v>
      </c>
      <c r="H126">
        <v>120.25</v>
      </c>
      <c r="I126">
        <v>112.3</v>
      </c>
      <c r="J126">
        <v>129.30000000000001</v>
      </c>
      <c r="K126">
        <v>119.6</v>
      </c>
    </row>
    <row r="127" spans="1:11" x14ac:dyDescent="0.25">
      <c r="A127" s="1" t="s">
        <v>35</v>
      </c>
      <c r="B127">
        <v>2016</v>
      </c>
      <c r="C127" s="1">
        <v>6</v>
      </c>
      <c r="D127">
        <v>135.43076923076922</v>
      </c>
      <c r="E127">
        <v>138.69999999999999</v>
      </c>
      <c r="F127">
        <v>127.875</v>
      </c>
      <c r="G127">
        <v>123.3</v>
      </c>
      <c r="H127">
        <v>122.9</v>
      </c>
      <c r="I127">
        <v>114.2</v>
      </c>
      <c r="J127">
        <v>129.69999999999999</v>
      </c>
      <c r="K127">
        <v>121.5</v>
      </c>
    </row>
    <row r="128" spans="1:11" x14ac:dyDescent="0.25">
      <c r="A128" s="1" t="s">
        <v>30</v>
      </c>
      <c r="B128">
        <v>2016</v>
      </c>
      <c r="C128" s="1">
        <v>7</v>
      </c>
      <c r="D128">
        <v>136.17692307692306</v>
      </c>
      <c r="E128">
        <v>138</v>
      </c>
      <c r="F128">
        <v>131.69999999999999</v>
      </c>
      <c r="G128">
        <v>128.19999999999999</v>
      </c>
      <c r="H128">
        <v>125.95</v>
      </c>
      <c r="I128">
        <v>116.4</v>
      </c>
      <c r="J128">
        <v>130.80000000000001</v>
      </c>
      <c r="K128">
        <v>123.8</v>
      </c>
    </row>
    <row r="129" spans="1:11" x14ac:dyDescent="0.25">
      <c r="A129" s="1" t="s">
        <v>33</v>
      </c>
      <c r="B129">
        <v>2016</v>
      </c>
      <c r="C129" s="1">
        <v>7</v>
      </c>
      <c r="D129">
        <v>139.34615384615387</v>
      </c>
      <c r="E129">
        <v>142.9</v>
      </c>
      <c r="F129">
        <v>123.97499999999999</v>
      </c>
      <c r="G129">
        <v>115.5</v>
      </c>
      <c r="H129">
        <v>120.6</v>
      </c>
      <c r="I129">
        <v>111.7</v>
      </c>
      <c r="J129">
        <v>130.80000000000001</v>
      </c>
      <c r="K129">
        <v>119.9</v>
      </c>
    </row>
    <row r="130" spans="1:11" x14ac:dyDescent="0.25">
      <c r="A130" s="1" t="s">
        <v>35</v>
      </c>
      <c r="B130">
        <v>2016</v>
      </c>
      <c r="C130" s="1">
        <v>7</v>
      </c>
      <c r="D130">
        <v>137.19230769230768</v>
      </c>
      <c r="E130">
        <v>139.30000000000001</v>
      </c>
      <c r="F130">
        <v>128.57499999999999</v>
      </c>
      <c r="G130">
        <v>123.4</v>
      </c>
      <c r="H130">
        <v>123.45</v>
      </c>
      <c r="I130">
        <v>113.9</v>
      </c>
      <c r="J130">
        <v>130.80000000000001</v>
      </c>
      <c r="K130">
        <v>121.9</v>
      </c>
    </row>
    <row r="131" spans="1:11" x14ac:dyDescent="0.25">
      <c r="A131" s="1" t="s">
        <v>30</v>
      </c>
      <c r="B131">
        <v>2016</v>
      </c>
      <c r="C131" s="1">
        <v>8</v>
      </c>
      <c r="D131">
        <v>136.73076923076923</v>
      </c>
      <c r="E131">
        <v>138.9</v>
      </c>
      <c r="F131">
        <v>132.47499999999999</v>
      </c>
      <c r="G131">
        <v>129.1</v>
      </c>
      <c r="H131">
        <v>126.25</v>
      </c>
      <c r="I131">
        <v>116</v>
      </c>
      <c r="J131">
        <v>131.9</v>
      </c>
      <c r="K131">
        <v>124.2</v>
      </c>
    </row>
    <row r="132" spans="1:11" x14ac:dyDescent="0.25">
      <c r="A132" s="1" t="s">
        <v>33</v>
      </c>
      <c r="B132">
        <v>2016</v>
      </c>
      <c r="C132" s="1">
        <v>8</v>
      </c>
      <c r="D132">
        <v>137.2307692307692</v>
      </c>
      <c r="E132">
        <v>143.6</v>
      </c>
      <c r="F132">
        <v>124.47499999999999</v>
      </c>
      <c r="G132">
        <v>114.7</v>
      </c>
      <c r="H132">
        <v>120.9</v>
      </c>
      <c r="I132">
        <v>110.4</v>
      </c>
      <c r="J132">
        <v>131.5</v>
      </c>
      <c r="K132">
        <v>119.9</v>
      </c>
    </row>
    <row r="133" spans="1:11" x14ac:dyDescent="0.25">
      <c r="A133" s="1" t="s">
        <v>35</v>
      </c>
      <c r="B133">
        <v>2016</v>
      </c>
      <c r="C133" s="1">
        <v>8</v>
      </c>
      <c r="D133">
        <v>136.76153846153846</v>
      </c>
      <c r="E133">
        <v>140.19999999999999</v>
      </c>
      <c r="F133">
        <v>129.25</v>
      </c>
      <c r="G133">
        <v>123.6</v>
      </c>
      <c r="H133">
        <v>123.75</v>
      </c>
      <c r="I133">
        <v>113.1</v>
      </c>
      <c r="J133">
        <v>131.69999999999999</v>
      </c>
      <c r="K133">
        <v>122.1</v>
      </c>
    </row>
    <row r="134" spans="1:11" x14ac:dyDescent="0.25">
      <c r="A134" s="1" t="s">
        <v>30</v>
      </c>
      <c r="B134">
        <v>2016</v>
      </c>
      <c r="C134" s="1">
        <v>9</v>
      </c>
      <c r="D134">
        <v>136.2076923076923</v>
      </c>
      <c r="E134">
        <v>139.9</v>
      </c>
      <c r="F134">
        <v>133.15</v>
      </c>
      <c r="G134">
        <v>129.69999999999999</v>
      </c>
      <c r="H134">
        <v>126.75</v>
      </c>
      <c r="I134">
        <v>117</v>
      </c>
      <c r="J134">
        <v>132.19999999999999</v>
      </c>
      <c r="K134">
        <v>124.9</v>
      </c>
    </row>
    <row r="135" spans="1:11" x14ac:dyDescent="0.25">
      <c r="A135" s="1" t="s">
        <v>33</v>
      </c>
      <c r="B135">
        <v>2016</v>
      </c>
      <c r="C135" s="1">
        <v>9</v>
      </c>
      <c r="D135">
        <v>135.10769230769228</v>
      </c>
      <c r="E135">
        <v>143.9</v>
      </c>
      <c r="F135">
        <v>124.8</v>
      </c>
      <c r="G135">
        <v>114.8</v>
      </c>
      <c r="H135">
        <v>121.1</v>
      </c>
      <c r="I135">
        <v>111.8</v>
      </c>
      <c r="J135">
        <v>131.6</v>
      </c>
      <c r="K135">
        <v>120.5</v>
      </c>
    </row>
    <row r="136" spans="1:11" x14ac:dyDescent="0.25">
      <c r="A136" s="1" t="s">
        <v>35</v>
      </c>
      <c r="B136">
        <v>2016</v>
      </c>
      <c r="C136" s="1">
        <v>9</v>
      </c>
      <c r="D136">
        <v>135.66923076923075</v>
      </c>
      <c r="E136">
        <v>141</v>
      </c>
      <c r="F136">
        <v>129.77500000000001</v>
      </c>
      <c r="G136">
        <v>124.1</v>
      </c>
      <c r="H136">
        <v>124.15</v>
      </c>
      <c r="I136">
        <v>114.3</v>
      </c>
      <c r="J136">
        <v>131.80000000000001</v>
      </c>
      <c r="K136">
        <v>122.8</v>
      </c>
    </row>
    <row r="137" spans="1:11" x14ac:dyDescent="0.25">
      <c r="A137" s="1" t="s">
        <v>30</v>
      </c>
      <c r="B137">
        <v>2016</v>
      </c>
      <c r="C137" s="1">
        <v>10</v>
      </c>
      <c r="D137">
        <v>136.2923076923077</v>
      </c>
      <c r="E137">
        <v>140.9</v>
      </c>
      <c r="F137">
        <v>133.92500000000001</v>
      </c>
      <c r="G137">
        <v>129.80000000000001</v>
      </c>
      <c r="H137">
        <v>127.6</v>
      </c>
      <c r="I137">
        <v>117.8</v>
      </c>
      <c r="J137">
        <v>133</v>
      </c>
      <c r="K137">
        <v>125.7</v>
      </c>
    </row>
    <row r="138" spans="1:11" x14ac:dyDescent="0.25">
      <c r="A138" s="1" t="s">
        <v>33</v>
      </c>
      <c r="B138">
        <v>2016</v>
      </c>
      <c r="C138" s="1">
        <v>10</v>
      </c>
      <c r="D138">
        <v>135.6076923076923</v>
      </c>
      <c r="E138">
        <v>144.30000000000001</v>
      </c>
      <c r="F138">
        <v>124.95</v>
      </c>
      <c r="G138">
        <v>115.2</v>
      </c>
      <c r="H138">
        <v>121.5</v>
      </c>
      <c r="I138">
        <v>112.8</v>
      </c>
      <c r="J138">
        <v>131.9</v>
      </c>
      <c r="K138">
        <v>120.9</v>
      </c>
    </row>
    <row r="139" spans="1:11" x14ac:dyDescent="0.25">
      <c r="A139" s="1" t="s">
        <v>35</v>
      </c>
      <c r="B139">
        <v>2016</v>
      </c>
      <c r="C139" s="1">
        <v>10</v>
      </c>
      <c r="D139">
        <v>135.90769230769226</v>
      </c>
      <c r="E139">
        <v>141.80000000000001</v>
      </c>
      <c r="F139">
        <v>130.30000000000001</v>
      </c>
      <c r="G139">
        <v>124.3</v>
      </c>
      <c r="H139">
        <v>124.8</v>
      </c>
      <c r="I139">
        <v>115.2</v>
      </c>
      <c r="J139">
        <v>132.4</v>
      </c>
      <c r="K139">
        <v>123.4</v>
      </c>
    </row>
    <row r="140" spans="1:11" x14ac:dyDescent="0.25">
      <c r="A140" s="1" t="s">
        <v>30</v>
      </c>
      <c r="B140">
        <v>2016</v>
      </c>
      <c r="C140" s="1">
        <v>11</v>
      </c>
      <c r="D140">
        <v>135.73846153846154</v>
      </c>
      <c r="E140">
        <v>141.19999999999999</v>
      </c>
      <c r="F140">
        <v>134.27499999999998</v>
      </c>
      <c r="G140">
        <v>130.30000000000001</v>
      </c>
      <c r="H140">
        <v>128</v>
      </c>
      <c r="I140">
        <v>118.2</v>
      </c>
      <c r="J140">
        <v>133.69999999999999</v>
      </c>
      <c r="K140">
        <v>126.1</v>
      </c>
    </row>
    <row r="141" spans="1:11" x14ac:dyDescent="0.25">
      <c r="A141" s="1" t="s">
        <v>33</v>
      </c>
      <c r="B141">
        <v>2016</v>
      </c>
      <c r="C141" s="1">
        <v>11</v>
      </c>
      <c r="D141">
        <v>135.01538461538462</v>
      </c>
      <c r="E141">
        <v>144.30000000000001</v>
      </c>
      <c r="F141">
        <v>125.375</v>
      </c>
      <c r="G141">
        <v>116.2</v>
      </c>
      <c r="H141">
        <v>121.9</v>
      </c>
      <c r="I141">
        <v>113.4</v>
      </c>
      <c r="J141">
        <v>132.1</v>
      </c>
      <c r="K141">
        <v>121.3</v>
      </c>
    </row>
    <row r="142" spans="1:11" x14ac:dyDescent="0.25">
      <c r="A142" s="1" t="s">
        <v>35</v>
      </c>
      <c r="B142">
        <v>2016</v>
      </c>
      <c r="C142" s="1">
        <v>11</v>
      </c>
      <c r="D142">
        <v>135.36923076923077</v>
      </c>
      <c r="E142">
        <v>142</v>
      </c>
      <c r="F142">
        <v>130.67500000000001</v>
      </c>
      <c r="G142">
        <v>125</v>
      </c>
      <c r="H142">
        <v>125.2</v>
      </c>
      <c r="I142">
        <v>115.7</v>
      </c>
      <c r="J142">
        <v>132.80000000000001</v>
      </c>
      <c r="K142">
        <v>123.8</v>
      </c>
    </row>
    <row r="143" spans="1:11" x14ac:dyDescent="0.25">
      <c r="A143" s="1" t="s">
        <v>30</v>
      </c>
      <c r="B143">
        <v>2016</v>
      </c>
      <c r="C143" s="1">
        <v>12</v>
      </c>
      <c r="D143">
        <v>134.54615384615383</v>
      </c>
      <c r="E143">
        <v>142.4</v>
      </c>
      <c r="F143">
        <v>134.30000000000001</v>
      </c>
      <c r="G143">
        <v>132</v>
      </c>
      <c r="H143">
        <v>128.5</v>
      </c>
      <c r="I143">
        <v>118.6</v>
      </c>
      <c r="J143">
        <v>134.19999999999999</v>
      </c>
      <c r="K143">
        <v>126.3</v>
      </c>
    </row>
    <row r="144" spans="1:11" x14ac:dyDescent="0.25">
      <c r="A144" s="1" t="s">
        <v>33</v>
      </c>
      <c r="B144">
        <v>2016</v>
      </c>
      <c r="C144" s="1">
        <v>12</v>
      </c>
      <c r="D144">
        <v>133.06153846153845</v>
      </c>
      <c r="E144">
        <v>145</v>
      </c>
      <c r="F144">
        <v>125.22499999999999</v>
      </c>
      <c r="G144">
        <v>117.8</v>
      </c>
      <c r="H144">
        <v>122.05</v>
      </c>
      <c r="I144">
        <v>113.7</v>
      </c>
      <c r="J144">
        <v>132.30000000000001</v>
      </c>
      <c r="K144">
        <v>121.4</v>
      </c>
    </row>
    <row r="145" spans="1:11" x14ac:dyDescent="0.25">
      <c r="A145" s="1" t="s">
        <v>35</v>
      </c>
      <c r="B145">
        <v>2016</v>
      </c>
      <c r="C145" s="1">
        <v>12</v>
      </c>
      <c r="D145">
        <v>133.9</v>
      </c>
      <c r="E145">
        <v>143.1</v>
      </c>
      <c r="F145">
        <v>130.65</v>
      </c>
      <c r="G145">
        <v>126.6</v>
      </c>
      <c r="H145">
        <v>125.55000000000001</v>
      </c>
      <c r="I145">
        <v>116</v>
      </c>
      <c r="J145">
        <v>133.1</v>
      </c>
      <c r="K145">
        <v>123.9</v>
      </c>
    </row>
    <row r="146" spans="1:11" x14ac:dyDescent="0.25">
      <c r="A146" s="1" t="s">
        <v>30</v>
      </c>
      <c r="B146">
        <v>2017</v>
      </c>
      <c r="C146" s="1">
        <v>1</v>
      </c>
      <c r="D146">
        <v>133.63846153846154</v>
      </c>
      <c r="E146">
        <v>143.1</v>
      </c>
      <c r="F146">
        <v>134.69999999999999</v>
      </c>
      <c r="G146">
        <v>132.1</v>
      </c>
      <c r="H146">
        <v>128.44999999999999</v>
      </c>
      <c r="I146">
        <v>119.1</v>
      </c>
      <c r="J146">
        <v>134.6</v>
      </c>
      <c r="K146">
        <v>126.6</v>
      </c>
    </row>
    <row r="147" spans="1:11" x14ac:dyDescent="0.25">
      <c r="A147" s="1" t="s">
        <v>33</v>
      </c>
      <c r="B147">
        <v>2017</v>
      </c>
      <c r="C147" s="1">
        <v>1</v>
      </c>
      <c r="D147">
        <v>131.78461538461539</v>
      </c>
      <c r="E147">
        <v>145.6</v>
      </c>
      <c r="F147">
        <v>125.6</v>
      </c>
      <c r="G147">
        <v>118</v>
      </c>
      <c r="H147">
        <v>122.3</v>
      </c>
      <c r="I147">
        <v>115.2</v>
      </c>
      <c r="J147">
        <v>132.4</v>
      </c>
      <c r="K147">
        <v>122.1</v>
      </c>
    </row>
    <row r="148" spans="1:11" x14ac:dyDescent="0.25">
      <c r="A148" s="1" t="s">
        <v>35</v>
      </c>
      <c r="B148">
        <v>2017</v>
      </c>
      <c r="C148" s="1">
        <v>1</v>
      </c>
      <c r="D148">
        <v>132.86923076923074</v>
      </c>
      <c r="E148">
        <v>143.80000000000001</v>
      </c>
      <c r="F148">
        <v>131.02500000000001</v>
      </c>
      <c r="G148">
        <v>126.8</v>
      </c>
      <c r="H148">
        <v>125.65</v>
      </c>
      <c r="I148">
        <v>117</v>
      </c>
      <c r="J148">
        <v>133.30000000000001</v>
      </c>
      <c r="K148">
        <v>124.4</v>
      </c>
    </row>
    <row r="149" spans="1:11" x14ac:dyDescent="0.25">
      <c r="A149" s="1" t="s">
        <v>30</v>
      </c>
      <c r="B149">
        <v>2017</v>
      </c>
      <c r="C149" s="1">
        <v>2</v>
      </c>
      <c r="D149">
        <v>133.42307692307693</v>
      </c>
      <c r="E149">
        <v>143.69999999999999</v>
      </c>
      <c r="F149">
        <v>135.02500000000001</v>
      </c>
      <c r="G149">
        <v>133.19999999999999</v>
      </c>
      <c r="H149">
        <v>128.9</v>
      </c>
      <c r="I149">
        <v>119.5</v>
      </c>
      <c r="J149">
        <v>134.9</v>
      </c>
      <c r="K149">
        <v>127</v>
      </c>
    </row>
    <row r="150" spans="1:11" x14ac:dyDescent="0.25">
      <c r="A150" s="1" t="s">
        <v>33</v>
      </c>
      <c r="B150">
        <v>2017</v>
      </c>
      <c r="C150" s="1">
        <v>2</v>
      </c>
      <c r="D150">
        <v>131.17692307692309</v>
      </c>
      <c r="E150">
        <v>146.30000000000001</v>
      </c>
      <c r="F150">
        <v>126</v>
      </c>
      <c r="G150">
        <v>119.2</v>
      </c>
      <c r="H150">
        <v>122.55000000000001</v>
      </c>
      <c r="I150">
        <v>115.5</v>
      </c>
      <c r="J150">
        <v>132.4</v>
      </c>
      <c r="K150">
        <v>122.4</v>
      </c>
    </row>
    <row r="151" spans="1:11" x14ac:dyDescent="0.25">
      <c r="A151" s="1" t="s">
        <v>35</v>
      </c>
      <c r="B151">
        <v>2017</v>
      </c>
      <c r="C151" s="1">
        <v>2</v>
      </c>
      <c r="D151">
        <v>132.48461538461541</v>
      </c>
      <c r="E151">
        <v>144.4</v>
      </c>
      <c r="F151">
        <v>131.4</v>
      </c>
      <c r="G151">
        <v>127.9</v>
      </c>
      <c r="H151">
        <v>126</v>
      </c>
      <c r="I151">
        <v>117.4</v>
      </c>
      <c r="J151">
        <v>133.4</v>
      </c>
      <c r="K151">
        <v>124.8</v>
      </c>
    </row>
    <row r="152" spans="1:11" x14ac:dyDescent="0.25">
      <c r="A152" s="1" t="s">
        <v>30</v>
      </c>
      <c r="B152">
        <v>2017</v>
      </c>
      <c r="C152" s="1">
        <v>3</v>
      </c>
      <c r="D152">
        <v>132.96153846153848</v>
      </c>
      <c r="E152">
        <v>144.19999999999999</v>
      </c>
      <c r="F152">
        <v>135.47499999999999</v>
      </c>
      <c r="G152">
        <v>134.19999999999999</v>
      </c>
      <c r="H152">
        <v>129.44999999999999</v>
      </c>
      <c r="I152">
        <v>119.8</v>
      </c>
      <c r="J152">
        <v>135.19999999999999</v>
      </c>
      <c r="K152">
        <v>127.4</v>
      </c>
    </row>
    <row r="153" spans="1:11" x14ac:dyDescent="0.25">
      <c r="A153" s="1" t="s">
        <v>33</v>
      </c>
      <c r="B153">
        <v>2017</v>
      </c>
      <c r="C153" s="1">
        <v>3</v>
      </c>
      <c r="D153">
        <v>131.2076923076923</v>
      </c>
      <c r="E153">
        <v>147.5</v>
      </c>
      <c r="F153">
        <v>126.22500000000001</v>
      </c>
      <c r="G153">
        <v>120.8</v>
      </c>
      <c r="H153">
        <v>122.75</v>
      </c>
      <c r="I153">
        <v>115.6</v>
      </c>
      <c r="J153">
        <v>132.80000000000001</v>
      </c>
      <c r="K153">
        <v>122.6</v>
      </c>
    </row>
    <row r="154" spans="1:11" x14ac:dyDescent="0.25">
      <c r="A154" s="1" t="s">
        <v>35</v>
      </c>
      <c r="B154">
        <v>2017</v>
      </c>
      <c r="C154" s="1">
        <v>3</v>
      </c>
      <c r="D154">
        <v>132.22307692307692</v>
      </c>
      <c r="E154">
        <v>145.1</v>
      </c>
      <c r="F154">
        <v>131.72499999999999</v>
      </c>
      <c r="G154">
        <v>129.1</v>
      </c>
      <c r="H154">
        <v>126.4</v>
      </c>
      <c r="I154">
        <v>117.6</v>
      </c>
      <c r="J154">
        <v>133.80000000000001</v>
      </c>
      <c r="K154">
        <v>125.1</v>
      </c>
    </row>
    <row r="155" spans="1:11" x14ac:dyDescent="0.25">
      <c r="A155" s="1" t="s">
        <v>30</v>
      </c>
      <c r="B155">
        <v>2017</v>
      </c>
      <c r="C155" s="1">
        <v>4</v>
      </c>
      <c r="D155">
        <v>132.7923076923077</v>
      </c>
      <c r="E155">
        <v>144.4</v>
      </c>
      <c r="F155">
        <v>136.12500000000003</v>
      </c>
      <c r="G155">
        <v>135</v>
      </c>
      <c r="H155">
        <v>129.65</v>
      </c>
      <c r="I155">
        <v>119.2</v>
      </c>
      <c r="J155">
        <v>135.69999999999999</v>
      </c>
      <c r="K155">
        <v>127.5</v>
      </c>
    </row>
    <row r="156" spans="1:11" x14ac:dyDescent="0.25">
      <c r="A156" s="1" t="s">
        <v>33</v>
      </c>
      <c r="B156">
        <v>2017</v>
      </c>
      <c r="C156" s="1">
        <v>4</v>
      </c>
      <c r="D156">
        <v>131.3923076923077</v>
      </c>
      <c r="E156">
        <v>148</v>
      </c>
      <c r="F156">
        <v>126.6</v>
      </c>
      <c r="G156">
        <v>121.4</v>
      </c>
      <c r="H156">
        <v>123</v>
      </c>
      <c r="I156">
        <v>114.3</v>
      </c>
      <c r="J156">
        <v>133.6</v>
      </c>
      <c r="K156">
        <v>122.5</v>
      </c>
    </row>
    <row r="157" spans="1:11" x14ac:dyDescent="0.25">
      <c r="A157" s="1" t="s">
        <v>35</v>
      </c>
      <c r="B157">
        <v>2017</v>
      </c>
      <c r="C157" s="1">
        <v>4</v>
      </c>
      <c r="D157">
        <v>132.1846153846154</v>
      </c>
      <c r="E157">
        <v>145.4</v>
      </c>
      <c r="F157">
        <v>132.30000000000001</v>
      </c>
      <c r="G157">
        <v>129.80000000000001</v>
      </c>
      <c r="H157">
        <v>126.6</v>
      </c>
      <c r="I157">
        <v>116.6</v>
      </c>
      <c r="J157">
        <v>134.5</v>
      </c>
      <c r="K157">
        <v>125.1</v>
      </c>
    </row>
    <row r="158" spans="1:11" x14ac:dyDescent="0.25">
      <c r="A158" s="1" t="s">
        <v>30</v>
      </c>
      <c r="B158">
        <v>2017</v>
      </c>
      <c r="C158" s="1">
        <v>5</v>
      </c>
      <c r="D158">
        <v>132.88461538461536</v>
      </c>
      <c r="E158">
        <v>145.5</v>
      </c>
      <c r="F158">
        <v>136.32500000000002</v>
      </c>
      <c r="G158">
        <v>135</v>
      </c>
      <c r="H158">
        <v>130.4</v>
      </c>
      <c r="I158">
        <v>119.4</v>
      </c>
      <c r="J158">
        <v>136.30000000000001</v>
      </c>
      <c r="K158">
        <v>127.9</v>
      </c>
    </row>
    <row r="159" spans="1:11" x14ac:dyDescent="0.25">
      <c r="A159" s="1" t="s">
        <v>33</v>
      </c>
      <c r="B159">
        <v>2017</v>
      </c>
      <c r="C159" s="1">
        <v>5</v>
      </c>
      <c r="D159">
        <v>131.50769230769231</v>
      </c>
      <c r="E159">
        <v>148.30000000000001</v>
      </c>
      <c r="F159">
        <v>126.72499999999999</v>
      </c>
      <c r="G159">
        <v>120.1</v>
      </c>
      <c r="H159">
        <v>123.19999999999999</v>
      </c>
      <c r="I159">
        <v>114.3</v>
      </c>
      <c r="J159">
        <v>133.80000000000001</v>
      </c>
      <c r="K159">
        <v>122.6</v>
      </c>
    </row>
    <row r="160" spans="1:11" x14ac:dyDescent="0.25">
      <c r="A160" s="1" t="s">
        <v>35</v>
      </c>
      <c r="B160">
        <v>2017</v>
      </c>
      <c r="C160" s="1">
        <v>5</v>
      </c>
      <c r="D160">
        <v>132.27692307692308</v>
      </c>
      <c r="E160">
        <v>146.19999999999999</v>
      </c>
      <c r="F160">
        <v>132.44999999999999</v>
      </c>
      <c r="G160">
        <v>129.4</v>
      </c>
      <c r="H160">
        <v>127.05000000000001</v>
      </c>
      <c r="I160">
        <v>116.7</v>
      </c>
      <c r="J160">
        <v>134.80000000000001</v>
      </c>
      <c r="K160">
        <v>125.3</v>
      </c>
    </row>
    <row r="161" spans="1:11" x14ac:dyDescent="0.25">
      <c r="A161" s="1" t="s">
        <v>30</v>
      </c>
      <c r="B161">
        <v>2017</v>
      </c>
      <c r="C161" s="1">
        <v>6</v>
      </c>
      <c r="D161">
        <v>133.75384615384615</v>
      </c>
      <c r="E161">
        <v>145.80000000000001</v>
      </c>
      <c r="F161">
        <v>136.79999999999998</v>
      </c>
      <c r="G161">
        <v>134.80000000000001</v>
      </c>
      <c r="H161">
        <v>130.55000000000001</v>
      </c>
      <c r="I161">
        <v>119.4</v>
      </c>
      <c r="J161">
        <v>136.9</v>
      </c>
      <c r="K161">
        <v>128.1</v>
      </c>
    </row>
    <row r="162" spans="1:11" x14ac:dyDescent="0.25">
      <c r="A162" s="1" t="s">
        <v>33</v>
      </c>
      <c r="B162">
        <v>2017</v>
      </c>
      <c r="C162" s="1">
        <v>6</v>
      </c>
      <c r="D162">
        <v>133.15384615384616</v>
      </c>
      <c r="E162">
        <v>148.6</v>
      </c>
      <c r="F162">
        <v>126.85</v>
      </c>
      <c r="G162">
        <v>119</v>
      </c>
      <c r="H162">
        <v>123.35</v>
      </c>
      <c r="I162">
        <v>113.9</v>
      </c>
      <c r="J162">
        <v>134.30000000000001</v>
      </c>
      <c r="K162">
        <v>122.7</v>
      </c>
    </row>
    <row r="163" spans="1:11" x14ac:dyDescent="0.25">
      <c r="A163" s="1" t="s">
        <v>35</v>
      </c>
      <c r="B163">
        <v>2017</v>
      </c>
      <c r="C163" s="1">
        <v>6</v>
      </c>
      <c r="D163">
        <v>133.43846153846155</v>
      </c>
      <c r="E163">
        <v>146.5</v>
      </c>
      <c r="F163">
        <v>132.77500000000001</v>
      </c>
      <c r="G163">
        <v>128.80000000000001</v>
      </c>
      <c r="H163">
        <v>127.2</v>
      </c>
      <c r="I163">
        <v>116.5</v>
      </c>
      <c r="J163">
        <v>135.4</v>
      </c>
      <c r="K163">
        <v>125.5</v>
      </c>
    </row>
    <row r="164" spans="1:11" x14ac:dyDescent="0.25">
      <c r="A164" s="1" t="s">
        <v>30</v>
      </c>
      <c r="B164">
        <v>2017</v>
      </c>
      <c r="C164" s="1">
        <v>7</v>
      </c>
      <c r="D164">
        <v>136.37692307692308</v>
      </c>
      <c r="E164">
        <v>147.4</v>
      </c>
      <c r="F164">
        <v>137.57499999999999</v>
      </c>
      <c r="G164">
        <v>135.30000000000001</v>
      </c>
      <c r="H164">
        <v>131.35</v>
      </c>
      <c r="I164">
        <v>119.1</v>
      </c>
      <c r="J164">
        <v>138.6</v>
      </c>
      <c r="K164">
        <v>128.6</v>
      </c>
    </row>
    <row r="165" spans="1:11" x14ac:dyDescent="0.25">
      <c r="A165" s="1" t="s">
        <v>33</v>
      </c>
      <c r="B165">
        <v>2017</v>
      </c>
      <c r="C165" s="1">
        <v>7</v>
      </c>
      <c r="D165">
        <v>136.00769230769231</v>
      </c>
      <c r="E165">
        <v>150.5</v>
      </c>
      <c r="F165">
        <v>127.02500000000001</v>
      </c>
      <c r="G165">
        <v>119.7</v>
      </c>
      <c r="H165">
        <v>124.25</v>
      </c>
      <c r="I165">
        <v>113.2</v>
      </c>
      <c r="J165">
        <v>135.5</v>
      </c>
      <c r="K165">
        <v>123</v>
      </c>
    </row>
    <row r="166" spans="1:11" x14ac:dyDescent="0.25">
      <c r="A166" s="1" t="s">
        <v>35</v>
      </c>
      <c r="B166">
        <v>2017</v>
      </c>
      <c r="C166" s="1">
        <v>7</v>
      </c>
      <c r="D166">
        <v>136.1076923076923</v>
      </c>
      <c r="E166">
        <v>148.19999999999999</v>
      </c>
      <c r="F166">
        <v>133.32499999999999</v>
      </c>
      <c r="G166">
        <v>129.4</v>
      </c>
      <c r="H166">
        <v>128</v>
      </c>
      <c r="I166">
        <v>116</v>
      </c>
      <c r="J166">
        <v>136.80000000000001</v>
      </c>
      <c r="K166">
        <v>125.9</v>
      </c>
    </row>
    <row r="167" spans="1:11" x14ac:dyDescent="0.25">
      <c r="A167" s="1" t="s">
        <v>30</v>
      </c>
      <c r="B167">
        <v>2017</v>
      </c>
      <c r="C167" s="1">
        <v>8</v>
      </c>
      <c r="D167">
        <v>137.88461538461536</v>
      </c>
      <c r="E167">
        <v>149</v>
      </c>
      <c r="F167">
        <v>138.6</v>
      </c>
      <c r="G167">
        <v>136.4</v>
      </c>
      <c r="H167">
        <v>132.25</v>
      </c>
      <c r="I167">
        <v>120.3</v>
      </c>
      <c r="J167">
        <v>140.19999999999999</v>
      </c>
      <c r="K167">
        <v>129.69999999999999</v>
      </c>
    </row>
    <row r="168" spans="1:11" x14ac:dyDescent="0.25">
      <c r="A168" s="1" t="s">
        <v>33</v>
      </c>
      <c r="B168">
        <v>2017</v>
      </c>
      <c r="C168" s="1">
        <v>8</v>
      </c>
      <c r="D168">
        <v>136.38461538461536</v>
      </c>
      <c r="E168">
        <v>152.1</v>
      </c>
      <c r="F168">
        <v>127.925</v>
      </c>
      <c r="G168">
        <v>118.9</v>
      </c>
      <c r="H168">
        <v>124.9</v>
      </c>
      <c r="I168">
        <v>114.6</v>
      </c>
      <c r="J168">
        <v>135.69999999999999</v>
      </c>
      <c r="K168">
        <v>123.8</v>
      </c>
    </row>
    <row r="169" spans="1:11" x14ac:dyDescent="0.25">
      <c r="A169" s="1" t="s">
        <v>35</v>
      </c>
      <c r="B169">
        <v>2017</v>
      </c>
      <c r="C169" s="1">
        <v>8</v>
      </c>
      <c r="D169">
        <v>137.21538461538461</v>
      </c>
      <c r="E169">
        <v>149.80000000000001</v>
      </c>
      <c r="F169">
        <v>134.27500000000001</v>
      </c>
      <c r="G169">
        <v>129.80000000000001</v>
      </c>
      <c r="H169">
        <v>128.75</v>
      </c>
      <c r="I169">
        <v>117.3</v>
      </c>
      <c r="J169">
        <v>137.6</v>
      </c>
      <c r="K169">
        <v>126.8</v>
      </c>
    </row>
    <row r="170" spans="1:11" x14ac:dyDescent="0.25">
      <c r="A170" s="1" t="s">
        <v>30</v>
      </c>
      <c r="B170">
        <v>2017</v>
      </c>
      <c r="C170" s="1">
        <v>9</v>
      </c>
      <c r="D170">
        <v>137.25384615384615</v>
      </c>
      <c r="E170">
        <v>149.80000000000001</v>
      </c>
      <c r="F170">
        <v>139.42499999999998</v>
      </c>
      <c r="G170">
        <v>137.4</v>
      </c>
      <c r="H170">
        <v>132.85000000000002</v>
      </c>
      <c r="I170">
        <v>121.2</v>
      </c>
      <c r="J170">
        <v>139.6</v>
      </c>
      <c r="K170">
        <v>130.30000000000001</v>
      </c>
    </row>
    <row r="171" spans="1:11" x14ac:dyDescent="0.25">
      <c r="A171" s="1" t="s">
        <v>33</v>
      </c>
      <c r="B171">
        <v>2017</v>
      </c>
      <c r="C171" s="1">
        <v>9</v>
      </c>
      <c r="D171">
        <v>134.59230769230768</v>
      </c>
      <c r="E171">
        <v>153.6</v>
      </c>
      <c r="F171">
        <v>128.57499999999999</v>
      </c>
      <c r="G171">
        <v>120.6</v>
      </c>
      <c r="H171">
        <v>125.3</v>
      </c>
      <c r="I171">
        <v>115.7</v>
      </c>
      <c r="J171">
        <v>135.9</v>
      </c>
      <c r="K171">
        <v>124.5</v>
      </c>
    </row>
    <row r="172" spans="1:11" x14ac:dyDescent="0.25">
      <c r="A172" s="1" t="s">
        <v>35</v>
      </c>
      <c r="B172">
        <v>2017</v>
      </c>
      <c r="C172" s="1">
        <v>9</v>
      </c>
      <c r="D172">
        <v>136.15384615384613</v>
      </c>
      <c r="E172">
        <v>150.80000000000001</v>
      </c>
      <c r="F172">
        <v>135.05000000000001</v>
      </c>
      <c r="G172">
        <v>131</v>
      </c>
      <c r="H172">
        <v>129.25</v>
      </c>
      <c r="I172">
        <v>118.3</v>
      </c>
      <c r="J172">
        <v>137.4</v>
      </c>
      <c r="K172">
        <v>127.5</v>
      </c>
    </row>
    <row r="173" spans="1:11" x14ac:dyDescent="0.25">
      <c r="A173" s="1" t="s">
        <v>30</v>
      </c>
      <c r="B173">
        <v>2017</v>
      </c>
      <c r="C173" s="1">
        <v>10</v>
      </c>
      <c r="D173">
        <v>137.76153846153846</v>
      </c>
      <c r="E173">
        <v>150.5</v>
      </c>
      <c r="F173">
        <v>140.35</v>
      </c>
      <c r="G173">
        <v>138.1</v>
      </c>
      <c r="H173">
        <v>133.6</v>
      </c>
      <c r="I173">
        <v>121</v>
      </c>
      <c r="J173">
        <v>140.1</v>
      </c>
      <c r="K173">
        <v>130.69999999999999</v>
      </c>
    </row>
    <row r="174" spans="1:11" x14ac:dyDescent="0.25">
      <c r="A174" s="1" t="s">
        <v>33</v>
      </c>
      <c r="B174">
        <v>2017</v>
      </c>
      <c r="C174" s="1">
        <v>10</v>
      </c>
      <c r="D174">
        <v>135.82307692307691</v>
      </c>
      <c r="E174">
        <v>154.6</v>
      </c>
      <c r="F174">
        <v>129.02500000000001</v>
      </c>
      <c r="G174">
        <v>122.6</v>
      </c>
      <c r="H174">
        <v>125.69999999999999</v>
      </c>
      <c r="I174">
        <v>115</v>
      </c>
      <c r="J174">
        <v>136.30000000000001</v>
      </c>
      <c r="K174">
        <v>124.5</v>
      </c>
    </row>
    <row r="175" spans="1:11" x14ac:dyDescent="0.25">
      <c r="A175" s="1" t="s">
        <v>35</v>
      </c>
      <c r="B175">
        <v>2017</v>
      </c>
      <c r="C175" s="1">
        <v>10</v>
      </c>
      <c r="D175">
        <v>136.89999999999998</v>
      </c>
      <c r="E175">
        <v>151.6</v>
      </c>
      <c r="F175">
        <v>135.77500000000001</v>
      </c>
      <c r="G175">
        <v>132.19999999999999</v>
      </c>
      <c r="H175">
        <v>129.85000000000002</v>
      </c>
      <c r="I175">
        <v>117.8</v>
      </c>
      <c r="J175">
        <v>137.9</v>
      </c>
      <c r="K175">
        <v>127.7</v>
      </c>
    </row>
    <row r="176" spans="1:11" x14ac:dyDescent="0.25">
      <c r="A176" s="1" t="s">
        <v>30</v>
      </c>
      <c r="B176">
        <v>2017</v>
      </c>
      <c r="C176" s="1">
        <v>11</v>
      </c>
      <c r="D176">
        <v>139.82307692307694</v>
      </c>
      <c r="E176">
        <v>152.1</v>
      </c>
      <c r="F176">
        <v>141.27500000000001</v>
      </c>
      <c r="G176">
        <v>141.1</v>
      </c>
      <c r="H176">
        <v>134.75</v>
      </c>
      <c r="I176">
        <v>121.6</v>
      </c>
      <c r="J176">
        <v>141.5</v>
      </c>
      <c r="K176">
        <v>131.69999999999999</v>
      </c>
    </row>
    <row r="177" spans="1:11" x14ac:dyDescent="0.25">
      <c r="A177" s="1" t="s">
        <v>33</v>
      </c>
      <c r="B177">
        <v>2017</v>
      </c>
      <c r="C177" s="1">
        <v>11</v>
      </c>
      <c r="D177">
        <v>138.2076923076923</v>
      </c>
      <c r="E177">
        <v>156.19999999999999</v>
      </c>
      <c r="F177">
        <v>129.69999999999999</v>
      </c>
      <c r="G177">
        <v>125.7</v>
      </c>
      <c r="H177">
        <v>126.25</v>
      </c>
      <c r="I177">
        <v>115.3</v>
      </c>
      <c r="J177">
        <v>136.6</v>
      </c>
      <c r="K177">
        <v>124.9</v>
      </c>
    </row>
    <row r="178" spans="1:11" x14ac:dyDescent="0.25">
      <c r="A178" s="1" t="s">
        <v>35</v>
      </c>
      <c r="B178">
        <v>2017</v>
      </c>
      <c r="C178" s="1">
        <v>11</v>
      </c>
      <c r="D178">
        <v>139.09230769230768</v>
      </c>
      <c r="E178">
        <v>153.19999999999999</v>
      </c>
      <c r="F178">
        <v>136.6</v>
      </c>
      <c r="G178">
        <v>135.30000000000001</v>
      </c>
      <c r="H178">
        <v>130.75</v>
      </c>
      <c r="I178">
        <v>118.3</v>
      </c>
      <c r="J178">
        <v>138.6</v>
      </c>
      <c r="K178">
        <v>128.4</v>
      </c>
    </row>
    <row r="179" spans="1:11" x14ac:dyDescent="0.25">
      <c r="A179" s="1" t="s">
        <v>30</v>
      </c>
      <c r="B179">
        <v>2017</v>
      </c>
      <c r="C179" s="1">
        <v>12</v>
      </c>
      <c r="D179">
        <v>139.50769230769231</v>
      </c>
      <c r="E179">
        <v>153.19999999999999</v>
      </c>
      <c r="F179">
        <v>141.22499999999999</v>
      </c>
      <c r="G179">
        <v>142.6</v>
      </c>
      <c r="H179">
        <v>134.75</v>
      </c>
      <c r="I179">
        <v>122</v>
      </c>
      <c r="J179">
        <v>141.1</v>
      </c>
      <c r="K179">
        <v>131.9</v>
      </c>
    </row>
    <row r="180" spans="1:11" x14ac:dyDescent="0.25">
      <c r="A180" s="1" t="s">
        <v>33</v>
      </c>
      <c r="B180">
        <v>2017</v>
      </c>
      <c r="C180" s="1">
        <v>12</v>
      </c>
      <c r="D180">
        <v>135.96153846153845</v>
      </c>
      <c r="E180">
        <v>157</v>
      </c>
      <c r="F180">
        <v>129.94999999999999</v>
      </c>
      <c r="G180">
        <v>126.8</v>
      </c>
      <c r="H180">
        <v>126.89999999999999</v>
      </c>
      <c r="I180">
        <v>115.3</v>
      </c>
      <c r="J180">
        <v>136.69999999999999</v>
      </c>
      <c r="K180">
        <v>125.1</v>
      </c>
    </row>
    <row r="181" spans="1:11" x14ac:dyDescent="0.25">
      <c r="A181" s="1" t="s">
        <v>35</v>
      </c>
      <c r="B181">
        <v>2017</v>
      </c>
      <c r="C181" s="1">
        <v>12</v>
      </c>
      <c r="D181">
        <v>138.07692307692307</v>
      </c>
      <c r="E181">
        <v>154.19999999999999</v>
      </c>
      <c r="F181">
        <v>136.67500000000001</v>
      </c>
      <c r="G181">
        <v>136.6</v>
      </c>
      <c r="H181">
        <v>131.05000000000001</v>
      </c>
      <c r="I181">
        <v>118.5</v>
      </c>
      <c r="J181">
        <v>138.5</v>
      </c>
      <c r="K181">
        <v>128.6</v>
      </c>
    </row>
    <row r="182" spans="1:11" x14ac:dyDescent="0.25">
      <c r="A182" s="1" t="s">
        <v>30</v>
      </c>
      <c r="B182">
        <v>2018</v>
      </c>
      <c r="C182" s="1">
        <v>1</v>
      </c>
      <c r="D182">
        <v>138.51538461538462</v>
      </c>
      <c r="E182">
        <v>153.6</v>
      </c>
      <c r="F182">
        <v>141.67500000000001</v>
      </c>
      <c r="G182">
        <v>142.30000000000001</v>
      </c>
      <c r="H182">
        <v>135.15</v>
      </c>
      <c r="I182">
        <v>122.7</v>
      </c>
      <c r="J182">
        <v>141.6</v>
      </c>
      <c r="K182">
        <v>132.30000000000001</v>
      </c>
    </row>
    <row r="183" spans="1:11" x14ac:dyDescent="0.25">
      <c r="A183" s="1" t="s">
        <v>33</v>
      </c>
      <c r="B183">
        <v>2018</v>
      </c>
      <c r="C183" s="1">
        <v>1</v>
      </c>
      <c r="D183">
        <v>134.48461538461541</v>
      </c>
      <c r="E183">
        <v>157.69999999999999</v>
      </c>
      <c r="F183">
        <v>130.44999999999999</v>
      </c>
      <c r="G183">
        <v>127.3</v>
      </c>
      <c r="H183">
        <v>127.6</v>
      </c>
      <c r="I183">
        <v>116.3</v>
      </c>
      <c r="J183">
        <v>137.1</v>
      </c>
      <c r="K183">
        <v>125.8</v>
      </c>
    </row>
    <row r="184" spans="1:11" x14ac:dyDescent="0.25">
      <c r="A184" s="1" t="s">
        <v>35</v>
      </c>
      <c r="B184">
        <v>2018</v>
      </c>
      <c r="C184" s="1">
        <v>1</v>
      </c>
      <c r="D184">
        <v>136.91538461538462</v>
      </c>
      <c r="E184">
        <v>154.69999999999999</v>
      </c>
      <c r="F184">
        <v>137.15</v>
      </c>
      <c r="G184">
        <v>136.6</v>
      </c>
      <c r="H184">
        <v>131.5</v>
      </c>
      <c r="I184">
        <v>119.3</v>
      </c>
      <c r="J184">
        <v>139</v>
      </c>
      <c r="K184">
        <v>129.1</v>
      </c>
    </row>
    <row r="185" spans="1:11" x14ac:dyDescent="0.25">
      <c r="A185" s="1" t="s">
        <v>30</v>
      </c>
      <c r="B185">
        <v>2018</v>
      </c>
      <c r="C185" s="1">
        <v>2</v>
      </c>
      <c r="D185">
        <v>137.03846153846155</v>
      </c>
      <c r="E185">
        <v>153.30000000000001</v>
      </c>
      <c r="F185">
        <v>141.92500000000001</v>
      </c>
      <c r="G185">
        <v>142.4</v>
      </c>
      <c r="H185">
        <v>135.25</v>
      </c>
      <c r="I185">
        <v>123.3</v>
      </c>
      <c r="J185">
        <v>141.5</v>
      </c>
      <c r="K185">
        <v>132.5</v>
      </c>
    </row>
    <row r="186" spans="1:11" x14ac:dyDescent="0.25">
      <c r="A186" s="1" t="s">
        <v>33</v>
      </c>
      <c r="B186">
        <v>2018</v>
      </c>
      <c r="C186" s="1">
        <v>2</v>
      </c>
      <c r="D186">
        <v>132.91538461538462</v>
      </c>
      <c r="E186">
        <v>159.30000000000001</v>
      </c>
      <c r="F186">
        <v>130.82499999999999</v>
      </c>
      <c r="G186">
        <v>127.3</v>
      </c>
      <c r="H186">
        <v>128.15</v>
      </c>
      <c r="I186">
        <v>117.4</v>
      </c>
      <c r="J186">
        <v>137.19999999999999</v>
      </c>
      <c r="K186">
        <v>126.5</v>
      </c>
    </row>
    <row r="187" spans="1:11" x14ac:dyDescent="0.25">
      <c r="A187" s="1" t="s">
        <v>35</v>
      </c>
      <c r="B187">
        <v>2018</v>
      </c>
      <c r="C187" s="1">
        <v>2</v>
      </c>
      <c r="D187">
        <v>135.4153846153846</v>
      </c>
      <c r="E187">
        <v>154.9</v>
      </c>
      <c r="F187">
        <v>137.42500000000001</v>
      </c>
      <c r="G187">
        <v>136.69999999999999</v>
      </c>
      <c r="H187">
        <v>131.85000000000002</v>
      </c>
      <c r="I187">
        <v>120.2</v>
      </c>
      <c r="J187">
        <v>139</v>
      </c>
      <c r="K187">
        <v>129.6</v>
      </c>
    </row>
    <row r="188" spans="1:11" x14ac:dyDescent="0.25">
      <c r="A188" s="1" t="s">
        <v>30</v>
      </c>
      <c r="B188">
        <v>2018</v>
      </c>
      <c r="C188" s="1">
        <v>3</v>
      </c>
      <c r="D188">
        <v>137.07692307692307</v>
      </c>
      <c r="E188">
        <v>155.1</v>
      </c>
      <c r="F188">
        <v>142.44999999999999</v>
      </c>
      <c r="G188">
        <v>142.6</v>
      </c>
      <c r="H188">
        <v>135.89999999999998</v>
      </c>
      <c r="I188">
        <v>124.6</v>
      </c>
      <c r="J188">
        <v>142.69999999999999</v>
      </c>
      <c r="K188">
        <v>133.30000000000001</v>
      </c>
    </row>
    <row r="189" spans="1:11" x14ac:dyDescent="0.25">
      <c r="A189" s="1" t="s">
        <v>33</v>
      </c>
      <c r="B189">
        <v>2018</v>
      </c>
      <c r="C189" s="1">
        <v>3</v>
      </c>
      <c r="D189">
        <v>131.96153846153845</v>
      </c>
      <c r="E189">
        <v>159.69999999999999</v>
      </c>
      <c r="F189">
        <v>131.32499999999999</v>
      </c>
      <c r="G189">
        <v>126.4</v>
      </c>
      <c r="H189">
        <v>128.65</v>
      </c>
      <c r="I189">
        <v>117.8</v>
      </c>
      <c r="J189">
        <v>137.80000000000001</v>
      </c>
      <c r="K189">
        <v>127.1</v>
      </c>
    </row>
    <row r="190" spans="1:11" x14ac:dyDescent="0.25">
      <c r="A190" s="1" t="s">
        <v>35</v>
      </c>
      <c r="B190">
        <v>2018</v>
      </c>
      <c r="C190" s="1">
        <v>3</v>
      </c>
      <c r="D190">
        <v>135.07692307692307</v>
      </c>
      <c r="E190">
        <v>156.30000000000001</v>
      </c>
      <c r="F190">
        <v>137.94999999999999</v>
      </c>
      <c r="G190">
        <v>136.5</v>
      </c>
      <c r="H190">
        <v>132.35000000000002</v>
      </c>
      <c r="I190">
        <v>121</v>
      </c>
      <c r="J190">
        <v>139.80000000000001</v>
      </c>
      <c r="K190">
        <v>130.30000000000001</v>
      </c>
    </row>
    <row r="191" spans="1:11" x14ac:dyDescent="0.25">
      <c r="A191" s="1" t="s">
        <v>30</v>
      </c>
      <c r="B191">
        <v>2018</v>
      </c>
      <c r="C191" s="1">
        <v>4</v>
      </c>
      <c r="D191">
        <v>136.92307692307693</v>
      </c>
      <c r="E191">
        <v>156.1</v>
      </c>
      <c r="F191">
        <v>143.22499999999999</v>
      </c>
      <c r="G191">
        <v>143.80000000000001</v>
      </c>
      <c r="H191">
        <v>136.80000000000001</v>
      </c>
      <c r="I191">
        <v>125.3</v>
      </c>
      <c r="J191">
        <v>143.69999999999999</v>
      </c>
      <c r="K191">
        <v>134.19999999999999</v>
      </c>
    </row>
    <row r="192" spans="1:11" x14ac:dyDescent="0.25">
      <c r="A192" s="1" t="s">
        <v>33</v>
      </c>
      <c r="B192">
        <v>2018</v>
      </c>
      <c r="C192" s="1">
        <v>4</v>
      </c>
      <c r="D192">
        <v>132.30769230769232</v>
      </c>
      <c r="E192">
        <v>159.19999999999999</v>
      </c>
      <c r="F192">
        <v>132.25</v>
      </c>
      <c r="G192">
        <v>124.6</v>
      </c>
      <c r="H192">
        <v>129.44999999999999</v>
      </c>
      <c r="I192">
        <v>118.9</v>
      </c>
      <c r="J192">
        <v>139.69999999999999</v>
      </c>
      <c r="K192">
        <v>128.19999999999999</v>
      </c>
    </row>
    <row r="193" spans="1:11" x14ac:dyDescent="0.25">
      <c r="A193" s="1" t="s">
        <v>35</v>
      </c>
      <c r="B193">
        <v>2018</v>
      </c>
      <c r="C193" s="1">
        <v>4</v>
      </c>
      <c r="D193">
        <v>135.16153846153847</v>
      </c>
      <c r="E193">
        <v>156.9</v>
      </c>
      <c r="F193">
        <v>138.80000000000001</v>
      </c>
      <c r="G193">
        <v>136.5</v>
      </c>
      <c r="H193">
        <v>133.25</v>
      </c>
      <c r="I193">
        <v>121.9</v>
      </c>
      <c r="J193">
        <v>141.4</v>
      </c>
      <c r="K193">
        <v>131.30000000000001</v>
      </c>
    </row>
    <row r="194" spans="1:11" x14ac:dyDescent="0.25">
      <c r="A194" s="1" t="s">
        <v>30</v>
      </c>
      <c r="B194">
        <v>2018</v>
      </c>
      <c r="C194" s="1">
        <v>5</v>
      </c>
      <c r="D194">
        <v>137.1076923076923</v>
      </c>
      <c r="E194">
        <v>157</v>
      </c>
      <c r="F194">
        <v>143.97499999999999</v>
      </c>
      <c r="G194">
        <v>144.30000000000001</v>
      </c>
      <c r="H194">
        <v>137.60000000000002</v>
      </c>
      <c r="I194">
        <v>126.4</v>
      </c>
      <c r="J194">
        <v>144.4</v>
      </c>
      <c r="K194">
        <v>135.1</v>
      </c>
    </row>
    <row r="195" spans="1:11" x14ac:dyDescent="0.25">
      <c r="A195" s="1" t="s">
        <v>33</v>
      </c>
      <c r="B195">
        <v>2018</v>
      </c>
      <c r="C195" s="1">
        <v>5</v>
      </c>
      <c r="D195">
        <v>132.53076923076921</v>
      </c>
      <c r="E195">
        <v>160.30000000000001</v>
      </c>
      <c r="F195">
        <v>132.9</v>
      </c>
      <c r="G195">
        <v>124.7</v>
      </c>
      <c r="H195">
        <v>130</v>
      </c>
      <c r="I195">
        <v>119.8</v>
      </c>
      <c r="J195">
        <v>140.4</v>
      </c>
      <c r="K195">
        <v>128.9</v>
      </c>
    </row>
    <row r="196" spans="1:11" x14ac:dyDescent="0.25">
      <c r="A196" s="1" t="s">
        <v>35</v>
      </c>
      <c r="B196">
        <v>2018</v>
      </c>
      <c r="C196" s="1">
        <v>5</v>
      </c>
      <c r="D196">
        <v>135.36923076923077</v>
      </c>
      <c r="E196">
        <v>157.9</v>
      </c>
      <c r="F196">
        <v>139.5</v>
      </c>
      <c r="G196">
        <v>136.9</v>
      </c>
      <c r="H196">
        <v>133.9</v>
      </c>
      <c r="I196">
        <v>122.9</v>
      </c>
      <c r="J196">
        <v>142.1</v>
      </c>
      <c r="K196">
        <v>132.1</v>
      </c>
    </row>
    <row r="197" spans="1:11" x14ac:dyDescent="0.25">
      <c r="A197" s="1" t="s">
        <v>30</v>
      </c>
      <c r="B197">
        <v>2018</v>
      </c>
      <c r="C197" s="1">
        <v>6</v>
      </c>
      <c r="D197">
        <v>137.71538461538461</v>
      </c>
      <c r="E197">
        <v>157.30000000000001</v>
      </c>
      <c r="F197">
        <v>144.42500000000001</v>
      </c>
      <c r="G197">
        <v>145.1</v>
      </c>
      <c r="H197">
        <v>138.10000000000002</v>
      </c>
      <c r="I197">
        <v>127.4</v>
      </c>
      <c r="J197">
        <v>145.1</v>
      </c>
      <c r="K197">
        <v>135.6</v>
      </c>
    </row>
    <row r="198" spans="1:11" x14ac:dyDescent="0.25">
      <c r="A198" s="1" t="s">
        <v>33</v>
      </c>
      <c r="B198">
        <v>2018</v>
      </c>
      <c r="C198" s="1">
        <v>6</v>
      </c>
      <c r="D198">
        <v>134.40769230769232</v>
      </c>
      <c r="E198">
        <v>161</v>
      </c>
      <c r="F198">
        <v>133.30000000000001</v>
      </c>
      <c r="G198">
        <v>126.5</v>
      </c>
      <c r="H198">
        <v>130.55000000000001</v>
      </c>
      <c r="I198">
        <v>120.4</v>
      </c>
      <c r="J198">
        <v>141.19999999999999</v>
      </c>
      <c r="K198">
        <v>129.5</v>
      </c>
    </row>
    <row r="199" spans="1:11" x14ac:dyDescent="0.25">
      <c r="A199" s="1" t="s">
        <v>35</v>
      </c>
      <c r="B199">
        <v>2018</v>
      </c>
      <c r="C199" s="1">
        <v>6</v>
      </c>
      <c r="D199">
        <v>136.46923076923079</v>
      </c>
      <c r="E199">
        <v>158.30000000000001</v>
      </c>
      <c r="F199">
        <v>139.94999999999999</v>
      </c>
      <c r="G199">
        <v>138.1</v>
      </c>
      <c r="H199">
        <v>134.39999999999998</v>
      </c>
      <c r="I199">
        <v>123.7</v>
      </c>
      <c r="J199">
        <v>142.80000000000001</v>
      </c>
      <c r="K199">
        <v>132.6</v>
      </c>
    </row>
    <row r="200" spans="1:11" x14ac:dyDescent="0.25">
      <c r="A200" s="1" t="s">
        <v>30</v>
      </c>
      <c r="B200">
        <v>2018</v>
      </c>
      <c r="C200" s="1">
        <v>7</v>
      </c>
      <c r="D200">
        <v>139.26923076923077</v>
      </c>
      <c r="E200">
        <v>156.1</v>
      </c>
      <c r="F200">
        <v>144.65</v>
      </c>
      <c r="G200">
        <v>146.80000000000001</v>
      </c>
      <c r="H200">
        <v>138.69999999999999</v>
      </c>
      <c r="I200">
        <v>127.5</v>
      </c>
      <c r="J200">
        <v>145.80000000000001</v>
      </c>
      <c r="K200">
        <v>136</v>
      </c>
    </row>
    <row r="201" spans="1:11" x14ac:dyDescent="0.25">
      <c r="A201" s="1" t="s">
        <v>33</v>
      </c>
      <c r="B201">
        <v>2018</v>
      </c>
      <c r="C201" s="1">
        <v>7</v>
      </c>
      <c r="D201">
        <v>136.23846153846154</v>
      </c>
      <c r="E201">
        <v>161.4</v>
      </c>
      <c r="F201">
        <v>133.64999999999998</v>
      </c>
      <c r="G201">
        <v>128.1</v>
      </c>
      <c r="H201">
        <v>131.30000000000001</v>
      </c>
      <c r="I201">
        <v>120.1</v>
      </c>
      <c r="J201">
        <v>144</v>
      </c>
      <c r="K201">
        <v>130.19999999999999</v>
      </c>
    </row>
    <row r="202" spans="1:11" x14ac:dyDescent="0.25">
      <c r="A202" s="1" t="s">
        <v>35</v>
      </c>
      <c r="B202">
        <v>2018</v>
      </c>
      <c r="C202" s="1">
        <v>7</v>
      </c>
      <c r="D202">
        <v>138.1</v>
      </c>
      <c r="E202">
        <v>157.5</v>
      </c>
      <c r="F202">
        <v>140.22500000000002</v>
      </c>
      <c r="G202">
        <v>139.69999999999999</v>
      </c>
      <c r="H202">
        <v>135.05000000000001</v>
      </c>
      <c r="I202">
        <v>123.6</v>
      </c>
      <c r="J202">
        <v>144.69999999999999</v>
      </c>
      <c r="K202">
        <v>133.19999999999999</v>
      </c>
    </row>
    <row r="203" spans="1:11" x14ac:dyDescent="0.25">
      <c r="A203" s="1" t="s">
        <v>30</v>
      </c>
      <c r="B203">
        <v>2018</v>
      </c>
      <c r="C203" s="1">
        <v>8</v>
      </c>
      <c r="D203">
        <v>139.90769230769232</v>
      </c>
      <c r="E203">
        <v>156.4</v>
      </c>
      <c r="F203">
        <v>145.125</v>
      </c>
      <c r="G203">
        <v>147.69999999999999</v>
      </c>
      <c r="H203">
        <v>139</v>
      </c>
      <c r="I203">
        <v>128.30000000000001</v>
      </c>
      <c r="J203">
        <v>146.9</v>
      </c>
      <c r="K203">
        <v>136.6</v>
      </c>
    </row>
    <row r="204" spans="1:11" x14ac:dyDescent="0.25">
      <c r="A204" s="1" t="s">
        <v>33</v>
      </c>
      <c r="B204">
        <v>2018</v>
      </c>
      <c r="C204" s="1">
        <v>8</v>
      </c>
      <c r="D204">
        <v>135.96923076923076</v>
      </c>
      <c r="E204">
        <v>162.1</v>
      </c>
      <c r="F204">
        <v>133.9</v>
      </c>
      <c r="G204">
        <v>129.80000000000001</v>
      </c>
      <c r="H204">
        <v>132.35000000000002</v>
      </c>
      <c r="I204">
        <v>120.7</v>
      </c>
      <c r="J204">
        <v>145.30000000000001</v>
      </c>
      <c r="K204">
        <v>131</v>
      </c>
    </row>
    <row r="205" spans="1:11" x14ac:dyDescent="0.25">
      <c r="A205" s="1" t="s">
        <v>35</v>
      </c>
      <c r="B205">
        <v>2018</v>
      </c>
      <c r="C205" s="1">
        <v>8</v>
      </c>
      <c r="D205">
        <v>138.36153846153849</v>
      </c>
      <c r="E205">
        <v>157.9</v>
      </c>
      <c r="F205">
        <v>140.57500000000002</v>
      </c>
      <c r="G205">
        <v>140.9</v>
      </c>
      <c r="H205">
        <v>135.64999999999998</v>
      </c>
      <c r="I205">
        <v>124.3</v>
      </c>
      <c r="J205">
        <v>146</v>
      </c>
      <c r="K205">
        <v>133.9</v>
      </c>
    </row>
    <row r="206" spans="1:11" x14ac:dyDescent="0.25">
      <c r="A206" s="1" t="s">
        <v>30</v>
      </c>
      <c r="B206">
        <v>2018</v>
      </c>
      <c r="C206" s="1">
        <v>9</v>
      </c>
      <c r="D206">
        <v>138.44615384615386</v>
      </c>
      <c r="E206">
        <v>157.69999999999999</v>
      </c>
      <c r="F206">
        <v>145.375</v>
      </c>
      <c r="G206">
        <v>149</v>
      </c>
      <c r="H206">
        <v>140</v>
      </c>
      <c r="I206">
        <v>129.9</v>
      </c>
      <c r="J206">
        <v>147.6</v>
      </c>
      <c r="K206">
        <v>137.4</v>
      </c>
    </row>
    <row r="207" spans="1:11" x14ac:dyDescent="0.25">
      <c r="A207" s="1" t="s">
        <v>33</v>
      </c>
      <c r="B207">
        <v>2018</v>
      </c>
      <c r="C207" s="1">
        <v>9</v>
      </c>
      <c r="D207">
        <v>134.49230769230769</v>
      </c>
      <c r="E207">
        <v>163.30000000000001</v>
      </c>
      <c r="F207">
        <v>134.625</v>
      </c>
      <c r="G207">
        <v>131.19999999999999</v>
      </c>
      <c r="H207">
        <v>132.94999999999999</v>
      </c>
      <c r="I207">
        <v>122.5</v>
      </c>
      <c r="J207">
        <v>145.19999999999999</v>
      </c>
      <c r="K207">
        <v>131.9</v>
      </c>
    </row>
    <row r="208" spans="1:11" x14ac:dyDescent="0.25">
      <c r="A208" s="1" t="s">
        <v>35</v>
      </c>
      <c r="B208">
        <v>2018</v>
      </c>
      <c r="C208" s="1">
        <v>9</v>
      </c>
      <c r="D208">
        <v>136.88461538461539</v>
      </c>
      <c r="E208">
        <v>159.19999999999999</v>
      </c>
      <c r="F208">
        <v>141.04999999999998</v>
      </c>
      <c r="G208">
        <v>142.30000000000001</v>
      </c>
      <c r="H208">
        <v>136.44999999999999</v>
      </c>
      <c r="I208">
        <v>126</v>
      </c>
      <c r="J208">
        <v>146.19999999999999</v>
      </c>
      <c r="K208">
        <v>134.69999999999999</v>
      </c>
    </row>
    <row r="209" spans="1:11" x14ac:dyDescent="0.25">
      <c r="A209" s="1" t="s">
        <v>30</v>
      </c>
      <c r="B209">
        <v>2018</v>
      </c>
      <c r="C209" s="1">
        <v>10</v>
      </c>
      <c r="D209">
        <v>137.09230769230768</v>
      </c>
      <c r="E209">
        <v>159.6</v>
      </c>
      <c r="F209">
        <v>144.85</v>
      </c>
      <c r="G209">
        <v>149.69999999999999</v>
      </c>
      <c r="H209">
        <v>142.44999999999999</v>
      </c>
      <c r="I209">
        <v>130.80000000000001</v>
      </c>
      <c r="J209">
        <v>148</v>
      </c>
      <c r="K209">
        <v>139.80000000000001</v>
      </c>
    </row>
    <row r="210" spans="1:11" x14ac:dyDescent="0.25">
      <c r="A210" s="1" t="s">
        <v>33</v>
      </c>
      <c r="B210">
        <v>2018</v>
      </c>
      <c r="C210" s="1">
        <v>10</v>
      </c>
      <c r="D210">
        <v>134.93076923076922</v>
      </c>
      <c r="E210">
        <v>164</v>
      </c>
      <c r="F210">
        <v>135.35</v>
      </c>
      <c r="G210">
        <v>133.4</v>
      </c>
      <c r="H210">
        <v>133.44999999999999</v>
      </c>
      <c r="I210">
        <v>123.3</v>
      </c>
      <c r="J210">
        <v>145.5</v>
      </c>
      <c r="K210">
        <v>132.5</v>
      </c>
    </row>
    <row r="211" spans="1:11" x14ac:dyDescent="0.25">
      <c r="A211" s="1" t="s">
        <v>35</v>
      </c>
      <c r="B211">
        <v>2018</v>
      </c>
      <c r="C211" s="1">
        <v>10</v>
      </c>
      <c r="D211">
        <v>136.63076923076923</v>
      </c>
      <c r="E211">
        <v>162.6</v>
      </c>
      <c r="F211">
        <v>141.5</v>
      </c>
      <c r="G211">
        <v>145.30000000000001</v>
      </c>
      <c r="H211">
        <v>139.30000000000001</v>
      </c>
      <c r="I211">
        <v>125.5</v>
      </c>
      <c r="J211">
        <v>147.80000000000001</v>
      </c>
      <c r="K211">
        <v>136.30000000000001</v>
      </c>
    </row>
    <row r="212" spans="1:11" x14ac:dyDescent="0.25">
      <c r="A212" s="1" t="s">
        <v>30</v>
      </c>
      <c r="B212">
        <v>2018</v>
      </c>
      <c r="C212" s="1">
        <v>11</v>
      </c>
      <c r="D212">
        <v>137.49999999999997</v>
      </c>
      <c r="E212">
        <v>161.9</v>
      </c>
      <c r="F212">
        <v>145.27500000000001</v>
      </c>
      <c r="G212">
        <v>150.30000000000001</v>
      </c>
      <c r="H212">
        <v>144.25</v>
      </c>
      <c r="I212">
        <v>130.30000000000001</v>
      </c>
      <c r="J212">
        <v>150.19999999999999</v>
      </c>
      <c r="K212">
        <v>140.1</v>
      </c>
    </row>
    <row r="213" spans="1:11" x14ac:dyDescent="0.25">
      <c r="A213" s="1" t="s">
        <v>33</v>
      </c>
      <c r="B213">
        <v>2018</v>
      </c>
      <c r="C213" s="1">
        <v>11</v>
      </c>
      <c r="D213">
        <v>135.19230769230768</v>
      </c>
      <c r="E213">
        <v>164.4</v>
      </c>
      <c r="F213">
        <v>135.9</v>
      </c>
      <c r="G213">
        <v>136.69999999999999</v>
      </c>
      <c r="H213">
        <v>134.05000000000001</v>
      </c>
      <c r="I213">
        <v>121.2</v>
      </c>
      <c r="J213">
        <v>146.1</v>
      </c>
      <c r="K213">
        <v>132.19999999999999</v>
      </c>
    </row>
    <row r="214" spans="1:11" x14ac:dyDescent="0.25">
      <c r="A214" s="1" t="s">
        <v>35</v>
      </c>
      <c r="B214">
        <v>2018</v>
      </c>
      <c r="C214" s="1">
        <v>11</v>
      </c>
      <c r="D214">
        <v>136.59230769230771</v>
      </c>
      <c r="E214">
        <v>162.6</v>
      </c>
      <c r="F214">
        <v>141.44999999999999</v>
      </c>
      <c r="G214">
        <v>145.1</v>
      </c>
      <c r="H214">
        <v>139.30000000000001</v>
      </c>
      <c r="I214">
        <v>125.5</v>
      </c>
      <c r="J214">
        <v>147.80000000000001</v>
      </c>
      <c r="K214">
        <v>136.30000000000001</v>
      </c>
    </row>
    <row r="215" spans="1:11" x14ac:dyDescent="0.25">
      <c r="A215" s="1" t="s">
        <v>30</v>
      </c>
      <c r="B215">
        <v>2018</v>
      </c>
      <c r="C215" s="1">
        <v>12</v>
      </c>
      <c r="D215">
        <v>136.3923076923077</v>
      </c>
      <c r="E215">
        <v>162.4</v>
      </c>
      <c r="F215">
        <v>145.375</v>
      </c>
      <c r="G215">
        <v>149</v>
      </c>
      <c r="H215">
        <v>146.44999999999999</v>
      </c>
      <c r="I215">
        <v>128.9</v>
      </c>
      <c r="J215">
        <v>155.1</v>
      </c>
      <c r="K215">
        <v>141.6</v>
      </c>
    </row>
    <row r="216" spans="1:11" x14ac:dyDescent="0.25">
      <c r="A216" s="1" t="s">
        <v>33</v>
      </c>
      <c r="B216">
        <v>2018</v>
      </c>
      <c r="C216" s="1">
        <v>12</v>
      </c>
      <c r="D216">
        <v>134.35384615384615</v>
      </c>
      <c r="E216">
        <v>164.6</v>
      </c>
      <c r="F216">
        <v>136.15</v>
      </c>
      <c r="G216">
        <v>132.4</v>
      </c>
      <c r="H216">
        <v>134.5</v>
      </c>
      <c r="I216">
        <v>118.8</v>
      </c>
      <c r="J216">
        <v>146.5</v>
      </c>
      <c r="K216">
        <v>131.69999999999999</v>
      </c>
    </row>
    <row r="217" spans="1:11" x14ac:dyDescent="0.25">
      <c r="A217" s="1" t="s">
        <v>35</v>
      </c>
      <c r="B217">
        <v>2018</v>
      </c>
      <c r="C217" s="1">
        <v>12</v>
      </c>
      <c r="D217">
        <v>135.59999999999997</v>
      </c>
      <c r="E217">
        <v>163</v>
      </c>
      <c r="F217">
        <v>141.625</v>
      </c>
      <c r="G217">
        <v>142.69999999999999</v>
      </c>
      <c r="H217">
        <v>140.85000000000002</v>
      </c>
      <c r="I217">
        <v>123.6</v>
      </c>
      <c r="J217">
        <v>150.1</v>
      </c>
      <c r="K217">
        <v>136.80000000000001</v>
      </c>
    </row>
    <row r="218" spans="1:11" x14ac:dyDescent="0.25">
      <c r="A218" s="1" t="s">
        <v>30</v>
      </c>
      <c r="B218">
        <v>2019</v>
      </c>
      <c r="C218" s="1">
        <v>1</v>
      </c>
      <c r="D218">
        <v>135.35384615384618</v>
      </c>
      <c r="E218">
        <v>162.69999999999999</v>
      </c>
      <c r="F218">
        <v>144.77500000000001</v>
      </c>
      <c r="G218">
        <v>146.19999999999999</v>
      </c>
      <c r="H218">
        <v>146.25</v>
      </c>
      <c r="I218">
        <v>128.6</v>
      </c>
      <c r="J218">
        <v>155.19999999999999</v>
      </c>
      <c r="K218">
        <v>141.69999999999999</v>
      </c>
    </row>
    <row r="219" spans="1:11" x14ac:dyDescent="0.25">
      <c r="A219" s="1" t="s">
        <v>33</v>
      </c>
      <c r="B219">
        <v>2019</v>
      </c>
      <c r="C219" s="1">
        <v>1</v>
      </c>
      <c r="D219">
        <v>134.17692307692309</v>
      </c>
      <c r="E219">
        <v>164.7</v>
      </c>
      <c r="F219">
        <v>136.55000000000001</v>
      </c>
      <c r="G219">
        <v>128.6</v>
      </c>
      <c r="H219">
        <v>134.85000000000002</v>
      </c>
      <c r="I219">
        <v>118.6</v>
      </c>
      <c r="J219">
        <v>146.6</v>
      </c>
      <c r="K219">
        <v>131.80000000000001</v>
      </c>
    </row>
    <row r="220" spans="1:11" x14ac:dyDescent="0.25">
      <c r="A220" s="1" t="s">
        <v>35</v>
      </c>
      <c r="B220">
        <v>2019</v>
      </c>
      <c r="C220" s="1">
        <v>1</v>
      </c>
      <c r="D220">
        <v>134.87692307692308</v>
      </c>
      <c r="E220">
        <v>163.19999999999999</v>
      </c>
      <c r="F220">
        <v>141.44999999999999</v>
      </c>
      <c r="G220">
        <v>139.5</v>
      </c>
      <c r="H220">
        <v>140.89999999999998</v>
      </c>
      <c r="I220">
        <v>123.3</v>
      </c>
      <c r="J220">
        <v>150.19999999999999</v>
      </c>
      <c r="K220">
        <v>136.9</v>
      </c>
    </row>
    <row r="221" spans="1:11" x14ac:dyDescent="0.25">
      <c r="A221" s="1" t="s">
        <v>30</v>
      </c>
      <c r="B221">
        <v>2019</v>
      </c>
      <c r="C221" s="1">
        <v>2</v>
      </c>
      <c r="D221">
        <v>135.3692307692308</v>
      </c>
      <c r="E221">
        <v>162.80000000000001</v>
      </c>
      <c r="F221">
        <v>145.35</v>
      </c>
      <c r="G221">
        <v>145.30000000000001</v>
      </c>
      <c r="H221">
        <v>146.65</v>
      </c>
      <c r="I221">
        <v>129.19999999999999</v>
      </c>
      <c r="J221">
        <v>155.5</v>
      </c>
      <c r="K221">
        <v>142.19999999999999</v>
      </c>
    </row>
    <row r="222" spans="1:11" x14ac:dyDescent="0.25">
      <c r="A222" s="1" t="s">
        <v>33</v>
      </c>
      <c r="B222">
        <v>2019</v>
      </c>
      <c r="C222" s="1">
        <v>2</v>
      </c>
      <c r="D222">
        <v>134.95384615384617</v>
      </c>
      <c r="E222">
        <v>164.9</v>
      </c>
      <c r="F222">
        <v>137.125</v>
      </c>
      <c r="G222">
        <v>127.1</v>
      </c>
      <c r="H222">
        <v>135.35</v>
      </c>
      <c r="I222">
        <v>119.2</v>
      </c>
      <c r="J222">
        <v>146.6</v>
      </c>
      <c r="K222">
        <v>132.4</v>
      </c>
    </row>
    <row r="223" spans="1:11" x14ac:dyDescent="0.25">
      <c r="A223" s="1" t="s">
        <v>35</v>
      </c>
      <c r="B223">
        <v>2019</v>
      </c>
      <c r="C223" s="1">
        <v>2</v>
      </c>
      <c r="D223">
        <v>135.16153846153844</v>
      </c>
      <c r="E223">
        <v>163.4</v>
      </c>
      <c r="F223">
        <v>142</v>
      </c>
      <c r="G223">
        <v>138.4</v>
      </c>
      <c r="H223">
        <v>141.35</v>
      </c>
      <c r="I223">
        <v>123.9</v>
      </c>
      <c r="J223">
        <v>150.30000000000001</v>
      </c>
      <c r="K223">
        <v>137.4</v>
      </c>
    </row>
    <row r="224" spans="1:11" x14ac:dyDescent="0.25">
      <c r="A224" s="1" t="s">
        <v>30</v>
      </c>
      <c r="B224">
        <v>2019</v>
      </c>
      <c r="C224" s="1">
        <v>3</v>
      </c>
      <c r="D224">
        <v>135.4769230769231</v>
      </c>
      <c r="E224">
        <v>162.9</v>
      </c>
      <c r="F224">
        <v>145.25</v>
      </c>
      <c r="G224">
        <v>146.4</v>
      </c>
      <c r="H224">
        <v>147.10000000000002</v>
      </c>
      <c r="I224">
        <v>129.9</v>
      </c>
      <c r="J224">
        <v>155.5</v>
      </c>
      <c r="K224">
        <v>142.4</v>
      </c>
    </row>
    <row r="225" spans="1:11" x14ac:dyDescent="0.25">
      <c r="A225" s="1" t="s">
        <v>33</v>
      </c>
      <c r="B225">
        <v>2019</v>
      </c>
      <c r="C225" s="1">
        <v>3</v>
      </c>
      <c r="D225">
        <v>136.03076923076924</v>
      </c>
      <c r="E225">
        <v>165.3</v>
      </c>
      <c r="F225">
        <v>137.19999999999999</v>
      </c>
      <c r="G225">
        <v>128.80000000000001</v>
      </c>
      <c r="H225">
        <v>136.1</v>
      </c>
      <c r="I225">
        <v>119.9</v>
      </c>
      <c r="J225">
        <v>146.69999999999999</v>
      </c>
      <c r="K225">
        <v>132.80000000000001</v>
      </c>
    </row>
    <row r="226" spans="1:11" x14ac:dyDescent="0.25">
      <c r="A226" s="1" t="s">
        <v>35</v>
      </c>
      <c r="B226">
        <v>2019</v>
      </c>
      <c r="C226" s="1">
        <v>3</v>
      </c>
      <c r="D226">
        <v>135.6076923076923</v>
      </c>
      <c r="E226">
        <v>163.5</v>
      </c>
      <c r="F226">
        <v>141.97499999999999</v>
      </c>
      <c r="G226">
        <v>139.69999999999999</v>
      </c>
      <c r="H226">
        <v>141.94999999999999</v>
      </c>
      <c r="I226">
        <v>124.6</v>
      </c>
      <c r="J226">
        <v>150.30000000000001</v>
      </c>
      <c r="K226">
        <v>137.69999999999999</v>
      </c>
    </row>
    <row r="227" spans="1:11" x14ac:dyDescent="0.25">
      <c r="A227" s="1" t="s">
        <v>30</v>
      </c>
      <c r="B227">
        <v>2019</v>
      </c>
      <c r="C227" s="1">
        <v>5</v>
      </c>
      <c r="D227">
        <v>137.0846153846154</v>
      </c>
      <c r="E227">
        <v>163.30000000000001</v>
      </c>
      <c r="F227">
        <v>145.625</v>
      </c>
      <c r="G227">
        <v>146.9</v>
      </c>
      <c r="H227">
        <v>148.60000000000002</v>
      </c>
      <c r="I227">
        <v>130.19999999999999</v>
      </c>
      <c r="J227">
        <v>156.69999999999999</v>
      </c>
      <c r="K227">
        <v>142.9</v>
      </c>
    </row>
    <row r="228" spans="1:11" x14ac:dyDescent="0.25">
      <c r="A228" s="1" t="s">
        <v>33</v>
      </c>
      <c r="B228">
        <v>2019</v>
      </c>
      <c r="C228" s="1">
        <v>5</v>
      </c>
      <c r="D228">
        <v>139.34615384615387</v>
      </c>
      <c r="E228">
        <v>166.2</v>
      </c>
      <c r="F228">
        <v>137.625</v>
      </c>
      <c r="G228">
        <v>129.4</v>
      </c>
      <c r="H228">
        <v>136.9</v>
      </c>
      <c r="I228">
        <v>120.1</v>
      </c>
      <c r="J228">
        <v>148</v>
      </c>
      <c r="K228">
        <v>133.30000000000001</v>
      </c>
    </row>
    <row r="229" spans="1:11" x14ac:dyDescent="0.25">
      <c r="A229" s="1" t="s">
        <v>35</v>
      </c>
      <c r="B229">
        <v>2019</v>
      </c>
      <c r="C229" s="1">
        <v>5</v>
      </c>
      <c r="D229">
        <v>137.83846153846156</v>
      </c>
      <c r="E229">
        <v>164.1</v>
      </c>
      <c r="F229">
        <v>142.375</v>
      </c>
      <c r="G229">
        <v>140.30000000000001</v>
      </c>
      <c r="H229">
        <v>143.05000000000001</v>
      </c>
      <c r="I229">
        <v>124.9</v>
      </c>
      <c r="J229">
        <v>151.6</v>
      </c>
      <c r="K229">
        <v>138.19999999999999</v>
      </c>
    </row>
    <row r="230" spans="1:11" x14ac:dyDescent="0.25">
      <c r="A230" s="1" t="s">
        <v>30</v>
      </c>
      <c r="B230">
        <v>2019</v>
      </c>
      <c r="C230" s="1">
        <v>6</v>
      </c>
      <c r="D230">
        <v>138.78461538461536</v>
      </c>
      <c r="E230">
        <v>164.2</v>
      </c>
      <c r="F230">
        <v>145.85</v>
      </c>
      <c r="G230">
        <v>147.80000000000001</v>
      </c>
      <c r="H230">
        <v>149.05000000000001</v>
      </c>
      <c r="I230">
        <v>130.19999999999999</v>
      </c>
      <c r="J230">
        <v>157.69999999999999</v>
      </c>
      <c r="K230">
        <v>143.30000000000001</v>
      </c>
    </row>
    <row r="231" spans="1:11" x14ac:dyDescent="0.25">
      <c r="A231" s="1" t="s">
        <v>33</v>
      </c>
      <c r="B231">
        <v>2019</v>
      </c>
      <c r="C231" s="1">
        <v>6</v>
      </c>
      <c r="D231">
        <v>141.0230769230769</v>
      </c>
      <c r="E231">
        <v>166.7</v>
      </c>
      <c r="F231">
        <v>138.02499999999998</v>
      </c>
      <c r="G231">
        <v>130.5</v>
      </c>
      <c r="H231">
        <v>137.30000000000001</v>
      </c>
      <c r="I231">
        <v>119.6</v>
      </c>
      <c r="J231">
        <v>148.9</v>
      </c>
      <c r="K231">
        <v>133.6</v>
      </c>
    </row>
    <row r="232" spans="1:11" x14ac:dyDescent="0.25">
      <c r="A232" s="1" t="s">
        <v>35</v>
      </c>
      <c r="B232">
        <v>2019</v>
      </c>
      <c r="C232" s="1">
        <v>6</v>
      </c>
      <c r="D232">
        <v>139.54615384615386</v>
      </c>
      <c r="E232">
        <v>164.9</v>
      </c>
      <c r="F232">
        <v>142.67500000000001</v>
      </c>
      <c r="G232">
        <v>141.19999999999999</v>
      </c>
      <c r="H232">
        <v>143.5</v>
      </c>
      <c r="I232">
        <v>124.6</v>
      </c>
      <c r="J232">
        <v>152.5</v>
      </c>
      <c r="K232">
        <v>138.6</v>
      </c>
    </row>
    <row r="233" spans="1:11" x14ac:dyDescent="0.25">
      <c r="A233" s="1" t="s">
        <v>30</v>
      </c>
      <c r="B233">
        <v>2019</v>
      </c>
      <c r="C233" s="1">
        <v>7</v>
      </c>
      <c r="D233">
        <v>140.53076923076921</v>
      </c>
      <c r="E233">
        <v>164.5</v>
      </c>
      <c r="F233">
        <v>146.30000000000001</v>
      </c>
      <c r="G233">
        <v>146.80000000000001</v>
      </c>
      <c r="H233">
        <v>149.85</v>
      </c>
      <c r="I233">
        <v>131.19999999999999</v>
      </c>
      <c r="J233">
        <v>159.1</v>
      </c>
      <c r="K233">
        <v>144.19999999999999</v>
      </c>
    </row>
    <row r="234" spans="1:11" x14ac:dyDescent="0.25">
      <c r="A234" s="1" t="s">
        <v>33</v>
      </c>
      <c r="B234">
        <v>2019</v>
      </c>
      <c r="C234" s="1">
        <v>7</v>
      </c>
      <c r="D234">
        <v>142.87692307692308</v>
      </c>
      <c r="E234">
        <v>167.2</v>
      </c>
      <c r="F234">
        <v>138.6</v>
      </c>
      <c r="G234">
        <v>127</v>
      </c>
      <c r="H234">
        <v>137.9</v>
      </c>
      <c r="I234">
        <v>120.6</v>
      </c>
      <c r="J234">
        <v>150.4</v>
      </c>
      <c r="K234">
        <v>134.5</v>
      </c>
    </row>
    <row r="235" spans="1:11" x14ac:dyDescent="0.25">
      <c r="A235" s="1" t="s">
        <v>35</v>
      </c>
      <c r="B235">
        <v>2019</v>
      </c>
      <c r="C235" s="1">
        <v>7</v>
      </c>
      <c r="D235">
        <v>141.34615384615384</v>
      </c>
      <c r="E235">
        <v>165.2</v>
      </c>
      <c r="F235">
        <v>143.17500000000001</v>
      </c>
      <c r="G235">
        <v>139.30000000000001</v>
      </c>
      <c r="H235">
        <v>144.19999999999999</v>
      </c>
      <c r="I235">
        <v>125.6</v>
      </c>
      <c r="J235">
        <v>154</v>
      </c>
      <c r="K235">
        <v>139.5</v>
      </c>
    </row>
    <row r="236" spans="1:11" x14ac:dyDescent="0.25">
      <c r="A236" s="1" t="s">
        <v>30</v>
      </c>
      <c r="B236">
        <v>2019</v>
      </c>
      <c r="C236" s="1">
        <v>8</v>
      </c>
      <c r="D236">
        <v>141.11538461538464</v>
      </c>
      <c r="E236">
        <v>165.1</v>
      </c>
      <c r="F236">
        <v>147.07499999999999</v>
      </c>
      <c r="G236">
        <v>146.4</v>
      </c>
      <c r="H236">
        <v>150.35</v>
      </c>
      <c r="I236">
        <v>131.4</v>
      </c>
      <c r="J236">
        <v>159.69999999999999</v>
      </c>
      <c r="K236">
        <v>144.9</v>
      </c>
    </row>
    <row r="237" spans="1:11" x14ac:dyDescent="0.25">
      <c r="A237" s="1" t="s">
        <v>33</v>
      </c>
      <c r="B237">
        <v>2019</v>
      </c>
      <c r="C237" s="1">
        <v>8</v>
      </c>
      <c r="D237">
        <v>143.77692307692308</v>
      </c>
      <c r="E237">
        <v>167.9</v>
      </c>
      <c r="F237">
        <v>139.5</v>
      </c>
      <c r="G237">
        <v>125.5</v>
      </c>
      <c r="H237">
        <v>138.44999999999999</v>
      </c>
      <c r="I237">
        <v>120.8</v>
      </c>
      <c r="J237">
        <v>151.5</v>
      </c>
      <c r="K237">
        <v>135.30000000000001</v>
      </c>
    </row>
    <row r="238" spans="1:11" x14ac:dyDescent="0.25">
      <c r="A238" s="1" t="s">
        <v>35</v>
      </c>
      <c r="B238">
        <v>2019</v>
      </c>
      <c r="C238" s="1">
        <v>8</v>
      </c>
      <c r="D238">
        <v>142.03846153846155</v>
      </c>
      <c r="E238">
        <v>165.8</v>
      </c>
      <c r="F238">
        <v>144</v>
      </c>
      <c r="G238">
        <v>138.5</v>
      </c>
      <c r="H238">
        <v>144.69999999999999</v>
      </c>
      <c r="I238">
        <v>125.8</v>
      </c>
      <c r="J238">
        <v>154.9</v>
      </c>
      <c r="K238">
        <v>140.19999999999999</v>
      </c>
    </row>
    <row r="239" spans="1:11" x14ac:dyDescent="0.25">
      <c r="A239" s="1" t="s">
        <v>30</v>
      </c>
      <c r="B239">
        <v>2019</v>
      </c>
      <c r="C239" s="1">
        <v>9</v>
      </c>
      <c r="D239">
        <v>142.2076923076923</v>
      </c>
      <c r="E239">
        <v>165.7</v>
      </c>
      <c r="F239">
        <v>147.375</v>
      </c>
      <c r="G239">
        <v>146.9</v>
      </c>
      <c r="H239">
        <v>150.85000000000002</v>
      </c>
      <c r="I239">
        <v>131.6</v>
      </c>
      <c r="J239">
        <v>160.19999999999999</v>
      </c>
      <c r="K239">
        <v>145.4</v>
      </c>
    </row>
    <row r="240" spans="1:11" x14ac:dyDescent="0.25">
      <c r="A240" s="1" t="s">
        <v>33</v>
      </c>
      <c r="B240">
        <v>2019</v>
      </c>
      <c r="C240" s="1">
        <v>9</v>
      </c>
      <c r="D240">
        <v>144.22307692307692</v>
      </c>
      <c r="E240">
        <v>168.6</v>
      </c>
      <c r="F240">
        <v>139.94999999999999</v>
      </c>
      <c r="G240">
        <v>126.6</v>
      </c>
      <c r="H240">
        <v>138.9</v>
      </c>
      <c r="I240">
        <v>121.2</v>
      </c>
      <c r="J240">
        <v>151.6</v>
      </c>
      <c r="K240">
        <v>135.69999999999999</v>
      </c>
    </row>
    <row r="241" spans="1:11" x14ac:dyDescent="0.25">
      <c r="A241" s="1" t="s">
        <v>35</v>
      </c>
      <c r="B241">
        <v>2019</v>
      </c>
      <c r="C241" s="1">
        <v>9</v>
      </c>
      <c r="D241">
        <v>142.89999999999998</v>
      </c>
      <c r="E241">
        <v>166.5</v>
      </c>
      <c r="F241">
        <v>144.34999999999997</v>
      </c>
      <c r="G241">
        <v>139.19999999999999</v>
      </c>
      <c r="H241">
        <v>145.15</v>
      </c>
      <c r="I241">
        <v>126.1</v>
      </c>
      <c r="J241">
        <v>155.19999999999999</v>
      </c>
      <c r="K241">
        <v>140.69999999999999</v>
      </c>
    </row>
    <row r="242" spans="1:11" x14ac:dyDescent="0.25">
      <c r="A242" s="1" t="s">
        <v>30</v>
      </c>
      <c r="B242">
        <v>2019</v>
      </c>
      <c r="C242" s="1">
        <v>10</v>
      </c>
      <c r="D242">
        <v>144.37692307692305</v>
      </c>
      <c r="E242">
        <v>166.3</v>
      </c>
      <c r="F242">
        <v>147.42500000000001</v>
      </c>
      <c r="G242">
        <v>147.69999999999999</v>
      </c>
      <c r="H242">
        <v>151.19999999999999</v>
      </c>
      <c r="I242">
        <v>131.69999999999999</v>
      </c>
      <c r="J242">
        <v>160.69999999999999</v>
      </c>
      <c r="K242">
        <v>145.69999999999999</v>
      </c>
    </row>
    <row r="243" spans="1:11" x14ac:dyDescent="0.25">
      <c r="A243" s="1" t="s">
        <v>33</v>
      </c>
      <c r="B243">
        <v>2019</v>
      </c>
      <c r="C243" s="1">
        <v>10</v>
      </c>
      <c r="D243">
        <v>146.35384615384618</v>
      </c>
      <c r="E243">
        <v>169.3</v>
      </c>
      <c r="F243">
        <v>140.42500000000001</v>
      </c>
      <c r="G243">
        <v>128.9</v>
      </c>
      <c r="H243">
        <v>139.30000000000001</v>
      </c>
      <c r="I243">
        <v>121.5</v>
      </c>
      <c r="J243">
        <v>151.69999999999999</v>
      </c>
      <c r="K243">
        <v>136</v>
      </c>
    </row>
    <row r="244" spans="1:11" x14ac:dyDescent="0.25">
      <c r="A244" s="1" t="s">
        <v>35</v>
      </c>
      <c r="B244">
        <v>2019</v>
      </c>
      <c r="C244" s="1">
        <v>10</v>
      </c>
      <c r="D244">
        <v>145.04615384615383</v>
      </c>
      <c r="E244">
        <v>167.1</v>
      </c>
      <c r="F244">
        <v>144.60000000000002</v>
      </c>
      <c r="G244">
        <v>140.6</v>
      </c>
      <c r="H244">
        <v>145.55000000000001</v>
      </c>
      <c r="I244">
        <v>126.3</v>
      </c>
      <c r="J244">
        <v>155.4</v>
      </c>
      <c r="K244">
        <v>141</v>
      </c>
    </row>
    <row r="245" spans="1:11" x14ac:dyDescent="0.25">
      <c r="A245" s="1" t="s">
        <v>30</v>
      </c>
      <c r="B245">
        <v>2019</v>
      </c>
      <c r="C245" s="1">
        <v>11</v>
      </c>
      <c r="D245">
        <v>146.50769230769231</v>
      </c>
      <c r="E245">
        <v>167.2</v>
      </c>
      <c r="F245">
        <v>147.85</v>
      </c>
      <c r="G245">
        <v>148.4</v>
      </c>
      <c r="H245">
        <v>151.69999999999999</v>
      </c>
      <c r="I245">
        <v>132.1</v>
      </c>
      <c r="J245">
        <v>160.80000000000001</v>
      </c>
      <c r="K245">
        <v>146.1</v>
      </c>
    </row>
    <row r="246" spans="1:11" x14ac:dyDescent="0.25">
      <c r="A246" s="1" t="s">
        <v>33</v>
      </c>
      <c r="B246">
        <v>2019</v>
      </c>
      <c r="C246" s="1">
        <v>11</v>
      </c>
      <c r="D246">
        <v>147.99999999999997</v>
      </c>
      <c r="E246">
        <v>169.9</v>
      </c>
      <c r="F246">
        <v>140.72499999999999</v>
      </c>
      <c r="G246">
        <v>132.19999999999999</v>
      </c>
      <c r="H246">
        <v>139.75</v>
      </c>
      <c r="I246">
        <v>121.7</v>
      </c>
      <c r="J246">
        <v>151.80000000000001</v>
      </c>
      <c r="K246">
        <v>136.30000000000001</v>
      </c>
    </row>
    <row r="247" spans="1:11" x14ac:dyDescent="0.25">
      <c r="A247" s="1" t="s">
        <v>35</v>
      </c>
      <c r="B247">
        <v>2019</v>
      </c>
      <c r="C247" s="1">
        <v>11</v>
      </c>
      <c r="D247">
        <v>146.99230769230769</v>
      </c>
      <c r="E247">
        <v>167.9</v>
      </c>
      <c r="F247">
        <v>144.94999999999999</v>
      </c>
      <c r="G247">
        <v>142.30000000000001</v>
      </c>
      <c r="H247">
        <v>146</v>
      </c>
      <c r="I247">
        <v>126.6</v>
      </c>
      <c r="J247">
        <v>155.5</v>
      </c>
      <c r="K247">
        <v>141.30000000000001</v>
      </c>
    </row>
    <row r="248" spans="1:11" x14ac:dyDescent="0.25">
      <c r="A248" s="1" t="s">
        <v>30</v>
      </c>
      <c r="B248">
        <v>2019</v>
      </c>
      <c r="C248" s="1">
        <v>12</v>
      </c>
      <c r="D248">
        <v>149.30769230769226</v>
      </c>
      <c r="E248">
        <v>167.8</v>
      </c>
      <c r="F248">
        <v>148.1</v>
      </c>
      <c r="G248">
        <v>149.9</v>
      </c>
      <c r="H248">
        <v>152.15</v>
      </c>
      <c r="I248">
        <v>135</v>
      </c>
      <c r="J248">
        <v>161.1</v>
      </c>
      <c r="K248">
        <v>147.1</v>
      </c>
    </row>
    <row r="249" spans="1:11" x14ac:dyDescent="0.25">
      <c r="A249" s="1" t="s">
        <v>33</v>
      </c>
      <c r="B249">
        <v>2019</v>
      </c>
      <c r="C249" s="1">
        <v>12</v>
      </c>
      <c r="D249">
        <v>150.51538461538462</v>
      </c>
      <c r="E249">
        <v>170.4</v>
      </c>
      <c r="F249">
        <v>141.10000000000002</v>
      </c>
      <c r="G249">
        <v>133.6</v>
      </c>
      <c r="H249">
        <v>140</v>
      </c>
      <c r="I249">
        <v>125.2</v>
      </c>
      <c r="J249">
        <v>151.9</v>
      </c>
      <c r="K249">
        <v>137.69999999999999</v>
      </c>
    </row>
    <row r="250" spans="1:11" x14ac:dyDescent="0.25">
      <c r="A250" s="1" t="s">
        <v>35</v>
      </c>
      <c r="B250">
        <v>2019</v>
      </c>
      <c r="C250" s="1">
        <v>12</v>
      </c>
      <c r="D250">
        <v>149.70000000000002</v>
      </c>
      <c r="E250">
        <v>168.5</v>
      </c>
      <c r="F250">
        <v>145.25</v>
      </c>
      <c r="G250">
        <v>143.69999999999999</v>
      </c>
      <c r="H250">
        <v>146.35000000000002</v>
      </c>
      <c r="I250">
        <v>129.80000000000001</v>
      </c>
      <c r="J250">
        <v>155.69999999999999</v>
      </c>
      <c r="K250">
        <v>142.5</v>
      </c>
    </row>
    <row r="251" spans="1:11" x14ac:dyDescent="0.25">
      <c r="A251" s="1" t="s">
        <v>30</v>
      </c>
      <c r="B251">
        <v>2020</v>
      </c>
      <c r="C251" s="1">
        <v>1</v>
      </c>
      <c r="D251">
        <v>149.12307692307692</v>
      </c>
      <c r="E251">
        <v>168.6</v>
      </c>
      <c r="F251">
        <v>148.70000000000002</v>
      </c>
      <c r="G251">
        <v>150.4</v>
      </c>
      <c r="H251">
        <v>152.89999999999998</v>
      </c>
      <c r="I251">
        <v>136.30000000000001</v>
      </c>
      <c r="J251">
        <v>161.69999999999999</v>
      </c>
      <c r="K251">
        <v>148.1</v>
      </c>
    </row>
    <row r="252" spans="1:11" x14ac:dyDescent="0.25">
      <c r="A252" s="1" t="s">
        <v>33</v>
      </c>
      <c r="B252">
        <v>2020</v>
      </c>
      <c r="C252" s="1">
        <v>1</v>
      </c>
      <c r="D252">
        <v>149.64615384615382</v>
      </c>
      <c r="E252">
        <v>170.8</v>
      </c>
      <c r="F252">
        <v>141.80000000000001</v>
      </c>
      <c r="G252">
        <v>135.1</v>
      </c>
      <c r="H252">
        <v>140.5</v>
      </c>
      <c r="I252">
        <v>126.1</v>
      </c>
      <c r="J252">
        <v>152.1</v>
      </c>
      <c r="K252">
        <v>138.4</v>
      </c>
    </row>
    <row r="253" spans="1:11" x14ac:dyDescent="0.25">
      <c r="A253" s="1" t="s">
        <v>35</v>
      </c>
      <c r="B253">
        <v>2020</v>
      </c>
      <c r="C253" s="1">
        <v>1</v>
      </c>
      <c r="D253">
        <v>149.26153846153846</v>
      </c>
      <c r="E253">
        <v>169.2</v>
      </c>
      <c r="F253">
        <v>145.875</v>
      </c>
      <c r="G253">
        <v>144.6</v>
      </c>
      <c r="H253">
        <v>147</v>
      </c>
      <c r="I253">
        <v>130.9</v>
      </c>
      <c r="J253">
        <v>156.1</v>
      </c>
      <c r="K253">
        <v>143.4</v>
      </c>
    </row>
    <row r="254" spans="1:11" x14ac:dyDescent="0.25">
      <c r="A254" s="1" t="s">
        <v>30</v>
      </c>
      <c r="B254">
        <v>2020</v>
      </c>
      <c r="C254" s="1">
        <v>2</v>
      </c>
      <c r="D254">
        <v>146.90769230769229</v>
      </c>
      <c r="E254">
        <v>169.4</v>
      </c>
      <c r="F254">
        <v>149.05000000000001</v>
      </c>
      <c r="G254">
        <v>152.30000000000001</v>
      </c>
      <c r="H254">
        <v>153.30000000000001</v>
      </c>
      <c r="I254">
        <v>136</v>
      </c>
      <c r="J254">
        <v>161.9</v>
      </c>
      <c r="K254">
        <v>148.4</v>
      </c>
    </row>
    <row r="255" spans="1:11" x14ac:dyDescent="0.25">
      <c r="A255" s="1" t="s">
        <v>33</v>
      </c>
      <c r="B255">
        <v>2020</v>
      </c>
      <c r="C255" s="1">
        <v>2</v>
      </c>
      <c r="D255">
        <v>147.43076923076922</v>
      </c>
      <c r="E255">
        <v>172</v>
      </c>
      <c r="F255">
        <v>142.375</v>
      </c>
      <c r="G255">
        <v>138.9</v>
      </c>
      <c r="H255">
        <v>141.05000000000001</v>
      </c>
      <c r="I255">
        <v>125.2</v>
      </c>
      <c r="J255">
        <v>152.19999999999999</v>
      </c>
      <c r="K255">
        <v>138.4</v>
      </c>
    </row>
    <row r="256" spans="1:11" x14ac:dyDescent="0.25">
      <c r="A256" s="1" t="s">
        <v>35</v>
      </c>
      <c r="B256">
        <v>2020</v>
      </c>
      <c r="C256" s="1">
        <v>2</v>
      </c>
      <c r="D256">
        <v>147.04615384615383</v>
      </c>
      <c r="E256">
        <v>170.1</v>
      </c>
      <c r="F256">
        <v>146.35</v>
      </c>
      <c r="G256">
        <v>147.19999999999999</v>
      </c>
      <c r="H256">
        <v>147.44999999999999</v>
      </c>
      <c r="I256">
        <v>130.30000000000001</v>
      </c>
      <c r="J256">
        <v>156.19999999999999</v>
      </c>
      <c r="K256">
        <v>143.6</v>
      </c>
    </row>
    <row r="257" spans="1:11" x14ac:dyDescent="0.25">
      <c r="A257" s="1" t="s">
        <v>30</v>
      </c>
      <c r="B257">
        <v>2020</v>
      </c>
      <c r="C257" s="1">
        <v>3</v>
      </c>
      <c r="D257">
        <v>145.73846153846151</v>
      </c>
      <c r="E257">
        <v>170.5</v>
      </c>
      <c r="F257">
        <v>149.65</v>
      </c>
      <c r="G257">
        <v>153.4</v>
      </c>
      <c r="H257">
        <v>153.94999999999999</v>
      </c>
      <c r="I257">
        <v>135.80000000000001</v>
      </c>
      <c r="J257">
        <v>161.19999999999999</v>
      </c>
      <c r="K257">
        <v>148.6</v>
      </c>
    </row>
    <row r="258" spans="1:11" x14ac:dyDescent="0.25">
      <c r="A258" s="1" t="s">
        <v>33</v>
      </c>
      <c r="B258">
        <v>2020</v>
      </c>
      <c r="C258" s="1">
        <v>3</v>
      </c>
      <c r="D258">
        <v>146.03846153846155</v>
      </c>
      <c r="E258">
        <v>173.3</v>
      </c>
      <c r="F258">
        <v>143.10000000000002</v>
      </c>
      <c r="G258">
        <v>141.4</v>
      </c>
      <c r="H258">
        <v>141.44999999999999</v>
      </c>
      <c r="I258">
        <v>124.6</v>
      </c>
      <c r="J258">
        <v>152.5</v>
      </c>
      <c r="K258">
        <v>138.69999999999999</v>
      </c>
    </row>
    <row r="259" spans="1:11" x14ac:dyDescent="0.25">
      <c r="A259" s="1" t="s">
        <v>35</v>
      </c>
      <c r="B259">
        <v>2020</v>
      </c>
      <c r="C259" s="1">
        <v>3</v>
      </c>
      <c r="D259">
        <v>145.80000000000001</v>
      </c>
      <c r="E259">
        <v>171.2</v>
      </c>
      <c r="F259">
        <v>147.02500000000001</v>
      </c>
      <c r="G259">
        <v>148.9</v>
      </c>
      <c r="H259">
        <v>148</v>
      </c>
      <c r="I259">
        <v>129.9</v>
      </c>
      <c r="J259">
        <v>156.1</v>
      </c>
      <c r="K259">
        <v>143.80000000000001</v>
      </c>
    </row>
    <row r="260" spans="1:11" x14ac:dyDescent="0.25">
      <c r="A260" s="1" t="s">
        <v>30</v>
      </c>
      <c r="B260">
        <v>2020</v>
      </c>
      <c r="C260" s="1">
        <v>4</v>
      </c>
      <c r="D260">
        <v>150.00256410256409</v>
      </c>
      <c r="E260" s="16">
        <v>174.46666666666667</v>
      </c>
      <c r="F260" s="16">
        <v>150.6</v>
      </c>
      <c r="G260">
        <v>148.4</v>
      </c>
      <c r="H260" s="16">
        <v>153.08333333333331</v>
      </c>
      <c r="I260" s="16">
        <v>137.66666666666669</v>
      </c>
      <c r="J260" s="16">
        <v>161.4</v>
      </c>
      <c r="K260" s="16">
        <v>149.63333333333333</v>
      </c>
    </row>
    <row r="261" spans="1:11" x14ac:dyDescent="0.25">
      <c r="A261" s="1" t="s">
        <v>33</v>
      </c>
      <c r="B261">
        <v>2020</v>
      </c>
      <c r="C261" s="1">
        <v>4</v>
      </c>
      <c r="D261">
        <v>151.84615384615384</v>
      </c>
      <c r="E261" s="16">
        <v>177.76666666666668</v>
      </c>
      <c r="F261" s="16">
        <v>144.15833333333333</v>
      </c>
      <c r="G261">
        <v>137.1</v>
      </c>
      <c r="H261" s="16">
        <v>142.44999999999999</v>
      </c>
      <c r="I261" s="16">
        <v>126.16666666666667</v>
      </c>
      <c r="J261" s="16">
        <v>152.5</v>
      </c>
      <c r="K261" s="16">
        <v>139.79999999999998</v>
      </c>
    </row>
    <row r="262" spans="1:11" x14ac:dyDescent="0.25">
      <c r="A262" s="1" t="s">
        <v>35</v>
      </c>
      <c r="B262">
        <v>2020</v>
      </c>
      <c r="C262" s="1">
        <v>4</v>
      </c>
      <c r="D262">
        <v>150.66153846153844</v>
      </c>
      <c r="E262">
        <v>175.29999999999998</v>
      </c>
      <c r="F262" s="16">
        <v>148.00833333333333</v>
      </c>
      <c r="G262">
        <v>144.1</v>
      </c>
      <c r="H262" s="16">
        <v>147.96666666666664</v>
      </c>
      <c r="I262">
        <v>131.6</v>
      </c>
      <c r="J262" s="16">
        <v>156.19999999999999</v>
      </c>
      <c r="K262" s="16">
        <v>144.86666666666667</v>
      </c>
    </row>
    <row r="263" spans="1:11" x14ac:dyDescent="0.25">
      <c r="A263" s="1" t="s">
        <v>30</v>
      </c>
      <c r="B263">
        <v>2020</v>
      </c>
      <c r="C263" s="1">
        <v>5</v>
      </c>
      <c r="D263">
        <v>150.03974358974361</v>
      </c>
      <c r="E263" s="16">
        <v>178.43333333333334</v>
      </c>
      <c r="F263" s="16">
        <v>151.55000000000001</v>
      </c>
      <c r="G263">
        <v>146.65</v>
      </c>
      <c r="H263" s="16">
        <v>154.39166666666665</v>
      </c>
      <c r="I263" s="16">
        <v>139.53333333333336</v>
      </c>
      <c r="J263" s="16">
        <v>161.60000000000002</v>
      </c>
      <c r="K263" s="16">
        <v>150.66666666666666</v>
      </c>
    </row>
    <row r="264" spans="1:11" x14ac:dyDescent="0.25">
      <c r="A264" s="1" t="s">
        <v>33</v>
      </c>
      <c r="B264">
        <v>2020</v>
      </c>
      <c r="C264" s="1">
        <v>5</v>
      </c>
      <c r="D264">
        <v>152.65384615384616</v>
      </c>
      <c r="E264" s="16">
        <v>182.23333333333335</v>
      </c>
      <c r="F264" s="16">
        <v>145.21666666666667</v>
      </c>
      <c r="G264">
        <v>137.1</v>
      </c>
      <c r="H264" s="16">
        <v>144.375</v>
      </c>
      <c r="I264" s="16">
        <v>127.73333333333335</v>
      </c>
      <c r="J264" s="16">
        <v>152.5</v>
      </c>
      <c r="K264" s="16">
        <v>140.89999999999998</v>
      </c>
    </row>
    <row r="265" spans="1:11" x14ac:dyDescent="0.25">
      <c r="A265" s="1" t="s">
        <v>35</v>
      </c>
      <c r="B265">
        <v>2020</v>
      </c>
      <c r="C265" s="1">
        <v>5</v>
      </c>
      <c r="D265">
        <v>150.97692307692307</v>
      </c>
      <c r="E265">
        <v>179.39999999999998</v>
      </c>
      <c r="F265" s="16">
        <v>148.99166666666667</v>
      </c>
      <c r="G265">
        <v>143</v>
      </c>
      <c r="H265" s="16">
        <v>149.65833333333333</v>
      </c>
      <c r="I265">
        <v>133.29999999999998</v>
      </c>
      <c r="J265" s="16">
        <v>156.29999999999998</v>
      </c>
      <c r="K265" s="16">
        <v>145.93333333333334</v>
      </c>
    </row>
    <row r="266" spans="1:11" x14ac:dyDescent="0.25">
      <c r="A266" s="1" t="s">
        <v>30</v>
      </c>
      <c r="B266">
        <v>2020</v>
      </c>
      <c r="C266" s="1">
        <v>6</v>
      </c>
      <c r="D266">
        <v>150.07692307692307</v>
      </c>
      <c r="E266">
        <v>182.4</v>
      </c>
      <c r="F266">
        <v>152.5</v>
      </c>
      <c r="G266">
        <v>144.9</v>
      </c>
      <c r="H266">
        <v>155.69999999999999</v>
      </c>
      <c r="I266">
        <v>141.4</v>
      </c>
      <c r="J266">
        <v>161.80000000000001</v>
      </c>
      <c r="K266">
        <v>151.69999999999999</v>
      </c>
    </row>
    <row r="267" spans="1:11" x14ac:dyDescent="0.25">
      <c r="A267" s="1" t="s">
        <v>33</v>
      </c>
      <c r="B267">
        <v>2020</v>
      </c>
      <c r="C267" s="1">
        <v>6</v>
      </c>
      <c r="D267">
        <v>153.46153846153845</v>
      </c>
      <c r="E267">
        <v>186.7</v>
      </c>
      <c r="F267">
        <v>146.27499999999998</v>
      </c>
      <c r="G267">
        <v>137.1</v>
      </c>
      <c r="H267">
        <v>146.30000000000001</v>
      </c>
      <c r="I267">
        <v>129.30000000000001</v>
      </c>
      <c r="J267">
        <v>152.5</v>
      </c>
      <c r="K267">
        <v>142</v>
      </c>
    </row>
    <row r="268" spans="1:11" x14ac:dyDescent="0.25">
      <c r="A268" s="1" t="s">
        <v>35</v>
      </c>
      <c r="B268">
        <v>2020</v>
      </c>
      <c r="C268" s="1">
        <v>6</v>
      </c>
      <c r="D268">
        <v>151.2923076923077</v>
      </c>
      <c r="E268">
        <v>183.5</v>
      </c>
      <c r="F268">
        <v>149.97499999999999</v>
      </c>
      <c r="G268">
        <v>141.9</v>
      </c>
      <c r="H268">
        <v>151.35000000000002</v>
      </c>
      <c r="I268">
        <v>135</v>
      </c>
      <c r="J268">
        <v>156.4</v>
      </c>
      <c r="K268">
        <v>147</v>
      </c>
    </row>
    <row r="269" spans="1:11" x14ac:dyDescent="0.25">
      <c r="A269" s="1" t="s">
        <v>30</v>
      </c>
      <c r="B269">
        <v>2020</v>
      </c>
      <c r="C269" s="1">
        <v>7</v>
      </c>
      <c r="D269">
        <v>150.07692307692307</v>
      </c>
      <c r="E269">
        <v>182.4</v>
      </c>
      <c r="F269">
        <v>152.5</v>
      </c>
      <c r="G269">
        <v>144.9</v>
      </c>
      <c r="H269">
        <v>155.69999999999999</v>
      </c>
      <c r="I269">
        <v>141.4</v>
      </c>
      <c r="J269">
        <v>161.80000000000001</v>
      </c>
      <c r="K269">
        <v>151.69999999999999</v>
      </c>
    </row>
    <row r="270" spans="1:11" x14ac:dyDescent="0.25">
      <c r="A270" s="1" t="s">
        <v>33</v>
      </c>
      <c r="B270">
        <v>2020</v>
      </c>
      <c r="C270" s="1">
        <v>7</v>
      </c>
      <c r="D270">
        <v>153.46153846153845</v>
      </c>
      <c r="E270">
        <v>186.7</v>
      </c>
      <c r="F270">
        <v>146.27499999999998</v>
      </c>
      <c r="G270">
        <v>137.1</v>
      </c>
      <c r="H270">
        <v>146.30000000000001</v>
      </c>
      <c r="I270">
        <v>129.30000000000001</v>
      </c>
      <c r="J270">
        <v>152.5</v>
      </c>
      <c r="K270">
        <v>142</v>
      </c>
    </row>
    <row r="271" spans="1:11" x14ac:dyDescent="0.25">
      <c r="A271" s="1" t="s">
        <v>35</v>
      </c>
      <c r="B271">
        <v>2020</v>
      </c>
      <c r="C271" s="1">
        <v>7</v>
      </c>
      <c r="D271">
        <v>151.2923076923077</v>
      </c>
      <c r="E271">
        <v>183.5</v>
      </c>
      <c r="F271">
        <v>149.97499999999999</v>
      </c>
      <c r="G271">
        <v>141.9</v>
      </c>
      <c r="H271">
        <v>151.35000000000002</v>
      </c>
      <c r="I271">
        <v>135</v>
      </c>
      <c r="J271">
        <v>156.4</v>
      </c>
      <c r="K271">
        <v>147</v>
      </c>
    </row>
    <row r="272" spans="1:11" x14ac:dyDescent="0.25">
      <c r="A272" s="1" t="s">
        <v>30</v>
      </c>
      <c r="B272">
        <v>2020</v>
      </c>
      <c r="C272" s="1">
        <v>8</v>
      </c>
      <c r="D272">
        <v>152.19999999999999</v>
      </c>
      <c r="E272">
        <v>180.9</v>
      </c>
      <c r="F272">
        <v>153.07499999999999</v>
      </c>
      <c r="G272">
        <v>145.80000000000001</v>
      </c>
      <c r="H272">
        <v>155.5</v>
      </c>
      <c r="I272">
        <v>143.6</v>
      </c>
      <c r="J272">
        <v>162.69999999999999</v>
      </c>
      <c r="K272">
        <v>153</v>
      </c>
    </row>
    <row r="273" spans="1:11" x14ac:dyDescent="0.25">
      <c r="A273" s="1" t="s">
        <v>33</v>
      </c>
      <c r="B273">
        <v>2020</v>
      </c>
      <c r="C273" s="1">
        <v>8</v>
      </c>
      <c r="D273">
        <v>155.76153846153846</v>
      </c>
      <c r="E273">
        <v>187.2</v>
      </c>
      <c r="F273">
        <v>147.05000000000001</v>
      </c>
      <c r="G273">
        <v>138.30000000000001</v>
      </c>
      <c r="H273">
        <v>144.94999999999999</v>
      </c>
      <c r="I273">
        <v>133.9</v>
      </c>
      <c r="J273">
        <v>155.5</v>
      </c>
      <c r="K273">
        <v>144.80000000000001</v>
      </c>
    </row>
    <row r="274" spans="1:11" x14ac:dyDescent="0.25">
      <c r="A274" s="1" t="s">
        <v>35</v>
      </c>
      <c r="B274">
        <v>2020</v>
      </c>
      <c r="C274" s="1">
        <v>8</v>
      </c>
      <c r="D274">
        <v>153.47692307692307</v>
      </c>
      <c r="E274">
        <v>182.6</v>
      </c>
      <c r="F274">
        <v>150.625</v>
      </c>
      <c r="G274">
        <v>143</v>
      </c>
      <c r="H274">
        <v>150.5</v>
      </c>
      <c r="I274">
        <v>138.5</v>
      </c>
      <c r="J274">
        <v>158.5</v>
      </c>
      <c r="K274">
        <v>149</v>
      </c>
    </row>
    <row r="275" spans="1:11" x14ac:dyDescent="0.25">
      <c r="A275" s="1" t="s">
        <v>30</v>
      </c>
      <c r="B275">
        <v>2020</v>
      </c>
      <c r="C275" s="1">
        <v>9</v>
      </c>
      <c r="D275">
        <v>152.87692307692308</v>
      </c>
      <c r="E275">
        <v>182.9</v>
      </c>
      <c r="F275">
        <v>154.32499999999999</v>
      </c>
      <c r="G275">
        <v>146.4</v>
      </c>
      <c r="H275">
        <v>155.94999999999999</v>
      </c>
      <c r="I275">
        <v>144.6</v>
      </c>
      <c r="J275">
        <v>161.1</v>
      </c>
      <c r="K275">
        <v>153.69999999999999</v>
      </c>
    </row>
    <row r="276" spans="1:11" x14ac:dyDescent="0.25">
      <c r="A276" s="1" t="s">
        <v>33</v>
      </c>
      <c r="B276">
        <v>2020</v>
      </c>
      <c r="C276" s="1">
        <v>9</v>
      </c>
      <c r="D276">
        <v>157.04615384615386</v>
      </c>
      <c r="E276">
        <v>188.7</v>
      </c>
      <c r="F276">
        <v>148.60000000000002</v>
      </c>
      <c r="G276">
        <v>137.19999999999999</v>
      </c>
      <c r="H276">
        <v>145.9</v>
      </c>
      <c r="I276">
        <v>135.1</v>
      </c>
      <c r="J276">
        <v>154.9</v>
      </c>
      <c r="K276">
        <v>146</v>
      </c>
    </row>
    <row r="277" spans="1:11" x14ac:dyDescent="0.25">
      <c r="A277" s="1" t="s">
        <v>35</v>
      </c>
      <c r="B277">
        <v>2020</v>
      </c>
      <c r="C277" s="1">
        <v>9</v>
      </c>
      <c r="D277">
        <v>154.38461538461539</v>
      </c>
      <c r="E277">
        <v>184.4</v>
      </c>
      <c r="F277">
        <v>152.02500000000001</v>
      </c>
      <c r="G277">
        <v>142.9</v>
      </c>
      <c r="H277">
        <v>151.1</v>
      </c>
      <c r="I277">
        <v>139.6</v>
      </c>
      <c r="J277">
        <v>157.5</v>
      </c>
      <c r="K277">
        <v>150</v>
      </c>
    </row>
    <row r="278" spans="1:11" x14ac:dyDescent="0.25">
      <c r="A278" s="1" t="s">
        <v>30</v>
      </c>
      <c r="B278">
        <v>2020</v>
      </c>
      <c r="C278" s="1">
        <v>10</v>
      </c>
      <c r="D278">
        <v>156.22307692307692</v>
      </c>
      <c r="E278">
        <v>182.7</v>
      </c>
      <c r="F278">
        <v>154.375</v>
      </c>
      <c r="G278">
        <v>146.80000000000001</v>
      </c>
      <c r="H278">
        <v>155.94999999999999</v>
      </c>
      <c r="I278">
        <v>146.4</v>
      </c>
      <c r="J278">
        <v>162.5</v>
      </c>
      <c r="K278">
        <v>154.30000000000001</v>
      </c>
    </row>
    <row r="279" spans="1:11" x14ac:dyDescent="0.25">
      <c r="A279" s="1" t="s">
        <v>33</v>
      </c>
      <c r="B279">
        <v>2020</v>
      </c>
      <c r="C279" s="1">
        <v>10</v>
      </c>
      <c r="D279">
        <v>160.01538461538459</v>
      </c>
      <c r="E279">
        <v>188.7</v>
      </c>
      <c r="F279">
        <v>148.25</v>
      </c>
      <c r="G279">
        <v>137.1</v>
      </c>
      <c r="H279">
        <v>146.5</v>
      </c>
      <c r="I279">
        <v>135.4</v>
      </c>
      <c r="J279">
        <v>155.69999999999999</v>
      </c>
      <c r="K279">
        <v>146.19999999999999</v>
      </c>
    </row>
    <row r="280" spans="1:11" x14ac:dyDescent="0.25">
      <c r="A280" s="1" t="s">
        <v>35</v>
      </c>
      <c r="B280">
        <v>2020</v>
      </c>
      <c r="C280" s="1">
        <v>10</v>
      </c>
      <c r="D280">
        <v>157.5846153846154</v>
      </c>
      <c r="E280">
        <v>184.3</v>
      </c>
      <c r="F280">
        <v>151.89999999999998</v>
      </c>
      <c r="G280">
        <v>143.1</v>
      </c>
      <c r="H280">
        <v>151.4</v>
      </c>
      <c r="I280">
        <v>140.6</v>
      </c>
      <c r="J280">
        <v>158.5</v>
      </c>
      <c r="K280">
        <v>150.4</v>
      </c>
    </row>
    <row r="281" spans="1:11" x14ac:dyDescent="0.25">
      <c r="A281" s="1" t="s">
        <v>30</v>
      </c>
      <c r="B281">
        <v>2020</v>
      </c>
      <c r="C281" s="1">
        <v>11</v>
      </c>
      <c r="D281">
        <v>160.1846153846154</v>
      </c>
      <c r="E281">
        <v>183.4</v>
      </c>
      <c r="F281">
        <v>154.75</v>
      </c>
      <c r="G281">
        <v>147.5</v>
      </c>
      <c r="H281">
        <v>157</v>
      </c>
      <c r="I281">
        <v>146.1</v>
      </c>
      <c r="J281">
        <v>161.6</v>
      </c>
      <c r="K281">
        <v>154.5</v>
      </c>
    </row>
    <row r="282" spans="1:11" x14ac:dyDescent="0.25">
      <c r="A282" s="1" t="s">
        <v>33</v>
      </c>
      <c r="B282">
        <v>2020</v>
      </c>
      <c r="C282" s="1">
        <v>11</v>
      </c>
      <c r="D282">
        <v>163.1307692307692</v>
      </c>
      <c r="E282">
        <v>188.8</v>
      </c>
      <c r="F282">
        <v>148.55000000000001</v>
      </c>
      <c r="G282">
        <v>137.30000000000001</v>
      </c>
      <c r="H282">
        <v>148.19999999999999</v>
      </c>
      <c r="I282">
        <v>135.19999999999999</v>
      </c>
      <c r="J282">
        <v>156.4</v>
      </c>
      <c r="K282">
        <v>146.6</v>
      </c>
    </row>
    <row r="283" spans="1:11" x14ac:dyDescent="0.25">
      <c r="A283" s="1" t="s">
        <v>35</v>
      </c>
      <c r="B283">
        <v>2020</v>
      </c>
      <c r="C283" s="1">
        <v>11</v>
      </c>
      <c r="D283">
        <v>161.19999999999999</v>
      </c>
      <c r="E283">
        <v>184.8</v>
      </c>
      <c r="F283">
        <v>152.22500000000002</v>
      </c>
      <c r="G283">
        <v>143.6</v>
      </c>
      <c r="H283">
        <v>152.80000000000001</v>
      </c>
      <c r="I283">
        <v>140.4</v>
      </c>
      <c r="J283">
        <v>158.6</v>
      </c>
      <c r="K283">
        <v>150.69999999999999</v>
      </c>
    </row>
    <row r="284" spans="1:11" x14ac:dyDescent="0.25">
      <c r="A284" s="1" t="s">
        <v>30</v>
      </c>
      <c r="B284">
        <v>2020</v>
      </c>
      <c r="C284" s="1">
        <v>12</v>
      </c>
      <c r="D284">
        <v>161.57692307692307</v>
      </c>
      <c r="E284">
        <v>183.6</v>
      </c>
      <c r="F284">
        <v>155.375</v>
      </c>
      <c r="G284">
        <v>148.69999999999999</v>
      </c>
      <c r="H284">
        <v>157.75</v>
      </c>
      <c r="I284">
        <v>146.4</v>
      </c>
      <c r="J284">
        <v>162.9</v>
      </c>
      <c r="K284">
        <v>155.19999999999999</v>
      </c>
    </row>
    <row r="285" spans="1:11" x14ac:dyDescent="0.25">
      <c r="A285" s="1" t="s">
        <v>33</v>
      </c>
      <c r="B285">
        <v>2020</v>
      </c>
      <c r="C285" s="1">
        <v>12</v>
      </c>
      <c r="D285">
        <v>163.49230769230769</v>
      </c>
      <c r="E285">
        <v>190.2</v>
      </c>
      <c r="F285">
        <v>149.02500000000001</v>
      </c>
      <c r="G285">
        <v>137.9</v>
      </c>
      <c r="H285">
        <v>148.60000000000002</v>
      </c>
      <c r="I285">
        <v>135.5</v>
      </c>
      <c r="J285">
        <v>156.9</v>
      </c>
      <c r="K285">
        <v>146.9</v>
      </c>
    </row>
    <row r="286" spans="1:11" x14ac:dyDescent="0.25">
      <c r="A286" s="1" t="s">
        <v>35</v>
      </c>
      <c r="B286">
        <v>2020</v>
      </c>
      <c r="C286" s="1">
        <v>12</v>
      </c>
      <c r="D286">
        <v>162.23846153846154</v>
      </c>
      <c r="E286">
        <v>185.4</v>
      </c>
      <c r="F286">
        <v>152.77500000000001</v>
      </c>
      <c r="G286">
        <v>144.6</v>
      </c>
      <c r="H286">
        <v>153.4</v>
      </c>
      <c r="I286">
        <v>140.69999999999999</v>
      </c>
      <c r="J286">
        <v>159.4</v>
      </c>
      <c r="K286">
        <v>151.19999999999999</v>
      </c>
    </row>
    <row r="287" spans="1:11" x14ac:dyDescent="0.25">
      <c r="A287" s="1" t="s">
        <v>30</v>
      </c>
      <c r="B287">
        <v>2021</v>
      </c>
      <c r="C287" s="1">
        <v>1</v>
      </c>
      <c r="D287">
        <v>158.89999999999998</v>
      </c>
      <c r="E287">
        <v>184.6</v>
      </c>
      <c r="F287">
        <v>155.72499999999999</v>
      </c>
      <c r="G287">
        <v>150.9</v>
      </c>
      <c r="H287">
        <v>158.80000000000001</v>
      </c>
      <c r="I287">
        <v>147.5</v>
      </c>
      <c r="J287">
        <v>163.5</v>
      </c>
      <c r="K287">
        <v>155.9</v>
      </c>
    </row>
    <row r="288" spans="1:11" x14ac:dyDescent="0.25">
      <c r="A288" s="1" t="s">
        <v>33</v>
      </c>
      <c r="B288">
        <v>2021</v>
      </c>
      <c r="C288" s="1">
        <v>1</v>
      </c>
      <c r="D288">
        <v>161.30769230769232</v>
      </c>
      <c r="E288">
        <v>191.8</v>
      </c>
      <c r="F288">
        <v>149.42500000000001</v>
      </c>
      <c r="G288">
        <v>142.9</v>
      </c>
      <c r="H288">
        <v>149.75</v>
      </c>
      <c r="I288">
        <v>136.9</v>
      </c>
      <c r="J288">
        <v>156.1</v>
      </c>
      <c r="K288">
        <v>147.6</v>
      </c>
    </row>
    <row r="289" spans="1:11" x14ac:dyDescent="0.25">
      <c r="A289" s="1" t="s">
        <v>35</v>
      </c>
      <c r="B289">
        <v>2021</v>
      </c>
      <c r="C289" s="1">
        <v>1</v>
      </c>
      <c r="D289">
        <v>159.73076923076923</v>
      </c>
      <c r="E289">
        <v>186.5</v>
      </c>
      <c r="F289">
        <v>153.15</v>
      </c>
      <c r="G289">
        <v>147.9</v>
      </c>
      <c r="H289">
        <v>154.44999999999999</v>
      </c>
      <c r="I289">
        <v>141.9</v>
      </c>
      <c r="J289">
        <v>159.19999999999999</v>
      </c>
      <c r="K289">
        <v>151.9</v>
      </c>
    </row>
    <row r="290" spans="1:11" x14ac:dyDescent="0.25">
      <c r="A290" s="1" t="s">
        <v>30</v>
      </c>
      <c r="B290">
        <v>2021</v>
      </c>
      <c r="C290" s="1">
        <v>2</v>
      </c>
      <c r="D290">
        <v>155.7923076923077</v>
      </c>
      <c r="E290">
        <v>186.5</v>
      </c>
      <c r="F290">
        <v>156.64999999999998</v>
      </c>
      <c r="G290">
        <v>154.4</v>
      </c>
      <c r="H290">
        <v>160.65</v>
      </c>
      <c r="I290">
        <v>150.19999999999999</v>
      </c>
      <c r="J290">
        <v>163.6</v>
      </c>
      <c r="K290">
        <v>157.19999999999999</v>
      </c>
    </row>
    <row r="291" spans="1:11" x14ac:dyDescent="0.25">
      <c r="A291" s="1" t="s">
        <v>33</v>
      </c>
      <c r="B291">
        <v>2021</v>
      </c>
      <c r="C291" s="1">
        <v>2</v>
      </c>
      <c r="D291">
        <v>158.92307692307693</v>
      </c>
      <c r="E291">
        <v>193.3</v>
      </c>
      <c r="F291">
        <v>150.22499999999999</v>
      </c>
      <c r="G291">
        <v>149.1</v>
      </c>
      <c r="H291">
        <v>151.80000000000001</v>
      </c>
      <c r="I291">
        <v>140.5</v>
      </c>
      <c r="J291">
        <v>156.6</v>
      </c>
      <c r="K291">
        <v>149.30000000000001</v>
      </c>
    </row>
    <row r="292" spans="1:11" x14ac:dyDescent="0.25">
      <c r="A292" s="1" t="s">
        <v>35</v>
      </c>
      <c r="B292">
        <v>2021</v>
      </c>
      <c r="C292" s="1">
        <v>2</v>
      </c>
      <c r="D292">
        <v>156.8692307692308</v>
      </c>
      <c r="E292">
        <v>188.3</v>
      </c>
      <c r="F292">
        <v>154.05000000000001</v>
      </c>
      <c r="G292">
        <v>152.4</v>
      </c>
      <c r="H292">
        <v>156.4</v>
      </c>
      <c r="I292">
        <v>145.1</v>
      </c>
      <c r="J292">
        <v>159.5</v>
      </c>
      <c r="K292">
        <v>153.4</v>
      </c>
    </row>
    <row r="293" spans="1:11" x14ac:dyDescent="0.25">
      <c r="A293" s="1" t="s">
        <v>30</v>
      </c>
      <c r="B293">
        <v>2021</v>
      </c>
      <c r="C293" s="1">
        <v>3</v>
      </c>
      <c r="D293">
        <v>155.82307692307694</v>
      </c>
      <c r="E293">
        <v>186.1</v>
      </c>
      <c r="F293">
        <v>156.5</v>
      </c>
      <c r="G293">
        <v>156</v>
      </c>
      <c r="H293">
        <v>161.19999999999999</v>
      </c>
      <c r="I293">
        <v>151.30000000000001</v>
      </c>
      <c r="J293">
        <v>163.80000000000001</v>
      </c>
      <c r="K293">
        <v>157.30000000000001</v>
      </c>
    </row>
    <row r="294" spans="1:11" x14ac:dyDescent="0.25">
      <c r="A294" s="1" t="s">
        <v>33</v>
      </c>
      <c r="B294">
        <v>2021</v>
      </c>
      <c r="C294" s="1">
        <v>3</v>
      </c>
      <c r="D294">
        <v>158.80769230769226</v>
      </c>
      <c r="E294">
        <v>193.5</v>
      </c>
      <c r="F294">
        <v>150.32499999999999</v>
      </c>
      <c r="G294">
        <v>154.80000000000001</v>
      </c>
      <c r="H294">
        <v>152.75</v>
      </c>
      <c r="I294">
        <v>141.69999999999999</v>
      </c>
      <c r="J294">
        <v>157.6</v>
      </c>
      <c r="K294">
        <v>150</v>
      </c>
    </row>
    <row r="295" spans="1:11" x14ac:dyDescent="0.25">
      <c r="A295" s="1" t="s">
        <v>35</v>
      </c>
      <c r="B295">
        <v>2021</v>
      </c>
      <c r="C295" s="1">
        <v>3</v>
      </c>
      <c r="D295">
        <v>156.87692307692308</v>
      </c>
      <c r="E295">
        <v>188.1</v>
      </c>
      <c r="F295">
        <v>153.97500000000002</v>
      </c>
      <c r="G295">
        <v>155.5</v>
      </c>
      <c r="H295">
        <v>157.14999999999998</v>
      </c>
      <c r="I295">
        <v>146.19999999999999</v>
      </c>
      <c r="J295">
        <v>160.19999999999999</v>
      </c>
      <c r="K295">
        <v>153.80000000000001</v>
      </c>
    </row>
    <row r="296" spans="1:11" x14ac:dyDescent="0.25">
      <c r="A296" s="1" t="s">
        <v>30</v>
      </c>
      <c r="B296">
        <v>2021</v>
      </c>
      <c r="C296" s="1">
        <v>4</v>
      </c>
      <c r="D296">
        <v>157.65384615384616</v>
      </c>
      <c r="E296">
        <v>186.8</v>
      </c>
      <c r="F296">
        <v>157.57499999999999</v>
      </c>
      <c r="G296">
        <v>156</v>
      </c>
      <c r="H296">
        <v>161.94999999999999</v>
      </c>
      <c r="I296">
        <v>151.69999999999999</v>
      </c>
      <c r="J296">
        <v>164.1</v>
      </c>
      <c r="K296">
        <v>158</v>
      </c>
    </row>
    <row r="297" spans="1:11" x14ac:dyDescent="0.25">
      <c r="A297" s="1" t="s">
        <v>33</v>
      </c>
      <c r="B297">
        <v>2021</v>
      </c>
      <c r="C297" s="1">
        <v>4</v>
      </c>
      <c r="D297">
        <v>160.73846153846154</v>
      </c>
      <c r="E297">
        <v>194.4</v>
      </c>
      <c r="F297">
        <v>151.30000000000001</v>
      </c>
      <c r="G297">
        <v>154.9</v>
      </c>
      <c r="H297">
        <v>153.30000000000001</v>
      </c>
      <c r="I297">
        <v>142.1</v>
      </c>
      <c r="J297">
        <v>157.6</v>
      </c>
      <c r="K297">
        <v>150.5</v>
      </c>
    </row>
    <row r="298" spans="1:11" x14ac:dyDescent="0.25">
      <c r="A298" s="1" t="s">
        <v>35</v>
      </c>
      <c r="B298">
        <v>2021</v>
      </c>
      <c r="C298" s="1">
        <v>4</v>
      </c>
      <c r="D298">
        <v>158.77692307692308</v>
      </c>
      <c r="E298">
        <v>188.8</v>
      </c>
      <c r="F298">
        <v>155</v>
      </c>
      <c r="G298">
        <v>155.6</v>
      </c>
      <c r="H298">
        <v>157.75</v>
      </c>
      <c r="I298">
        <v>146.6</v>
      </c>
      <c r="J298">
        <v>160.30000000000001</v>
      </c>
      <c r="K298">
        <v>154.4</v>
      </c>
    </row>
    <row r="299" spans="1:11" x14ac:dyDescent="0.25">
      <c r="A299" s="1" t="s">
        <v>30</v>
      </c>
      <c r="B299">
        <v>2021</v>
      </c>
      <c r="C299" s="1">
        <v>5</v>
      </c>
      <c r="D299">
        <v>161.17692307692306</v>
      </c>
      <c r="E299">
        <v>189.6</v>
      </c>
      <c r="F299">
        <v>162.42500000000001</v>
      </c>
      <c r="G299">
        <v>161.69999999999999</v>
      </c>
      <c r="H299">
        <v>164.55</v>
      </c>
      <c r="I299">
        <v>153.19999999999999</v>
      </c>
      <c r="J299">
        <v>167.6</v>
      </c>
      <c r="K299">
        <v>161.1</v>
      </c>
    </row>
    <row r="300" spans="1:11" x14ac:dyDescent="0.25">
      <c r="A300" s="1" t="s">
        <v>33</v>
      </c>
      <c r="B300">
        <v>2021</v>
      </c>
      <c r="C300" s="1">
        <v>5</v>
      </c>
      <c r="D300">
        <v>163.43846153846155</v>
      </c>
      <c r="E300">
        <v>198.2</v>
      </c>
      <c r="F300">
        <v>152.07499999999999</v>
      </c>
      <c r="G300">
        <v>155.5</v>
      </c>
      <c r="H300">
        <v>156.5</v>
      </c>
      <c r="I300">
        <v>145</v>
      </c>
      <c r="J300">
        <v>156.6</v>
      </c>
      <c r="K300">
        <v>152.30000000000001</v>
      </c>
    </row>
    <row r="301" spans="1:11" x14ac:dyDescent="0.25">
      <c r="A301" s="1" t="s">
        <v>35</v>
      </c>
      <c r="B301">
        <v>2021</v>
      </c>
      <c r="C301" s="1">
        <v>5</v>
      </c>
      <c r="D301">
        <v>161.9769230769231</v>
      </c>
      <c r="E301">
        <v>191.9</v>
      </c>
      <c r="F301">
        <v>158.22499999999999</v>
      </c>
      <c r="G301">
        <v>159.4</v>
      </c>
      <c r="H301">
        <v>160.80000000000001</v>
      </c>
      <c r="I301">
        <v>148.9</v>
      </c>
      <c r="J301">
        <v>161.19999999999999</v>
      </c>
      <c r="K301">
        <v>156.80000000000001</v>
      </c>
    </row>
    <row r="302" spans="1:11" x14ac:dyDescent="0.25">
      <c r="A302" s="1" t="s">
        <v>30</v>
      </c>
      <c r="B302">
        <v>2021</v>
      </c>
      <c r="C302" s="1">
        <v>6</v>
      </c>
      <c r="D302">
        <v>163.27692307692308</v>
      </c>
      <c r="E302">
        <v>189.1</v>
      </c>
      <c r="F302">
        <v>162.30000000000001</v>
      </c>
      <c r="G302">
        <v>162.1</v>
      </c>
      <c r="H302">
        <v>165.05</v>
      </c>
      <c r="I302">
        <v>154.19999999999999</v>
      </c>
      <c r="J302">
        <v>166.8</v>
      </c>
      <c r="K302">
        <v>161.5</v>
      </c>
    </row>
    <row r="303" spans="1:11" x14ac:dyDescent="0.25">
      <c r="A303" s="1" t="s">
        <v>33</v>
      </c>
      <c r="B303">
        <v>2021</v>
      </c>
      <c r="C303" s="1">
        <v>6</v>
      </c>
      <c r="D303">
        <v>165.7076923076923</v>
      </c>
      <c r="E303">
        <v>195.6</v>
      </c>
      <c r="F303">
        <v>152.65</v>
      </c>
      <c r="G303">
        <v>156.1</v>
      </c>
      <c r="H303">
        <v>155.75</v>
      </c>
      <c r="I303">
        <v>147.5</v>
      </c>
      <c r="J303">
        <v>158.1</v>
      </c>
      <c r="K303">
        <v>153.4</v>
      </c>
    </row>
    <row r="304" spans="1:11" x14ac:dyDescent="0.25">
      <c r="A304" s="1" t="s">
        <v>35</v>
      </c>
      <c r="B304">
        <v>2021</v>
      </c>
      <c r="C304" s="1">
        <v>6</v>
      </c>
      <c r="D304">
        <v>164.14615384615385</v>
      </c>
      <c r="E304">
        <v>190.8</v>
      </c>
      <c r="F304">
        <v>158.375</v>
      </c>
      <c r="G304">
        <v>159.80000000000001</v>
      </c>
      <c r="H304">
        <v>160.60000000000002</v>
      </c>
      <c r="I304">
        <v>150.69999999999999</v>
      </c>
      <c r="J304">
        <v>161.69999999999999</v>
      </c>
      <c r="K304">
        <v>157.6</v>
      </c>
    </row>
    <row r="305" spans="1:11" x14ac:dyDescent="0.25">
      <c r="A305" s="1" t="s">
        <v>30</v>
      </c>
      <c r="B305">
        <v>2021</v>
      </c>
      <c r="C305" s="1">
        <v>7</v>
      </c>
      <c r="D305">
        <v>164.03076923076924</v>
      </c>
      <c r="E305">
        <v>189.7</v>
      </c>
      <c r="F305">
        <v>163.20000000000002</v>
      </c>
      <c r="G305">
        <v>162.5</v>
      </c>
      <c r="H305">
        <v>165.55</v>
      </c>
      <c r="I305">
        <v>157.1</v>
      </c>
      <c r="J305">
        <v>167.2</v>
      </c>
      <c r="K305">
        <v>162.80000000000001</v>
      </c>
    </row>
    <row r="306" spans="1:11" x14ac:dyDescent="0.25">
      <c r="A306" s="1" t="s">
        <v>33</v>
      </c>
      <c r="B306">
        <v>2021</v>
      </c>
      <c r="C306" s="1">
        <v>7</v>
      </c>
      <c r="D306">
        <v>167.06153846153848</v>
      </c>
      <c r="E306">
        <v>195.5</v>
      </c>
      <c r="F306">
        <v>153.72499999999999</v>
      </c>
      <c r="G306">
        <v>157.69999999999999</v>
      </c>
      <c r="H306">
        <v>156.35</v>
      </c>
      <c r="I306">
        <v>149.5</v>
      </c>
      <c r="J306">
        <v>160.30000000000001</v>
      </c>
      <c r="K306">
        <v>155</v>
      </c>
    </row>
    <row r="307" spans="1:11" x14ac:dyDescent="0.25">
      <c r="A307" s="1" t="s">
        <v>35</v>
      </c>
      <c r="B307">
        <v>2021</v>
      </c>
      <c r="C307" s="1">
        <v>7</v>
      </c>
      <c r="D307">
        <v>165.15384615384616</v>
      </c>
      <c r="E307">
        <v>191.2</v>
      </c>
      <c r="F307">
        <v>159.35</v>
      </c>
      <c r="G307">
        <v>160.69999999999999</v>
      </c>
      <c r="H307">
        <v>161.15</v>
      </c>
      <c r="I307">
        <v>153.1</v>
      </c>
      <c r="J307">
        <v>163.19999999999999</v>
      </c>
      <c r="K307">
        <v>159</v>
      </c>
    </row>
    <row r="308" spans="1:11" x14ac:dyDescent="0.25">
      <c r="A308" s="1" t="s">
        <v>30</v>
      </c>
      <c r="B308">
        <v>2021</v>
      </c>
      <c r="C308" s="1">
        <v>8</v>
      </c>
      <c r="D308">
        <v>163.90769230769232</v>
      </c>
      <c r="E308">
        <v>190.2</v>
      </c>
      <c r="F308">
        <v>164.05</v>
      </c>
      <c r="G308">
        <v>163.1</v>
      </c>
      <c r="H308">
        <v>166.1</v>
      </c>
      <c r="I308">
        <v>157.69999999999999</v>
      </c>
      <c r="J308">
        <v>167.5</v>
      </c>
      <c r="K308">
        <v>163.30000000000001</v>
      </c>
    </row>
    <row r="309" spans="1:11" x14ac:dyDescent="0.25">
      <c r="A309" s="1" t="s">
        <v>33</v>
      </c>
      <c r="B309">
        <v>2021</v>
      </c>
      <c r="C309" s="1">
        <v>8</v>
      </c>
      <c r="D309">
        <v>165.99230769230769</v>
      </c>
      <c r="E309">
        <v>196.5</v>
      </c>
      <c r="F309">
        <v>155.07499999999999</v>
      </c>
      <c r="G309">
        <v>160.69999999999999</v>
      </c>
      <c r="H309">
        <v>158.25</v>
      </c>
      <c r="I309">
        <v>150.4</v>
      </c>
      <c r="J309">
        <v>160.4</v>
      </c>
      <c r="K309">
        <v>156</v>
      </c>
    </row>
    <row r="310" spans="1:11" x14ac:dyDescent="0.25">
      <c r="A310" s="1" t="s">
        <v>35</v>
      </c>
      <c r="B310">
        <v>2021</v>
      </c>
      <c r="C310" s="1">
        <v>8</v>
      </c>
      <c r="D310">
        <v>164.76923076923077</v>
      </c>
      <c r="E310">
        <v>192.1</v>
      </c>
      <c r="F310">
        <v>160.75</v>
      </c>
      <c r="G310">
        <v>162.6</v>
      </c>
      <c r="H310">
        <v>163</v>
      </c>
      <c r="I310">
        <v>154</v>
      </c>
      <c r="J310">
        <v>163.80000000000001</v>
      </c>
      <c r="K310">
        <v>160</v>
      </c>
    </row>
    <row r="311" spans="1:11" x14ac:dyDescent="0.25">
      <c r="A311" s="1" t="s">
        <v>30</v>
      </c>
      <c r="B311">
        <v>2021</v>
      </c>
      <c r="C311" s="1">
        <v>9</v>
      </c>
      <c r="D311">
        <v>164.12307692307692</v>
      </c>
      <c r="E311">
        <v>190.5</v>
      </c>
      <c r="F311">
        <v>164.64999999999998</v>
      </c>
      <c r="G311">
        <v>163.69999999999999</v>
      </c>
      <c r="H311">
        <v>167.3</v>
      </c>
      <c r="I311">
        <v>157.80000000000001</v>
      </c>
      <c r="J311">
        <v>168.5</v>
      </c>
      <c r="K311">
        <v>163.80000000000001</v>
      </c>
    </row>
    <row r="312" spans="1:11" x14ac:dyDescent="0.25">
      <c r="A312" s="1" t="s">
        <v>33</v>
      </c>
      <c r="B312">
        <v>2021</v>
      </c>
      <c r="C312" s="1">
        <v>9</v>
      </c>
      <c r="D312">
        <v>165.99230769230769</v>
      </c>
      <c r="E312">
        <v>196.5</v>
      </c>
      <c r="F312">
        <v>155.1</v>
      </c>
      <c r="G312">
        <v>160.80000000000001</v>
      </c>
      <c r="H312">
        <v>158.35000000000002</v>
      </c>
      <c r="I312">
        <v>150.5</v>
      </c>
      <c r="J312">
        <v>160.30000000000001</v>
      </c>
      <c r="K312">
        <v>156</v>
      </c>
    </row>
    <row r="313" spans="1:11" x14ac:dyDescent="0.25">
      <c r="A313" s="1" t="s">
        <v>35</v>
      </c>
      <c r="B313">
        <v>2021</v>
      </c>
      <c r="C313" s="1">
        <v>9</v>
      </c>
      <c r="D313">
        <v>164.76923076923077</v>
      </c>
      <c r="E313">
        <v>192.1</v>
      </c>
      <c r="F313">
        <v>160.80000000000001</v>
      </c>
      <c r="G313">
        <v>162.6</v>
      </c>
      <c r="H313">
        <v>163.05000000000001</v>
      </c>
      <c r="I313">
        <v>154</v>
      </c>
      <c r="J313">
        <v>163.69999999999999</v>
      </c>
      <c r="K313">
        <v>160</v>
      </c>
    </row>
    <row r="314" spans="1:11" x14ac:dyDescent="0.25">
      <c r="A314" s="1" t="s">
        <v>30</v>
      </c>
      <c r="B314">
        <v>2021</v>
      </c>
      <c r="C314" s="1">
        <v>10</v>
      </c>
      <c r="D314">
        <v>166.47692307692307</v>
      </c>
      <c r="E314">
        <v>191.2</v>
      </c>
      <c r="F314">
        <v>165.77500000000001</v>
      </c>
      <c r="G314">
        <v>165.5</v>
      </c>
      <c r="H314">
        <v>167.85</v>
      </c>
      <c r="I314">
        <v>159.5</v>
      </c>
      <c r="J314">
        <v>169</v>
      </c>
      <c r="K314">
        <v>164.7</v>
      </c>
    </row>
    <row r="315" spans="1:11" x14ac:dyDescent="0.25">
      <c r="A315" s="1" t="s">
        <v>33</v>
      </c>
      <c r="B315">
        <v>2021</v>
      </c>
      <c r="C315" s="1">
        <v>10</v>
      </c>
      <c r="D315">
        <v>169.10769230769236</v>
      </c>
      <c r="E315">
        <v>197</v>
      </c>
      <c r="F315">
        <v>155.95000000000002</v>
      </c>
      <c r="G315">
        <v>162.19999999999999</v>
      </c>
      <c r="H315">
        <v>159.30000000000001</v>
      </c>
      <c r="I315">
        <v>152.19999999999999</v>
      </c>
      <c r="J315">
        <v>160.30000000000001</v>
      </c>
      <c r="K315">
        <v>157</v>
      </c>
    </row>
    <row r="316" spans="1:11" x14ac:dyDescent="0.25">
      <c r="A316" s="1" t="s">
        <v>35</v>
      </c>
      <c r="B316">
        <v>2021</v>
      </c>
      <c r="C316" s="1">
        <v>10</v>
      </c>
      <c r="D316">
        <v>167.34615384615384</v>
      </c>
      <c r="E316">
        <v>192.7</v>
      </c>
      <c r="F316">
        <v>161.77500000000001</v>
      </c>
      <c r="G316">
        <v>164.2</v>
      </c>
      <c r="H316">
        <v>163.85</v>
      </c>
      <c r="I316">
        <v>155.69999999999999</v>
      </c>
      <c r="J316">
        <v>163.9</v>
      </c>
      <c r="K316">
        <v>161</v>
      </c>
    </row>
    <row r="317" spans="1:11" x14ac:dyDescent="0.25">
      <c r="A317" s="1" t="s">
        <v>30</v>
      </c>
      <c r="B317">
        <v>2021</v>
      </c>
      <c r="C317" s="1">
        <v>11</v>
      </c>
      <c r="D317">
        <v>167.84615384615384</v>
      </c>
      <c r="E317">
        <v>191.4</v>
      </c>
      <c r="F317">
        <v>167.15</v>
      </c>
      <c r="G317">
        <v>165.3</v>
      </c>
      <c r="H317">
        <v>168.60000000000002</v>
      </c>
      <c r="I317">
        <v>158.9</v>
      </c>
      <c r="J317">
        <v>169.3</v>
      </c>
      <c r="K317">
        <v>165.2</v>
      </c>
    </row>
    <row r="318" spans="1:11" x14ac:dyDescent="0.25">
      <c r="A318" s="1" t="s">
        <v>33</v>
      </c>
      <c r="B318">
        <v>2021</v>
      </c>
      <c r="C318" s="1">
        <v>11</v>
      </c>
      <c r="D318">
        <v>170.60769230769228</v>
      </c>
      <c r="E318">
        <v>197</v>
      </c>
      <c r="F318">
        <v>157.27500000000001</v>
      </c>
      <c r="G318">
        <v>161.6</v>
      </c>
      <c r="H318">
        <v>160.44999999999999</v>
      </c>
      <c r="I318">
        <v>151.19999999999999</v>
      </c>
      <c r="J318">
        <v>160.80000000000001</v>
      </c>
      <c r="K318">
        <v>157.30000000000001</v>
      </c>
    </row>
    <row r="319" spans="1:11" x14ac:dyDescent="0.25">
      <c r="A319" s="1" t="s">
        <v>35</v>
      </c>
      <c r="B319">
        <v>2021</v>
      </c>
      <c r="C319" s="1">
        <v>11</v>
      </c>
      <c r="D319">
        <v>168.77692307692308</v>
      </c>
      <c r="E319">
        <v>192.9</v>
      </c>
      <c r="F319">
        <v>163.15</v>
      </c>
      <c r="G319">
        <v>163.9</v>
      </c>
      <c r="H319">
        <v>164.85000000000002</v>
      </c>
      <c r="I319">
        <v>154.80000000000001</v>
      </c>
      <c r="J319">
        <v>164.3</v>
      </c>
      <c r="K319">
        <v>161.4</v>
      </c>
    </row>
    <row r="320" spans="1:11" x14ac:dyDescent="0.25">
      <c r="A320" s="1" t="s">
        <v>30</v>
      </c>
      <c r="B320">
        <v>2021</v>
      </c>
      <c r="C320" s="1">
        <v>12</v>
      </c>
      <c r="D320">
        <v>166.78461538461536</v>
      </c>
      <c r="E320">
        <v>190.8</v>
      </c>
      <c r="F320">
        <v>168.27500000000001</v>
      </c>
      <c r="G320">
        <v>165.6</v>
      </c>
      <c r="H320">
        <v>169.25</v>
      </c>
      <c r="I320">
        <v>160.1</v>
      </c>
      <c r="J320">
        <v>169.7</v>
      </c>
      <c r="K320">
        <v>166</v>
      </c>
    </row>
    <row r="321" spans="1:11" x14ac:dyDescent="0.25">
      <c r="A321" s="1" t="s">
        <v>33</v>
      </c>
      <c r="B321">
        <v>2021</v>
      </c>
      <c r="C321" s="1">
        <v>12</v>
      </c>
      <c r="D321">
        <v>169.71538461538464</v>
      </c>
      <c r="E321">
        <v>196.8</v>
      </c>
      <c r="F321">
        <v>158.27500000000001</v>
      </c>
      <c r="G321">
        <v>161.69999999999999</v>
      </c>
      <c r="H321">
        <v>161.35</v>
      </c>
      <c r="I321">
        <v>151.80000000000001</v>
      </c>
      <c r="J321">
        <v>160.6</v>
      </c>
      <c r="K321">
        <v>157.80000000000001</v>
      </c>
    </row>
    <row r="322" spans="1:11" x14ac:dyDescent="0.25">
      <c r="A322" s="1" t="s">
        <v>35</v>
      </c>
      <c r="B322">
        <v>2021</v>
      </c>
      <c r="C322" s="1">
        <v>12</v>
      </c>
      <c r="D322">
        <v>167.76153846153846</v>
      </c>
      <c r="E322">
        <v>192.4</v>
      </c>
      <c r="F322">
        <v>164.2</v>
      </c>
      <c r="G322">
        <v>164.1</v>
      </c>
      <c r="H322">
        <v>165.6</v>
      </c>
      <c r="I322">
        <v>155.69999999999999</v>
      </c>
      <c r="J322">
        <v>164.4</v>
      </c>
      <c r="K322">
        <v>162</v>
      </c>
    </row>
    <row r="323" spans="1:11" x14ac:dyDescent="0.25">
      <c r="A323" s="1" t="s">
        <v>30</v>
      </c>
      <c r="B323">
        <v>2022</v>
      </c>
      <c r="C323" s="1">
        <v>1</v>
      </c>
      <c r="D323">
        <v>165.61538461538461</v>
      </c>
      <c r="E323">
        <v>190.7</v>
      </c>
      <c r="F323">
        <v>169.60000000000002</v>
      </c>
      <c r="G323">
        <v>165.8</v>
      </c>
      <c r="H323">
        <v>169.8</v>
      </c>
      <c r="I323">
        <v>160.80000000000001</v>
      </c>
      <c r="J323">
        <v>169.9</v>
      </c>
      <c r="K323">
        <v>166.6</v>
      </c>
    </row>
    <row r="324" spans="1:11" x14ac:dyDescent="0.25">
      <c r="A324" s="1" t="s">
        <v>33</v>
      </c>
      <c r="B324">
        <v>2022</v>
      </c>
      <c r="C324" s="1">
        <v>1</v>
      </c>
      <c r="D324">
        <v>168.2076923076923</v>
      </c>
      <c r="E324">
        <v>196.4</v>
      </c>
      <c r="F324">
        <v>159.55000000000001</v>
      </c>
      <c r="G324">
        <v>161.6</v>
      </c>
      <c r="H324">
        <v>162.25</v>
      </c>
      <c r="I324">
        <v>152.69999999999999</v>
      </c>
      <c r="J324">
        <v>161</v>
      </c>
      <c r="K324">
        <v>158.6</v>
      </c>
    </row>
    <row r="325" spans="1:11" x14ac:dyDescent="0.25">
      <c r="A325" s="1" t="s">
        <v>35</v>
      </c>
      <c r="B325">
        <v>2022</v>
      </c>
      <c r="C325" s="1">
        <v>1</v>
      </c>
      <c r="D325">
        <v>166.47692307692307</v>
      </c>
      <c r="E325">
        <v>192.2</v>
      </c>
      <c r="F325">
        <v>165.52500000000001</v>
      </c>
      <c r="G325">
        <v>164.2</v>
      </c>
      <c r="H325">
        <v>166.3</v>
      </c>
      <c r="I325">
        <v>156.5</v>
      </c>
      <c r="J325">
        <v>164.7</v>
      </c>
      <c r="K325">
        <v>162.69999999999999</v>
      </c>
    </row>
    <row r="326" spans="1:11" x14ac:dyDescent="0.25">
      <c r="A326" s="1" t="s">
        <v>30</v>
      </c>
      <c r="B326">
        <v>2022</v>
      </c>
      <c r="C326" s="1">
        <v>2</v>
      </c>
      <c r="D326">
        <v>165.41538461538462</v>
      </c>
      <c r="E326">
        <v>191.5</v>
      </c>
      <c r="F326">
        <v>170.82499999999999</v>
      </c>
      <c r="G326">
        <v>167.4</v>
      </c>
      <c r="H326">
        <v>170.4</v>
      </c>
      <c r="I326">
        <v>161.19999999999999</v>
      </c>
      <c r="J326">
        <v>170.3</v>
      </c>
      <c r="K326">
        <v>167.3</v>
      </c>
    </row>
    <row r="327" spans="1:11" x14ac:dyDescent="0.25">
      <c r="A327" s="1" t="s">
        <v>33</v>
      </c>
      <c r="B327">
        <v>2022</v>
      </c>
      <c r="C327" s="1">
        <v>2</v>
      </c>
      <c r="D327">
        <v>167.96153846153845</v>
      </c>
      <c r="E327">
        <v>196.5</v>
      </c>
      <c r="F327">
        <v>160.92500000000001</v>
      </c>
      <c r="G327">
        <v>163</v>
      </c>
      <c r="H327">
        <v>163.35</v>
      </c>
      <c r="I327">
        <v>153.1</v>
      </c>
      <c r="J327">
        <v>162</v>
      </c>
      <c r="K327">
        <v>159.4</v>
      </c>
    </row>
    <row r="328" spans="1:11" x14ac:dyDescent="0.25">
      <c r="A328" s="1" t="s">
        <v>35</v>
      </c>
      <c r="B328">
        <v>2022</v>
      </c>
      <c r="C328" s="1">
        <v>2</v>
      </c>
      <c r="D328">
        <v>166.24615384615387</v>
      </c>
      <c r="E328">
        <v>192.8</v>
      </c>
      <c r="F328">
        <v>166.8</v>
      </c>
      <c r="G328">
        <v>165.7</v>
      </c>
      <c r="H328">
        <v>167.14999999999998</v>
      </c>
      <c r="I328">
        <v>156.9</v>
      </c>
      <c r="J328">
        <v>165.4</v>
      </c>
      <c r="K328">
        <v>163.5</v>
      </c>
    </row>
    <row r="329" spans="1:11" x14ac:dyDescent="0.25">
      <c r="A329" s="1" t="s">
        <v>30</v>
      </c>
      <c r="B329">
        <v>2022</v>
      </c>
      <c r="C329" s="1">
        <v>3</v>
      </c>
      <c r="D329">
        <v>167.62307692307695</v>
      </c>
      <c r="E329">
        <v>192.3</v>
      </c>
      <c r="F329">
        <v>172.77500000000001</v>
      </c>
      <c r="G329">
        <v>168.9</v>
      </c>
      <c r="H329">
        <v>171.3</v>
      </c>
      <c r="I329">
        <v>162</v>
      </c>
      <c r="J329">
        <v>170.6</v>
      </c>
      <c r="K329">
        <v>168.3</v>
      </c>
    </row>
    <row r="330" spans="1:11" x14ac:dyDescent="0.25">
      <c r="A330" s="1" t="s">
        <v>33</v>
      </c>
      <c r="B330">
        <v>2022</v>
      </c>
      <c r="C330" s="1">
        <v>3</v>
      </c>
      <c r="D330">
        <v>168.94615384615386</v>
      </c>
      <c r="E330">
        <v>197.5</v>
      </c>
      <c r="F330">
        <v>162.85000000000002</v>
      </c>
      <c r="G330">
        <v>164.5</v>
      </c>
      <c r="H330">
        <v>164.5</v>
      </c>
      <c r="I330">
        <v>154.19999999999999</v>
      </c>
      <c r="J330">
        <v>162.69999999999999</v>
      </c>
      <c r="K330">
        <v>160.6</v>
      </c>
    </row>
    <row r="331" spans="1:11" x14ac:dyDescent="0.25">
      <c r="A331" s="1" t="s">
        <v>35</v>
      </c>
      <c r="B331">
        <v>2022</v>
      </c>
      <c r="C331" s="1">
        <v>3</v>
      </c>
      <c r="D331">
        <v>168.01538461538465</v>
      </c>
      <c r="E331">
        <v>193.7</v>
      </c>
      <c r="F331">
        <v>168.75</v>
      </c>
      <c r="G331">
        <v>167.2</v>
      </c>
      <c r="H331">
        <v>168.15</v>
      </c>
      <c r="I331">
        <v>157.9</v>
      </c>
      <c r="J331">
        <v>166</v>
      </c>
      <c r="K331">
        <v>164.6</v>
      </c>
    </row>
    <row r="332" spans="1:11" x14ac:dyDescent="0.25">
      <c r="A332" s="1" t="s">
        <v>30</v>
      </c>
      <c r="B332">
        <v>2022</v>
      </c>
      <c r="C332" s="1">
        <v>4</v>
      </c>
      <c r="D332">
        <v>169.73846153846154</v>
      </c>
      <c r="E332">
        <v>192.8</v>
      </c>
      <c r="F332">
        <v>174.67500000000001</v>
      </c>
      <c r="G332">
        <v>173.3</v>
      </c>
      <c r="H332">
        <v>172.1</v>
      </c>
      <c r="I332">
        <v>166.2</v>
      </c>
      <c r="J332">
        <v>170.9</v>
      </c>
      <c r="K332">
        <v>170.2</v>
      </c>
    </row>
    <row r="333" spans="1:11" x14ac:dyDescent="0.25">
      <c r="A333" s="1" t="s">
        <v>33</v>
      </c>
      <c r="B333">
        <v>2022</v>
      </c>
      <c r="C333" s="1">
        <v>4</v>
      </c>
      <c r="D333">
        <v>171.56923076923078</v>
      </c>
      <c r="E333">
        <v>197.1</v>
      </c>
      <c r="F333">
        <v>164.4</v>
      </c>
      <c r="G333">
        <v>170.5</v>
      </c>
      <c r="H333">
        <v>165.6</v>
      </c>
      <c r="I333">
        <v>159.30000000000001</v>
      </c>
      <c r="J333">
        <v>164</v>
      </c>
      <c r="K333">
        <v>163.1</v>
      </c>
    </row>
    <row r="334" spans="1:11" x14ac:dyDescent="0.25">
      <c r="A334" s="1" t="s">
        <v>35</v>
      </c>
      <c r="B334">
        <v>2022</v>
      </c>
      <c r="C334" s="1">
        <v>4</v>
      </c>
      <c r="D334">
        <v>170.33076923076925</v>
      </c>
      <c r="E334">
        <v>193.9</v>
      </c>
      <c r="F334">
        <v>170.5</v>
      </c>
      <c r="G334">
        <v>172.2</v>
      </c>
      <c r="H334">
        <v>169.2</v>
      </c>
      <c r="I334">
        <v>162.6</v>
      </c>
      <c r="J334">
        <v>166.9</v>
      </c>
      <c r="K334">
        <v>166.8</v>
      </c>
    </row>
    <row r="335" spans="1:11" x14ac:dyDescent="0.25">
      <c r="A335" s="1" t="s">
        <v>30</v>
      </c>
      <c r="B335">
        <v>2022</v>
      </c>
      <c r="C335" s="1">
        <v>5</v>
      </c>
      <c r="D335">
        <v>171.2923076923077</v>
      </c>
      <c r="E335">
        <v>192.9</v>
      </c>
      <c r="F335">
        <v>176</v>
      </c>
      <c r="G335">
        <v>175.3</v>
      </c>
      <c r="H335">
        <v>172.64999999999998</v>
      </c>
      <c r="I335">
        <v>167.1</v>
      </c>
      <c r="J335">
        <v>171.8</v>
      </c>
      <c r="K335">
        <v>170.9</v>
      </c>
    </row>
    <row r="336" spans="1:11" x14ac:dyDescent="0.25">
      <c r="A336" s="1" t="s">
        <v>33</v>
      </c>
      <c r="B336">
        <v>2022</v>
      </c>
      <c r="C336" s="1">
        <v>5</v>
      </c>
      <c r="D336">
        <v>174.01538461538465</v>
      </c>
      <c r="E336">
        <v>197.5</v>
      </c>
      <c r="F336">
        <v>165.47499999999999</v>
      </c>
      <c r="G336">
        <v>173.5</v>
      </c>
      <c r="H336">
        <v>166.64999999999998</v>
      </c>
      <c r="I336">
        <v>159.4</v>
      </c>
      <c r="J336">
        <v>165.2</v>
      </c>
      <c r="K336">
        <v>163.80000000000001</v>
      </c>
    </row>
    <row r="337" spans="1:11" x14ac:dyDescent="0.25">
      <c r="A337" s="1" t="s">
        <v>35</v>
      </c>
      <c r="B337">
        <v>2022</v>
      </c>
      <c r="C337" s="1">
        <v>5</v>
      </c>
      <c r="D337">
        <v>172.22307692307697</v>
      </c>
      <c r="E337">
        <v>194.1</v>
      </c>
      <c r="F337">
        <v>171.75</v>
      </c>
      <c r="G337">
        <v>174.6</v>
      </c>
      <c r="H337">
        <v>169.95</v>
      </c>
      <c r="I337">
        <v>163</v>
      </c>
      <c r="J337">
        <v>167.9</v>
      </c>
      <c r="K337">
        <v>167.5</v>
      </c>
    </row>
    <row r="338" spans="1:11" x14ac:dyDescent="0.25">
      <c r="A338" s="1" t="s">
        <v>30</v>
      </c>
      <c r="B338">
        <v>2022</v>
      </c>
      <c r="C338" s="1">
        <v>6</v>
      </c>
      <c r="D338">
        <v>172.94615384615386</v>
      </c>
      <c r="E338">
        <v>192.9</v>
      </c>
      <c r="F338">
        <v>177.32499999999999</v>
      </c>
      <c r="G338">
        <v>176.7</v>
      </c>
      <c r="H338">
        <v>173.1</v>
      </c>
      <c r="I338">
        <v>165.5</v>
      </c>
      <c r="J338">
        <v>172.6</v>
      </c>
      <c r="K338">
        <v>171</v>
      </c>
    </row>
    <row r="339" spans="1:11" x14ac:dyDescent="0.25">
      <c r="A339" s="1" t="s">
        <v>33</v>
      </c>
      <c r="B339">
        <v>2022</v>
      </c>
      <c r="C339" s="1">
        <v>6</v>
      </c>
      <c r="D339">
        <v>175.96153846153845</v>
      </c>
      <c r="E339">
        <v>198.3</v>
      </c>
      <c r="F339">
        <v>166.89999999999998</v>
      </c>
      <c r="G339">
        <v>174.9</v>
      </c>
      <c r="H339">
        <v>167.5</v>
      </c>
      <c r="I339">
        <v>157.19999999999999</v>
      </c>
      <c r="J339">
        <v>166.5</v>
      </c>
      <c r="K339">
        <v>163.80000000000001</v>
      </c>
    </row>
    <row r="340" spans="1:11" x14ac:dyDescent="0.25">
      <c r="A340" s="1" t="s">
        <v>35</v>
      </c>
      <c r="B340">
        <v>2022</v>
      </c>
      <c r="C340" s="1">
        <v>6</v>
      </c>
      <c r="D340">
        <v>173.99230769230769</v>
      </c>
      <c r="E340">
        <v>194.3</v>
      </c>
      <c r="F340">
        <v>173.1</v>
      </c>
      <c r="G340">
        <v>176</v>
      </c>
      <c r="H340">
        <v>170.60000000000002</v>
      </c>
      <c r="I340">
        <v>161.1</v>
      </c>
      <c r="J340">
        <v>169</v>
      </c>
      <c r="K340">
        <v>167.5</v>
      </c>
    </row>
    <row r="341" spans="1:11" x14ac:dyDescent="0.25">
      <c r="A341" s="1" t="s">
        <v>30</v>
      </c>
      <c r="B341">
        <v>2022</v>
      </c>
      <c r="C341" s="1">
        <v>7</v>
      </c>
      <c r="D341">
        <v>173.26923076923077</v>
      </c>
      <c r="E341">
        <v>193.2</v>
      </c>
      <c r="F341">
        <v>178.42500000000001</v>
      </c>
      <c r="G341">
        <v>179.6</v>
      </c>
      <c r="H341">
        <v>173.7</v>
      </c>
      <c r="I341">
        <v>166.3</v>
      </c>
      <c r="J341">
        <v>174.7</v>
      </c>
      <c r="K341">
        <v>171.8</v>
      </c>
    </row>
    <row r="342" spans="1:11" x14ac:dyDescent="0.25">
      <c r="A342" s="1" t="s">
        <v>33</v>
      </c>
      <c r="B342">
        <v>2022</v>
      </c>
      <c r="C342" s="1">
        <v>7</v>
      </c>
      <c r="D342">
        <v>176.27692307692308</v>
      </c>
      <c r="E342">
        <v>198.6</v>
      </c>
      <c r="F342">
        <v>167.95</v>
      </c>
      <c r="G342">
        <v>179.5</v>
      </c>
      <c r="H342">
        <v>168.14999999999998</v>
      </c>
      <c r="I342">
        <v>157.4</v>
      </c>
      <c r="J342">
        <v>169.1</v>
      </c>
      <c r="K342">
        <v>164.7</v>
      </c>
    </row>
    <row r="343" spans="1:11" x14ac:dyDescent="0.25">
      <c r="A343" s="1" t="s">
        <v>35</v>
      </c>
      <c r="B343">
        <v>2022</v>
      </c>
      <c r="C343" s="1">
        <v>7</v>
      </c>
      <c r="D343">
        <v>174.33076923076925</v>
      </c>
      <c r="E343">
        <v>194.6</v>
      </c>
      <c r="F343">
        <v>174.15000000000003</v>
      </c>
      <c r="G343">
        <v>179.6</v>
      </c>
      <c r="H343">
        <v>171.2</v>
      </c>
      <c r="I343">
        <v>161.6</v>
      </c>
      <c r="J343">
        <v>171.4</v>
      </c>
      <c r="K343">
        <v>168.4</v>
      </c>
    </row>
    <row r="344" spans="1:11" x14ac:dyDescent="0.25">
      <c r="A344" s="1" t="s">
        <v>30</v>
      </c>
      <c r="B344">
        <v>2022</v>
      </c>
      <c r="C344" s="1">
        <v>8</v>
      </c>
      <c r="D344">
        <v>173.5230769230769</v>
      </c>
      <c r="E344">
        <v>193.7</v>
      </c>
      <c r="F344">
        <v>179.75</v>
      </c>
      <c r="G344">
        <v>179.1</v>
      </c>
      <c r="H344">
        <v>174.35000000000002</v>
      </c>
      <c r="I344">
        <v>166.6</v>
      </c>
      <c r="J344">
        <v>175.7</v>
      </c>
      <c r="K344">
        <v>172.6</v>
      </c>
    </row>
    <row r="345" spans="1:11" x14ac:dyDescent="0.25">
      <c r="A345" s="1" t="s">
        <v>33</v>
      </c>
      <c r="B345">
        <v>2022</v>
      </c>
      <c r="C345" s="1">
        <v>8</v>
      </c>
      <c r="D345">
        <v>176.43846153846152</v>
      </c>
      <c r="E345">
        <v>198.7</v>
      </c>
      <c r="F345">
        <v>169.17499999999998</v>
      </c>
      <c r="G345">
        <v>178.4</v>
      </c>
      <c r="H345">
        <v>168.85</v>
      </c>
      <c r="I345">
        <v>157.69999999999999</v>
      </c>
      <c r="J345">
        <v>169.9</v>
      </c>
      <c r="K345">
        <v>165.4</v>
      </c>
    </row>
    <row r="346" spans="1:11" x14ac:dyDescent="0.25">
      <c r="A346" s="1" t="s">
        <v>35</v>
      </c>
      <c r="B346">
        <v>2022</v>
      </c>
      <c r="C346" s="1">
        <v>8</v>
      </c>
      <c r="D346">
        <v>174.55384615384617</v>
      </c>
      <c r="E346">
        <v>195</v>
      </c>
      <c r="F346">
        <v>175.47500000000002</v>
      </c>
      <c r="G346">
        <v>178.8</v>
      </c>
      <c r="H346">
        <v>171.85000000000002</v>
      </c>
      <c r="I346">
        <v>161.9</v>
      </c>
      <c r="J346">
        <v>172.3</v>
      </c>
      <c r="K346">
        <v>169.1</v>
      </c>
    </row>
    <row r="347" spans="1:11" x14ac:dyDescent="0.25">
      <c r="A347" s="1" t="s">
        <v>30</v>
      </c>
      <c r="B347">
        <v>2022</v>
      </c>
      <c r="C347" s="1">
        <v>9</v>
      </c>
      <c r="D347">
        <v>174.44615384615386</v>
      </c>
      <c r="E347">
        <v>194.5</v>
      </c>
      <c r="F347">
        <v>180.82499999999999</v>
      </c>
      <c r="G347">
        <v>179.7</v>
      </c>
      <c r="H347">
        <v>175.1</v>
      </c>
      <c r="I347">
        <v>166.9</v>
      </c>
      <c r="J347">
        <v>176.2</v>
      </c>
      <c r="K347">
        <v>173.1</v>
      </c>
    </row>
    <row r="348" spans="1:11" x14ac:dyDescent="0.25">
      <c r="A348" s="1" t="s">
        <v>33</v>
      </c>
      <c r="B348">
        <v>2022</v>
      </c>
      <c r="C348" s="1">
        <v>9</v>
      </c>
      <c r="D348">
        <v>177.41538461538462</v>
      </c>
      <c r="E348">
        <v>199.7</v>
      </c>
      <c r="F348">
        <v>170.2</v>
      </c>
      <c r="G348">
        <v>179.2</v>
      </c>
      <c r="H348">
        <v>169.8</v>
      </c>
      <c r="I348">
        <v>158.19999999999999</v>
      </c>
      <c r="J348">
        <v>170.9</v>
      </c>
      <c r="K348">
        <v>166.1</v>
      </c>
    </row>
    <row r="349" spans="1:11" x14ac:dyDescent="0.25">
      <c r="A349" s="1" t="s">
        <v>35</v>
      </c>
      <c r="B349">
        <v>2022</v>
      </c>
      <c r="C349" s="1">
        <v>9</v>
      </c>
      <c r="D349">
        <v>175.45384615384617</v>
      </c>
      <c r="E349">
        <v>195.9</v>
      </c>
      <c r="F349">
        <v>176.5</v>
      </c>
      <c r="G349">
        <v>179.5</v>
      </c>
      <c r="H349">
        <v>172.7</v>
      </c>
      <c r="I349">
        <v>162.30000000000001</v>
      </c>
      <c r="J349">
        <v>173.1</v>
      </c>
      <c r="K349">
        <v>169.7</v>
      </c>
    </row>
    <row r="350" spans="1:11" x14ac:dyDescent="0.25">
      <c r="A350" s="1" t="s">
        <v>30</v>
      </c>
      <c r="B350">
        <v>2022</v>
      </c>
      <c r="C350" s="1">
        <v>10</v>
      </c>
      <c r="D350">
        <v>175.73076923076923</v>
      </c>
      <c r="E350">
        <v>194.9</v>
      </c>
      <c r="F350">
        <v>182.1</v>
      </c>
      <c r="G350">
        <v>180.8</v>
      </c>
      <c r="H350">
        <v>175.89999999999998</v>
      </c>
      <c r="I350">
        <v>167.4</v>
      </c>
      <c r="J350">
        <v>176.5</v>
      </c>
      <c r="K350">
        <v>173.9</v>
      </c>
    </row>
    <row r="351" spans="1:11" x14ac:dyDescent="0.25">
      <c r="A351" s="1" t="s">
        <v>33</v>
      </c>
      <c r="B351">
        <v>2022</v>
      </c>
      <c r="C351" s="1">
        <v>10</v>
      </c>
      <c r="D351">
        <v>178.63846153846154</v>
      </c>
      <c r="E351">
        <v>200.1</v>
      </c>
      <c r="F351">
        <v>171</v>
      </c>
      <c r="G351">
        <v>180</v>
      </c>
      <c r="H351">
        <v>170.5</v>
      </c>
      <c r="I351">
        <v>158.80000000000001</v>
      </c>
      <c r="J351">
        <v>171.2</v>
      </c>
      <c r="K351">
        <v>166.8</v>
      </c>
    </row>
    <row r="352" spans="1:11" x14ac:dyDescent="0.25">
      <c r="A352" s="1" t="s">
        <v>35</v>
      </c>
      <c r="B352">
        <v>2022</v>
      </c>
      <c r="C352" s="1">
        <v>10</v>
      </c>
      <c r="D352">
        <v>176.71538461538464</v>
      </c>
      <c r="E352">
        <v>196.3</v>
      </c>
      <c r="F352">
        <v>177.57500000000002</v>
      </c>
      <c r="G352">
        <v>180.5</v>
      </c>
      <c r="H352">
        <v>173.45</v>
      </c>
      <c r="I352">
        <v>162.9</v>
      </c>
      <c r="J352">
        <v>173.4</v>
      </c>
      <c r="K352">
        <v>170.5</v>
      </c>
    </row>
    <row r="353" spans="1:11" x14ac:dyDescent="0.25">
      <c r="A353" s="1" t="s">
        <v>30</v>
      </c>
      <c r="B353">
        <v>2022</v>
      </c>
      <c r="C353" s="1">
        <v>11</v>
      </c>
      <c r="D353">
        <v>175.97692307692307</v>
      </c>
      <c r="E353">
        <v>195.5</v>
      </c>
      <c r="F353">
        <v>183.17499999999998</v>
      </c>
      <c r="G353">
        <v>181.9</v>
      </c>
      <c r="H353">
        <v>176.55</v>
      </c>
      <c r="I353">
        <v>167.5</v>
      </c>
      <c r="J353">
        <v>176.9</v>
      </c>
      <c r="K353">
        <v>174.6</v>
      </c>
    </row>
    <row r="354" spans="1:11" x14ac:dyDescent="0.25">
      <c r="A354" s="1" t="s">
        <v>33</v>
      </c>
      <c r="B354">
        <v>2022</v>
      </c>
      <c r="C354" s="1">
        <v>11</v>
      </c>
      <c r="D354">
        <v>178.03076923076924</v>
      </c>
      <c r="E354">
        <v>200.6</v>
      </c>
      <c r="F354">
        <v>172.17500000000001</v>
      </c>
      <c r="G354">
        <v>180.3</v>
      </c>
      <c r="H354">
        <v>171.25</v>
      </c>
      <c r="I354">
        <v>158.9</v>
      </c>
      <c r="J354">
        <v>171.5</v>
      </c>
      <c r="K354">
        <v>167.4</v>
      </c>
    </row>
    <row r="355" spans="1:11" x14ac:dyDescent="0.25">
      <c r="A355" s="1" t="s">
        <v>35</v>
      </c>
      <c r="B355">
        <v>2022</v>
      </c>
      <c r="C355" s="1">
        <v>11</v>
      </c>
      <c r="D355">
        <v>176.67692307692309</v>
      </c>
      <c r="E355">
        <v>196.9</v>
      </c>
      <c r="F355">
        <v>178.75</v>
      </c>
      <c r="G355">
        <v>181.3</v>
      </c>
      <c r="H355">
        <v>174.15</v>
      </c>
      <c r="I355">
        <v>163</v>
      </c>
      <c r="J355">
        <v>173.7</v>
      </c>
      <c r="K355">
        <v>171.1</v>
      </c>
    </row>
    <row r="356" spans="1:11" x14ac:dyDescent="0.25">
      <c r="A356" s="1" t="s">
        <v>30</v>
      </c>
      <c r="B356">
        <v>2022</v>
      </c>
      <c r="C356" s="1">
        <v>12</v>
      </c>
      <c r="D356">
        <v>175.16153846153844</v>
      </c>
      <c r="E356">
        <v>195.9</v>
      </c>
      <c r="F356">
        <v>184.375</v>
      </c>
      <c r="G356">
        <v>182.8</v>
      </c>
      <c r="H356">
        <v>177.35</v>
      </c>
      <c r="I356">
        <v>167.8</v>
      </c>
      <c r="J356">
        <v>177.3</v>
      </c>
      <c r="K356">
        <v>175.5</v>
      </c>
    </row>
    <row r="357" spans="1:11" x14ac:dyDescent="0.25">
      <c r="A357" s="1" t="s">
        <v>33</v>
      </c>
      <c r="B357">
        <v>2022</v>
      </c>
      <c r="C357" s="1">
        <v>12</v>
      </c>
      <c r="D357">
        <v>176.59999999999997</v>
      </c>
      <c r="E357">
        <v>201.1</v>
      </c>
      <c r="F357">
        <v>173.47499999999999</v>
      </c>
      <c r="G357">
        <v>180.6</v>
      </c>
      <c r="H357">
        <v>172.14999999999998</v>
      </c>
      <c r="I357">
        <v>159.4</v>
      </c>
      <c r="J357">
        <v>171.8</v>
      </c>
      <c r="K357">
        <v>168.2</v>
      </c>
    </row>
    <row r="358" spans="1:11" x14ac:dyDescent="0.25">
      <c r="A358" s="1" t="s">
        <v>35</v>
      </c>
      <c r="B358">
        <v>2022</v>
      </c>
      <c r="C358" s="1">
        <v>12</v>
      </c>
      <c r="D358">
        <v>175.64615384615385</v>
      </c>
      <c r="E358">
        <v>197.3</v>
      </c>
      <c r="F358">
        <v>179.95</v>
      </c>
      <c r="G358">
        <v>182</v>
      </c>
      <c r="H358">
        <v>175</v>
      </c>
      <c r="I358">
        <v>163.4</v>
      </c>
      <c r="J358">
        <v>174.1</v>
      </c>
      <c r="K358">
        <v>172</v>
      </c>
    </row>
    <row r="359" spans="1:11" x14ac:dyDescent="0.25">
      <c r="A359" s="1" t="s">
        <v>30</v>
      </c>
      <c r="B359">
        <v>2023</v>
      </c>
      <c r="C359" s="1">
        <v>1</v>
      </c>
      <c r="D359">
        <v>175.63076923076926</v>
      </c>
      <c r="E359">
        <v>196.9</v>
      </c>
      <c r="F359">
        <v>185.57499999999999</v>
      </c>
      <c r="G359">
        <v>183.2</v>
      </c>
      <c r="H359">
        <v>178.25</v>
      </c>
      <c r="I359">
        <v>168.2</v>
      </c>
      <c r="J359">
        <v>177.8</v>
      </c>
      <c r="K359">
        <v>176.5</v>
      </c>
    </row>
    <row r="360" spans="1:11" x14ac:dyDescent="0.25">
      <c r="A360" s="1" t="s">
        <v>33</v>
      </c>
      <c r="B360">
        <v>2023</v>
      </c>
      <c r="C360" s="1">
        <v>1</v>
      </c>
      <c r="D360">
        <v>177.70769230769233</v>
      </c>
      <c r="E360">
        <v>201.6</v>
      </c>
      <c r="F360">
        <v>174.85000000000002</v>
      </c>
      <c r="G360">
        <v>180.1</v>
      </c>
      <c r="H360">
        <v>173.15</v>
      </c>
      <c r="I360">
        <v>159.5</v>
      </c>
      <c r="J360">
        <v>171.8</v>
      </c>
      <c r="K360">
        <v>168.9</v>
      </c>
    </row>
    <row r="361" spans="1:11" x14ac:dyDescent="0.25">
      <c r="A361" s="1" t="s">
        <v>35</v>
      </c>
      <c r="B361">
        <v>2023</v>
      </c>
      <c r="C361" s="1">
        <v>1</v>
      </c>
      <c r="D361">
        <v>176.36153846153846</v>
      </c>
      <c r="E361">
        <v>198.2</v>
      </c>
      <c r="F361">
        <v>181.22499999999999</v>
      </c>
      <c r="G361">
        <v>182</v>
      </c>
      <c r="H361">
        <v>175.9</v>
      </c>
      <c r="I361">
        <v>163.6</v>
      </c>
      <c r="J361">
        <v>174.3</v>
      </c>
      <c r="K361">
        <v>172.8</v>
      </c>
    </row>
    <row r="362" spans="1:11" x14ac:dyDescent="0.25">
      <c r="A362" s="1" t="s">
        <v>30</v>
      </c>
      <c r="B362">
        <v>2023</v>
      </c>
      <c r="C362" s="1">
        <v>2</v>
      </c>
      <c r="D362">
        <v>174.28461538461536</v>
      </c>
      <c r="E362">
        <v>198.3</v>
      </c>
      <c r="F362">
        <v>186.82499999999999</v>
      </c>
      <c r="G362">
        <v>181.6</v>
      </c>
      <c r="H362">
        <v>179.7</v>
      </c>
      <c r="I362">
        <v>169</v>
      </c>
      <c r="J362">
        <v>178.5</v>
      </c>
      <c r="K362">
        <v>177.9</v>
      </c>
    </row>
    <row r="363" spans="1:11" x14ac:dyDescent="0.25">
      <c r="A363" s="1" t="s">
        <v>33</v>
      </c>
      <c r="B363">
        <v>2023</v>
      </c>
      <c r="C363" s="1">
        <v>2</v>
      </c>
      <c r="D363">
        <v>177.16923076923075</v>
      </c>
      <c r="E363">
        <v>202.7</v>
      </c>
      <c r="F363">
        <v>176.72499999999999</v>
      </c>
      <c r="G363">
        <v>182.8</v>
      </c>
      <c r="H363">
        <v>174.60000000000002</v>
      </c>
      <c r="I363">
        <v>159.80000000000001</v>
      </c>
      <c r="J363">
        <v>172.5</v>
      </c>
      <c r="K363">
        <v>170</v>
      </c>
    </row>
    <row r="364" spans="1:11" x14ac:dyDescent="0.25">
      <c r="A364" s="1" t="s">
        <v>35</v>
      </c>
      <c r="B364">
        <v>2023</v>
      </c>
      <c r="C364" s="1">
        <v>2</v>
      </c>
      <c r="D364">
        <v>175.3153846153846</v>
      </c>
      <c r="E364">
        <v>199.5</v>
      </c>
      <c r="F364">
        <v>182.75</v>
      </c>
      <c r="G364">
        <v>182.1</v>
      </c>
      <c r="H364">
        <v>177.35000000000002</v>
      </c>
      <c r="I364">
        <v>164.2</v>
      </c>
      <c r="J364">
        <v>175</v>
      </c>
      <c r="K364">
        <v>174.1</v>
      </c>
    </row>
    <row r="365" spans="1:11" x14ac:dyDescent="0.25">
      <c r="A365" s="1" t="s">
        <v>30</v>
      </c>
      <c r="B365">
        <v>2023</v>
      </c>
      <c r="C365" s="1">
        <v>3</v>
      </c>
      <c r="D365">
        <v>174.2923076923077</v>
      </c>
      <c r="E365">
        <v>198.4</v>
      </c>
      <c r="F365">
        <v>186.82499999999999</v>
      </c>
      <c r="G365">
        <v>181.4</v>
      </c>
      <c r="H365">
        <v>179.7</v>
      </c>
      <c r="I365">
        <v>169</v>
      </c>
      <c r="J365">
        <v>178.5</v>
      </c>
      <c r="K365">
        <v>177.9</v>
      </c>
    </row>
    <row r="366" spans="1:11" x14ac:dyDescent="0.25">
      <c r="A366" s="1" t="s">
        <v>33</v>
      </c>
      <c r="B366">
        <v>2023</v>
      </c>
      <c r="C366" s="1">
        <v>3</v>
      </c>
      <c r="D366">
        <v>177.1846153846154</v>
      </c>
      <c r="E366">
        <v>202.7</v>
      </c>
      <c r="F366">
        <v>176.72499999999999</v>
      </c>
      <c r="G366">
        <v>182.6</v>
      </c>
      <c r="H366">
        <v>174.60000000000002</v>
      </c>
      <c r="I366">
        <v>159.80000000000001</v>
      </c>
      <c r="J366">
        <v>172.5</v>
      </c>
      <c r="K366">
        <v>170</v>
      </c>
    </row>
    <row r="367" spans="1:11" x14ac:dyDescent="0.25">
      <c r="A367" s="1" t="s">
        <v>35</v>
      </c>
      <c r="B367">
        <v>2023</v>
      </c>
      <c r="C367" s="1">
        <v>3</v>
      </c>
      <c r="D367">
        <v>175.32307692307691</v>
      </c>
      <c r="E367">
        <v>199.5</v>
      </c>
      <c r="F367">
        <v>182.72499999999999</v>
      </c>
      <c r="G367">
        <v>181.9</v>
      </c>
      <c r="H367">
        <v>177.35000000000002</v>
      </c>
      <c r="I367">
        <v>164.2</v>
      </c>
      <c r="J367">
        <v>175</v>
      </c>
      <c r="K367">
        <v>174.1</v>
      </c>
    </row>
    <row r="368" spans="1:11" x14ac:dyDescent="0.25">
      <c r="A368" s="1" t="s">
        <v>30</v>
      </c>
      <c r="B368">
        <v>2023</v>
      </c>
      <c r="C368" s="1">
        <v>4</v>
      </c>
      <c r="D368">
        <v>174.93846153846152</v>
      </c>
      <c r="E368">
        <v>199.5</v>
      </c>
      <c r="F368">
        <v>188</v>
      </c>
      <c r="G368">
        <v>181.5</v>
      </c>
      <c r="H368">
        <v>180.2</v>
      </c>
      <c r="I368">
        <v>169.4</v>
      </c>
      <c r="J368">
        <v>179.4</v>
      </c>
      <c r="K368">
        <v>178.9</v>
      </c>
    </row>
    <row r="369" spans="1:11" x14ac:dyDescent="0.25">
      <c r="A369" s="1" t="s">
        <v>33</v>
      </c>
      <c r="B369">
        <v>2023</v>
      </c>
      <c r="C369" s="1">
        <v>4</v>
      </c>
      <c r="D369">
        <v>178.28461538461539</v>
      </c>
      <c r="E369">
        <v>203.5</v>
      </c>
      <c r="F369">
        <v>178</v>
      </c>
      <c r="G369">
        <v>182.1</v>
      </c>
      <c r="H369">
        <v>175.15</v>
      </c>
      <c r="I369">
        <v>160.1</v>
      </c>
      <c r="J369">
        <v>174.2</v>
      </c>
      <c r="K369">
        <v>170.9</v>
      </c>
    </row>
    <row r="370" spans="1:11" x14ac:dyDescent="0.25">
      <c r="A370" s="1" t="s">
        <v>35</v>
      </c>
      <c r="B370">
        <v>2023</v>
      </c>
      <c r="C370" s="1">
        <v>4</v>
      </c>
      <c r="D370">
        <v>176.12307692307695</v>
      </c>
      <c r="E370">
        <v>200.6</v>
      </c>
      <c r="F370">
        <v>183.95</v>
      </c>
      <c r="G370">
        <v>181.7</v>
      </c>
      <c r="H370">
        <v>177.85</v>
      </c>
      <c r="I370">
        <v>164.5</v>
      </c>
      <c r="J370">
        <v>176.4</v>
      </c>
      <c r="K370">
        <v>175</v>
      </c>
    </row>
    <row r="371" spans="1:11" x14ac:dyDescent="0.25">
      <c r="A371" s="1" t="s">
        <v>30</v>
      </c>
      <c r="B371">
        <v>2023</v>
      </c>
      <c r="C371" s="1">
        <v>5</v>
      </c>
      <c r="D371">
        <v>176.20769230769235</v>
      </c>
      <c r="E371">
        <v>199.9</v>
      </c>
      <c r="F371">
        <v>188.70000000000002</v>
      </c>
      <c r="G371">
        <v>182.5</v>
      </c>
      <c r="H371">
        <v>180.8</v>
      </c>
      <c r="I371">
        <v>169.7</v>
      </c>
      <c r="J371">
        <v>180.3</v>
      </c>
      <c r="K371">
        <v>179.5</v>
      </c>
    </row>
    <row r="372" spans="1:11" x14ac:dyDescent="0.25">
      <c r="A372" s="1" t="s">
        <v>33</v>
      </c>
      <c r="B372">
        <v>2023</v>
      </c>
      <c r="C372" s="1">
        <v>5</v>
      </c>
      <c r="D372">
        <v>179.62307692307692</v>
      </c>
      <c r="E372">
        <v>204.2</v>
      </c>
      <c r="F372">
        <v>178.57500000000002</v>
      </c>
      <c r="G372">
        <v>183.4</v>
      </c>
      <c r="H372">
        <v>175.7</v>
      </c>
      <c r="I372">
        <v>160.4</v>
      </c>
      <c r="J372">
        <v>174.8</v>
      </c>
      <c r="K372">
        <v>171.6</v>
      </c>
    </row>
    <row r="373" spans="1:11" x14ac:dyDescent="0.25">
      <c r="A373" s="1" t="s">
        <v>35</v>
      </c>
      <c r="B373">
        <v>2023</v>
      </c>
      <c r="C373" s="1">
        <v>5</v>
      </c>
      <c r="D373">
        <v>177.45384615384617</v>
      </c>
      <c r="E373">
        <v>201</v>
      </c>
      <c r="F373">
        <v>184.60000000000002</v>
      </c>
      <c r="G373">
        <v>182.8</v>
      </c>
      <c r="H373">
        <v>178.45</v>
      </c>
      <c r="I373">
        <v>164.8</v>
      </c>
      <c r="J373">
        <v>177.1</v>
      </c>
      <c r="K373">
        <v>175.7</v>
      </c>
    </row>
  </sheetData>
  <autoFilter ref="A1:K373" xr:uid="{77CA30D8-A435-40DE-924F-332A601EB22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ABC1D-4669-45FB-9C4D-DDD173FD1BF1}">
  <dimension ref="A2:AG127"/>
  <sheetViews>
    <sheetView topLeftCell="A31" zoomScale="75" zoomScaleNormal="75" workbookViewId="0">
      <selection activeCell="C84" sqref="C84:X88"/>
    </sheetView>
  </sheetViews>
  <sheetFormatPr defaultRowHeight="15" x14ac:dyDescent="0.25"/>
  <cols>
    <col min="1" max="1" width="16.85546875" customWidth="1"/>
    <col min="3" max="3" width="25" customWidth="1"/>
    <col min="4" max="4" width="33.42578125" customWidth="1"/>
    <col min="5" max="5" width="15.140625" customWidth="1"/>
    <col min="6" max="6" width="12.140625" bestFit="1" customWidth="1"/>
    <col min="7" max="8" width="15.7109375" customWidth="1"/>
    <col min="9" max="9" width="19.42578125" bestFit="1" customWidth="1"/>
    <col min="10" max="12" width="12.140625" bestFit="1" customWidth="1"/>
    <col min="13" max="13" width="15.42578125" bestFit="1" customWidth="1"/>
    <col min="14" max="14" width="23.7109375" bestFit="1" customWidth="1"/>
    <col min="15" max="15" width="12.140625" bestFit="1" customWidth="1"/>
    <col min="16" max="16" width="16" customWidth="1"/>
    <col min="17" max="17" width="14.28515625" customWidth="1"/>
    <col min="18" max="18" width="27.7109375" bestFit="1" customWidth="1"/>
    <col min="19" max="19" width="19.42578125" bestFit="1" customWidth="1"/>
    <col min="20" max="20" width="17.140625" customWidth="1"/>
    <col min="21" max="27" width="12.140625" bestFit="1" customWidth="1"/>
    <col min="28" max="28" width="12.7109375" bestFit="1" customWidth="1"/>
    <col min="29" max="30" width="12.140625" bestFit="1" customWidth="1"/>
    <col min="31" max="31" width="9.140625" customWidth="1"/>
    <col min="32" max="32" width="12.7109375" bestFit="1" customWidth="1"/>
    <col min="33" max="33" width="15" customWidth="1"/>
  </cols>
  <sheetData>
    <row r="2" spans="1:20" ht="18.75" x14ac:dyDescent="0.3">
      <c r="A2" s="59" t="s">
        <v>232</v>
      </c>
    </row>
    <row r="4" spans="1:20" x14ac:dyDescent="0.25">
      <c r="B4" s="58" t="s">
        <v>228</v>
      </c>
      <c r="C4" s="58" t="s">
        <v>230</v>
      </c>
      <c r="D4" s="58" t="s">
        <v>231</v>
      </c>
      <c r="E4" s="58" t="s">
        <v>229</v>
      </c>
    </row>
    <row r="5" spans="1:20" x14ac:dyDescent="0.25">
      <c r="B5" s="38">
        <v>2013</v>
      </c>
      <c r="C5" s="38">
        <v>104.6</v>
      </c>
      <c r="D5" s="38">
        <v>114.5</v>
      </c>
      <c r="E5" s="45">
        <v>9.4646271510516314E-2</v>
      </c>
    </row>
    <row r="6" spans="1:20" x14ac:dyDescent="0.25">
      <c r="B6" s="38">
        <v>2014</v>
      </c>
      <c r="C6" s="38">
        <v>113.6</v>
      </c>
      <c r="D6" s="38">
        <v>119.4</v>
      </c>
      <c r="E6" s="45">
        <v>5.105633802816912E-2</v>
      </c>
    </row>
    <row r="7" spans="1:20" x14ac:dyDescent="0.25">
      <c r="B7" s="38">
        <v>2015</v>
      </c>
      <c r="C7" s="38">
        <v>119.5</v>
      </c>
      <c r="D7" s="38">
        <v>126.1</v>
      </c>
      <c r="E7" s="45">
        <v>5.5230125523012506E-2</v>
      </c>
      <c r="S7" s="58" t="s">
        <v>228</v>
      </c>
      <c r="T7" s="58" t="s">
        <v>229</v>
      </c>
    </row>
    <row r="8" spans="1:20" x14ac:dyDescent="0.25">
      <c r="B8" s="38">
        <v>2016</v>
      </c>
      <c r="C8" s="38">
        <v>126.3</v>
      </c>
      <c r="D8" s="38">
        <v>130.4</v>
      </c>
      <c r="E8" s="45">
        <v>3.2462391132224933E-2</v>
      </c>
      <c r="S8" s="38">
        <v>2013</v>
      </c>
      <c r="T8" s="45">
        <v>9.4646271510516314E-2</v>
      </c>
    </row>
    <row r="9" spans="1:20" x14ac:dyDescent="0.25">
      <c r="B9" s="38">
        <v>2017</v>
      </c>
      <c r="C9" s="38">
        <v>130.30000000000001</v>
      </c>
      <c r="D9" s="38">
        <v>137.19999999999999</v>
      </c>
      <c r="E9" s="45">
        <v>5.295471987720627E-2</v>
      </c>
      <c r="S9" s="38">
        <v>2014</v>
      </c>
      <c r="T9" s="45">
        <v>5.105633802816912E-2</v>
      </c>
    </row>
    <row r="10" spans="1:20" x14ac:dyDescent="0.25">
      <c r="B10" s="38">
        <v>2018</v>
      </c>
      <c r="C10" s="38">
        <v>136.9</v>
      </c>
      <c r="D10" s="38">
        <v>140.1</v>
      </c>
      <c r="E10" s="45">
        <v>2.3374726077428697E-2</v>
      </c>
      <c r="S10" s="38">
        <v>2015</v>
      </c>
      <c r="T10" s="45">
        <v>5.5230125523012506E-2</v>
      </c>
    </row>
    <row r="11" spans="1:20" x14ac:dyDescent="0.25">
      <c r="B11" s="38">
        <v>2019</v>
      </c>
      <c r="C11" s="38">
        <v>139.6</v>
      </c>
      <c r="D11" s="38">
        <v>150.4</v>
      </c>
      <c r="E11" s="45">
        <v>7.7363896848137617E-2</v>
      </c>
      <c r="S11" s="38">
        <v>2016</v>
      </c>
      <c r="T11" s="45">
        <v>3.2462391132224933E-2</v>
      </c>
    </row>
    <row r="12" spans="1:20" x14ac:dyDescent="0.25">
      <c r="B12" s="38">
        <v>2020</v>
      </c>
      <c r="C12" s="38">
        <v>150.19999999999999</v>
      </c>
      <c r="D12" s="38">
        <v>158.9</v>
      </c>
      <c r="E12" s="45">
        <v>5.7922769640479481E-2</v>
      </c>
      <c r="S12" s="38">
        <v>2017</v>
      </c>
      <c r="T12" s="45">
        <v>5.295471987720627E-2</v>
      </c>
    </row>
    <row r="13" spans="1:20" x14ac:dyDescent="0.25">
      <c r="B13" s="38">
        <v>2021</v>
      </c>
      <c r="C13" s="38">
        <v>157.30000000000001</v>
      </c>
      <c r="D13" s="38">
        <v>166.2</v>
      </c>
      <c r="E13" s="45">
        <v>5.657978385251098E-2</v>
      </c>
      <c r="S13" s="38">
        <v>2018</v>
      </c>
      <c r="T13" s="45">
        <v>2.3374726077428697E-2</v>
      </c>
    </row>
    <row r="14" spans="1:20" x14ac:dyDescent="0.25">
      <c r="B14" s="38">
        <v>2022</v>
      </c>
      <c r="C14" s="38">
        <v>165.7</v>
      </c>
      <c r="D14" s="38">
        <v>175.7</v>
      </c>
      <c r="E14" s="45">
        <v>6.0350030175015092E-2</v>
      </c>
      <c r="S14" s="38">
        <v>2019</v>
      </c>
      <c r="T14" s="45">
        <v>7.7363896848137617E-2</v>
      </c>
    </row>
    <row r="15" spans="1:20" x14ac:dyDescent="0.25">
      <c r="B15" s="38">
        <v>2023</v>
      </c>
      <c r="C15" s="38">
        <v>176.5</v>
      </c>
      <c r="D15" s="38">
        <v>179.1</v>
      </c>
      <c r="E15" s="45">
        <v>1.4730878186968806E-2</v>
      </c>
      <c r="S15" s="38">
        <v>2020</v>
      </c>
      <c r="T15" s="45">
        <v>5.7922769640479481E-2</v>
      </c>
    </row>
    <row r="16" spans="1:20" x14ac:dyDescent="0.25">
      <c r="S16" s="38">
        <v>2021</v>
      </c>
      <c r="T16" s="45">
        <v>5.657978385251098E-2</v>
      </c>
    </row>
    <row r="17" spans="2:20" x14ac:dyDescent="0.25">
      <c r="S17" s="38">
        <v>2022</v>
      </c>
      <c r="T17" s="45">
        <v>6.0350030175015092E-2</v>
      </c>
    </row>
    <row r="18" spans="2:20" x14ac:dyDescent="0.25">
      <c r="B18" s="58" t="s">
        <v>228</v>
      </c>
      <c r="C18" s="58" t="s">
        <v>229</v>
      </c>
      <c r="S18" s="38">
        <v>2023</v>
      </c>
      <c r="T18" s="45">
        <v>1.4730878186968806E-2</v>
      </c>
    </row>
    <row r="19" spans="2:20" x14ac:dyDescent="0.25">
      <c r="B19" s="38">
        <v>2013</v>
      </c>
      <c r="C19" s="45">
        <v>9.4646271510516314E-2</v>
      </c>
    </row>
    <row r="20" spans="2:20" x14ac:dyDescent="0.25">
      <c r="B20" s="38">
        <v>2014</v>
      </c>
      <c r="C20" s="45">
        <v>5.105633802816912E-2</v>
      </c>
    </row>
    <row r="21" spans="2:20" x14ac:dyDescent="0.25">
      <c r="B21" s="38">
        <v>2015</v>
      </c>
      <c r="C21" s="45">
        <v>5.5230125523012506E-2</v>
      </c>
    </row>
    <row r="22" spans="2:20" x14ac:dyDescent="0.25">
      <c r="B22" s="38">
        <v>2016</v>
      </c>
      <c r="C22" s="45">
        <v>3.2462391132224933E-2</v>
      </c>
    </row>
    <row r="23" spans="2:20" x14ac:dyDescent="0.25">
      <c r="B23" s="38">
        <v>2017</v>
      </c>
      <c r="C23" s="45">
        <v>5.295471987720627E-2</v>
      </c>
    </row>
    <row r="24" spans="2:20" x14ac:dyDescent="0.25">
      <c r="B24" s="38">
        <v>2018</v>
      </c>
      <c r="C24" s="45">
        <v>2.3374726077428697E-2</v>
      </c>
    </row>
    <row r="25" spans="2:20" x14ac:dyDescent="0.25">
      <c r="B25" s="38">
        <v>2019</v>
      </c>
      <c r="C25" s="45">
        <v>7.7363896848137617E-2</v>
      </c>
    </row>
    <row r="26" spans="2:20" x14ac:dyDescent="0.25">
      <c r="B26" s="38">
        <v>2020</v>
      </c>
      <c r="C26" s="45">
        <v>5.7922769640479481E-2</v>
      </c>
    </row>
    <row r="27" spans="2:20" x14ac:dyDescent="0.25">
      <c r="B27" s="38">
        <v>2021</v>
      </c>
      <c r="C27" s="45">
        <v>5.657978385251098E-2</v>
      </c>
    </row>
    <row r="28" spans="2:20" x14ac:dyDescent="0.25">
      <c r="B28" s="38">
        <v>2022</v>
      </c>
      <c r="C28" s="45">
        <v>6.0350030175015092E-2</v>
      </c>
    </row>
    <row r="29" spans="2:20" x14ac:dyDescent="0.25">
      <c r="B29" s="38">
        <v>2023</v>
      </c>
      <c r="C29" s="45">
        <v>1.4730878186968806E-2</v>
      </c>
    </row>
    <row r="34" spans="1:33" x14ac:dyDescent="0.25">
      <c r="C34" s="122" t="s">
        <v>235</v>
      </c>
      <c r="D34" s="122"/>
      <c r="E34" s="122"/>
      <c r="F34" s="122"/>
      <c r="G34" s="122"/>
      <c r="H34" s="122"/>
      <c r="I34" s="122"/>
      <c r="J34" s="122"/>
      <c r="K34" s="122"/>
      <c r="L34" s="122"/>
      <c r="M34" s="122"/>
      <c r="N34" s="122"/>
      <c r="O34" s="122"/>
      <c r="P34" s="122"/>
      <c r="Q34" s="122"/>
      <c r="R34" s="122"/>
      <c r="T34" s="122" t="s">
        <v>250</v>
      </c>
      <c r="U34" s="122"/>
      <c r="V34" s="122"/>
      <c r="W34" s="122"/>
      <c r="X34" s="122"/>
      <c r="Y34" s="122"/>
      <c r="Z34" s="122"/>
      <c r="AA34" s="122"/>
      <c r="AB34" s="122"/>
      <c r="AC34" s="122"/>
      <c r="AD34" s="122"/>
      <c r="AE34" s="122"/>
      <c r="AF34" s="122"/>
      <c r="AG34" s="122"/>
    </row>
    <row r="35" spans="1:33" x14ac:dyDescent="0.25">
      <c r="C35" s="122"/>
      <c r="D35" s="122"/>
      <c r="E35" s="122"/>
      <c r="F35" s="122"/>
      <c r="G35" s="122"/>
      <c r="H35" s="122"/>
      <c r="I35" s="122"/>
      <c r="J35" s="122"/>
      <c r="K35" s="122"/>
      <c r="L35" s="122"/>
      <c r="M35" s="122"/>
      <c r="N35" s="122"/>
      <c r="O35" s="122"/>
      <c r="P35" s="122"/>
      <c r="Q35" s="122"/>
      <c r="R35" s="122"/>
      <c r="T35" s="122"/>
      <c r="U35" s="122"/>
      <c r="V35" s="122"/>
      <c r="W35" s="122"/>
      <c r="X35" s="122"/>
      <c r="Y35" s="122"/>
      <c r="Z35" s="122"/>
      <c r="AA35" s="122"/>
      <c r="AB35" s="122"/>
      <c r="AC35" s="122"/>
      <c r="AD35" s="122"/>
      <c r="AE35" s="122"/>
      <c r="AF35" s="122"/>
      <c r="AG35" s="122"/>
    </row>
    <row r="36" spans="1:33" x14ac:dyDescent="0.25">
      <c r="C36" s="122"/>
      <c r="D36" s="122"/>
      <c r="E36" s="122"/>
      <c r="F36" s="122"/>
      <c r="G36" s="122"/>
      <c r="H36" s="122"/>
      <c r="I36" s="122"/>
      <c r="J36" s="122"/>
      <c r="K36" s="122"/>
      <c r="L36" s="122"/>
      <c r="M36" s="122"/>
      <c r="N36" s="122"/>
      <c r="O36" s="122"/>
      <c r="P36" s="122"/>
      <c r="Q36" s="122"/>
      <c r="R36" s="122"/>
      <c r="T36" s="122"/>
      <c r="U36" s="122"/>
      <c r="V36" s="122"/>
      <c r="W36" s="122"/>
      <c r="X36" s="122"/>
      <c r="Y36" s="122"/>
      <c r="Z36" s="122"/>
      <c r="AA36" s="122"/>
      <c r="AB36" s="122"/>
      <c r="AC36" s="122"/>
      <c r="AD36" s="122"/>
      <c r="AE36" s="122"/>
      <c r="AF36" s="122"/>
      <c r="AG36" s="122"/>
    </row>
    <row r="37" spans="1:33" x14ac:dyDescent="0.25">
      <c r="C37" s="122"/>
      <c r="D37" s="122"/>
      <c r="E37" s="122"/>
      <c r="F37" s="122"/>
      <c r="G37" s="122"/>
      <c r="H37" s="122"/>
      <c r="I37" s="122"/>
      <c r="J37" s="122"/>
      <c r="K37" s="122"/>
      <c r="L37" s="122"/>
      <c r="M37" s="122"/>
      <c r="N37" s="122"/>
      <c r="O37" s="122"/>
      <c r="P37" s="122"/>
      <c r="Q37" s="122"/>
      <c r="R37" s="122"/>
      <c r="T37" s="122"/>
      <c r="U37" s="122"/>
      <c r="V37" s="122"/>
      <c r="W37" s="122"/>
      <c r="X37" s="122"/>
      <c r="Y37" s="122"/>
      <c r="Z37" s="122"/>
      <c r="AA37" s="122"/>
      <c r="AB37" s="122"/>
      <c r="AC37" s="122"/>
      <c r="AD37" s="122"/>
      <c r="AE37" s="122"/>
      <c r="AF37" s="122"/>
      <c r="AG37" s="122"/>
    </row>
    <row r="40" spans="1:33" ht="18.75" x14ac:dyDescent="0.3">
      <c r="A40" s="59" t="s">
        <v>233</v>
      </c>
    </row>
    <row r="45" spans="1:33" x14ac:dyDescent="0.25">
      <c r="B45" s="60" t="s">
        <v>228</v>
      </c>
      <c r="C45" s="41" t="s">
        <v>229</v>
      </c>
      <c r="D45" s="38" t="s">
        <v>3</v>
      </c>
      <c r="E45" s="38" t="s">
        <v>4</v>
      </c>
      <c r="F45" s="38" t="s">
        <v>5</v>
      </c>
      <c r="G45" s="38" t="s">
        <v>6</v>
      </c>
      <c r="H45" s="38" t="s">
        <v>7</v>
      </c>
      <c r="I45" s="38" t="s">
        <v>8</v>
      </c>
      <c r="J45" s="38" t="s">
        <v>9</v>
      </c>
      <c r="K45" s="38" t="s">
        <v>10</v>
      </c>
      <c r="L45" s="38" t="s">
        <v>11</v>
      </c>
      <c r="M45" s="38" t="s">
        <v>12</v>
      </c>
      <c r="N45" s="38" t="s">
        <v>13</v>
      </c>
      <c r="O45" s="38" t="s">
        <v>14</v>
      </c>
      <c r="P45" s="38" t="s">
        <v>15</v>
      </c>
      <c r="Q45" s="38" t="s">
        <v>200</v>
      </c>
      <c r="R45" s="38" t="s">
        <v>16</v>
      </c>
      <c r="S45" s="38" t="s">
        <v>17</v>
      </c>
      <c r="T45" s="38" t="s">
        <v>18</v>
      </c>
      <c r="U45" s="38" t="s">
        <v>19</v>
      </c>
      <c r="V45" s="38" t="s">
        <v>27</v>
      </c>
      <c r="W45" s="38" t="s">
        <v>191</v>
      </c>
      <c r="X45" s="38" t="s">
        <v>21</v>
      </c>
      <c r="Y45" s="38" t="s">
        <v>20</v>
      </c>
      <c r="Z45" s="38" t="s">
        <v>22</v>
      </c>
      <c r="AA45" s="38" t="s">
        <v>202</v>
      </c>
      <c r="AB45" s="38" t="s">
        <v>23</v>
      </c>
      <c r="AC45" s="38" t="s">
        <v>25</v>
      </c>
      <c r="AD45" s="38" t="s">
        <v>195</v>
      </c>
      <c r="AE45" s="38" t="s">
        <v>24</v>
      </c>
      <c r="AF45" s="38" t="s">
        <v>26</v>
      </c>
      <c r="AG45" s="38" t="s">
        <v>28</v>
      </c>
    </row>
    <row r="46" spans="1:33" x14ac:dyDescent="0.25">
      <c r="B46" s="38">
        <v>2013</v>
      </c>
      <c r="C46" s="45">
        <v>9.4646271510516314E-2</v>
      </c>
      <c r="D46" s="45">
        <v>9.8708487084870733E-2</v>
      </c>
      <c r="E46" s="45">
        <v>8.7604846225535937E-2</v>
      </c>
      <c r="F46" s="45">
        <v>0.12272727272727273</v>
      </c>
      <c r="G46" s="45">
        <v>8.620689655172413E-2</v>
      </c>
      <c r="H46" s="45">
        <v>2.0932445290199837E-2</v>
      </c>
      <c r="I46" s="45">
        <v>9.7868217054263504E-2</v>
      </c>
      <c r="J46" s="45">
        <v>0.42270058708414876</v>
      </c>
      <c r="K46" s="45">
        <v>2.5471698113207573E-2</v>
      </c>
      <c r="L46" s="45">
        <v>-4.4256120527306993E-2</v>
      </c>
      <c r="M46" s="45">
        <v>7.5949367088607569E-2</v>
      </c>
      <c r="N46" s="45">
        <v>6.8636796949475581E-2</v>
      </c>
      <c r="O46" s="45">
        <v>9.4128611369990761E-2</v>
      </c>
      <c r="P46" s="45">
        <v>0.12121212121212133</v>
      </c>
      <c r="Q46" s="45">
        <v>9.757518386368598E-2</v>
      </c>
      <c r="R46" s="45">
        <v>8.4681255946717465E-2</v>
      </c>
      <c r="S46" s="45">
        <v>8.3725305738476072E-2</v>
      </c>
      <c r="T46" s="45">
        <v>6.8246445497630356E-2</v>
      </c>
      <c r="U46" s="45">
        <v>8.0979284369114821E-2</v>
      </c>
      <c r="V46" s="45">
        <v>3.2535885167464168E-2</v>
      </c>
      <c r="W46" s="45">
        <v>6.6508875739645021E-2</v>
      </c>
      <c r="X46" s="45">
        <v>6.066350710900479E-2</v>
      </c>
      <c r="Y46" s="45">
        <v>0.10368893320039886</v>
      </c>
      <c r="Z46" s="45">
        <v>6.5839694656488604E-2</v>
      </c>
      <c r="AA46" s="45">
        <v>6.5839694656488604E-2</v>
      </c>
      <c r="AB46" s="45">
        <v>5.4807692307692335E-2</v>
      </c>
      <c r="AC46" s="45">
        <v>5.7225994180407427E-2</v>
      </c>
      <c r="AD46" s="45">
        <v>5.6011588604538844E-2</v>
      </c>
      <c r="AE46" s="45">
        <v>6.395348837209297E-2</v>
      </c>
      <c r="AF46" s="45">
        <v>7.6254826254826311E-2</v>
      </c>
      <c r="AG46" s="45">
        <v>5.8710298363811302E-2</v>
      </c>
    </row>
    <row r="47" spans="1:33" x14ac:dyDescent="0.25">
      <c r="B47" s="38">
        <v>2014</v>
      </c>
      <c r="C47" s="45">
        <v>5.105633802816912E-2</v>
      </c>
      <c r="D47" s="45">
        <v>2.7591973244147253E-2</v>
      </c>
      <c r="E47" s="45">
        <v>3.7037037037037084E-2</v>
      </c>
      <c r="F47" s="45">
        <v>-4.8348106365833548E-3</v>
      </c>
      <c r="G47" s="45">
        <v>9.1148115687993039E-2</v>
      </c>
      <c r="H47" s="45">
        <v>7.4906367041198234E-3</v>
      </c>
      <c r="I47" s="45">
        <v>0.10359964881474976</v>
      </c>
      <c r="J47" s="45">
        <v>0.14975450081833058</v>
      </c>
      <c r="K47" s="45">
        <v>7.9889807162534326E-2</v>
      </c>
      <c r="L47" s="45">
        <v>3.9920159680637869E-3</v>
      </c>
      <c r="M47" s="45">
        <v>7.2972972972972922E-2</v>
      </c>
      <c r="N47" s="45">
        <v>4.0071237756010687E-2</v>
      </c>
      <c r="O47" s="45">
        <v>6.7739204064352243E-2</v>
      </c>
      <c r="P47" s="45">
        <v>6.7357512953367851E-2</v>
      </c>
      <c r="Q47" s="45">
        <v>5.7813972270830627E-2</v>
      </c>
      <c r="R47" s="45">
        <v>7.4235807860262015E-2</v>
      </c>
      <c r="S47" s="45">
        <v>5.8721934369602741E-2</v>
      </c>
      <c r="T47" s="45">
        <v>4.7703180212014057E-2</v>
      </c>
      <c r="U47" s="45">
        <v>5.7192374350086603E-2</v>
      </c>
      <c r="V47" s="45">
        <v>1.4787430683918617E-2</v>
      </c>
      <c r="W47" s="45">
        <v>4.5072912063632425E-2</v>
      </c>
      <c r="X47" s="45">
        <v>3.1194295900178252E-2</v>
      </c>
      <c r="Y47" s="45">
        <v>4.3906810035842347E-2</v>
      </c>
      <c r="Z47" s="45">
        <v>4.6304541406945711E-2</v>
      </c>
      <c r="AA47" s="45">
        <v>4.6304541406945711E-2</v>
      </c>
      <c r="AB47" s="45">
        <v>4.3517679057116926E-2</v>
      </c>
      <c r="AC47" s="45">
        <v>3.8286235186873317E-2</v>
      </c>
      <c r="AD47" s="45">
        <v>4.0909090909090909E-2</v>
      </c>
      <c r="AE47" s="45">
        <v>-5.4200542005420826E-3</v>
      </c>
      <c r="AF47" s="45">
        <v>7.0788530465949878E-2</v>
      </c>
      <c r="AG47" s="45">
        <v>2.8933092224231492E-2</v>
      </c>
    </row>
    <row r="48" spans="1:33" x14ac:dyDescent="0.25">
      <c r="B48" s="38">
        <v>2015</v>
      </c>
      <c r="C48" s="45">
        <v>5.5230125523012506E-2</v>
      </c>
      <c r="D48" s="45">
        <v>1.8638573743922179E-2</v>
      </c>
      <c r="E48" s="45">
        <v>6.0532687651331719E-2</v>
      </c>
      <c r="F48" s="45">
        <v>8.0775444264943458E-3</v>
      </c>
      <c r="G48" s="45">
        <v>3.5200000000000044E-2</v>
      </c>
      <c r="H48" s="45">
        <v>6.267281105990781E-2</v>
      </c>
      <c r="I48" s="45">
        <v>3.1695721077653841E-3</v>
      </c>
      <c r="J48" s="45">
        <v>0.10300751879699239</v>
      </c>
      <c r="K48" s="45">
        <v>0.43996641477749798</v>
      </c>
      <c r="L48" s="45">
        <v>-4.5454545454545456E-2</v>
      </c>
      <c r="M48" s="45">
        <v>9.8088113050706541E-2</v>
      </c>
      <c r="N48" s="45">
        <v>4.0068201193520912E-2</v>
      </c>
      <c r="O48" s="45">
        <v>6.3141278610891763E-2</v>
      </c>
      <c r="P48" s="45">
        <v>6.742485783915525E-2</v>
      </c>
      <c r="Q48" s="45">
        <v>7.4428088956859956E-2</v>
      </c>
      <c r="R48" s="45">
        <v>8.4677419354838704E-2</v>
      </c>
      <c r="S48" s="45">
        <v>5.3614947197400446E-2</v>
      </c>
      <c r="T48" s="45">
        <v>4.6102263202011738E-2</v>
      </c>
      <c r="U48" s="45">
        <v>5.3061224489795916E-2</v>
      </c>
      <c r="V48" s="45">
        <v>2.7100271002710025E-2</v>
      </c>
      <c r="W48" s="45">
        <v>4.5416316232127892E-2</v>
      </c>
      <c r="X48" s="45">
        <v>4.7210300429184553E-2</v>
      </c>
      <c r="Y48" s="45">
        <v>4.3478260869565293E-2</v>
      </c>
      <c r="Z48" s="45">
        <v>4.6570702794242171E-2</v>
      </c>
      <c r="AA48" s="45">
        <v>4.6570702794242171E-2</v>
      </c>
      <c r="AB48" s="45">
        <v>5.1082251082251132E-2</v>
      </c>
      <c r="AC48" s="45">
        <v>4.6369203849518786E-2</v>
      </c>
      <c r="AD48" s="45">
        <v>4.8738033072236675E-2</v>
      </c>
      <c r="AE48" s="45">
        <v>1.9195612431444187E-2</v>
      </c>
      <c r="AF48" s="45">
        <v>5.4302422723475352E-2</v>
      </c>
      <c r="AG48" s="45">
        <v>3.7719298245614014E-2</v>
      </c>
    </row>
    <row r="49" spans="2:33" x14ac:dyDescent="0.25">
      <c r="B49" s="38">
        <v>2016</v>
      </c>
      <c r="C49" s="45">
        <v>3.2462391132224933E-2</v>
      </c>
      <c r="D49" s="45">
        <v>4.9167327517843119E-2</v>
      </c>
      <c r="E49" s="45">
        <v>2.609992542878449E-2</v>
      </c>
      <c r="F49" s="45">
        <v>3.343701399688967E-2</v>
      </c>
      <c r="G49" s="45">
        <v>4.0030792917628857E-2</v>
      </c>
      <c r="H49" s="45">
        <v>2.6839826839826792E-2</v>
      </c>
      <c r="I49" s="45">
        <v>5.5688146380270372E-2</v>
      </c>
      <c r="J49" s="45">
        <v>-0.11448763250883394</v>
      </c>
      <c r="K49" s="45">
        <v>-1.1716461628588167E-2</v>
      </c>
      <c r="L49" s="45">
        <v>0.17453798767967144</v>
      </c>
      <c r="M49" s="45">
        <v>5.4928517682467891E-2</v>
      </c>
      <c r="N49" s="45">
        <v>3.1784841075794552E-2</v>
      </c>
      <c r="O49" s="45">
        <v>5.1736881005173686E-2</v>
      </c>
      <c r="P49" s="45">
        <v>2.0563594821020475E-2</v>
      </c>
      <c r="Q49" s="45">
        <v>2.8964946503517205E-2</v>
      </c>
      <c r="R49" s="45">
        <v>5.8431952662721942E-2</v>
      </c>
      <c r="S49" s="45">
        <v>4.6047582501918642E-2</v>
      </c>
      <c r="T49" s="45">
        <v>3.7569944044764325E-2</v>
      </c>
      <c r="U49" s="45">
        <v>4.5559845559845602E-2</v>
      </c>
      <c r="V49" s="45">
        <v>5.7641921397379864E-2</v>
      </c>
      <c r="W49" s="45">
        <v>4.6455746896275622E-2</v>
      </c>
      <c r="X49" s="45">
        <v>3.1784841075794552E-2</v>
      </c>
      <c r="Y49" s="45">
        <v>4.1329011345218755E-2</v>
      </c>
      <c r="Z49" s="45">
        <v>4.0257648953301015E-2</v>
      </c>
      <c r="AA49" s="45">
        <v>4.0257648953301015E-2</v>
      </c>
      <c r="AB49" s="45">
        <v>4.0163934426229557E-2</v>
      </c>
      <c r="AC49" s="45">
        <v>3.6727879799666158E-2</v>
      </c>
      <c r="AD49" s="45">
        <v>3.8461538461538505E-2</v>
      </c>
      <c r="AE49" s="45">
        <v>4.4104410441044156E-2</v>
      </c>
      <c r="AF49" s="45">
        <v>5.3840063341250965E-2</v>
      </c>
      <c r="AG49" s="45">
        <v>4.5569620253164606E-2</v>
      </c>
    </row>
    <row r="50" spans="2:33" x14ac:dyDescent="0.25">
      <c r="B50" s="38">
        <v>2017</v>
      </c>
      <c r="C50" s="45">
        <v>5.295471987720627E-2</v>
      </c>
      <c r="D50" s="45">
        <v>2.2590361445783129E-2</v>
      </c>
      <c r="E50" s="45">
        <v>3.6903039073806244E-2</v>
      </c>
      <c r="F50" s="45">
        <v>9.8335854765506811E-2</v>
      </c>
      <c r="G50" s="45">
        <v>4.1358936484490356E-2</v>
      </c>
      <c r="H50" s="45">
        <v>1.1754827875734725E-2</v>
      </c>
      <c r="I50" s="45">
        <v>6.3909774436090222E-2</v>
      </c>
      <c r="J50" s="45">
        <v>0.35427135678391941</v>
      </c>
      <c r="K50" s="45">
        <v>-0.1905956112852665</v>
      </c>
      <c r="L50" s="45">
        <v>5.1038062283737078E-2</v>
      </c>
      <c r="M50" s="45">
        <v>-1.7908309455587395E-2</v>
      </c>
      <c r="N50" s="45">
        <v>1.7377567140600451E-2</v>
      </c>
      <c r="O50" s="45">
        <v>4.3417366946778627E-2</v>
      </c>
      <c r="P50" s="45">
        <v>5.5597295266716799E-2</v>
      </c>
      <c r="Q50" s="45">
        <v>3.9194117987610876E-2</v>
      </c>
      <c r="R50" s="45">
        <v>7.2322670375521397E-2</v>
      </c>
      <c r="S50" s="45">
        <v>4.7584187408491949E-2</v>
      </c>
      <c r="T50" s="45">
        <v>3.7634408602150587E-2</v>
      </c>
      <c r="U50" s="45">
        <v>4.7197640117994141E-2</v>
      </c>
      <c r="V50" s="45">
        <v>3.9441248972884119E-2</v>
      </c>
      <c r="W50" s="45">
        <v>4.3121541690517115E-2</v>
      </c>
      <c r="X50" s="45">
        <v>7.728706624605676E-2</v>
      </c>
      <c r="Y50" s="45">
        <v>7.3302469135802475E-2</v>
      </c>
      <c r="Z50" s="45">
        <v>4.095826893353928E-2</v>
      </c>
      <c r="AA50" s="45">
        <v>4.095826893353928E-2</v>
      </c>
      <c r="AB50" s="45">
        <v>4.7206923682140051E-2</v>
      </c>
      <c r="AC50" s="45">
        <v>3.8647342995169059E-2</v>
      </c>
      <c r="AD50" s="45">
        <v>4.2976522085157225E-2</v>
      </c>
      <c r="AE50" s="45">
        <v>1.2820512820512799E-2</v>
      </c>
      <c r="AF50" s="45">
        <v>3.9009752438109439E-2</v>
      </c>
      <c r="AG50" s="45">
        <v>3.376205787781341E-2</v>
      </c>
    </row>
    <row r="51" spans="2:33" x14ac:dyDescent="0.25">
      <c r="B51" s="38">
        <v>2018</v>
      </c>
      <c r="C51" s="45">
        <v>2.3374726077428697E-2</v>
      </c>
      <c r="D51" s="45">
        <v>1.1029411764705883E-2</v>
      </c>
      <c r="E51" s="45">
        <v>4.3689320388349599E-2</v>
      </c>
      <c r="F51" s="45">
        <v>-3.4098816979818911E-2</v>
      </c>
      <c r="G51" s="45">
        <v>7.087172218284905E-3</v>
      </c>
      <c r="H51" s="45">
        <v>1.0770505385252668E-2</v>
      </c>
      <c r="I51" s="45">
        <v>-1.3446567586695015E-2</v>
      </c>
      <c r="J51" s="45">
        <v>-0.108179419525066</v>
      </c>
      <c r="K51" s="45">
        <v>-5.8915946582875099E-2</v>
      </c>
      <c r="L51" s="45">
        <v>-7.1548821548821556E-2</v>
      </c>
      <c r="M51" s="45">
        <v>2.2545454545454504E-2</v>
      </c>
      <c r="N51" s="45">
        <v>3.7209302325581485E-2</v>
      </c>
      <c r="O51" s="45">
        <v>3.4113712374581905E-2</v>
      </c>
      <c r="P51" s="45">
        <v>-7.1839080459770123E-3</v>
      </c>
      <c r="Q51" s="45">
        <v>-9.607281307938963E-3</v>
      </c>
      <c r="R51" s="45">
        <v>5.3652230122818438E-2</v>
      </c>
      <c r="S51" s="45">
        <v>3.2055749128919821E-2</v>
      </c>
      <c r="T51" s="45">
        <v>2.8782287822878269E-2</v>
      </c>
      <c r="U51" s="45">
        <v>3.1623330990864368E-2</v>
      </c>
      <c r="V51" s="45">
        <v>3.8491751767478329E-2</v>
      </c>
      <c r="W51" s="45">
        <v>3.2628508931826422E-2</v>
      </c>
      <c r="X51" s="45">
        <v>4.4655929721815479E-2</v>
      </c>
      <c r="Y51" s="45">
        <v>4.3447293447293402E-2</v>
      </c>
      <c r="Z51" s="45">
        <v>6.1527057079317882E-2</v>
      </c>
      <c r="AA51" s="45">
        <v>6.1527057079317882E-2</v>
      </c>
      <c r="AB51" s="45">
        <v>8.7021755438859663E-2</v>
      </c>
      <c r="AC51" s="45">
        <v>5.4741711642251528E-2</v>
      </c>
      <c r="AD51" s="45">
        <v>7.1102661596958341E-2</v>
      </c>
      <c r="AE51" s="45">
        <v>3.6043587594300062E-2</v>
      </c>
      <c r="AF51" s="45">
        <v>7.9856115107913628E-2</v>
      </c>
      <c r="AG51" s="45">
        <v>5.9643687064291379E-2</v>
      </c>
    </row>
    <row r="52" spans="2:33" x14ac:dyDescent="0.25">
      <c r="B52" s="38">
        <v>2019</v>
      </c>
      <c r="C52" s="45">
        <v>7.7363896848137617E-2</v>
      </c>
      <c r="D52" s="45">
        <v>4.6681254558716308E-2</v>
      </c>
      <c r="E52" s="45">
        <v>8.9828269484808418E-2</v>
      </c>
      <c r="F52" s="45">
        <v>7.7746077032810321E-2</v>
      </c>
      <c r="G52" s="45">
        <v>4.3631245601689073E-2</v>
      </c>
      <c r="H52" s="45">
        <v>3.2019704433497581E-2</v>
      </c>
      <c r="I52" s="45">
        <v>7.6070901033973279E-2</v>
      </c>
      <c r="J52" s="45">
        <v>0.65270373191165254</v>
      </c>
      <c r="K52" s="45">
        <v>0.14962593516209488</v>
      </c>
      <c r="L52" s="45">
        <v>4.491292392300647E-2</v>
      </c>
      <c r="M52" s="45">
        <v>6.671449067431838E-2</v>
      </c>
      <c r="N52" s="45">
        <v>1.8754688672168042E-2</v>
      </c>
      <c r="O52" s="45">
        <v>2.1992238033635224E-2</v>
      </c>
      <c r="P52" s="45">
        <v>0.1280931586608442</v>
      </c>
      <c r="Q52" s="45">
        <v>0.1099007642294971</v>
      </c>
      <c r="R52" s="45">
        <v>3.2475490196078503E-2</v>
      </c>
      <c r="S52" s="45">
        <v>1.8292682926829385E-2</v>
      </c>
      <c r="T52" s="45">
        <v>1.6546762589928141E-2</v>
      </c>
      <c r="U52" s="45">
        <v>1.7759562841530015E-2</v>
      </c>
      <c r="V52" s="45">
        <v>5.7228915662650558E-2</v>
      </c>
      <c r="W52" s="45">
        <v>2.6864616472251763E-2</v>
      </c>
      <c r="X52" s="45">
        <v>3.0107526881720349E-2</v>
      </c>
      <c r="Y52" s="45">
        <v>3.4529451591063125E-2</v>
      </c>
      <c r="Z52" s="45">
        <v>1.5320334261838559E-2</v>
      </c>
      <c r="AA52" s="45">
        <v>1.5320334261838559E-2</v>
      </c>
      <c r="AB52" s="45">
        <v>3.6526533425224064E-2</v>
      </c>
      <c r="AC52" s="45">
        <v>4.0965618141916772E-2</v>
      </c>
      <c r="AD52" s="45">
        <v>3.8679914833215374E-2</v>
      </c>
      <c r="AE52" s="45">
        <v>5.2716950527169619E-2</v>
      </c>
      <c r="AF52" s="45">
        <v>3.6617842876165117E-2</v>
      </c>
      <c r="AG52" s="45">
        <v>4.090577063550032E-2</v>
      </c>
    </row>
    <row r="53" spans="2:33" x14ac:dyDescent="0.25">
      <c r="B53" s="38">
        <v>2020</v>
      </c>
      <c r="C53" s="45">
        <v>5.7922769640479481E-2</v>
      </c>
      <c r="D53" s="45">
        <v>1.1781011781011701E-2</v>
      </c>
      <c r="E53" s="45">
        <v>0.14097968936678609</v>
      </c>
      <c r="F53" s="45">
        <v>0.13169786959328603</v>
      </c>
      <c r="G53" s="45">
        <v>2.6648900732844771E-2</v>
      </c>
      <c r="H53" s="45">
        <v>0.12856043110084672</v>
      </c>
      <c r="I53" s="45">
        <v>3.1424581005586594E-2</v>
      </c>
      <c r="J53" s="45">
        <v>0.17005076142131981</v>
      </c>
      <c r="K53" s="45">
        <v>0.14102564102564089</v>
      </c>
      <c r="L53" s="45">
        <v>1.0517090271691525E-2</v>
      </c>
      <c r="M53" s="45">
        <v>8.0185553346587099E-2</v>
      </c>
      <c r="N53" s="45">
        <v>9.6252755326965422E-2</v>
      </c>
      <c r="O53" s="45">
        <v>3.9092055485498219E-2</v>
      </c>
      <c r="P53" s="45">
        <v>7.7524429967426742E-2</v>
      </c>
      <c r="Q53" s="45">
        <v>8.6940836940836902E-2</v>
      </c>
      <c r="R53" s="45">
        <v>9.574468085106394E-2</v>
      </c>
      <c r="S53" s="45">
        <v>2.9900332225913623E-2</v>
      </c>
      <c r="T53" s="45">
        <v>2.7561837455830428E-2</v>
      </c>
      <c r="U53" s="45">
        <v>2.9490616621983955E-2</v>
      </c>
      <c r="V53" s="45">
        <v>0.10400562192550936</v>
      </c>
      <c r="W53" s="45">
        <v>4.7300771208226261E-2</v>
      </c>
      <c r="X53" s="45">
        <v>0</v>
      </c>
      <c r="Y53" s="45">
        <v>2.9239766081871343E-2</v>
      </c>
      <c r="Z53" s="45">
        <v>2.3939808481532151E-2</v>
      </c>
      <c r="AA53" s="45">
        <v>2.3939808481532151E-2</v>
      </c>
      <c r="AB53" s="45">
        <v>4.6957671957672115E-2</v>
      </c>
      <c r="AC53" s="45">
        <v>3.9915966386554542E-2</v>
      </c>
      <c r="AD53" s="45">
        <v>4.3537414965986433E-2</v>
      </c>
      <c r="AE53" s="45">
        <v>7.4866310160427677E-2</v>
      </c>
      <c r="AF53" s="45">
        <v>2.1140294682895654E-2</v>
      </c>
      <c r="AG53" s="45">
        <v>5.4393305439330422E-2</v>
      </c>
    </row>
    <row r="54" spans="2:33" x14ac:dyDescent="0.25">
      <c r="B54" s="38">
        <v>2021</v>
      </c>
      <c r="C54" s="45">
        <v>5.657978385251098E-2</v>
      </c>
      <c r="D54" s="45">
        <v>2.6224982746721758E-2</v>
      </c>
      <c r="E54" s="45">
        <v>4.5765386638611349E-2</v>
      </c>
      <c r="F54" s="45">
        <v>1.4831717056474581E-2</v>
      </c>
      <c r="G54" s="45">
        <v>3.7637897469175938E-2</v>
      </c>
      <c r="H54" s="45">
        <v>0.2432074221338634</v>
      </c>
      <c r="I54" s="45">
        <v>3.5427807486631095E-2</v>
      </c>
      <c r="J54" s="45">
        <v>-3.0381050463439637E-2</v>
      </c>
      <c r="K54" s="45">
        <v>2.4937655860349125E-2</v>
      </c>
      <c r="L54" s="45">
        <v>5.5846422338568985E-2</v>
      </c>
      <c r="M54" s="45">
        <v>3.9634146341463415E-2</v>
      </c>
      <c r="N54" s="45">
        <v>8.1686429512516312E-2</v>
      </c>
      <c r="O54" s="45">
        <v>6.5821256038647386E-2</v>
      </c>
      <c r="P54" s="45">
        <v>4.4720496894409864E-2</v>
      </c>
      <c r="Q54" s="45">
        <v>5.0276908259089863E-2</v>
      </c>
      <c r="R54" s="45">
        <v>3.163538873994641E-2</v>
      </c>
      <c r="S54" s="45">
        <v>8.3601286173633438E-2</v>
      </c>
      <c r="T54" s="45">
        <v>8.6242299794661151E-2</v>
      </c>
      <c r="U54" s="45">
        <v>8.3009079118028614E-2</v>
      </c>
      <c r="V54" s="45">
        <v>3.6989795918367235E-2</v>
      </c>
      <c r="W54" s="45">
        <v>7.2151485471759605E-2</v>
      </c>
      <c r="X54" s="45">
        <v>0.10953346855983764</v>
      </c>
      <c r="Y54" s="45">
        <v>3.6144578313253121E-2</v>
      </c>
      <c r="Z54" s="45">
        <v>6.7999999999999922E-2</v>
      </c>
      <c r="AA54" s="45">
        <v>6.7999999999999922E-2</v>
      </c>
      <c r="AB54" s="45">
        <v>7.0935342121782693E-2</v>
      </c>
      <c r="AC54" s="45">
        <v>7.3529411764705885E-2</v>
      </c>
      <c r="AD54" s="45">
        <v>7.2191647782453905E-2</v>
      </c>
      <c r="AE54" s="45">
        <v>9.7251585623678527E-2</v>
      </c>
      <c r="AF54" s="45">
        <v>3.266331658291468E-2</v>
      </c>
      <c r="AG54" s="45">
        <v>6.6491112574061845E-2</v>
      </c>
    </row>
    <row r="55" spans="2:33" x14ac:dyDescent="0.25">
      <c r="B55" s="38">
        <v>2022</v>
      </c>
      <c r="C55" s="45">
        <v>6.0350030175015092E-2</v>
      </c>
      <c r="D55" s="45">
        <v>0.13177257525083605</v>
      </c>
      <c r="E55" s="45">
        <v>5.1836940110719737E-2</v>
      </c>
      <c r="F55" s="45">
        <v>6.3758389261744833E-2</v>
      </c>
      <c r="G55" s="45">
        <v>8.161993769470402E-2</v>
      </c>
      <c r="H55" s="45">
        <v>2.0573903627504123E-2</v>
      </c>
      <c r="I55" s="45">
        <v>2.7976577748861493E-2</v>
      </c>
      <c r="J55" s="45">
        <v>-8.2616179001721204E-2</v>
      </c>
      <c r="K55" s="45">
        <v>4.2098840756558911E-2</v>
      </c>
      <c r="L55" s="45">
        <v>1.4999999999999977E-2</v>
      </c>
      <c r="M55" s="45">
        <v>0.1923300406740267</v>
      </c>
      <c r="N55" s="45">
        <v>4.0779062690200783E-2</v>
      </c>
      <c r="O55" s="45">
        <v>7.3322053017484484E-2</v>
      </c>
      <c r="P55" s="45">
        <v>5.7091346153846152E-2</v>
      </c>
      <c r="Q55" s="45">
        <v>5.5078088901210673E-2</v>
      </c>
      <c r="R55" s="45">
        <v>2.6534859521332065E-2</v>
      </c>
      <c r="S55" s="45">
        <v>8.2989994114184784E-2</v>
      </c>
      <c r="T55" s="45">
        <v>0.10143123833229628</v>
      </c>
      <c r="U55" s="45">
        <v>8.6053412462908013E-2</v>
      </c>
      <c r="V55" s="45">
        <v>7.8527607361963264E-2</v>
      </c>
      <c r="W55" s="45">
        <v>8.7146956653073454E-2</v>
      </c>
      <c r="X55" s="45">
        <v>0.1084043848964678</v>
      </c>
      <c r="Y55" s="45">
        <v>3.7689969604863149E-2</v>
      </c>
      <c r="Z55" s="45">
        <v>6.8280571073867161E-2</v>
      </c>
      <c r="AA55" s="45">
        <v>6.8280571073867161E-2</v>
      </c>
      <c r="AB55" s="45">
        <v>5.6592765460910084E-2</v>
      </c>
      <c r="AC55" s="45">
        <v>4.7766749379652716E-2</v>
      </c>
      <c r="AD55" s="45">
        <v>5.2315093205051039E-2</v>
      </c>
      <c r="AE55" s="45">
        <v>4.408945686900962E-2</v>
      </c>
      <c r="AF55" s="45">
        <v>5.7073466909532522E-2</v>
      </c>
      <c r="AG55" s="45">
        <v>5.716041794714205E-2</v>
      </c>
    </row>
    <row r="56" spans="2:33" x14ac:dyDescent="0.25">
      <c r="B56" s="38">
        <v>2023</v>
      </c>
      <c r="C56" s="45">
        <v>1.4730878186968806E-2</v>
      </c>
      <c r="D56" s="45">
        <v>-5.7537399309564284E-4</v>
      </c>
      <c r="E56" s="45">
        <v>1.7085904129093606E-2</v>
      </c>
      <c r="F56" s="45">
        <v>-0.10951156812339337</v>
      </c>
      <c r="G56" s="45">
        <v>2.8064146620847684E-2</v>
      </c>
      <c r="H56" s="45">
        <v>-9.1880341880341831E-2</v>
      </c>
      <c r="I56" s="45">
        <v>8.7807959570435731E-2</v>
      </c>
      <c r="J56" s="45">
        <v>4.6133853151396974E-2</v>
      </c>
      <c r="K56" s="45">
        <v>2.7501462843768219E-2</v>
      </c>
      <c r="L56" s="45">
        <v>1.3212221304706924E-2</v>
      </c>
      <c r="M56" s="45">
        <v>4.6065259117082508E-2</v>
      </c>
      <c r="N56" s="45">
        <v>1.1668611435239206E-2</v>
      </c>
      <c r="O56" s="45">
        <v>1.5690376569037656E-2</v>
      </c>
      <c r="P56" s="45">
        <v>1.3582342954159625E-2</v>
      </c>
      <c r="Q56" s="45">
        <v>6.1935708989402337E-3</v>
      </c>
      <c r="R56" s="45">
        <v>1.4127144298688252E-2</v>
      </c>
      <c r="S56" s="45">
        <v>1.2979989183342377E-2</v>
      </c>
      <c r="T56" s="45">
        <v>1.1824324324324292E-2</v>
      </c>
      <c r="U56" s="45">
        <v>1.3057671381936763E-2</v>
      </c>
      <c r="V56" s="45">
        <v>3.6954087346024608E-2</v>
      </c>
      <c r="W56" s="45">
        <v>1.8623258380466429E-2</v>
      </c>
      <c r="X56" s="45">
        <v>4.3956043956044581E-3</v>
      </c>
      <c r="Y56" s="45">
        <v>2.0337013364323069E-2</v>
      </c>
      <c r="Z56" s="45">
        <v>1.3302486986697414E-2</v>
      </c>
      <c r="AA56" s="45">
        <v>1.3302486986697414E-2</v>
      </c>
      <c r="AB56" s="45">
        <v>1.8650575973669647E-2</v>
      </c>
      <c r="AC56" s="45">
        <v>1.0029498525073679E-2</v>
      </c>
      <c r="AD56" s="45">
        <v>1.4496873223422302E-2</v>
      </c>
      <c r="AE56" s="45">
        <v>7.334963325183479E-3</v>
      </c>
      <c r="AF56" s="45">
        <v>1.6064257028112351E-2</v>
      </c>
      <c r="AG56" s="45" t="s">
        <v>347</v>
      </c>
    </row>
    <row r="57" spans="2:33" ht="75" x14ac:dyDescent="0.3">
      <c r="C57" s="62" t="s">
        <v>236</v>
      </c>
      <c r="D57" s="63">
        <f>CORREL($C$50:$C$56,D50:D56)</f>
        <v>0.49470364846800768</v>
      </c>
      <c r="E57" s="63">
        <f t="shared" ref="E57:AG57" si="0">CORREL($C$50:$C$56,E50:E56)</f>
        <v>0.57595436784305243</v>
      </c>
      <c r="F57" s="63">
        <f t="shared" si="0"/>
        <v>0.83239093154351762</v>
      </c>
      <c r="G57" s="63">
        <f t="shared" si="0"/>
        <v>0.56160650683987767</v>
      </c>
      <c r="H57" s="63">
        <f t="shared" si="0"/>
        <v>0.500341942003942</v>
      </c>
      <c r="I57" s="63">
        <f t="shared" si="0"/>
        <v>0.13156784938753788</v>
      </c>
      <c r="J57" s="63">
        <f t="shared" si="0"/>
        <v>0.58550433976888883</v>
      </c>
      <c r="K57" s="63">
        <f t="shared" si="0"/>
        <v>0.38508665079583282</v>
      </c>
      <c r="L57" s="63">
        <f t="shared" si="0"/>
        <v>0.61512437468829861</v>
      </c>
      <c r="M57" s="63">
        <f t="shared" si="0"/>
        <v>0.32670451460573924</v>
      </c>
      <c r="N57" s="63">
        <f t="shared" si="0"/>
        <v>0.26813423858374036</v>
      </c>
      <c r="O57" s="63">
        <f t="shared" si="0"/>
        <v>0.37388976407998603</v>
      </c>
      <c r="P57" s="63">
        <f t="shared" si="0"/>
        <v>0.90367477238723903</v>
      </c>
      <c r="Q57" s="63">
        <f t="shared" si="0"/>
        <v>0.91492343375920782</v>
      </c>
      <c r="R57" s="63">
        <f t="shared" si="0"/>
        <v>0.19114815554083173</v>
      </c>
      <c r="S57" s="63">
        <f t="shared" si="0"/>
        <v>0.33064391278714911</v>
      </c>
      <c r="T57" s="63">
        <f t="shared" si="0"/>
        <v>0.32557247149452689</v>
      </c>
      <c r="U57" s="63">
        <f t="shared" si="0"/>
        <v>0.32761543744505334</v>
      </c>
      <c r="V57" s="63">
        <f t="shared" si="0"/>
        <v>0.46469597580237271</v>
      </c>
      <c r="W57" s="63">
        <f t="shared" si="0"/>
        <v>0.42850955521986173</v>
      </c>
      <c r="X57" s="63">
        <f t="shared" si="0"/>
        <v>0.31489086078424861</v>
      </c>
      <c r="Y57" s="63">
        <f t="shared" si="0"/>
        <v>0.18614779168600956</v>
      </c>
      <c r="Z57" s="63">
        <f t="shared" si="0"/>
        <v>1.7415604049406841E-2</v>
      </c>
      <c r="AA57" s="63">
        <f t="shared" si="0"/>
        <v>1.7415604049406841E-2</v>
      </c>
      <c r="AB57" s="63">
        <f t="shared" si="0"/>
        <v>-2.0856887329046538E-2</v>
      </c>
      <c r="AC57" s="63">
        <f t="shared" si="0"/>
        <v>0.39859479076034454</v>
      </c>
      <c r="AD57" s="63">
        <f t="shared" si="0"/>
        <v>0.17582481928449695</v>
      </c>
      <c r="AE57" s="63">
        <f t="shared" si="0"/>
        <v>0.53218937194305205</v>
      </c>
      <c r="AF57" s="63">
        <f t="shared" si="0"/>
        <v>-0.11435719891250387</v>
      </c>
      <c r="AG57" s="63">
        <f t="shared" si="0"/>
        <v>-0.36548129476994579</v>
      </c>
    </row>
    <row r="58" spans="2:33" ht="15" customHeight="1" x14ac:dyDescent="0.25"/>
    <row r="59" spans="2:33" x14ac:dyDescent="0.25">
      <c r="B59" s="60" t="s">
        <v>228</v>
      </c>
      <c r="C59" s="41" t="s">
        <v>229</v>
      </c>
      <c r="D59" s="38" t="s">
        <v>9</v>
      </c>
      <c r="G59" s="60" t="s">
        <v>228</v>
      </c>
      <c r="H59" s="41" t="s">
        <v>229</v>
      </c>
      <c r="I59" s="38" t="s">
        <v>15</v>
      </c>
      <c r="L59" s="60" t="s">
        <v>228</v>
      </c>
      <c r="M59" s="41" t="s">
        <v>229</v>
      </c>
      <c r="N59" s="38" t="s">
        <v>15</v>
      </c>
      <c r="Q59" s="60" t="s">
        <v>228</v>
      </c>
      <c r="R59" s="41" t="s">
        <v>229</v>
      </c>
      <c r="S59" s="38" t="s">
        <v>200</v>
      </c>
    </row>
    <row r="60" spans="2:33" x14ac:dyDescent="0.25">
      <c r="B60" s="38">
        <v>2017</v>
      </c>
      <c r="C60" s="45">
        <v>5.295471987720627E-2</v>
      </c>
      <c r="D60" s="45">
        <v>0.35427135678391941</v>
      </c>
      <c r="G60" s="38">
        <v>2017</v>
      </c>
      <c r="H60" s="45">
        <v>5.295471987720627E-2</v>
      </c>
      <c r="I60" s="45">
        <v>5.5597295266716799E-2</v>
      </c>
      <c r="L60" s="38">
        <v>2017</v>
      </c>
      <c r="M60" s="45">
        <v>5.295471987720627E-2</v>
      </c>
      <c r="N60" s="45">
        <v>5.5597295266716799E-2</v>
      </c>
      <c r="Q60" s="38">
        <v>2017</v>
      </c>
      <c r="R60" s="45">
        <v>5.295471987720627E-2</v>
      </c>
      <c r="S60" s="45">
        <v>3.9194117987610876E-2</v>
      </c>
    </row>
    <row r="61" spans="2:33" x14ac:dyDescent="0.25">
      <c r="B61" s="38">
        <v>2018</v>
      </c>
      <c r="C61" s="45">
        <v>2.3374726077428697E-2</v>
      </c>
      <c r="D61" s="45">
        <v>-0.108179419525066</v>
      </c>
      <c r="G61" s="38">
        <v>2018</v>
      </c>
      <c r="H61" s="45">
        <v>2.3374726077428697E-2</v>
      </c>
      <c r="I61" s="45">
        <v>-7.1839080459770123E-3</v>
      </c>
      <c r="L61" s="38">
        <v>2018</v>
      </c>
      <c r="M61" s="45">
        <v>2.3374726077428697E-2</v>
      </c>
      <c r="N61" s="45">
        <v>-7.1839080459770123E-3</v>
      </c>
      <c r="Q61" s="38">
        <v>2018</v>
      </c>
      <c r="R61" s="45">
        <v>2.3374726077428697E-2</v>
      </c>
      <c r="S61" s="45">
        <v>-9.607281307938963E-3</v>
      </c>
    </row>
    <row r="62" spans="2:33" x14ac:dyDescent="0.25">
      <c r="B62" s="38">
        <v>2019</v>
      </c>
      <c r="C62" s="45">
        <v>7.7363896848137617E-2</v>
      </c>
      <c r="D62" s="45">
        <v>0.65270373191165254</v>
      </c>
      <c r="G62" s="38">
        <v>2019</v>
      </c>
      <c r="H62" s="45">
        <v>7.7363896848137617E-2</v>
      </c>
      <c r="I62" s="45">
        <v>0.1280931586608442</v>
      </c>
      <c r="L62" s="38">
        <v>2019</v>
      </c>
      <c r="M62" s="45">
        <v>7.7363896848137617E-2</v>
      </c>
      <c r="N62" s="45">
        <v>0.1280931586608442</v>
      </c>
      <c r="Q62" s="38">
        <v>2019</v>
      </c>
      <c r="R62" s="45">
        <v>7.7363896848137617E-2</v>
      </c>
      <c r="S62" s="45">
        <v>0.1099007642294971</v>
      </c>
    </row>
    <row r="63" spans="2:33" x14ac:dyDescent="0.25">
      <c r="B63" s="38">
        <v>2020</v>
      </c>
      <c r="C63" s="45">
        <v>5.7922769640479481E-2</v>
      </c>
      <c r="D63" s="45">
        <v>0.17005076142131981</v>
      </c>
      <c r="G63" s="38">
        <v>2020</v>
      </c>
      <c r="H63" s="45">
        <v>5.7922769640479481E-2</v>
      </c>
      <c r="I63" s="45">
        <v>7.7524429967426742E-2</v>
      </c>
      <c r="L63" s="38">
        <v>2020</v>
      </c>
      <c r="M63" s="45">
        <v>5.7922769640479481E-2</v>
      </c>
      <c r="N63" s="45">
        <v>7.7524429967426742E-2</v>
      </c>
      <c r="Q63" s="38">
        <v>2020</v>
      </c>
      <c r="R63" s="45">
        <v>5.7922769640479481E-2</v>
      </c>
      <c r="S63" s="45">
        <v>8.6940836940836902E-2</v>
      </c>
    </row>
    <row r="64" spans="2:33" x14ac:dyDescent="0.25">
      <c r="B64" s="38">
        <v>2021</v>
      </c>
      <c r="C64" s="45">
        <v>5.657978385251098E-2</v>
      </c>
      <c r="D64" s="45">
        <v>-3.0381050463439637E-2</v>
      </c>
      <c r="G64" s="38">
        <v>2021</v>
      </c>
      <c r="H64" s="45">
        <v>5.657978385251098E-2</v>
      </c>
      <c r="I64" s="45">
        <v>4.4720496894409864E-2</v>
      </c>
      <c r="L64" s="38">
        <v>2021</v>
      </c>
      <c r="M64" s="45">
        <v>5.657978385251098E-2</v>
      </c>
      <c r="N64" s="45">
        <v>4.4720496894409864E-2</v>
      </c>
      <c r="Q64" s="38">
        <v>2021</v>
      </c>
      <c r="R64" s="45">
        <v>5.657978385251098E-2</v>
      </c>
      <c r="S64" s="45">
        <v>5.0276908259089863E-2</v>
      </c>
    </row>
    <row r="65" spans="2:19" x14ac:dyDescent="0.25">
      <c r="B65" s="38">
        <v>2022</v>
      </c>
      <c r="C65" s="45">
        <v>6.0350030175015092E-2</v>
      </c>
      <c r="D65" s="45">
        <v>-8.2616179001721204E-2</v>
      </c>
      <c r="G65" s="38">
        <v>2022</v>
      </c>
      <c r="H65" s="45">
        <v>6.0350030175015092E-2</v>
      </c>
      <c r="I65" s="45">
        <v>5.7091346153846152E-2</v>
      </c>
      <c r="L65" s="38">
        <v>2022</v>
      </c>
      <c r="M65" s="45">
        <v>6.0350030175015092E-2</v>
      </c>
      <c r="N65" s="45">
        <v>5.7091346153846152E-2</v>
      </c>
      <c r="Q65" s="38">
        <v>2022</v>
      </c>
      <c r="R65" s="45">
        <v>6.0350030175015092E-2</v>
      </c>
      <c r="S65" s="45">
        <v>5.5078088901210673E-2</v>
      </c>
    </row>
    <row r="66" spans="2:19" x14ac:dyDescent="0.25">
      <c r="B66" s="38">
        <v>2023</v>
      </c>
      <c r="C66" s="45">
        <v>1.4730878186968806E-2</v>
      </c>
      <c r="D66" s="45">
        <v>4.6133853151396974E-2</v>
      </c>
      <c r="G66" s="38">
        <v>2023</v>
      </c>
      <c r="H66" s="45">
        <v>1.4730878186968806E-2</v>
      </c>
      <c r="I66" s="45">
        <v>1.3582342954159625E-2</v>
      </c>
      <c r="L66" s="38">
        <v>2023</v>
      </c>
      <c r="M66" s="45">
        <v>1.4730878186968806E-2</v>
      </c>
      <c r="N66" s="45">
        <v>1.3582342954159625E-2</v>
      </c>
      <c r="Q66" s="38">
        <v>2023</v>
      </c>
      <c r="R66" s="45">
        <v>1.4730878186968806E-2</v>
      </c>
      <c r="S66" s="45">
        <v>6.1935708989402337E-3</v>
      </c>
    </row>
    <row r="83" spans="2:33" ht="41.25" customHeight="1" x14ac:dyDescent="0.35">
      <c r="C83" s="113" t="s">
        <v>339</v>
      </c>
      <c r="D83" s="113"/>
      <c r="E83" s="113"/>
      <c r="G83" s="114" t="s">
        <v>340</v>
      </c>
      <c r="H83" s="114"/>
      <c r="I83" s="114"/>
      <c r="J83" s="114"/>
      <c r="K83" s="114"/>
      <c r="L83" s="114"/>
    </row>
    <row r="84" spans="2:33" ht="15" customHeight="1" x14ac:dyDescent="0.25">
      <c r="C84" s="115" t="s">
        <v>338</v>
      </c>
      <c r="D84" s="115"/>
      <c r="E84" s="115"/>
      <c r="F84" s="115"/>
      <c r="G84" s="115"/>
      <c r="H84" s="115"/>
      <c r="I84" s="115"/>
      <c r="J84" s="115"/>
      <c r="K84" s="115"/>
      <c r="L84" s="115"/>
      <c r="M84" s="115"/>
      <c r="N84" s="115"/>
      <c r="O84" s="115"/>
      <c r="P84" s="115"/>
      <c r="Q84" s="115"/>
      <c r="R84" s="115"/>
      <c r="S84" s="115"/>
      <c r="T84" s="115"/>
      <c r="U84" s="115"/>
      <c r="V84" s="115"/>
      <c r="W84" s="115"/>
      <c r="X84" s="115"/>
    </row>
    <row r="85" spans="2:33" ht="15" customHeight="1" x14ac:dyDescent="0.25">
      <c r="C85" s="115"/>
      <c r="D85" s="115"/>
      <c r="E85" s="115"/>
      <c r="F85" s="115"/>
      <c r="G85" s="115"/>
      <c r="H85" s="115"/>
      <c r="I85" s="115"/>
      <c r="J85" s="115"/>
      <c r="K85" s="115"/>
      <c r="L85" s="115"/>
      <c r="M85" s="115"/>
      <c r="N85" s="115"/>
      <c r="O85" s="115"/>
      <c r="P85" s="115"/>
      <c r="Q85" s="115"/>
      <c r="R85" s="115"/>
      <c r="S85" s="115"/>
      <c r="T85" s="115"/>
      <c r="U85" s="115"/>
      <c r="V85" s="115"/>
      <c r="W85" s="115"/>
      <c r="X85" s="115"/>
    </row>
    <row r="86" spans="2:33" ht="15" customHeight="1" x14ac:dyDescent="0.25">
      <c r="C86" s="115"/>
      <c r="D86" s="115"/>
      <c r="E86" s="115"/>
      <c r="F86" s="115"/>
      <c r="G86" s="115"/>
      <c r="H86" s="115"/>
      <c r="I86" s="115"/>
      <c r="J86" s="115"/>
      <c r="K86" s="115"/>
      <c r="L86" s="115"/>
      <c r="M86" s="115"/>
      <c r="N86" s="115"/>
      <c r="O86" s="115"/>
      <c r="P86" s="115"/>
      <c r="Q86" s="115"/>
      <c r="R86" s="115"/>
      <c r="S86" s="115"/>
      <c r="T86" s="115"/>
      <c r="U86" s="115"/>
      <c r="V86" s="115"/>
      <c r="W86" s="115"/>
      <c r="X86" s="115"/>
    </row>
    <row r="87" spans="2:33" x14ac:dyDescent="0.25">
      <c r="C87" s="115"/>
      <c r="D87" s="115"/>
      <c r="E87" s="115"/>
      <c r="F87" s="115"/>
      <c r="G87" s="115"/>
      <c r="H87" s="115"/>
      <c r="I87" s="115"/>
      <c r="J87" s="115"/>
      <c r="K87" s="115"/>
      <c r="L87" s="115"/>
      <c r="M87" s="115"/>
      <c r="N87" s="115"/>
      <c r="O87" s="115"/>
      <c r="P87" s="115"/>
      <c r="Q87" s="115"/>
      <c r="R87" s="115"/>
      <c r="S87" s="115"/>
      <c r="T87" s="115"/>
      <c r="U87" s="115"/>
      <c r="V87" s="115"/>
      <c r="W87" s="115"/>
      <c r="X87" s="115"/>
    </row>
    <row r="88" spans="2:33" x14ac:dyDescent="0.25">
      <c r="C88" s="115"/>
      <c r="D88" s="115"/>
      <c r="E88" s="115"/>
      <c r="F88" s="115"/>
      <c r="G88" s="115"/>
      <c r="H88" s="115"/>
      <c r="I88" s="115"/>
      <c r="J88" s="115"/>
      <c r="K88" s="115"/>
      <c r="L88" s="115"/>
      <c r="M88" s="115"/>
      <c r="N88" s="115"/>
      <c r="O88" s="115"/>
      <c r="P88" s="115"/>
      <c r="Q88" s="115"/>
      <c r="R88" s="115"/>
      <c r="S88" s="115"/>
      <c r="T88" s="115"/>
      <c r="U88" s="115"/>
      <c r="V88" s="115"/>
      <c r="W88" s="115"/>
      <c r="X88" s="115"/>
    </row>
    <row r="92" spans="2:33" x14ac:dyDescent="0.25">
      <c r="B92" s="60" t="s">
        <v>228</v>
      </c>
      <c r="C92" s="41" t="s">
        <v>229</v>
      </c>
      <c r="D92" s="38" t="s">
        <v>3</v>
      </c>
      <c r="E92" s="38" t="s">
        <v>4</v>
      </c>
      <c r="F92" s="38" t="s">
        <v>5</v>
      </c>
      <c r="G92" s="38" t="s">
        <v>6</v>
      </c>
      <c r="H92" s="38" t="s">
        <v>7</v>
      </c>
      <c r="I92" s="38" t="s">
        <v>8</v>
      </c>
      <c r="J92" s="38" t="s">
        <v>9</v>
      </c>
      <c r="K92" s="38" t="s">
        <v>10</v>
      </c>
      <c r="L92" s="38" t="s">
        <v>11</v>
      </c>
      <c r="M92" s="38" t="s">
        <v>12</v>
      </c>
      <c r="N92" s="38" t="s">
        <v>13</v>
      </c>
      <c r="O92" s="38" t="s">
        <v>14</v>
      </c>
      <c r="P92" s="38" t="s">
        <v>15</v>
      </c>
      <c r="Q92" s="38" t="s">
        <v>200</v>
      </c>
      <c r="R92" s="38" t="s">
        <v>16</v>
      </c>
      <c r="S92" s="38" t="s">
        <v>17</v>
      </c>
      <c r="T92" s="38" t="s">
        <v>18</v>
      </c>
      <c r="U92" s="38" t="s">
        <v>19</v>
      </c>
      <c r="V92" s="38" t="s">
        <v>27</v>
      </c>
      <c r="W92" s="38" t="s">
        <v>191</v>
      </c>
      <c r="X92" s="38" t="s">
        <v>21</v>
      </c>
      <c r="Y92" s="38" t="s">
        <v>20</v>
      </c>
      <c r="Z92" s="38" t="s">
        <v>22</v>
      </c>
      <c r="AA92" s="38" t="s">
        <v>202</v>
      </c>
      <c r="AB92" s="38" t="s">
        <v>23</v>
      </c>
      <c r="AC92" s="38" t="s">
        <v>25</v>
      </c>
      <c r="AD92" s="38" t="s">
        <v>195</v>
      </c>
      <c r="AE92" s="38" t="s">
        <v>24</v>
      </c>
      <c r="AF92" s="38" t="s">
        <v>26</v>
      </c>
      <c r="AG92" s="38" t="s">
        <v>28</v>
      </c>
    </row>
    <row r="93" spans="2:33" x14ac:dyDescent="0.25">
      <c r="B93" s="38">
        <v>2013</v>
      </c>
      <c r="C93" s="45">
        <v>9.4646271510516314E-2</v>
      </c>
      <c r="D93" s="45">
        <v>9.8708487084870733E-2</v>
      </c>
      <c r="E93" s="45">
        <v>8.7604846225535937E-2</v>
      </c>
      <c r="F93" s="45">
        <v>0.12272727272727273</v>
      </c>
      <c r="G93" s="45">
        <v>8.620689655172413E-2</v>
      </c>
      <c r="H93" s="45">
        <v>2.0932445290199837E-2</v>
      </c>
      <c r="I93" s="45">
        <v>9.7868217054263504E-2</v>
      </c>
      <c r="J93" s="45">
        <v>0.42270058708414876</v>
      </c>
      <c r="K93" s="45">
        <v>2.5471698113207573E-2</v>
      </c>
      <c r="L93" s="45">
        <v>-4.4256120527306993E-2</v>
      </c>
      <c r="M93" s="45">
        <v>7.5949367088607569E-2</v>
      </c>
      <c r="N93" s="45">
        <v>6.8636796949475581E-2</v>
      </c>
      <c r="O93" s="45">
        <v>9.4128611369990761E-2</v>
      </c>
      <c r="P93" s="45">
        <v>0.12121212121212133</v>
      </c>
      <c r="Q93" s="45">
        <v>9.7575183863685994E-2</v>
      </c>
      <c r="R93" s="45">
        <v>8.4681255946717465E-2</v>
      </c>
      <c r="S93" s="45">
        <v>8.3725305738476072E-2</v>
      </c>
      <c r="T93" s="45">
        <v>6.8246445497630356E-2</v>
      </c>
      <c r="U93" s="45">
        <v>8.0979284369114821E-2</v>
      </c>
      <c r="V93" s="45">
        <v>3.2535885167464168E-2</v>
      </c>
      <c r="W93" s="45">
        <v>6.6508875739645021E-2</v>
      </c>
      <c r="X93" s="45">
        <v>6.066350710900479E-2</v>
      </c>
      <c r="Y93" s="45">
        <v>0.10368893320039886</v>
      </c>
      <c r="Z93" s="45">
        <v>6.5839694656488604E-2</v>
      </c>
      <c r="AA93" s="45">
        <v>6.5839694656488604E-2</v>
      </c>
      <c r="AB93" s="45">
        <v>5.4807692307692335E-2</v>
      </c>
      <c r="AC93" s="45">
        <v>5.7225994180407427E-2</v>
      </c>
      <c r="AD93" s="45">
        <v>5.6011588604538844E-2</v>
      </c>
      <c r="AE93" s="45">
        <v>6.395348837209297E-2</v>
      </c>
      <c r="AF93" s="45">
        <v>7.6254826254826311E-2</v>
      </c>
      <c r="AG93" s="45">
        <v>5.8710298363811302E-2</v>
      </c>
    </row>
    <row r="94" spans="2:33" x14ac:dyDescent="0.25">
      <c r="B94" s="38">
        <v>2014</v>
      </c>
      <c r="C94" s="45">
        <v>5.105633802816912E-2</v>
      </c>
      <c r="D94" s="45">
        <v>2.7591973244147253E-2</v>
      </c>
      <c r="E94" s="45">
        <v>3.7037037037037084E-2</v>
      </c>
      <c r="F94" s="45">
        <v>-4.8348106365833548E-3</v>
      </c>
      <c r="G94" s="45">
        <v>9.1148115687993039E-2</v>
      </c>
      <c r="H94" s="45">
        <v>7.4906367041198234E-3</v>
      </c>
      <c r="I94" s="45">
        <v>0.10359964881474976</v>
      </c>
      <c r="J94" s="45">
        <v>0.14975450081833058</v>
      </c>
      <c r="K94" s="45">
        <v>7.9889807162534326E-2</v>
      </c>
      <c r="L94" s="45">
        <v>3.9920159680637869E-3</v>
      </c>
      <c r="M94" s="45">
        <v>7.2972972972972922E-2</v>
      </c>
      <c r="N94" s="45">
        <v>4.0071237756010687E-2</v>
      </c>
      <c r="O94" s="45">
        <v>6.7739204064352243E-2</v>
      </c>
      <c r="P94" s="45">
        <v>6.7357512953367851E-2</v>
      </c>
      <c r="Q94" s="45">
        <v>5.7813972270830627E-2</v>
      </c>
      <c r="R94" s="45">
        <v>7.4235807860262015E-2</v>
      </c>
      <c r="S94" s="45">
        <v>5.8721934369602741E-2</v>
      </c>
      <c r="T94" s="45">
        <v>4.7703180212014057E-2</v>
      </c>
      <c r="U94" s="45">
        <v>5.7192374350086603E-2</v>
      </c>
      <c r="V94" s="45">
        <v>1.4787430683918617E-2</v>
      </c>
      <c r="W94" s="45">
        <v>4.5072912063632425E-2</v>
      </c>
      <c r="X94" s="45">
        <v>3.1194295900178252E-2</v>
      </c>
      <c r="Y94" s="45">
        <v>4.3906810035842347E-2</v>
      </c>
      <c r="Z94" s="45">
        <v>4.6304541406945711E-2</v>
      </c>
      <c r="AA94" s="45">
        <v>4.6304541406945711E-2</v>
      </c>
      <c r="AB94" s="45">
        <v>4.3517679057116926E-2</v>
      </c>
      <c r="AC94" s="45">
        <v>3.8286235186873317E-2</v>
      </c>
      <c r="AD94" s="45">
        <v>4.0909090909090909E-2</v>
      </c>
      <c r="AE94" s="45">
        <v>-5.4200542005420826E-3</v>
      </c>
      <c r="AF94" s="45">
        <v>7.0788530465949878E-2</v>
      </c>
      <c r="AG94" s="45">
        <v>2.8933092224231492E-2</v>
      </c>
    </row>
    <row r="95" spans="2:33" x14ac:dyDescent="0.25">
      <c r="B95" s="38">
        <v>2015</v>
      </c>
      <c r="C95" s="45">
        <v>5.5230125523012506E-2</v>
      </c>
      <c r="D95" s="45">
        <v>1.8638573743922179E-2</v>
      </c>
      <c r="E95" s="45">
        <v>6.0532687651331719E-2</v>
      </c>
      <c r="F95" s="45">
        <v>8.0775444264943458E-3</v>
      </c>
      <c r="G95" s="45">
        <v>3.5200000000000044E-2</v>
      </c>
      <c r="H95" s="45">
        <v>6.267281105990781E-2</v>
      </c>
      <c r="I95" s="45">
        <v>3.1695721077653841E-3</v>
      </c>
      <c r="J95" s="45">
        <v>0.10300751879699239</v>
      </c>
      <c r="K95" s="45">
        <v>0.43996641477749798</v>
      </c>
      <c r="L95" s="45">
        <v>-4.5454545454545456E-2</v>
      </c>
      <c r="M95" s="45">
        <v>9.8088113050706541E-2</v>
      </c>
      <c r="N95" s="45">
        <v>4.0068201193520912E-2</v>
      </c>
      <c r="O95" s="45">
        <v>6.3141278610891763E-2</v>
      </c>
      <c r="P95" s="45">
        <v>6.742485783915525E-2</v>
      </c>
      <c r="Q95" s="45">
        <v>7.4428088956859956E-2</v>
      </c>
      <c r="R95" s="45">
        <v>8.4677419354838704E-2</v>
      </c>
      <c r="S95" s="45">
        <v>5.3614947197400446E-2</v>
      </c>
      <c r="T95" s="45">
        <v>4.6102263202011738E-2</v>
      </c>
      <c r="U95" s="45">
        <v>5.3061224489795916E-2</v>
      </c>
      <c r="V95" s="45">
        <v>2.7100271002710025E-2</v>
      </c>
      <c r="W95" s="45">
        <v>4.5416316232127892E-2</v>
      </c>
      <c r="X95" s="45">
        <v>4.7210300429184553E-2</v>
      </c>
      <c r="Y95" s="45">
        <v>4.3478260869565293E-2</v>
      </c>
      <c r="Z95" s="45">
        <v>4.6570702794242171E-2</v>
      </c>
      <c r="AA95" s="45">
        <v>4.6570702794242171E-2</v>
      </c>
      <c r="AB95" s="45">
        <v>5.1082251082251132E-2</v>
      </c>
      <c r="AC95" s="45">
        <v>4.6369203849518786E-2</v>
      </c>
      <c r="AD95" s="45">
        <v>4.8738033072236675E-2</v>
      </c>
      <c r="AE95" s="45">
        <v>1.9195612431444187E-2</v>
      </c>
      <c r="AF95" s="45">
        <v>5.4302422723475352E-2</v>
      </c>
      <c r="AG95" s="45">
        <v>3.7719298245614014E-2</v>
      </c>
    </row>
    <row r="96" spans="2:33" x14ac:dyDescent="0.25">
      <c r="B96" s="38">
        <v>2016</v>
      </c>
      <c r="C96" s="45">
        <v>3.2462391132224933E-2</v>
      </c>
      <c r="D96" s="45">
        <v>4.9167327517843119E-2</v>
      </c>
      <c r="E96" s="45">
        <v>2.609992542878449E-2</v>
      </c>
      <c r="F96" s="45">
        <v>3.343701399688967E-2</v>
      </c>
      <c r="G96" s="45">
        <v>4.0030792917628857E-2</v>
      </c>
      <c r="H96" s="45">
        <v>2.6839826839826792E-2</v>
      </c>
      <c r="I96" s="45">
        <v>5.5688146380270372E-2</v>
      </c>
      <c r="J96" s="45">
        <v>-0.11448763250883394</v>
      </c>
      <c r="K96" s="45">
        <v>-1.1716461628588167E-2</v>
      </c>
      <c r="L96" s="45">
        <v>0.17453798767967144</v>
      </c>
      <c r="M96" s="45">
        <v>5.4928517682467891E-2</v>
      </c>
      <c r="N96" s="45">
        <v>3.1784841075794552E-2</v>
      </c>
      <c r="O96" s="45">
        <v>5.1736881005173686E-2</v>
      </c>
      <c r="P96" s="45">
        <v>2.0563594821020475E-2</v>
      </c>
      <c r="Q96" s="45">
        <v>2.8964946503517205E-2</v>
      </c>
      <c r="R96" s="45">
        <v>5.8431952662721942E-2</v>
      </c>
      <c r="S96" s="45">
        <v>4.6047582501918642E-2</v>
      </c>
      <c r="T96" s="45">
        <v>3.7569944044764325E-2</v>
      </c>
      <c r="U96" s="45">
        <v>4.5559845559845602E-2</v>
      </c>
      <c r="V96" s="45">
        <v>5.7641921397379864E-2</v>
      </c>
      <c r="W96" s="45">
        <v>4.6455746896275622E-2</v>
      </c>
      <c r="X96" s="45">
        <v>3.1784841075794552E-2</v>
      </c>
      <c r="Y96" s="45">
        <v>4.1329011345218755E-2</v>
      </c>
      <c r="Z96" s="45">
        <v>4.0257648953301015E-2</v>
      </c>
      <c r="AA96" s="45">
        <v>4.0257648953301015E-2</v>
      </c>
      <c r="AB96" s="45">
        <v>4.0163934426229557E-2</v>
      </c>
      <c r="AC96" s="45">
        <v>3.6727879799666158E-2</v>
      </c>
      <c r="AD96" s="45">
        <v>3.8461538461538505E-2</v>
      </c>
      <c r="AE96" s="45">
        <v>4.4104410441044156E-2</v>
      </c>
      <c r="AF96" s="45">
        <v>5.3840063341250965E-2</v>
      </c>
      <c r="AG96" s="45">
        <v>4.5569620253164606E-2</v>
      </c>
    </row>
    <row r="97" spans="2:33" x14ac:dyDescent="0.25">
      <c r="B97" s="38">
        <v>2017</v>
      </c>
      <c r="C97" s="45">
        <v>5.295471987720627E-2</v>
      </c>
      <c r="D97" s="45">
        <v>2.2590361445783129E-2</v>
      </c>
      <c r="E97" s="45">
        <v>3.6903039073806244E-2</v>
      </c>
      <c r="F97" s="45">
        <v>9.8335854765506811E-2</v>
      </c>
      <c r="G97" s="45">
        <v>4.1358936484490356E-2</v>
      </c>
      <c r="H97" s="45">
        <v>1.1754827875734725E-2</v>
      </c>
      <c r="I97" s="45">
        <v>6.3909774436090222E-2</v>
      </c>
      <c r="J97" s="45">
        <v>0.35427135678391941</v>
      </c>
      <c r="K97" s="45">
        <v>-0.1905956112852665</v>
      </c>
      <c r="L97" s="45">
        <v>5.1038062283737078E-2</v>
      </c>
      <c r="M97" s="45">
        <v>-1.7908309455587395E-2</v>
      </c>
      <c r="N97" s="45">
        <v>1.7377567140600451E-2</v>
      </c>
      <c r="O97" s="45">
        <v>4.3417366946778627E-2</v>
      </c>
      <c r="P97" s="45">
        <v>5.5597295266716799E-2</v>
      </c>
      <c r="Q97" s="45">
        <v>3.9194117987610876E-2</v>
      </c>
      <c r="R97" s="45">
        <v>7.2322670375521397E-2</v>
      </c>
      <c r="S97" s="45">
        <v>4.7584187408491949E-2</v>
      </c>
      <c r="T97" s="45">
        <v>3.7634408602150587E-2</v>
      </c>
      <c r="U97" s="45">
        <v>4.7197640117994141E-2</v>
      </c>
      <c r="V97" s="45">
        <v>3.9441248972884119E-2</v>
      </c>
      <c r="W97" s="45">
        <v>4.3121541690517115E-2</v>
      </c>
      <c r="X97" s="45">
        <v>7.728706624605676E-2</v>
      </c>
      <c r="Y97" s="45">
        <v>7.3302469135802475E-2</v>
      </c>
      <c r="Z97" s="45">
        <v>4.095826893353928E-2</v>
      </c>
      <c r="AA97" s="45">
        <v>4.095826893353928E-2</v>
      </c>
      <c r="AB97" s="45">
        <v>4.7206923682140051E-2</v>
      </c>
      <c r="AC97" s="45">
        <v>3.8647342995169059E-2</v>
      </c>
      <c r="AD97" s="45">
        <v>4.2976522085157225E-2</v>
      </c>
      <c r="AE97" s="45">
        <v>1.2820512820512799E-2</v>
      </c>
      <c r="AF97" s="45">
        <v>3.9009752438109439E-2</v>
      </c>
      <c r="AG97" s="45">
        <v>3.376205787781341E-2</v>
      </c>
    </row>
    <row r="98" spans="2:33" x14ac:dyDescent="0.25">
      <c r="B98" s="38">
        <v>2018</v>
      </c>
      <c r="C98" s="45">
        <v>2.3374726077428697E-2</v>
      </c>
      <c r="D98" s="45">
        <v>1.1029411764705883E-2</v>
      </c>
      <c r="E98" s="45">
        <v>4.3689320388349599E-2</v>
      </c>
      <c r="F98" s="45">
        <v>-3.4098816979818911E-2</v>
      </c>
      <c r="G98" s="45">
        <v>7.087172218284905E-3</v>
      </c>
      <c r="H98" s="45">
        <v>1.0770505385252668E-2</v>
      </c>
      <c r="I98" s="45">
        <v>-1.3446567586695015E-2</v>
      </c>
      <c r="J98" s="45">
        <v>-0.108179419525066</v>
      </c>
      <c r="K98" s="45">
        <v>-5.8915946582875099E-2</v>
      </c>
      <c r="L98" s="45">
        <v>-7.1548821548821556E-2</v>
      </c>
      <c r="M98" s="45">
        <v>2.2545454545454504E-2</v>
      </c>
      <c r="N98" s="45">
        <v>3.7209302325581485E-2</v>
      </c>
      <c r="O98" s="45">
        <v>3.4113712374581905E-2</v>
      </c>
      <c r="P98" s="45">
        <v>-7.1839080459770123E-3</v>
      </c>
      <c r="Q98" s="45">
        <v>-9.607281307938963E-3</v>
      </c>
      <c r="R98" s="45">
        <v>5.3652230122818438E-2</v>
      </c>
      <c r="S98" s="45">
        <v>3.2055749128919821E-2</v>
      </c>
      <c r="T98" s="45">
        <v>2.8782287822878269E-2</v>
      </c>
      <c r="U98" s="45">
        <v>3.1623330990864368E-2</v>
      </c>
      <c r="V98" s="45">
        <v>3.8491751767478329E-2</v>
      </c>
      <c r="W98" s="45">
        <v>3.2628508931826422E-2</v>
      </c>
      <c r="X98" s="45">
        <v>4.4655929721815479E-2</v>
      </c>
      <c r="Y98" s="45">
        <v>4.3447293447293402E-2</v>
      </c>
      <c r="Z98" s="45">
        <v>6.1527057079317882E-2</v>
      </c>
      <c r="AA98" s="45">
        <v>6.1527057079317882E-2</v>
      </c>
      <c r="AB98" s="45">
        <v>8.7021755438859663E-2</v>
      </c>
      <c r="AC98" s="45">
        <v>5.4741711642251528E-2</v>
      </c>
      <c r="AD98" s="45">
        <v>7.1102661596958341E-2</v>
      </c>
      <c r="AE98" s="45">
        <v>3.6043587594300062E-2</v>
      </c>
      <c r="AF98" s="45">
        <v>7.9856115107913628E-2</v>
      </c>
      <c r="AG98" s="45">
        <v>5.9643687064291379E-2</v>
      </c>
    </row>
    <row r="99" spans="2:33" x14ac:dyDescent="0.25">
      <c r="B99" s="38">
        <v>2019</v>
      </c>
      <c r="C99" s="45">
        <v>7.7363896848137617E-2</v>
      </c>
      <c r="D99" s="45">
        <v>4.6681254558716308E-2</v>
      </c>
      <c r="E99" s="45">
        <v>8.9828269484808418E-2</v>
      </c>
      <c r="F99" s="45">
        <v>7.7746077032810321E-2</v>
      </c>
      <c r="G99" s="45">
        <v>4.3631245601689073E-2</v>
      </c>
      <c r="H99" s="45">
        <v>3.2019704433497581E-2</v>
      </c>
      <c r="I99" s="45">
        <v>7.6070901033973279E-2</v>
      </c>
      <c r="J99" s="45">
        <v>0.65270373191165254</v>
      </c>
      <c r="K99" s="45">
        <v>0.14962593516209488</v>
      </c>
      <c r="L99" s="45">
        <v>4.491292392300647E-2</v>
      </c>
      <c r="M99" s="45">
        <v>6.671449067431838E-2</v>
      </c>
      <c r="N99" s="45">
        <v>1.8754688672168042E-2</v>
      </c>
      <c r="O99" s="45">
        <v>2.1992238033635224E-2</v>
      </c>
      <c r="P99" s="45">
        <v>0.1280931586608442</v>
      </c>
      <c r="Q99" s="45">
        <v>0.1099007642294971</v>
      </c>
      <c r="R99" s="45">
        <v>3.2475490196078503E-2</v>
      </c>
      <c r="S99" s="45">
        <v>1.8292682926829385E-2</v>
      </c>
      <c r="T99" s="45">
        <v>1.6546762589928141E-2</v>
      </c>
      <c r="U99" s="45">
        <v>1.7759562841530015E-2</v>
      </c>
      <c r="V99" s="45">
        <v>5.7228915662650558E-2</v>
      </c>
      <c r="W99" s="45">
        <v>2.6864616472251763E-2</v>
      </c>
      <c r="X99" s="45">
        <v>3.0107526881720349E-2</v>
      </c>
      <c r="Y99" s="45">
        <v>3.4529451591063125E-2</v>
      </c>
      <c r="Z99" s="45">
        <v>1.5320334261838559E-2</v>
      </c>
      <c r="AA99" s="45">
        <v>1.5320334261838559E-2</v>
      </c>
      <c r="AB99" s="45">
        <v>3.6526533425224064E-2</v>
      </c>
      <c r="AC99" s="45">
        <v>4.0965618141916772E-2</v>
      </c>
      <c r="AD99" s="45">
        <v>3.8679914833215374E-2</v>
      </c>
      <c r="AE99" s="45">
        <v>5.2716950527169619E-2</v>
      </c>
      <c r="AF99" s="45">
        <v>3.6617842876165117E-2</v>
      </c>
      <c r="AG99" s="45">
        <v>4.090577063550032E-2</v>
      </c>
    </row>
    <row r="100" spans="2:33" x14ac:dyDescent="0.25">
      <c r="B100" s="38">
        <v>2020</v>
      </c>
      <c r="C100" s="45">
        <v>5.7922769640479481E-2</v>
      </c>
      <c r="D100" s="45">
        <v>1.1781011781011701E-2</v>
      </c>
      <c r="E100" s="45">
        <v>0.14097968936678609</v>
      </c>
      <c r="F100" s="45">
        <v>0.13169786959328603</v>
      </c>
      <c r="G100" s="45">
        <v>2.6648900732844771E-2</v>
      </c>
      <c r="H100" s="45">
        <v>0.12856043110084672</v>
      </c>
      <c r="I100" s="45">
        <v>3.1424581005586594E-2</v>
      </c>
      <c r="J100" s="45">
        <v>0.17005076142131981</v>
      </c>
      <c r="K100" s="45">
        <v>0.14102564102564089</v>
      </c>
      <c r="L100" s="45">
        <v>1.0517090271691525E-2</v>
      </c>
      <c r="M100" s="45">
        <v>8.0185553346587099E-2</v>
      </c>
      <c r="N100" s="45">
        <v>9.6252755326965422E-2</v>
      </c>
      <c r="O100" s="45">
        <v>3.9092055485498219E-2</v>
      </c>
      <c r="P100" s="45">
        <v>7.7524429967426742E-2</v>
      </c>
      <c r="Q100" s="45">
        <v>8.6940836940836902E-2</v>
      </c>
      <c r="R100" s="45">
        <v>9.574468085106394E-2</v>
      </c>
      <c r="S100" s="45">
        <v>2.9900332225913623E-2</v>
      </c>
      <c r="T100" s="45">
        <v>2.7561837455830428E-2</v>
      </c>
      <c r="U100" s="45">
        <v>2.9490616621983955E-2</v>
      </c>
      <c r="V100" s="45">
        <v>0.10400562192550936</v>
      </c>
      <c r="W100" s="45">
        <v>4.7300771208226261E-2</v>
      </c>
      <c r="X100" s="45">
        <v>0</v>
      </c>
      <c r="Y100" s="45">
        <v>2.9239766081871343E-2</v>
      </c>
      <c r="Z100" s="45">
        <v>2.3939808481532151E-2</v>
      </c>
      <c r="AA100" s="45">
        <v>2.3939808481532151E-2</v>
      </c>
      <c r="AB100" s="45">
        <v>4.6957671957672115E-2</v>
      </c>
      <c r="AC100" s="45">
        <v>3.9915966386554542E-2</v>
      </c>
      <c r="AD100" s="45">
        <v>4.3537414965986433E-2</v>
      </c>
      <c r="AE100" s="45">
        <v>7.4866310160427677E-2</v>
      </c>
      <c r="AF100" s="45">
        <v>2.1140294682895654E-2</v>
      </c>
      <c r="AG100" s="45">
        <v>5.4393305439330422E-2</v>
      </c>
    </row>
    <row r="101" spans="2:33" x14ac:dyDescent="0.25">
      <c r="B101" s="38">
        <v>2021</v>
      </c>
      <c r="C101" s="45">
        <v>5.657978385251098E-2</v>
      </c>
      <c r="D101" s="45">
        <v>2.6224982746721758E-2</v>
      </c>
      <c r="E101" s="45">
        <v>4.5765386638611349E-2</v>
      </c>
      <c r="F101" s="45">
        <v>1.4831717056474581E-2</v>
      </c>
      <c r="G101" s="45">
        <v>3.7637897469175938E-2</v>
      </c>
      <c r="H101" s="45">
        <v>0.2432074221338634</v>
      </c>
      <c r="I101" s="45">
        <v>3.5427807486631095E-2</v>
      </c>
      <c r="J101" s="45">
        <v>-3.0381050463439637E-2</v>
      </c>
      <c r="K101" s="45">
        <v>2.4937655860349125E-2</v>
      </c>
      <c r="L101" s="45">
        <v>5.5846422338568985E-2</v>
      </c>
      <c r="M101" s="45">
        <v>3.9634146341463415E-2</v>
      </c>
      <c r="N101" s="45">
        <v>8.1686429512516312E-2</v>
      </c>
      <c r="O101" s="45">
        <v>6.5821256038647386E-2</v>
      </c>
      <c r="P101" s="45">
        <v>4.4720496894409864E-2</v>
      </c>
      <c r="Q101" s="45">
        <v>5.0276908259089863E-2</v>
      </c>
      <c r="R101" s="45">
        <v>3.163538873994641E-2</v>
      </c>
      <c r="S101" s="45">
        <v>8.3601286173633438E-2</v>
      </c>
      <c r="T101" s="45">
        <v>8.6242299794661151E-2</v>
      </c>
      <c r="U101" s="45">
        <v>8.3009079118028614E-2</v>
      </c>
      <c r="V101" s="45">
        <v>3.6989795918367235E-2</v>
      </c>
      <c r="W101" s="45">
        <v>7.2151485471759605E-2</v>
      </c>
      <c r="X101" s="45">
        <v>0.10953346855983764</v>
      </c>
      <c r="Y101" s="45">
        <v>3.6144578313253121E-2</v>
      </c>
      <c r="Z101" s="45">
        <v>6.7999999999999922E-2</v>
      </c>
      <c r="AA101" s="45">
        <v>6.7999999999999922E-2</v>
      </c>
      <c r="AB101" s="45">
        <v>7.0935342121782693E-2</v>
      </c>
      <c r="AC101" s="45">
        <v>7.3529411764705885E-2</v>
      </c>
      <c r="AD101" s="45">
        <v>7.2191647782453905E-2</v>
      </c>
      <c r="AE101" s="45">
        <v>9.7251585623678527E-2</v>
      </c>
      <c r="AF101" s="45">
        <v>3.266331658291468E-2</v>
      </c>
      <c r="AG101" s="45">
        <v>6.6491112574061845E-2</v>
      </c>
    </row>
    <row r="102" spans="2:33" x14ac:dyDescent="0.25">
      <c r="B102" s="38">
        <v>2022</v>
      </c>
      <c r="C102" s="45">
        <v>6.0350030175015092E-2</v>
      </c>
      <c r="D102" s="45">
        <v>0.13177257525083605</v>
      </c>
      <c r="E102" s="45">
        <v>5.1836940110719737E-2</v>
      </c>
      <c r="F102" s="45">
        <v>6.3758389261744833E-2</v>
      </c>
      <c r="G102" s="45">
        <v>8.161993769470402E-2</v>
      </c>
      <c r="H102" s="45">
        <v>2.0573903627504123E-2</v>
      </c>
      <c r="I102" s="45">
        <v>2.7976577748861493E-2</v>
      </c>
      <c r="J102" s="45">
        <v>-8.2616179001721204E-2</v>
      </c>
      <c r="K102" s="45">
        <v>4.2098840756558911E-2</v>
      </c>
      <c r="L102" s="45">
        <v>1.4999999999999977E-2</v>
      </c>
      <c r="M102" s="45">
        <v>0.1923300406740267</v>
      </c>
      <c r="N102" s="45">
        <v>4.0779062690200783E-2</v>
      </c>
      <c r="O102" s="45">
        <v>7.3322053017484484E-2</v>
      </c>
      <c r="P102" s="45">
        <v>5.7091346153846152E-2</v>
      </c>
      <c r="Q102" s="45">
        <v>5.5078088901210673E-2</v>
      </c>
      <c r="R102" s="45">
        <v>2.6534859521332065E-2</v>
      </c>
      <c r="S102" s="45">
        <v>8.2989994114184784E-2</v>
      </c>
      <c r="T102" s="45">
        <v>0.10143123833229628</v>
      </c>
      <c r="U102" s="45">
        <v>8.6053412462908013E-2</v>
      </c>
      <c r="V102" s="45">
        <v>7.8527607361963264E-2</v>
      </c>
      <c r="W102" s="45">
        <v>8.7146956653073454E-2</v>
      </c>
      <c r="X102" s="45">
        <v>0.1084043848964678</v>
      </c>
      <c r="Y102" s="45">
        <v>3.7689969604863149E-2</v>
      </c>
      <c r="Z102" s="45">
        <v>6.8280571073867161E-2</v>
      </c>
      <c r="AA102" s="45">
        <v>6.8280571073867161E-2</v>
      </c>
      <c r="AB102" s="45">
        <v>5.6592765460910084E-2</v>
      </c>
      <c r="AC102" s="45">
        <v>4.7766749379652716E-2</v>
      </c>
      <c r="AD102" s="45">
        <v>5.2315093205051039E-2</v>
      </c>
      <c r="AE102" s="45">
        <v>4.408945686900962E-2</v>
      </c>
      <c r="AF102" s="45">
        <v>5.7073466909532522E-2</v>
      </c>
      <c r="AG102" s="45">
        <v>5.716041794714205E-2</v>
      </c>
    </row>
    <row r="103" spans="2:33" x14ac:dyDescent="0.25">
      <c r="B103" s="38">
        <v>2023</v>
      </c>
      <c r="C103" s="45">
        <v>1.4730878186968806E-2</v>
      </c>
      <c r="D103" s="45">
        <v>-5.7537399309564284E-4</v>
      </c>
      <c r="E103" s="45">
        <v>1.7085904129093606E-2</v>
      </c>
      <c r="F103" s="45">
        <v>-0.10951156812339337</v>
      </c>
      <c r="G103" s="45">
        <v>2.8064146620847684E-2</v>
      </c>
      <c r="H103" s="45">
        <v>-9.1880341880341831E-2</v>
      </c>
      <c r="I103" s="45">
        <v>8.7807959570435731E-2</v>
      </c>
      <c r="J103" s="45">
        <v>4.6133853151396974E-2</v>
      </c>
      <c r="K103" s="45">
        <v>2.7501462843768219E-2</v>
      </c>
      <c r="L103" s="45">
        <v>1.3212221304706924E-2</v>
      </c>
      <c r="M103" s="45">
        <v>4.6065259117082508E-2</v>
      </c>
      <c r="N103" s="45">
        <v>1.1668611435239206E-2</v>
      </c>
      <c r="O103" s="45">
        <v>1.5690376569037656E-2</v>
      </c>
      <c r="P103" s="45">
        <v>1.3582342954159625E-2</v>
      </c>
      <c r="Q103" s="45">
        <v>6.1935708989402337E-3</v>
      </c>
      <c r="R103" s="45">
        <v>1.4127144298688252E-2</v>
      </c>
      <c r="S103" s="45">
        <v>1.2979989183342377E-2</v>
      </c>
      <c r="T103" s="45">
        <v>1.1824324324324292E-2</v>
      </c>
      <c r="U103" s="45">
        <v>1.3057671381936763E-2</v>
      </c>
      <c r="V103" s="45">
        <v>3.6954087346024608E-2</v>
      </c>
      <c r="W103" s="45">
        <v>1.8623258380466429E-2</v>
      </c>
      <c r="X103" s="45">
        <v>4.3956043956044581E-3</v>
      </c>
      <c r="Y103" s="45">
        <v>2.0337013364323069E-2</v>
      </c>
      <c r="Z103" s="45">
        <v>1.3302486986697414E-2</v>
      </c>
      <c r="AA103" s="45">
        <v>1.3302486986697414E-2</v>
      </c>
      <c r="AB103" s="45">
        <v>1.8650575973669647E-2</v>
      </c>
      <c r="AC103" s="45">
        <v>1.0029498525073679E-2</v>
      </c>
      <c r="AD103" s="45">
        <v>1.4496873223422302E-2</v>
      </c>
      <c r="AE103" s="45">
        <v>7.334963325183479E-3</v>
      </c>
      <c r="AF103" s="45">
        <v>1.6064257028112351E-2</v>
      </c>
      <c r="AG103" s="45">
        <v>1.6782407407407274E-2</v>
      </c>
    </row>
    <row r="106" spans="2:33" x14ac:dyDescent="0.25">
      <c r="C106" s="115" t="s">
        <v>251</v>
      </c>
      <c r="D106" s="122"/>
      <c r="E106" s="122"/>
      <c r="F106" s="122"/>
      <c r="G106" s="122"/>
      <c r="H106" s="122"/>
      <c r="I106" s="122"/>
      <c r="J106" s="122"/>
      <c r="K106" s="122"/>
      <c r="L106" s="122"/>
      <c r="M106" s="122"/>
      <c r="N106" s="122"/>
      <c r="O106" s="122"/>
      <c r="P106" s="122"/>
      <c r="Q106" s="122"/>
      <c r="R106" s="122"/>
      <c r="S106" s="122"/>
      <c r="T106" s="122"/>
      <c r="U106" s="122"/>
      <c r="V106" s="122"/>
      <c r="W106" s="122"/>
      <c r="X106" s="122"/>
    </row>
    <row r="107" spans="2:33" x14ac:dyDescent="0.25">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row>
    <row r="108" spans="2:33" x14ac:dyDescent="0.25">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row>
    <row r="109" spans="2:33" x14ac:dyDescent="0.25">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row>
    <row r="110" spans="2:33" x14ac:dyDescent="0.25">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row>
    <row r="115" spans="2:17" x14ac:dyDescent="0.25">
      <c r="B115" s="60" t="s">
        <v>228</v>
      </c>
      <c r="C115" s="41" t="s">
        <v>229</v>
      </c>
      <c r="D115" s="38" t="s">
        <v>14</v>
      </c>
    </row>
    <row r="116" spans="2:17" x14ac:dyDescent="0.25">
      <c r="B116" s="38">
        <v>2013</v>
      </c>
      <c r="C116" s="45">
        <v>9.4646271510516314E-2</v>
      </c>
      <c r="D116" s="45">
        <v>9.4128611369990761E-2</v>
      </c>
      <c r="O116" s="60" t="s">
        <v>228</v>
      </c>
      <c r="P116" s="41" t="s">
        <v>229</v>
      </c>
      <c r="Q116" s="38" t="s">
        <v>20</v>
      </c>
    </row>
    <row r="117" spans="2:17" x14ac:dyDescent="0.25">
      <c r="B117" s="38">
        <v>2014</v>
      </c>
      <c r="C117" s="45">
        <v>5.105633802816912E-2</v>
      </c>
      <c r="D117" s="45">
        <v>6.7739204064352243E-2</v>
      </c>
      <c r="O117" s="38">
        <v>2013</v>
      </c>
      <c r="P117" s="45">
        <v>9.4646271510516314E-2</v>
      </c>
      <c r="Q117" s="45">
        <v>0.10368893320039886</v>
      </c>
    </row>
    <row r="118" spans="2:17" x14ac:dyDescent="0.25">
      <c r="B118" s="38">
        <v>2015</v>
      </c>
      <c r="C118" s="45">
        <v>5.5230125523012506E-2</v>
      </c>
      <c r="D118" s="45">
        <v>6.3141278610891763E-2</v>
      </c>
      <c r="O118" s="38">
        <v>2014</v>
      </c>
      <c r="P118" s="45">
        <v>5.105633802816912E-2</v>
      </c>
      <c r="Q118" s="45">
        <v>4.3906810035842347E-2</v>
      </c>
    </row>
    <row r="119" spans="2:17" x14ac:dyDescent="0.25">
      <c r="B119" s="38">
        <v>2016</v>
      </c>
      <c r="C119" s="45">
        <v>3.2462391132224933E-2</v>
      </c>
      <c r="D119" s="45">
        <v>5.1736881005173686E-2</v>
      </c>
      <c r="O119" s="38">
        <v>2015</v>
      </c>
      <c r="P119" s="45">
        <v>5.5230125523012506E-2</v>
      </c>
      <c r="Q119" s="45">
        <v>4.3478260869565293E-2</v>
      </c>
    </row>
    <row r="120" spans="2:17" x14ac:dyDescent="0.25">
      <c r="B120" s="38">
        <v>2017</v>
      </c>
      <c r="C120" s="45">
        <v>5.295471987720627E-2</v>
      </c>
      <c r="D120" s="45">
        <v>4.3417366946778627E-2</v>
      </c>
      <c r="O120" s="38">
        <v>2016</v>
      </c>
      <c r="P120" s="45">
        <v>3.2462391132224933E-2</v>
      </c>
      <c r="Q120" s="45">
        <v>4.1329011345218755E-2</v>
      </c>
    </row>
    <row r="121" spans="2:17" x14ac:dyDescent="0.25">
      <c r="B121" s="38">
        <v>2018</v>
      </c>
      <c r="C121" s="45">
        <v>2.3374726077428697E-2</v>
      </c>
      <c r="D121" s="45">
        <v>3.4113712374581905E-2</v>
      </c>
      <c r="O121" s="38">
        <v>2017</v>
      </c>
      <c r="P121" s="45">
        <v>5.295471987720627E-2</v>
      </c>
      <c r="Q121" s="45">
        <v>7.3302469135802475E-2</v>
      </c>
    </row>
    <row r="122" spans="2:17" x14ac:dyDescent="0.25">
      <c r="B122" s="38">
        <v>2019</v>
      </c>
      <c r="C122" s="45">
        <v>7.7363896848137617E-2</v>
      </c>
      <c r="D122" s="45">
        <v>2.1992238033635224E-2</v>
      </c>
      <c r="O122" s="38">
        <v>2018</v>
      </c>
      <c r="P122" s="45">
        <v>2.3374726077428697E-2</v>
      </c>
      <c r="Q122" s="45">
        <v>4.3447293447293402E-2</v>
      </c>
    </row>
    <row r="123" spans="2:17" x14ac:dyDescent="0.25">
      <c r="B123" s="38">
        <v>2020</v>
      </c>
      <c r="C123" s="45">
        <v>5.7922769640479481E-2</v>
      </c>
      <c r="D123" s="45">
        <v>3.9092055485498219E-2</v>
      </c>
      <c r="O123" s="38">
        <v>2019</v>
      </c>
      <c r="P123" s="45">
        <v>7.7363896848137617E-2</v>
      </c>
      <c r="Q123" s="45">
        <v>3.4529451591063125E-2</v>
      </c>
    </row>
    <row r="124" spans="2:17" x14ac:dyDescent="0.25">
      <c r="B124" s="38">
        <v>2021</v>
      </c>
      <c r="C124" s="45">
        <v>5.657978385251098E-2</v>
      </c>
      <c r="D124" s="45">
        <v>6.5821256038647386E-2</v>
      </c>
      <c r="O124" s="38">
        <v>2020</v>
      </c>
      <c r="P124" s="45">
        <v>5.7922769640479481E-2</v>
      </c>
      <c r="Q124" s="45">
        <v>2.9239766081871343E-2</v>
      </c>
    </row>
    <row r="125" spans="2:17" x14ac:dyDescent="0.25">
      <c r="B125" s="38">
        <v>2022</v>
      </c>
      <c r="C125" s="45">
        <v>6.0350030175015092E-2</v>
      </c>
      <c r="D125" s="45">
        <v>7.3322053017484484E-2</v>
      </c>
      <c r="O125" s="38">
        <v>2021</v>
      </c>
      <c r="P125" s="45">
        <v>5.657978385251098E-2</v>
      </c>
      <c r="Q125" s="45">
        <v>3.6144578313253121E-2</v>
      </c>
    </row>
    <row r="126" spans="2:17" x14ac:dyDescent="0.25">
      <c r="B126" s="38">
        <v>2023</v>
      </c>
      <c r="C126" s="45">
        <v>1.4730878186968806E-2</v>
      </c>
      <c r="D126" s="45">
        <v>1.5690376569037656E-2</v>
      </c>
      <c r="O126" s="38">
        <v>2022</v>
      </c>
      <c r="P126" s="45">
        <v>6.0350030175015092E-2</v>
      </c>
      <c r="Q126" s="45">
        <v>3.7689969604863149E-2</v>
      </c>
    </row>
    <row r="127" spans="2:17" x14ac:dyDescent="0.25">
      <c r="O127" s="38">
        <v>2023</v>
      </c>
      <c r="P127" s="45">
        <v>1.4730878186968806E-2</v>
      </c>
      <c r="Q127" s="45">
        <v>2.0337013364323069E-2</v>
      </c>
    </row>
  </sheetData>
  <mergeCells count="6">
    <mergeCell ref="C106:X110"/>
    <mergeCell ref="C34:R37"/>
    <mergeCell ref="C84:X88"/>
    <mergeCell ref="T34:AG37"/>
    <mergeCell ref="C83:E83"/>
    <mergeCell ref="G83:L83"/>
  </mergeCells>
  <conditionalFormatting sqref="C23:C29">
    <cfRule type="colorScale" priority="115">
      <colorScale>
        <cfvo type="min"/>
        <cfvo type="percentile" val="50"/>
        <cfvo type="max"/>
        <color rgb="FF63BE7B"/>
        <color rgb="FFFFEB84"/>
        <color rgb="FFF8696B"/>
      </colorScale>
    </cfRule>
  </conditionalFormatting>
  <conditionalFormatting sqref="C50:C56">
    <cfRule type="colorScale" priority="114">
      <colorScale>
        <cfvo type="min"/>
        <cfvo type="percentile" val="50"/>
        <cfvo type="max"/>
        <color rgb="FF63BE7B"/>
        <color rgb="FFFFEB84"/>
        <color rgb="FFF8696B"/>
      </colorScale>
    </cfRule>
  </conditionalFormatting>
  <conditionalFormatting sqref="D50:D56">
    <cfRule type="colorScale" priority="113">
      <colorScale>
        <cfvo type="min"/>
        <cfvo type="percentile" val="50"/>
        <cfvo type="max"/>
        <color rgb="FF63BE7B"/>
        <color rgb="FFFFEB84"/>
        <color rgb="FFF8696B"/>
      </colorScale>
    </cfRule>
  </conditionalFormatting>
  <conditionalFormatting sqref="E50:E56">
    <cfRule type="colorScale" priority="112">
      <colorScale>
        <cfvo type="min"/>
        <cfvo type="percentile" val="50"/>
        <cfvo type="max"/>
        <color rgb="FF63BE7B"/>
        <color rgb="FFFFEB84"/>
        <color rgb="FFF8696B"/>
      </colorScale>
    </cfRule>
  </conditionalFormatting>
  <conditionalFormatting sqref="F50:F56">
    <cfRule type="colorScale" priority="111">
      <colorScale>
        <cfvo type="min"/>
        <cfvo type="percentile" val="50"/>
        <cfvo type="max"/>
        <color rgb="FF63BE7B"/>
        <color rgb="FFFFEB84"/>
        <color rgb="FFF8696B"/>
      </colorScale>
    </cfRule>
  </conditionalFormatting>
  <conditionalFormatting sqref="G50:G56">
    <cfRule type="colorScale" priority="110">
      <colorScale>
        <cfvo type="min"/>
        <cfvo type="percentile" val="50"/>
        <cfvo type="max"/>
        <color rgb="FF63BE7B"/>
        <color rgb="FFFFEB84"/>
        <color rgb="FFF8696B"/>
      </colorScale>
    </cfRule>
  </conditionalFormatting>
  <conditionalFormatting sqref="H50:H56">
    <cfRule type="colorScale" priority="109">
      <colorScale>
        <cfvo type="min"/>
        <cfvo type="percentile" val="50"/>
        <cfvo type="max"/>
        <color rgb="FF63BE7B"/>
        <color rgb="FFFFEB84"/>
        <color rgb="FFF8696B"/>
      </colorScale>
    </cfRule>
  </conditionalFormatting>
  <conditionalFormatting sqref="I50:I56">
    <cfRule type="colorScale" priority="108">
      <colorScale>
        <cfvo type="min"/>
        <cfvo type="percentile" val="50"/>
        <cfvo type="max"/>
        <color rgb="FF63BE7B"/>
        <color rgb="FFFFEB84"/>
        <color rgb="FFF8696B"/>
      </colorScale>
    </cfRule>
  </conditionalFormatting>
  <conditionalFormatting sqref="J50:J56">
    <cfRule type="colorScale" priority="107">
      <colorScale>
        <cfvo type="min"/>
        <cfvo type="percentile" val="50"/>
        <cfvo type="max"/>
        <color rgb="FF63BE7B"/>
        <color rgb="FFFFEB84"/>
        <color rgb="FFF8696B"/>
      </colorScale>
    </cfRule>
  </conditionalFormatting>
  <conditionalFormatting sqref="K50:K56">
    <cfRule type="colorScale" priority="106">
      <colorScale>
        <cfvo type="min"/>
        <cfvo type="percentile" val="50"/>
        <cfvo type="max"/>
        <color rgb="FF63BE7B"/>
        <color rgb="FFFFEB84"/>
        <color rgb="FFF8696B"/>
      </colorScale>
    </cfRule>
  </conditionalFormatting>
  <conditionalFormatting sqref="L50:L56">
    <cfRule type="colorScale" priority="105">
      <colorScale>
        <cfvo type="min"/>
        <cfvo type="percentile" val="50"/>
        <cfvo type="max"/>
        <color rgb="FF63BE7B"/>
        <color rgb="FFFFEB84"/>
        <color rgb="FFF8696B"/>
      </colorScale>
    </cfRule>
  </conditionalFormatting>
  <conditionalFormatting sqref="M50:M56">
    <cfRule type="colorScale" priority="104">
      <colorScale>
        <cfvo type="min"/>
        <cfvo type="percentile" val="50"/>
        <cfvo type="max"/>
        <color rgb="FF63BE7B"/>
        <color rgb="FFFFEB84"/>
        <color rgb="FFF8696B"/>
      </colorScale>
    </cfRule>
  </conditionalFormatting>
  <conditionalFormatting sqref="N50:N56">
    <cfRule type="colorScale" priority="103">
      <colorScale>
        <cfvo type="min"/>
        <cfvo type="percentile" val="50"/>
        <cfvo type="max"/>
        <color rgb="FF63BE7B"/>
        <color rgb="FFFFEB84"/>
        <color rgb="FFF8696B"/>
      </colorScale>
    </cfRule>
  </conditionalFormatting>
  <conditionalFormatting sqref="O50:O56">
    <cfRule type="colorScale" priority="102">
      <colorScale>
        <cfvo type="min"/>
        <cfvo type="percentile" val="50"/>
        <cfvo type="max"/>
        <color rgb="FF63BE7B"/>
        <color rgb="FFFFEB84"/>
        <color rgb="FFF8696B"/>
      </colorScale>
    </cfRule>
  </conditionalFormatting>
  <conditionalFormatting sqref="P50:P56">
    <cfRule type="colorScale" priority="101">
      <colorScale>
        <cfvo type="min"/>
        <cfvo type="percentile" val="50"/>
        <cfvo type="max"/>
        <color rgb="FF63BE7B"/>
        <color rgb="FFFFEB84"/>
        <color rgb="FFF8696B"/>
      </colorScale>
    </cfRule>
  </conditionalFormatting>
  <conditionalFormatting sqref="Q50:Q56">
    <cfRule type="colorScale" priority="100">
      <colorScale>
        <cfvo type="min"/>
        <cfvo type="percentile" val="50"/>
        <cfvo type="max"/>
        <color rgb="FF63BE7B"/>
        <color rgb="FFFFEB84"/>
        <color rgb="FFF8696B"/>
      </colorScale>
    </cfRule>
  </conditionalFormatting>
  <conditionalFormatting sqref="R50:R56">
    <cfRule type="colorScale" priority="99">
      <colorScale>
        <cfvo type="min"/>
        <cfvo type="percentile" val="50"/>
        <cfvo type="max"/>
        <color rgb="FF63BE7B"/>
        <color rgb="FFFFEB84"/>
        <color rgb="FFF8696B"/>
      </colorScale>
    </cfRule>
  </conditionalFormatting>
  <conditionalFormatting sqref="S50:S56">
    <cfRule type="colorScale" priority="98">
      <colorScale>
        <cfvo type="min"/>
        <cfvo type="percentile" val="50"/>
        <cfvo type="max"/>
        <color rgb="FF63BE7B"/>
        <color rgb="FFFFEB84"/>
        <color rgb="FFF8696B"/>
      </colorScale>
    </cfRule>
  </conditionalFormatting>
  <conditionalFormatting sqref="T50:T56">
    <cfRule type="colorScale" priority="97">
      <colorScale>
        <cfvo type="min"/>
        <cfvo type="percentile" val="50"/>
        <cfvo type="max"/>
        <color rgb="FF63BE7B"/>
        <color rgb="FFFFEB84"/>
        <color rgb="FFF8696B"/>
      </colorScale>
    </cfRule>
  </conditionalFormatting>
  <conditionalFormatting sqref="U50:U56">
    <cfRule type="colorScale" priority="96">
      <colorScale>
        <cfvo type="min"/>
        <cfvo type="percentile" val="50"/>
        <cfvo type="max"/>
        <color rgb="FF63BE7B"/>
        <color rgb="FFFFEB84"/>
        <color rgb="FFF8696B"/>
      </colorScale>
    </cfRule>
  </conditionalFormatting>
  <conditionalFormatting sqref="V50:V56">
    <cfRule type="colorScale" priority="95">
      <colorScale>
        <cfvo type="min"/>
        <cfvo type="percentile" val="50"/>
        <cfvo type="max"/>
        <color rgb="FF63BE7B"/>
        <color rgb="FFFFEB84"/>
        <color rgb="FFF8696B"/>
      </colorScale>
    </cfRule>
  </conditionalFormatting>
  <conditionalFormatting sqref="W50:W56">
    <cfRule type="colorScale" priority="94">
      <colorScale>
        <cfvo type="min"/>
        <cfvo type="percentile" val="50"/>
        <cfvo type="max"/>
        <color rgb="FF63BE7B"/>
        <color rgb="FFFFEB84"/>
        <color rgb="FFF8696B"/>
      </colorScale>
    </cfRule>
  </conditionalFormatting>
  <conditionalFormatting sqref="X50:X56">
    <cfRule type="colorScale" priority="93">
      <colorScale>
        <cfvo type="min"/>
        <cfvo type="percentile" val="50"/>
        <cfvo type="max"/>
        <color rgb="FF63BE7B"/>
        <color rgb="FFFFEB84"/>
        <color rgb="FFF8696B"/>
      </colorScale>
    </cfRule>
  </conditionalFormatting>
  <conditionalFormatting sqref="Y50:Y56">
    <cfRule type="colorScale" priority="92">
      <colorScale>
        <cfvo type="min"/>
        <cfvo type="percentile" val="50"/>
        <cfvo type="max"/>
        <color rgb="FF63BE7B"/>
        <color rgb="FFFFEB84"/>
        <color rgb="FFF8696B"/>
      </colorScale>
    </cfRule>
  </conditionalFormatting>
  <conditionalFormatting sqref="Z50:Z56">
    <cfRule type="colorScale" priority="91">
      <colorScale>
        <cfvo type="min"/>
        <cfvo type="percentile" val="50"/>
        <cfvo type="max"/>
        <color rgb="FF63BE7B"/>
        <color rgb="FFFFEB84"/>
        <color rgb="FFF8696B"/>
      </colorScale>
    </cfRule>
  </conditionalFormatting>
  <conditionalFormatting sqref="AA50:AA56">
    <cfRule type="colorScale" priority="90">
      <colorScale>
        <cfvo type="min"/>
        <cfvo type="percentile" val="50"/>
        <cfvo type="max"/>
        <color rgb="FF63BE7B"/>
        <color rgb="FFFFEB84"/>
        <color rgb="FFF8696B"/>
      </colorScale>
    </cfRule>
  </conditionalFormatting>
  <conditionalFormatting sqref="AB50:AB56">
    <cfRule type="colorScale" priority="89">
      <colorScale>
        <cfvo type="min"/>
        <cfvo type="percentile" val="50"/>
        <cfvo type="max"/>
        <color rgb="FF63BE7B"/>
        <color rgb="FFFFEB84"/>
        <color rgb="FFF8696B"/>
      </colorScale>
    </cfRule>
  </conditionalFormatting>
  <conditionalFormatting sqref="AC50:AC56">
    <cfRule type="colorScale" priority="88">
      <colorScale>
        <cfvo type="min"/>
        <cfvo type="percentile" val="50"/>
        <cfvo type="max"/>
        <color rgb="FF63BE7B"/>
        <color rgb="FFFFEB84"/>
        <color rgb="FFF8696B"/>
      </colorScale>
    </cfRule>
  </conditionalFormatting>
  <conditionalFormatting sqref="AD50:AD56">
    <cfRule type="colorScale" priority="87">
      <colorScale>
        <cfvo type="min"/>
        <cfvo type="percentile" val="50"/>
        <cfvo type="max"/>
        <color rgb="FF63BE7B"/>
        <color rgb="FFFFEB84"/>
        <color rgb="FFF8696B"/>
      </colorScale>
    </cfRule>
  </conditionalFormatting>
  <conditionalFormatting sqref="AE50:AE56">
    <cfRule type="colorScale" priority="86">
      <colorScale>
        <cfvo type="min"/>
        <cfvo type="percentile" val="50"/>
        <cfvo type="max"/>
        <color rgb="FF63BE7B"/>
        <color rgb="FFFFEB84"/>
        <color rgb="FFF8696B"/>
      </colorScale>
    </cfRule>
  </conditionalFormatting>
  <conditionalFormatting sqref="AF50:AF56">
    <cfRule type="colorScale" priority="85">
      <colorScale>
        <cfvo type="min"/>
        <cfvo type="percentile" val="50"/>
        <cfvo type="max"/>
        <color rgb="FF63BE7B"/>
        <color rgb="FFFFEB84"/>
        <color rgb="FFF8696B"/>
      </colorScale>
    </cfRule>
  </conditionalFormatting>
  <conditionalFormatting sqref="AG50:AG56">
    <cfRule type="colorScale" priority="83">
      <colorScale>
        <cfvo type="min"/>
        <cfvo type="percentile" val="50"/>
        <cfvo type="max"/>
        <color rgb="FF63BE7B"/>
        <color rgb="FFFFEB84"/>
        <color rgb="FFF8696B"/>
      </colorScale>
    </cfRule>
  </conditionalFormatting>
  <conditionalFormatting sqref="T12:T18">
    <cfRule type="colorScale" priority="82">
      <colorScale>
        <cfvo type="min"/>
        <cfvo type="percentile" val="50"/>
        <cfvo type="max"/>
        <color rgb="FF63BE7B"/>
        <color rgb="FFFFEB84"/>
        <color rgb="FFF8696B"/>
      </colorScale>
    </cfRule>
  </conditionalFormatting>
  <conditionalFormatting sqref="T8:T18">
    <cfRule type="colorScale" priority="81">
      <colorScale>
        <cfvo type="min"/>
        <cfvo type="percentile" val="50"/>
        <cfvo type="max"/>
        <color rgb="FF63BE7B"/>
        <color rgb="FFFFEB84"/>
        <color rgb="FFF8696B"/>
      </colorScale>
    </cfRule>
  </conditionalFormatting>
  <conditionalFormatting sqref="C97:C103">
    <cfRule type="colorScale" priority="80">
      <colorScale>
        <cfvo type="min"/>
        <cfvo type="percentile" val="50"/>
        <cfvo type="max"/>
        <color rgb="FF63BE7B"/>
        <color rgb="FFFFEB84"/>
        <color rgb="FFF8696B"/>
      </colorScale>
    </cfRule>
  </conditionalFormatting>
  <conditionalFormatting sqref="D97:D103">
    <cfRule type="colorScale" priority="79">
      <colorScale>
        <cfvo type="min"/>
        <cfvo type="percentile" val="50"/>
        <cfvo type="max"/>
        <color rgb="FF63BE7B"/>
        <color rgb="FFFFEB84"/>
        <color rgb="FFF8696B"/>
      </colorScale>
    </cfRule>
  </conditionalFormatting>
  <conditionalFormatting sqref="E97:E103">
    <cfRule type="colorScale" priority="78">
      <colorScale>
        <cfvo type="min"/>
        <cfvo type="percentile" val="50"/>
        <cfvo type="max"/>
        <color rgb="FF63BE7B"/>
        <color rgb="FFFFEB84"/>
        <color rgb="FFF8696B"/>
      </colorScale>
    </cfRule>
  </conditionalFormatting>
  <conditionalFormatting sqref="F97:F103">
    <cfRule type="colorScale" priority="77">
      <colorScale>
        <cfvo type="min"/>
        <cfvo type="percentile" val="50"/>
        <cfvo type="max"/>
        <color rgb="FF63BE7B"/>
        <color rgb="FFFFEB84"/>
        <color rgb="FFF8696B"/>
      </colorScale>
    </cfRule>
  </conditionalFormatting>
  <conditionalFormatting sqref="G97:G103">
    <cfRule type="colorScale" priority="76">
      <colorScale>
        <cfvo type="min"/>
        <cfvo type="percentile" val="50"/>
        <cfvo type="max"/>
        <color rgb="FF63BE7B"/>
        <color rgb="FFFFEB84"/>
        <color rgb="FFF8696B"/>
      </colorScale>
    </cfRule>
  </conditionalFormatting>
  <conditionalFormatting sqref="H97:H103">
    <cfRule type="colorScale" priority="75">
      <colorScale>
        <cfvo type="min"/>
        <cfvo type="percentile" val="50"/>
        <cfvo type="max"/>
        <color rgb="FF63BE7B"/>
        <color rgb="FFFFEB84"/>
        <color rgb="FFF8696B"/>
      </colorScale>
    </cfRule>
  </conditionalFormatting>
  <conditionalFormatting sqref="I97:I103">
    <cfRule type="colorScale" priority="74">
      <colorScale>
        <cfvo type="min"/>
        <cfvo type="percentile" val="50"/>
        <cfvo type="max"/>
        <color rgb="FF63BE7B"/>
        <color rgb="FFFFEB84"/>
        <color rgb="FFF8696B"/>
      </colorScale>
    </cfRule>
  </conditionalFormatting>
  <conditionalFormatting sqref="J97:J103">
    <cfRule type="colorScale" priority="73">
      <colorScale>
        <cfvo type="min"/>
        <cfvo type="percentile" val="50"/>
        <cfvo type="max"/>
        <color rgb="FF63BE7B"/>
        <color rgb="FFFFEB84"/>
        <color rgb="FFF8696B"/>
      </colorScale>
    </cfRule>
  </conditionalFormatting>
  <conditionalFormatting sqref="K97:K103">
    <cfRule type="colorScale" priority="72">
      <colorScale>
        <cfvo type="min"/>
        <cfvo type="percentile" val="50"/>
        <cfvo type="max"/>
        <color rgb="FF63BE7B"/>
        <color rgb="FFFFEB84"/>
        <color rgb="FFF8696B"/>
      </colorScale>
    </cfRule>
  </conditionalFormatting>
  <conditionalFormatting sqref="L97:L103">
    <cfRule type="colorScale" priority="71">
      <colorScale>
        <cfvo type="min"/>
        <cfvo type="percentile" val="50"/>
        <cfvo type="max"/>
        <color rgb="FF63BE7B"/>
        <color rgb="FFFFEB84"/>
        <color rgb="FFF8696B"/>
      </colorScale>
    </cfRule>
  </conditionalFormatting>
  <conditionalFormatting sqref="M97:M103">
    <cfRule type="colorScale" priority="70">
      <colorScale>
        <cfvo type="min"/>
        <cfvo type="percentile" val="50"/>
        <cfvo type="max"/>
        <color rgb="FF63BE7B"/>
        <color rgb="FFFFEB84"/>
        <color rgb="FFF8696B"/>
      </colorScale>
    </cfRule>
  </conditionalFormatting>
  <conditionalFormatting sqref="N97:N103">
    <cfRule type="colorScale" priority="69">
      <colorScale>
        <cfvo type="min"/>
        <cfvo type="percentile" val="50"/>
        <cfvo type="max"/>
        <color rgb="FF63BE7B"/>
        <color rgb="FFFFEB84"/>
        <color rgb="FFF8696B"/>
      </colorScale>
    </cfRule>
  </conditionalFormatting>
  <conditionalFormatting sqref="O97:O103">
    <cfRule type="colorScale" priority="68">
      <colorScale>
        <cfvo type="min"/>
        <cfvo type="percentile" val="50"/>
        <cfvo type="max"/>
        <color rgb="FF63BE7B"/>
        <color rgb="FFFFEB84"/>
        <color rgb="FFF8696B"/>
      </colorScale>
    </cfRule>
  </conditionalFormatting>
  <conditionalFormatting sqref="P97:P103">
    <cfRule type="colorScale" priority="67">
      <colorScale>
        <cfvo type="min"/>
        <cfvo type="percentile" val="50"/>
        <cfvo type="max"/>
        <color rgb="FF63BE7B"/>
        <color rgb="FFFFEB84"/>
        <color rgb="FFF8696B"/>
      </colorScale>
    </cfRule>
  </conditionalFormatting>
  <conditionalFormatting sqref="Q97:Q103">
    <cfRule type="colorScale" priority="66">
      <colorScale>
        <cfvo type="min"/>
        <cfvo type="percentile" val="50"/>
        <cfvo type="max"/>
        <color rgb="FF63BE7B"/>
        <color rgb="FFFFEB84"/>
        <color rgb="FFF8696B"/>
      </colorScale>
    </cfRule>
  </conditionalFormatting>
  <conditionalFormatting sqref="R97:R103">
    <cfRule type="colorScale" priority="65">
      <colorScale>
        <cfvo type="min"/>
        <cfvo type="percentile" val="50"/>
        <cfvo type="max"/>
        <color rgb="FF63BE7B"/>
        <color rgb="FFFFEB84"/>
        <color rgb="FFF8696B"/>
      </colorScale>
    </cfRule>
  </conditionalFormatting>
  <conditionalFormatting sqref="S97:S103">
    <cfRule type="colorScale" priority="64">
      <colorScale>
        <cfvo type="min"/>
        <cfvo type="percentile" val="50"/>
        <cfvo type="max"/>
        <color rgb="FF63BE7B"/>
        <color rgb="FFFFEB84"/>
        <color rgb="FFF8696B"/>
      </colorScale>
    </cfRule>
  </conditionalFormatting>
  <conditionalFormatting sqref="T97:T103">
    <cfRule type="colorScale" priority="63">
      <colorScale>
        <cfvo type="min"/>
        <cfvo type="percentile" val="50"/>
        <cfvo type="max"/>
        <color rgb="FF63BE7B"/>
        <color rgb="FFFFEB84"/>
        <color rgb="FFF8696B"/>
      </colorScale>
    </cfRule>
  </conditionalFormatting>
  <conditionalFormatting sqref="U97:U103">
    <cfRule type="colorScale" priority="62">
      <colorScale>
        <cfvo type="min"/>
        <cfvo type="percentile" val="50"/>
        <cfvo type="max"/>
        <color rgb="FF63BE7B"/>
        <color rgb="FFFFEB84"/>
        <color rgb="FFF8696B"/>
      </colorScale>
    </cfRule>
  </conditionalFormatting>
  <conditionalFormatting sqref="V97:V103">
    <cfRule type="colorScale" priority="61">
      <colorScale>
        <cfvo type="min"/>
        <cfvo type="percentile" val="50"/>
        <cfvo type="max"/>
        <color rgb="FF63BE7B"/>
        <color rgb="FFFFEB84"/>
        <color rgb="FFF8696B"/>
      </colorScale>
    </cfRule>
  </conditionalFormatting>
  <conditionalFormatting sqref="W97:W103">
    <cfRule type="colorScale" priority="60">
      <colorScale>
        <cfvo type="min"/>
        <cfvo type="percentile" val="50"/>
        <cfvo type="max"/>
        <color rgb="FF63BE7B"/>
        <color rgb="FFFFEB84"/>
        <color rgb="FFF8696B"/>
      </colorScale>
    </cfRule>
  </conditionalFormatting>
  <conditionalFormatting sqref="X97:X103">
    <cfRule type="colorScale" priority="59">
      <colorScale>
        <cfvo type="min"/>
        <cfvo type="percentile" val="50"/>
        <cfvo type="max"/>
        <color rgb="FF63BE7B"/>
        <color rgb="FFFFEB84"/>
        <color rgb="FFF8696B"/>
      </colorScale>
    </cfRule>
  </conditionalFormatting>
  <conditionalFormatting sqref="Y97:Y103">
    <cfRule type="colorScale" priority="58">
      <colorScale>
        <cfvo type="min"/>
        <cfvo type="percentile" val="50"/>
        <cfvo type="max"/>
        <color rgb="FF63BE7B"/>
        <color rgb="FFFFEB84"/>
        <color rgb="FFF8696B"/>
      </colorScale>
    </cfRule>
  </conditionalFormatting>
  <conditionalFormatting sqref="Z97:Z103">
    <cfRule type="colorScale" priority="57">
      <colorScale>
        <cfvo type="min"/>
        <cfvo type="percentile" val="50"/>
        <cfvo type="max"/>
        <color rgb="FF63BE7B"/>
        <color rgb="FFFFEB84"/>
        <color rgb="FFF8696B"/>
      </colorScale>
    </cfRule>
  </conditionalFormatting>
  <conditionalFormatting sqref="AA97:AA103">
    <cfRule type="colorScale" priority="56">
      <colorScale>
        <cfvo type="min"/>
        <cfvo type="percentile" val="50"/>
        <cfvo type="max"/>
        <color rgb="FF63BE7B"/>
        <color rgb="FFFFEB84"/>
        <color rgb="FFF8696B"/>
      </colorScale>
    </cfRule>
  </conditionalFormatting>
  <conditionalFormatting sqref="AB97:AB103">
    <cfRule type="colorScale" priority="55">
      <colorScale>
        <cfvo type="min"/>
        <cfvo type="percentile" val="50"/>
        <cfvo type="max"/>
        <color rgb="FF63BE7B"/>
        <color rgb="FFFFEB84"/>
        <color rgb="FFF8696B"/>
      </colorScale>
    </cfRule>
  </conditionalFormatting>
  <conditionalFormatting sqref="AC97:AC103">
    <cfRule type="colorScale" priority="54">
      <colorScale>
        <cfvo type="min"/>
        <cfvo type="percentile" val="50"/>
        <cfvo type="max"/>
        <color rgb="FF63BE7B"/>
        <color rgb="FFFFEB84"/>
        <color rgb="FFF8696B"/>
      </colorScale>
    </cfRule>
  </conditionalFormatting>
  <conditionalFormatting sqref="AD97:AD103">
    <cfRule type="colorScale" priority="53">
      <colorScale>
        <cfvo type="min"/>
        <cfvo type="percentile" val="50"/>
        <cfvo type="max"/>
        <color rgb="FF63BE7B"/>
        <color rgb="FFFFEB84"/>
        <color rgb="FFF8696B"/>
      </colorScale>
    </cfRule>
  </conditionalFormatting>
  <conditionalFormatting sqref="AE97:AE103">
    <cfRule type="colorScale" priority="52">
      <colorScale>
        <cfvo type="min"/>
        <cfvo type="percentile" val="50"/>
        <cfvo type="max"/>
        <color rgb="FF63BE7B"/>
        <color rgb="FFFFEB84"/>
        <color rgb="FFF8696B"/>
      </colorScale>
    </cfRule>
  </conditionalFormatting>
  <conditionalFormatting sqref="AF97:AF103">
    <cfRule type="colorScale" priority="51">
      <colorScale>
        <cfvo type="min"/>
        <cfvo type="percentile" val="50"/>
        <cfvo type="max"/>
        <color rgb="FF63BE7B"/>
        <color rgb="FFFFEB84"/>
        <color rgb="FFF8696B"/>
      </colorScale>
    </cfRule>
  </conditionalFormatting>
  <conditionalFormatting sqref="AG97:AG103">
    <cfRule type="colorScale" priority="50">
      <colorScale>
        <cfvo type="min"/>
        <cfvo type="percentile" val="50"/>
        <cfvo type="max"/>
        <color rgb="FF63BE7B"/>
        <color rgb="FFFFEB84"/>
        <color rgb="FFF8696B"/>
      </colorScale>
    </cfRule>
  </conditionalFormatting>
  <conditionalFormatting sqref="C93:C103">
    <cfRule type="colorScale" priority="49">
      <colorScale>
        <cfvo type="min"/>
        <cfvo type="percentile" val="50"/>
        <cfvo type="max"/>
        <color rgb="FF63BE7B"/>
        <color rgb="FFFFEB84"/>
        <color rgb="FFF8696B"/>
      </colorScale>
    </cfRule>
  </conditionalFormatting>
  <conditionalFormatting sqref="D93:D103">
    <cfRule type="colorScale" priority="48">
      <colorScale>
        <cfvo type="min"/>
        <cfvo type="percentile" val="50"/>
        <cfvo type="max"/>
        <color rgb="FF63BE7B"/>
        <color rgb="FFFFEB84"/>
        <color rgb="FFF8696B"/>
      </colorScale>
    </cfRule>
  </conditionalFormatting>
  <conditionalFormatting sqref="E93:E103">
    <cfRule type="colorScale" priority="47">
      <colorScale>
        <cfvo type="min"/>
        <cfvo type="percentile" val="50"/>
        <cfvo type="max"/>
        <color rgb="FF63BE7B"/>
        <color rgb="FFFFEB84"/>
        <color rgb="FFF8696B"/>
      </colorScale>
    </cfRule>
  </conditionalFormatting>
  <conditionalFormatting sqref="F93:F103">
    <cfRule type="colorScale" priority="46">
      <colorScale>
        <cfvo type="min"/>
        <cfvo type="percentile" val="50"/>
        <cfvo type="max"/>
        <color rgb="FF63BE7B"/>
        <color rgb="FFFFEB84"/>
        <color rgb="FFF8696B"/>
      </colorScale>
    </cfRule>
  </conditionalFormatting>
  <conditionalFormatting sqref="G93:G103">
    <cfRule type="colorScale" priority="45">
      <colorScale>
        <cfvo type="min"/>
        <cfvo type="percentile" val="50"/>
        <cfvo type="max"/>
        <color rgb="FF63BE7B"/>
        <color rgb="FFFFEB84"/>
        <color rgb="FFF8696B"/>
      </colorScale>
    </cfRule>
  </conditionalFormatting>
  <conditionalFormatting sqref="H93:H103">
    <cfRule type="colorScale" priority="44">
      <colorScale>
        <cfvo type="min"/>
        <cfvo type="percentile" val="50"/>
        <cfvo type="max"/>
        <color rgb="FF63BE7B"/>
        <color rgb="FFFFEB84"/>
        <color rgb="FFF8696B"/>
      </colorScale>
    </cfRule>
  </conditionalFormatting>
  <conditionalFormatting sqref="I93:I103">
    <cfRule type="colorScale" priority="43">
      <colorScale>
        <cfvo type="min"/>
        <cfvo type="percentile" val="50"/>
        <cfvo type="max"/>
        <color rgb="FF63BE7B"/>
        <color rgb="FFFFEB84"/>
        <color rgb="FFF8696B"/>
      </colorScale>
    </cfRule>
  </conditionalFormatting>
  <conditionalFormatting sqref="J93:J103">
    <cfRule type="colorScale" priority="42">
      <colorScale>
        <cfvo type="min"/>
        <cfvo type="percentile" val="50"/>
        <cfvo type="max"/>
        <color rgb="FF63BE7B"/>
        <color rgb="FFFFEB84"/>
        <color rgb="FFF8696B"/>
      </colorScale>
    </cfRule>
  </conditionalFormatting>
  <conditionalFormatting sqref="K93:K103">
    <cfRule type="colorScale" priority="41">
      <colorScale>
        <cfvo type="min"/>
        <cfvo type="percentile" val="50"/>
        <cfvo type="max"/>
        <color rgb="FF63BE7B"/>
        <color rgb="FFFFEB84"/>
        <color rgb="FFF8696B"/>
      </colorScale>
    </cfRule>
  </conditionalFormatting>
  <conditionalFormatting sqref="L93:L103">
    <cfRule type="colorScale" priority="40">
      <colorScale>
        <cfvo type="min"/>
        <cfvo type="percentile" val="50"/>
        <cfvo type="max"/>
        <color rgb="FF63BE7B"/>
        <color rgb="FFFFEB84"/>
        <color rgb="FFF8696B"/>
      </colorScale>
    </cfRule>
  </conditionalFormatting>
  <conditionalFormatting sqref="M93:M103">
    <cfRule type="colorScale" priority="39">
      <colorScale>
        <cfvo type="min"/>
        <cfvo type="percentile" val="50"/>
        <cfvo type="max"/>
        <color rgb="FF63BE7B"/>
        <color rgb="FFFFEB84"/>
        <color rgb="FFF8696B"/>
      </colorScale>
    </cfRule>
  </conditionalFormatting>
  <conditionalFormatting sqref="N93:N103">
    <cfRule type="colorScale" priority="38">
      <colorScale>
        <cfvo type="min"/>
        <cfvo type="percentile" val="50"/>
        <cfvo type="max"/>
        <color rgb="FF63BE7B"/>
        <color rgb="FFFFEB84"/>
        <color rgb="FFF8696B"/>
      </colorScale>
    </cfRule>
  </conditionalFormatting>
  <conditionalFormatting sqref="O93:O103">
    <cfRule type="colorScale" priority="37">
      <colorScale>
        <cfvo type="min"/>
        <cfvo type="percentile" val="50"/>
        <cfvo type="max"/>
        <color rgb="FF63BE7B"/>
        <color rgb="FFFFEB84"/>
        <color rgb="FFF8696B"/>
      </colorScale>
    </cfRule>
  </conditionalFormatting>
  <conditionalFormatting sqref="P93:P103">
    <cfRule type="colorScale" priority="36">
      <colorScale>
        <cfvo type="min"/>
        <cfvo type="percentile" val="50"/>
        <cfvo type="max"/>
        <color rgb="FF63BE7B"/>
        <color rgb="FFFFEB84"/>
        <color rgb="FFF8696B"/>
      </colorScale>
    </cfRule>
  </conditionalFormatting>
  <conditionalFormatting sqref="Q93:Q103">
    <cfRule type="colorScale" priority="35">
      <colorScale>
        <cfvo type="min"/>
        <cfvo type="percentile" val="50"/>
        <cfvo type="max"/>
        <color rgb="FF63BE7B"/>
        <color rgb="FFFFEB84"/>
        <color rgb="FFF8696B"/>
      </colorScale>
    </cfRule>
  </conditionalFormatting>
  <conditionalFormatting sqref="R93:R103">
    <cfRule type="colorScale" priority="34">
      <colorScale>
        <cfvo type="min"/>
        <cfvo type="percentile" val="50"/>
        <cfvo type="max"/>
        <color rgb="FF63BE7B"/>
        <color rgb="FFFFEB84"/>
        <color rgb="FFF8696B"/>
      </colorScale>
    </cfRule>
  </conditionalFormatting>
  <conditionalFormatting sqref="S93:S103">
    <cfRule type="colorScale" priority="33">
      <colorScale>
        <cfvo type="min"/>
        <cfvo type="percentile" val="50"/>
        <cfvo type="max"/>
        <color rgb="FF63BE7B"/>
        <color rgb="FFFFEB84"/>
        <color rgb="FFF8696B"/>
      </colorScale>
    </cfRule>
  </conditionalFormatting>
  <conditionalFormatting sqref="T93:T103">
    <cfRule type="colorScale" priority="32">
      <colorScale>
        <cfvo type="min"/>
        <cfvo type="percentile" val="50"/>
        <cfvo type="max"/>
        <color rgb="FF63BE7B"/>
        <color rgb="FFFFEB84"/>
        <color rgb="FFF8696B"/>
      </colorScale>
    </cfRule>
  </conditionalFormatting>
  <conditionalFormatting sqref="U93:U103">
    <cfRule type="colorScale" priority="31">
      <colorScale>
        <cfvo type="min"/>
        <cfvo type="percentile" val="50"/>
        <cfvo type="max"/>
        <color rgb="FF63BE7B"/>
        <color rgb="FFFFEB84"/>
        <color rgb="FFF8696B"/>
      </colorScale>
    </cfRule>
  </conditionalFormatting>
  <conditionalFormatting sqref="V93:V103">
    <cfRule type="colorScale" priority="30">
      <colorScale>
        <cfvo type="min"/>
        <cfvo type="percentile" val="50"/>
        <cfvo type="max"/>
        <color rgb="FF63BE7B"/>
        <color rgb="FFFFEB84"/>
        <color rgb="FFF8696B"/>
      </colorScale>
    </cfRule>
  </conditionalFormatting>
  <conditionalFormatting sqref="W93:W103">
    <cfRule type="colorScale" priority="29">
      <colorScale>
        <cfvo type="min"/>
        <cfvo type="percentile" val="50"/>
        <cfvo type="max"/>
        <color rgb="FF63BE7B"/>
        <color rgb="FFFFEB84"/>
        <color rgb="FFF8696B"/>
      </colorScale>
    </cfRule>
  </conditionalFormatting>
  <conditionalFormatting sqref="X93:X103">
    <cfRule type="colorScale" priority="28">
      <colorScale>
        <cfvo type="min"/>
        <cfvo type="percentile" val="50"/>
        <cfvo type="max"/>
        <color rgb="FF63BE7B"/>
        <color rgb="FFFFEB84"/>
        <color rgb="FFF8696B"/>
      </colorScale>
    </cfRule>
  </conditionalFormatting>
  <conditionalFormatting sqref="Y93:Y103">
    <cfRule type="colorScale" priority="27">
      <colorScale>
        <cfvo type="min"/>
        <cfvo type="percentile" val="50"/>
        <cfvo type="max"/>
        <color rgb="FF63BE7B"/>
        <color rgb="FFFFEB84"/>
        <color rgb="FFF8696B"/>
      </colorScale>
    </cfRule>
  </conditionalFormatting>
  <conditionalFormatting sqref="Z93:Z103">
    <cfRule type="colorScale" priority="26">
      <colorScale>
        <cfvo type="min"/>
        <cfvo type="percentile" val="50"/>
        <cfvo type="max"/>
        <color rgb="FF63BE7B"/>
        <color rgb="FFFFEB84"/>
        <color rgb="FFF8696B"/>
      </colorScale>
    </cfRule>
  </conditionalFormatting>
  <conditionalFormatting sqref="AA93:AA103">
    <cfRule type="colorScale" priority="25">
      <colorScale>
        <cfvo type="min"/>
        <cfvo type="percentile" val="50"/>
        <cfvo type="max"/>
        <color rgb="FF63BE7B"/>
        <color rgb="FFFFEB84"/>
        <color rgb="FFF8696B"/>
      </colorScale>
    </cfRule>
  </conditionalFormatting>
  <conditionalFormatting sqref="AB93:AB103">
    <cfRule type="colorScale" priority="24">
      <colorScale>
        <cfvo type="min"/>
        <cfvo type="percentile" val="50"/>
        <cfvo type="max"/>
        <color rgb="FF63BE7B"/>
        <color rgb="FFFFEB84"/>
        <color rgb="FFF8696B"/>
      </colorScale>
    </cfRule>
  </conditionalFormatting>
  <conditionalFormatting sqref="AC93:AC103">
    <cfRule type="colorScale" priority="23">
      <colorScale>
        <cfvo type="min"/>
        <cfvo type="percentile" val="50"/>
        <cfvo type="max"/>
        <color rgb="FF63BE7B"/>
        <color rgb="FFFFEB84"/>
        <color rgb="FFF8696B"/>
      </colorScale>
    </cfRule>
  </conditionalFormatting>
  <conditionalFormatting sqref="AD93:AD103">
    <cfRule type="colorScale" priority="22">
      <colorScale>
        <cfvo type="min"/>
        <cfvo type="percentile" val="50"/>
        <cfvo type="max"/>
        <color rgb="FF63BE7B"/>
        <color rgb="FFFFEB84"/>
        <color rgb="FFF8696B"/>
      </colorScale>
    </cfRule>
  </conditionalFormatting>
  <conditionalFormatting sqref="AE93:AE103">
    <cfRule type="colorScale" priority="21">
      <colorScale>
        <cfvo type="min"/>
        <cfvo type="percentile" val="50"/>
        <cfvo type="max"/>
        <color rgb="FF63BE7B"/>
        <color rgb="FFFFEB84"/>
        <color rgb="FFF8696B"/>
      </colorScale>
    </cfRule>
  </conditionalFormatting>
  <conditionalFormatting sqref="AF93:AF103">
    <cfRule type="colorScale" priority="20">
      <colorScale>
        <cfvo type="min"/>
        <cfvo type="percentile" val="50"/>
        <cfvo type="max"/>
        <color rgb="FF63BE7B"/>
        <color rgb="FFFFEB84"/>
        <color rgb="FFF8696B"/>
      </colorScale>
    </cfRule>
  </conditionalFormatting>
  <conditionalFormatting sqref="AG93:AG103">
    <cfRule type="colorScale" priority="19">
      <colorScale>
        <cfvo type="min"/>
        <cfvo type="percentile" val="50"/>
        <cfvo type="max"/>
        <color rgb="FF63BE7B"/>
        <color rgb="FFFFEB84"/>
        <color rgb="FFF8696B"/>
      </colorScale>
    </cfRule>
  </conditionalFormatting>
  <conditionalFormatting sqref="C120:C126">
    <cfRule type="colorScale" priority="18">
      <colorScale>
        <cfvo type="min"/>
        <cfvo type="percentile" val="50"/>
        <cfvo type="max"/>
        <color rgb="FF63BE7B"/>
        <color rgb="FFFFEB84"/>
        <color rgb="FFF8696B"/>
      </colorScale>
    </cfRule>
  </conditionalFormatting>
  <conditionalFormatting sqref="C116:C126">
    <cfRule type="colorScale" priority="17">
      <colorScale>
        <cfvo type="min"/>
        <cfvo type="percentile" val="50"/>
        <cfvo type="max"/>
        <color rgb="FF63BE7B"/>
        <color rgb="FFFFEB84"/>
        <color rgb="FFF8696B"/>
      </colorScale>
    </cfRule>
  </conditionalFormatting>
  <conditionalFormatting sqref="D120:D126">
    <cfRule type="colorScale" priority="16">
      <colorScale>
        <cfvo type="min"/>
        <cfvo type="percentile" val="50"/>
        <cfvo type="max"/>
        <color rgb="FF63BE7B"/>
        <color rgb="FFFFEB84"/>
        <color rgb="FFF8696B"/>
      </colorScale>
    </cfRule>
  </conditionalFormatting>
  <conditionalFormatting sqref="D116:D126">
    <cfRule type="colorScale" priority="15">
      <colorScale>
        <cfvo type="min"/>
        <cfvo type="percentile" val="50"/>
        <cfvo type="max"/>
        <color rgb="FF63BE7B"/>
        <color rgb="FFFFEB84"/>
        <color rgb="FFF8696B"/>
      </colorScale>
    </cfRule>
  </conditionalFormatting>
  <conditionalFormatting sqref="P121:P127">
    <cfRule type="colorScale" priority="12">
      <colorScale>
        <cfvo type="min"/>
        <cfvo type="percentile" val="50"/>
        <cfvo type="max"/>
        <color rgb="FF63BE7B"/>
        <color rgb="FFFFEB84"/>
        <color rgb="FFF8696B"/>
      </colorScale>
    </cfRule>
  </conditionalFormatting>
  <conditionalFormatting sqref="P117:P127">
    <cfRule type="colorScale" priority="11">
      <colorScale>
        <cfvo type="min"/>
        <cfvo type="percentile" val="50"/>
        <cfvo type="max"/>
        <color rgb="FF63BE7B"/>
        <color rgb="FFFFEB84"/>
        <color rgb="FFF8696B"/>
      </colorScale>
    </cfRule>
  </conditionalFormatting>
  <conditionalFormatting sqref="Q121:Q127">
    <cfRule type="colorScale" priority="10">
      <colorScale>
        <cfvo type="min"/>
        <cfvo type="percentile" val="50"/>
        <cfvo type="max"/>
        <color rgb="FF63BE7B"/>
        <color rgb="FFFFEB84"/>
        <color rgb="FFF8696B"/>
      </colorScale>
    </cfRule>
  </conditionalFormatting>
  <conditionalFormatting sqref="Q117:Q127">
    <cfRule type="colorScale" priority="9">
      <colorScale>
        <cfvo type="min"/>
        <cfvo type="percentile" val="50"/>
        <cfvo type="max"/>
        <color rgb="FF63BE7B"/>
        <color rgb="FFFFEB84"/>
        <color rgb="FFF8696B"/>
      </colorScale>
    </cfRule>
  </conditionalFormatting>
  <conditionalFormatting sqref="C60:C66">
    <cfRule type="colorScale" priority="8">
      <colorScale>
        <cfvo type="min"/>
        <cfvo type="percentile" val="50"/>
        <cfvo type="max"/>
        <color rgb="FF63BE7B"/>
        <color rgb="FFFFEB84"/>
        <color rgb="FFF8696B"/>
      </colorScale>
    </cfRule>
  </conditionalFormatting>
  <conditionalFormatting sqref="D60:D66">
    <cfRule type="colorScale" priority="7">
      <colorScale>
        <cfvo type="min"/>
        <cfvo type="percentile" val="50"/>
        <cfvo type="max"/>
        <color rgb="FF63BE7B"/>
        <color rgb="FFFFEB84"/>
        <color rgb="FFF8696B"/>
      </colorScale>
    </cfRule>
  </conditionalFormatting>
  <conditionalFormatting sqref="H60:H66">
    <cfRule type="colorScale" priority="6">
      <colorScale>
        <cfvo type="min"/>
        <cfvo type="percentile" val="50"/>
        <cfvo type="max"/>
        <color rgb="FF63BE7B"/>
        <color rgb="FFFFEB84"/>
        <color rgb="FFF8696B"/>
      </colorScale>
    </cfRule>
  </conditionalFormatting>
  <conditionalFormatting sqref="I60:I66">
    <cfRule type="colorScale" priority="5">
      <colorScale>
        <cfvo type="min"/>
        <cfvo type="percentile" val="50"/>
        <cfvo type="max"/>
        <color rgb="FF63BE7B"/>
        <color rgb="FFFFEB84"/>
        <color rgb="FFF8696B"/>
      </colorScale>
    </cfRule>
  </conditionalFormatting>
  <conditionalFormatting sqref="R60:R66">
    <cfRule type="colorScale" priority="4">
      <colorScale>
        <cfvo type="min"/>
        <cfvo type="percentile" val="50"/>
        <cfvo type="max"/>
        <color rgb="FF63BE7B"/>
        <color rgb="FFFFEB84"/>
        <color rgb="FFF8696B"/>
      </colorScale>
    </cfRule>
  </conditionalFormatting>
  <conditionalFormatting sqref="S60:S66">
    <cfRule type="colorScale" priority="3">
      <colorScale>
        <cfvo type="min"/>
        <cfvo type="percentile" val="50"/>
        <cfvo type="max"/>
        <color rgb="FF63BE7B"/>
        <color rgb="FFFFEB84"/>
        <color rgb="FFF8696B"/>
      </colorScale>
    </cfRule>
  </conditionalFormatting>
  <conditionalFormatting sqref="M60:M66">
    <cfRule type="colorScale" priority="2">
      <colorScale>
        <cfvo type="min"/>
        <cfvo type="percentile" val="50"/>
        <cfvo type="max"/>
        <color rgb="FF63BE7B"/>
        <color rgb="FFFFEB84"/>
        <color rgb="FFF8696B"/>
      </colorScale>
    </cfRule>
  </conditionalFormatting>
  <conditionalFormatting sqref="N60:N66">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45DEB-CA39-44F5-9F3B-6E04DC151D90}">
  <dimension ref="A1:AP253"/>
  <sheetViews>
    <sheetView topLeftCell="F1" zoomScaleNormal="100" workbookViewId="0">
      <selection activeCell="M19" sqref="M19"/>
    </sheetView>
  </sheetViews>
  <sheetFormatPr defaultRowHeight="15" x14ac:dyDescent="0.25"/>
  <cols>
    <col min="5" max="5" width="12.5703125" customWidth="1"/>
    <col min="6" max="6" width="14" customWidth="1"/>
    <col min="7" max="7" width="11.5703125" customWidth="1"/>
    <col min="8" max="8" width="9.140625" style="57"/>
    <col min="13" max="13" width="22.5703125" customWidth="1"/>
    <col min="14" max="14" width="23.85546875" customWidth="1"/>
    <col min="15" max="15" width="15.28515625" customWidth="1"/>
    <col min="24" max="24" width="9.140625" customWidth="1"/>
    <col min="33" max="33" width="12.42578125" customWidth="1"/>
    <col min="42" max="42" width="13.42578125" customWidth="1"/>
    <col min="43" max="43" width="14" customWidth="1"/>
  </cols>
  <sheetData>
    <row r="1" spans="1:15" x14ac:dyDescent="0.25">
      <c r="A1" s="20" t="s">
        <v>0</v>
      </c>
      <c r="B1" s="23" t="s">
        <v>1</v>
      </c>
      <c r="C1" s="23" t="s">
        <v>2</v>
      </c>
      <c r="D1" s="23" t="s">
        <v>172</v>
      </c>
      <c r="E1" s="23" t="str">
        <f>B1&amp;D1</f>
        <v>Yearmonth #</v>
      </c>
      <c r="F1" s="48" t="s">
        <v>175</v>
      </c>
      <c r="G1" s="44" t="s">
        <v>29</v>
      </c>
    </row>
    <row r="2" spans="1:15" x14ac:dyDescent="0.25">
      <c r="A2" s="21" t="s">
        <v>35</v>
      </c>
      <c r="B2" s="9">
        <v>2013</v>
      </c>
      <c r="C2" s="9" t="s">
        <v>31</v>
      </c>
      <c r="D2" s="9">
        <v>1</v>
      </c>
      <c r="E2" s="9" t="str">
        <f>B2&amp;D2</f>
        <v>20131</v>
      </c>
      <c r="F2" s="52">
        <v>41275</v>
      </c>
      <c r="G2" s="53">
        <v>104.6</v>
      </c>
    </row>
    <row r="3" spans="1:15" x14ac:dyDescent="0.25">
      <c r="A3" s="22" t="s">
        <v>35</v>
      </c>
      <c r="B3" s="2">
        <v>2013</v>
      </c>
      <c r="C3" s="10" t="s">
        <v>36</v>
      </c>
      <c r="D3" s="10">
        <v>2</v>
      </c>
      <c r="E3" s="9" t="str">
        <f t="shared" ref="E3:E66" si="0">B3&amp;D3</f>
        <v>20132</v>
      </c>
      <c r="F3" s="54">
        <v>41306</v>
      </c>
      <c r="G3" s="42">
        <v>105.3</v>
      </c>
      <c r="L3" s="38" t="s">
        <v>228</v>
      </c>
      <c r="M3" s="38" t="s">
        <v>230</v>
      </c>
      <c r="N3" s="38" t="s">
        <v>231</v>
      </c>
      <c r="O3" s="38" t="s">
        <v>229</v>
      </c>
    </row>
    <row r="4" spans="1:15" x14ac:dyDescent="0.25">
      <c r="A4" s="21" t="s">
        <v>35</v>
      </c>
      <c r="B4" s="3">
        <v>2013</v>
      </c>
      <c r="C4" s="9" t="s">
        <v>38</v>
      </c>
      <c r="D4" s="9">
        <v>3</v>
      </c>
      <c r="E4" s="9" t="str">
        <f t="shared" si="0"/>
        <v>20133</v>
      </c>
      <c r="F4" s="52">
        <v>41334</v>
      </c>
      <c r="G4" s="43">
        <v>105.5</v>
      </c>
      <c r="L4" s="38">
        <v>2013</v>
      </c>
      <c r="M4" s="38">
        <f>INDEX($A:$G,MATCH(L4&amp;1,$E:$E,0),7)</f>
        <v>104.6</v>
      </c>
      <c r="N4" s="38">
        <f>INDEX($A:$G,MATCH(L4&amp;12,$E:$E,0),7)</f>
        <v>114.5</v>
      </c>
      <c r="O4" s="45">
        <f>(N4-M4)/M4</f>
        <v>9.4646271510516314E-2</v>
      </c>
    </row>
    <row r="5" spans="1:15" x14ac:dyDescent="0.25">
      <c r="A5" s="22" t="s">
        <v>35</v>
      </c>
      <c r="B5" s="2">
        <v>2013</v>
      </c>
      <c r="C5" s="10" t="s">
        <v>39</v>
      </c>
      <c r="D5" s="10">
        <v>4</v>
      </c>
      <c r="E5" s="9" t="str">
        <f t="shared" si="0"/>
        <v>20134</v>
      </c>
      <c r="F5" s="54">
        <v>41365</v>
      </c>
      <c r="G5" s="42">
        <v>106.1</v>
      </c>
      <c r="L5" s="38">
        <v>2014</v>
      </c>
      <c r="M5" s="38">
        <f>INDEX($A:$G,MATCH(L5&amp;1,$E:$E,0),7)</f>
        <v>113.6</v>
      </c>
      <c r="N5" s="38">
        <f t="shared" ref="N5:N13" si="1">INDEX($A:$G,MATCH(L5&amp;12,$E:$E,0),7)</f>
        <v>119.4</v>
      </c>
      <c r="O5" s="45">
        <f t="shared" ref="O5:O14" si="2">(N5-M5)/M5</f>
        <v>5.105633802816912E-2</v>
      </c>
    </row>
    <row r="6" spans="1:15" x14ac:dyDescent="0.25">
      <c r="A6" s="21" t="s">
        <v>35</v>
      </c>
      <c r="B6" s="3">
        <v>2013</v>
      </c>
      <c r="C6" s="9" t="s">
        <v>41</v>
      </c>
      <c r="D6" s="9">
        <v>5</v>
      </c>
      <c r="E6" s="9" t="str">
        <f t="shared" si="0"/>
        <v>20135</v>
      </c>
      <c r="F6" s="52">
        <v>41395</v>
      </c>
      <c r="G6" s="43">
        <v>106.9</v>
      </c>
      <c r="L6" s="38">
        <v>2015</v>
      </c>
      <c r="M6" s="38">
        <f t="shared" ref="M6:M14" si="3">INDEX($A:$G,MATCH(L6&amp;1,$E:$E,0),7)</f>
        <v>119.5</v>
      </c>
      <c r="N6" s="38">
        <f t="shared" si="1"/>
        <v>126.1</v>
      </c>
      <c r="O6" s="45">
        <f t="shared" si="2"/>
        <v>5.5230125523012506E-2</v>
      </c>
    </row>
    <row r="7" spans="1:15" x14ac:dyDescent="0.25">
      <c r="A7" s="22" t="s">
        <v>35</v>
      </c>
      <c r="B7" s="2">
        <v>2013</v>
      </c>
      <c r="C7" s="10" t="s">
        <v>42</v>
      </c>
      <c r="D7" s="10">
        <v>6</v>
      </c>
      <c r="E7" s="9" t="str">
        <f t="shared" si="0"/>
        <v>20136</v>
      </c>
      <c r="F7" s="54">
        <v>41426</v>
      </c>
      <c r="G7" s="42">
        <v>109.3</v>
      </c>
      <c r="L7" s="38">
        <v>2016</v>
      </c>
      <c r="M7" s="38">
        <f t="shared" si="3"/>
        <v>126.3</v>
      </c>
      <c r="N7" s="38">
        <f t="shared" si="1"/>
        <v>130.4</v>
      </c>
      <c r="O7" s="45">
        <f t="shared" si="2"/>
        <v>3.2462391132224933E-2</v>
      </c>
    </row>
    <row r="8" spans="1:15" x14ac:dyDescent="0.25">
      <c r="A8" s="21" t="s">
        <v>35</v>
      </c>
      <c r="B8" s="3">
        <v>2013</v>
      </c>
      <c r="C8" s="9" t="s">
        <v>44</v>
      </c>
      <c r="D8" s="9">
        <v>7</v>
      </c>
      <c r="E8" s="9" t="str">
        <f t="shared" si="0"/>
        <v>20137</v>
      </c>
      <c r="F8" s="52">
        <v>41456</v>
      </c>
      <c r="G8" s="43">
        <v>111</v>
      </c>
      <c r="L8" s="38">
        <v>2017</v>
      </c>
      <c r="M8" s="38">
        <f t="shared" si="3"/>
        <v>130.30000000000001</v>
      </c>
      <c r="N8" s="38">
        <f t="shared" si="1"/>
        <v>137.19999999999999</v>
      </c>
      <c r="O8" s="45">
        <f t="shared" si="2"/>
        <v>5.295471987720627E-2</v>
      </c>
    </row>
    <row r="9" spans="1:15" x14ac:dyDescent="0.25">
      <c r="A9" s="22" t="s">
        <v>35</v>
      </c>
      <c r="B9" s="2">
        <v>2013</v>
      </c>
      <c r="C9" s="10" t="s">
        <v>46</v>
      </c>
      <c r="D9" s="10">
        <v>8</v>
      </c>
      <c r="E9" s="9" t="str">
        <f t="shared" si="0"/>
        <v>20138</v>
      </c>
      <c r="F9" s="54">
        <v>41487</v>
      </c>
      <c r="G9" s="42">
        <v>112.4</v>
      </c>
      <c r="L9" s="38">
        <v>2018</v>
      </c>
      <c r="M9" s="38">
        <f t="shared" si="3"/>
        <v>136.9</v>
      </c>
      <c r="N9" s="38">
        <f t="shared" si="1"/>
        <v>140.1</v>
      </c>
      <c r="O9" s="45">
        <f t="shared" si="2"/>
        <v>2.3374726077428697E-2</v>
      </c>
    </row>
    <row r="10" spans="1:15" x14ac:dyDescent="0.25">
      <c r="A10" s="21" t="s">
        <v>35</v>
      </c>
      <c r="B10" s="3">
        <v>2013</v>
      </c>
      <c r="C10" s="9" t="s">
        <v>48</v>
      </c>
      <c r="D10" s="9">
        <v>9</v>
      </c>
      <c r="E10" s="9" t="str">
        <f t="shared" si="0"/>
        <v>20139</v>
      </c>
      <c r="F10" s="52">
        <v>41518</v>
      </c>
      <c r="G10" s="43">
        <v>113.7</v>
      </c>
      <c r="L10" s="38">
        <v>2019</v>
      </c>
      <c r="M10" s="38">
        <f t="shared" si="3"/>
        <v>139.6</v>
      </c>
      <c r="N10" s="38">
        <f t="shared" si="1"/>
        <v>150.4</v>
      </c>
      <c r="O10" s="45">
        <f t="shared" si="2"/>
        <v>7.7363896848137617E-2</v>
      </c>
    </row>
    <row r="11" spans="1:15" x14ac:dyDescent="0.25">
      <c r="A11" s="22" t="s">
        <v>35</v>
      </c>
      <c r="B11" s="2">
        <v>2013</v>
      </c>
      <c r="C11" s="10" t="s">
        <v>50</v>
      </c>
      <c r="D11" s="10">
        <v>10</v>
      </c>
      <c r="E11" s="9" t="str">
        <f t="shared" si="0"/>
        <v>201310</v>
      </c>
      <c r="F11" s="54">
        <v>41548</v>
      </c>
      <c r="G11" s="42">
        <v>114.8</v>
      </c>
      <c r="L11" s="38">
        <v>2020</v>
      </c>
      <c r="M11" s="38">
        <f t="shared" si="3"/>
        <v>150.19999999999999</v>
      </c>
      <c r="N11" s="38">
        <f t="shared" si="1"/>
        <v>158.9</v>
      </c>
      <c r="O11" s="45">
        <f t="shared" si="2"/>
        <v>5.7922769640479481E-2</v>
      </c>
    </row>
    <row r="12" spans="1:15" x14ac:dyDescent="0.25">
      <c r="A12" s="21" t="s">
        <v>35</v>
      </c>
      <c r="B12" s="3">
        <v>2013</v>
      </c>
      <c r="C12" s="9" t="s">
        <v>53</v>
      </c>
      <c r="D12" s="9">
        <v>11</v>
      </c>
      <c r="E12" s="9" t="str">
        <f t="shared" si="0"/>
        <v>201311</v>
      </c>
      <c r="F12" s="52">
        <v>41579</v>
      </c>
      <c r="G12" s="43">
        <v>116.3</v>
      </c>
      <c r="L12" s="38">
        <v>2021</v>
      </c>
      <c r="M12" s="38">
        <f t="shared" si="3"/>
        <v>157.30000000000001</v>
      </c>
      <c r="N12" s="38">
        <f t="shared" si="1"/>
        <v>166.2</v>
      </c>
      <c r="O12" s="45">
        <f t="shared" si="2"/>
        <v>5.657978385251098E-2</v>
      </c>
    </row>
    <row r="13" spans="1:15" x14ac:dyDescent="0.25">
      <c r="A13" s="22" t="s">
        <v>35</v>
      </c>
      <c r="B13" s="2">
        <v>2013</v>
      </c>
      <c r="C13" s="10" t="s">
        <v>55</v>
      </c>
      <c r="D13" s="10">
        <v>12</v>
      </c>
      <c r="E13" s="9" t="str">
        <f t="shared" si="0"/>
        <v>201312</v>
      </c>
      <c r="F13" s="54">
        <v>41609</v>
      </c>
      <c r="G13" s="42">
        <v>114.5</v>
      </c>
      <c r="H13" s="57">
        <f>(G13-G2)/G2</f>
        <v>9.4646271510516314E-2</v>
      </c>
      <c r="L13" s="38">
        <v>2022</v>
      </c>
      <c r="M13" s="38">
        <f t="shared" si="3"/>
        <v>165.7</v>
      </c>
      <c r="N13" s="38">
        <f t="shared" si="1"/>
        <v>175.7</v>
      </c>
      <c r="O13" s="45">
        <f t="shared" si="2"/>
        <v>6.0350030175015092E-2</v>
      </c>
    </row>
    <row r="14" spans="1:15" x14ac:dyDescent="0.25">
      <c r="A14" s="21" t="s">
        <v>35</v>
      </c>
      <c r="B14" s="3">
        <v>2014</v>
      </c>
      <c r="C14" s="9" t="s">
        <v>31</v>
      </c>
      <c r="D14" s="9">
        <v>1</v>
      </c>
      <c r="E14" s="9" t="str">
        <f t="shared" si="0"/>
        <v>20141</v>
      </c>
      <c r="F14" s="52">
        <v>41640</v>
      </c>
      <c r="G14" s="43">
        <v>113.6</v>
      </c>
      <c r="L14" s="38">
        <v>2023</v>
      </c>
      <c r="M14" s="38">
        <f t="shared" si="3"/>
        <v>176.5</v>
      </c>
      <c r="N14" s="38">
        <f>IFERROR(INDEX($A:$G,MATCH(L14&amp;12,$E:$E,0),7),INDEX($A:$G,MATCH(L14&amp;5,$E:$E,0),7))</f>
        <v>179.1</v>
      </c>
      <c r="O14" s="45">
        <f t="shared" si="2"/>
        <v>1.4730878186968806E-2</v>
      </c>
    </row>
    <row r="15" spans="1:15" x14ac:dyDescent="0.25">
      <c r="A15" s="22" t="s">
        <v>35</v>
      </c>
      <c r="B15" s="2">
        <v>2014</v>
      </c>
      <c r="C15" s="10" t="s">
        <v>36</v>
      </c>
      <c r="D15" s="10">
        <v>2</v>
      </c>
      <c r="E15" s="9" t="str">
        <f t="shared" si="0"/>
        <v>20142</v>
      </c>
      <c r="F15" s="54">
        <v>41671</v>
      </c>
      <c r="G15" s="42">
        <v>113.6</v>
      </c>
    </row>
    <row r="16" spans="1:15" x14ac:dyDescent="0.25">
      <c r="A16" s="21" t="s">
        <v>35</v>
      </c>
      <c r="B16" s="3">
        <v>2014</v>
      </c>
      <c r="C16" s="9" t="s">
        <v>38</v>
      </c>
      <c r="D16" s="9">
        <v>3</v>
      </c>
      <c r="E16" s="9" t="str">
        <f t="shared" si="0"/>
        <v>20143</v>
      </c>
      <c r="F16" s="52">
        <v>41699</v>
      </c>
      <c r="G16" s="43">
        <v>114.2</v>
      </c>
    </row>
    <row r="17" spans="1:42" x14ac:dyDescent="0.25">
      <c r="A17" s="22" t="s">
        <v>35</v>
      </c>
      <c r="B17" s="2">
        <v>2014</v>
      </c>
      <c r="C17" s="10" t="s">
        <v>39</v>
      </c>
      <c r="D17" s="10">
        <v>4</v>
      </c>
      <c r="E17" s="9" t="str">
        <f t="shared" si="0"/>
        <v>20144</v>
      </c>
      <c r="F17" s="54">
        <v>41730</v>
      </c>
      <c r="G17" s="42">
        <v>115.1</v>
      </c>
    </row>
    <row r="18" spans="1:42" x14ac:dyDescent="0.25">
      <c r="A18" s="21" t="s">
        <v>35</v>
      </c>
      <c r="B18" s="3">
        <v>2014</v>
      </c>
      <c r="C18" s="9" t="s">
        <v>41</v>
      </c>
      <c r="D18" s="9">
        <v>5</v>
      </c>
      <c r="E18" s="9" t="str">
        <f t="shared" si="0"/>
        <v>20145</v>
      </c>
      <c r="F18" s="52">
        <v>41760</v>
      </c>
      <c r="G18" s="43">
        <v>115.8</v>
      </c>
      <c r="L18" s="38" t="s">
        <v>228</v>
      </c>
      <c r="M18" s="38" t="s">
        <v>3</v>
      </c>
      <c r="N18" s="38" t="s">
        <v>4</v>
      </c>
      <c r="O18" s="38" t="s">
        <v>5</v>
      </c>
      <c r="P18" s="38" t="s">
        <v>6</v>
      </c>
      <c r="Q18" s="38" t="s">
        <v>7</v>
      </c>
      <c r="R18" s="38" t="s">
        <v>8</v>
      </c>
      <c r="S18" s="38" t="s">
        <v>9</v>
      </c>
      <c r="T18" s="38" t="s">
        <v>10</v>
      </c>
      <c r="U18" s="38" t="s">
        <v>11</v>
      </c>
      <c r="V18" s="38" t="s">
        <v>12</v>
      </c>
      <c r="W18" s="38" t="s">
        <v>13</v>
      </c>
      <c r="X18" s="38" t="s">
        <v>14</v>
      </c>
      <c r="Y18" s="38" t="s">
        <v>15</v>
      </c>
      <c r="Z18" s="38" t="s">
        <v>200</v>
      </c>
      <c r="AA18" s="38" t="s">
        <v>16</v>
      </c>
      <c r="AB18" s="38" t="s">
        <v>17</v>
      </c>
      <c r="AC18" s="38" t="s">
        <v>18</v>
      </c>
      <c r="AD18" s="38" t="s">
        <v>19</v>
      </c>
      <c r="AE18" s="38" t="s">
        <v>27</v>
      </c>
      <c r="AF18" s="38" t="s">
        <v>191</v>
      </c>
      <c r="AG18" s="38" t="s">
        <v>21</v>
      </c>
      <c r="AH18" s="38" t="s">
        <v>20</v>
      </c>
      <c r="AI18" s="38" t="s">
        <v>22</v>
      </c>
      <c r="AJ18" s="38" t="s">
        <v>202</v>
      </c>
      <c r="AK18" s="38" t="s">
        <v>23</v>
      </c>
      <c r="AL18" s="38" t="s">
        <v>25</v>
      </c>
      <c r="AM18" s="38" t="s">
        <v>195</v>
      </c>
      <c r="AN18" s="38" t="s">
        <v>24</v>
      </c>
      <c r="AO18" s="38" t="s">
        <v>26</v>
      </c>
      <c r="AP18" s="38" t="s">
        <v>28</v>
      </c>
    </row>
    <row r="19" spans="1:42" x14ac:dyDescent="0.25">
      <c r="A19" s="22" t="s">
        <v>35</v>
      </c>
      <c r="B19" s="2">
        <v>2014</v>
      </c>
      <c r="C19" s="10" t="s">
        <v>42</v>
      </c>
      <c r="D19" s="10">
        <v>6</v>
      </c>
      <c r="E19" s="9" t="str">
        <f t="shared" si="0"/>
        <v>20146</v>
      </c>
      <c r="F19" s="54">
        <v>41791</v>
      </c>
      <c r="G19" s="42">
        <v>116.7</v>
      </c>
      <c r="L19" s="38">
        <v>2013</v>
      </c>
      <c r="M19" s="45">
        <f>(INDEX('reason for q2'!$A$1:$AK$125,MATCH('yoy data for rural-urban'!$L19&amp;12,'reason for q2'!$E:$E,0),MATCH('yoy data for rural-urban'!M$18,'reason for q2'!$A$1:$AK$1,0))-INDEX('reason for q2'!$A$1:$AK$125,MATCH('yoy data for rural-urban'!$L19&amp;1,'reason for q2'!$E:$E,0),MATCH('yoy data for rural-urban'!M$18,'reason for q2'!$A$1:$AK$1,0)))/INDEX('reason for q2'!$A$1:$AK$125,MATCH('yoy data for rural-urban'!$L19&amp;1,'reason for q2'!$E:$E,0),MATCH('yoy data for rural-urban'!M$18,'reason for q2'!$A$1:$AK$1,0))</f>
        <v>9.8708487084870733E-2</v>
      </c>
      <c r="N19" s="45">
        <f>(INDEX('reason for q2'!$A$1:$AK$125,MATCH('yoy data for rural-urban'!$L19&amp;12,'reason for q2'!$E:$E,0),MATCH('yoy data for rural-urban'!N$18,'reason for q2'!$A$1:$AK$1,0))-INDEX('reason for q2'!$A$1:$AK$125,MATCH('yoy data for rural-urban'!$L19&amp;1,'reason for q2'!$E:$E,0),MATCH('yoy data for rural-urban'!N$18,'reason for q2'!$A$1:$AK$1,0)))/INDEX('reason for q2'!$A$1:$AK$125,MATCH('yoy data for rural-urban'!$L19&amp;1,'reason for q2'!$E:$E,0),MATCH('yoy data for rural-urban'!N$18,'reason for q2'!$A$1:$AK$1,0))</f>
        <v>8.7604846225535937E-2</v>
      </c>
      <c r="O19" s="45">
        <f>(INDEX('reason for q2'!$A$1:$AK$125,MATCH('yoy data for rural-urban'!$L19&amp;12,'reason for q2'!$E:$E,0),MATCH('yoy data for rural-urban'!O$18,'reason for q2'!$A$1:$AK$1,0))-INDEX('reason for q2'!$A$1:$AK$125,MATCH('yoy data for rural-urban'!$L19&amp;1,'reason for q2'!$E:$E,0),MATCH('yoy data for rural-urban'!O$18,'reason for q2'!$A$1:$AK$1,0)))/INDEX('reason for q2'!$A$1:$AK$125,MATCH('yoy data for rural-urban'!$L19&amp;1,'reason for q2'!$E:$E,0),MATCH('yoy data for rural-urban'!O$18,'reason for q2'!$A$1:$AK$1,0))</f>
        <v>0.12272727272727273</v>
      </c>
      <c r="P19" s="45">
        <f>(INDEX('reason for q2'!$A$1:$AK$125,MATCH('yoy data for rural-urban'!$L19&amp;12,'reason for q2'!$E:$E,0),MATCH('yoy data for rural-urban'!P$18,'reason for q2'!$A$1:$AK$1,0))-INDEX('reason for q2'!$A$1:$AK$125,MATCH('yoy data for rural-urban'!$L19&amp;1,'reason for q2'!$E:$E,0),MATCH('yoy data for rural-urban'!P$18,'reason for q2'!$A$1:$AK$1,0)))/INDEX('reason for q2'!$A$1:$AK$125,MATCH('yoy data for rural-urban'!$L19&amp;1,'reason for q2'!$E:$E,0),MATCH('yoy data for rural-urban'!P$18,'reason for q2'!$A$1:$AK$1,0))</f>
        <v>8.620689655172413E-2</v>
      </c>
      <c r="Q19" s="45">
        <f>(INDEX('reason for q2'!$A$1:$AK$125,MATCH('yoy data for rural-urban'!$L19&amp;12,'reason for q2'!$E:$E,0),MATCH('yoy data for rural-urban'!Q$18,'reason for q2'!$A$1:$AK$1,0))-INDEX('reason for q2'!$A$1:$AK$125,MATCH('yoy data for rural-urban'!$L19&amp;1,'reason for q2'!$E:$E,0),MATCH('yoy data for rural-urban'!Q$18,'reason for q2'!$A$1:$AK$1,0)))/INDEX('reason for q2'!$A$1:$AK$125,MATCH('yoy data for rural-urban'!$L19&amp;1,'reason for q2'!$E:$E,0),MATCH('yoy data for rural-urban'!Q$18,'reason for q2'!$A$1:$AK$1,0))</f>
        <v>2.0932445290199837E-2</v>
      </c>
      <c r="R19" s="45">
        <f>(INDEX('reason for q2'!$A$1:$AK$125,MATCH('yoy data for rural-urban'!$L19&amp;12,'reason for q2'!$E:$E,0),MATCH('yoy data for rural-urban'!R$18,'reason for q2'!$A$1:$AK$1,0))-INDEX('reason for q2'!$A$1:$AK$125,MATCH('yoy data for rural-urban'!$L19&amp;1,'reason for q2'!$E:$E,0),MATCH('yoy data for rural-urban'!R$18,'reason for q2'!$A$1:$AK$1,0)))/INDEX('reason for q2'!$A$1:$AK$125,MATCH('yoy data for rural-urban'!$L19&amp;1,'reason for q2'!$E:$E,0),MATCH('yoy data for rural-urban'!R$18,'reason for q2'!$A$1:$AK$1,0))</f>
        <v>9.7868217054263504E-2</v>
      </c>
      <c r="S19" s="45">
        <f>(INDEX('reason for q2'!$A$1:$AK$125,MATCH('yoy data for rural-urban'!$L19&amp;12,'reason for q2'!$E:$E,0),MATCH('yoy data for rural-urban'!S$18,'reason for q2'!$A$1:$AK$1,0))-INDEX('reason for q2'!$A$1:$AK$125,MATCH('yoy data for rural-urban'!$L19&amp;1,'reason for q2'!$E:$E,0),MATCH('yoy data for rural-urban'!S$18,'reason for q2'!$A$1:$AK$1,0)))/INDEX('reason for q2'!$A$1:$AK$125,MATCH('yoy data for rural-urban'!$L19&amp;1,'reason for q2'!$E:$E,0),MATCH('yoy data for rural-urban'!S$18,'reason for q2'!$A$1:$AK$1,0))</f>
        <v>0.42270058708414876</v>
      </c>
      <c r="T19" s="45">
        <f>(INDEX('reason for q2'!$A$1:$AK$125,MATCH('yoy data for rural-urban'!$L19&amp;12,'reason for q2'!$E:$E,0),MATCH('yoy data for rural-urban'!T$18,'reason for q2'!$A$1:$AK$1,0))-INDEX('reason for q2'!$A$1:$AK$125,MATCH('yoy data for rural-urban'!$L19&amp;1,'reason for q2'!$E:$E,0),MATCH('yoy data for rural-urban'!T$18,'reason for q2'!$A$1:$AK$1,0)))/INDEX('reason for q2'!$A$1:$AK$125,MATCH('yoy data for rural-urban'!$L19&amp;1,'reason for q2'!$E:$E,0),MATCH('yoy data for rural-urban'!T$18,'reason for q2'!$A$1:$AK$1,0))</f>
        <v>2.5471698113207573E-2</v>
      </c>
      <c r="U19" s="45">
        <f>(INDEX('reason for q2'!$A$1:$AK$125,MATCH('yoy data for rural-urban'!$L19&amp;12,'reason for q2'!$E:$E,0),MATCH('yoy data for rural-urban'!U$18,'reason for q2'!$A$1:$AK$1,0))-INDEX('reason for q2'!$A$1:$AK$125,MATCH('yoy data for rural-urban'!$L19&amp;1,'reason for q2'!$E:$E,0),MATCH('yoy data for rural-urban'!U$18,'reason for q2'!$A$1:$AK$1,0)))/INDEX('reason for q2'!$A$1:$AK$125,MATCH('yoy data for rural-urban'!$L19&amp;1,'reason for q2'!$E:$E,0),MATCH('yoy data for rural-urban'!U$18,'reason for q2'!$A$1:$AK$1,0))</f>
        <v>-4.4256120527306993E-2</v>
      </c>
      <c r="V19" s="45">
        <f>(INDEX('reason for q2'!$A$1:$AK$125,MATCH('yoy data for rural-urban'!$L19&amp;12,'reason for q2'!$E:$E,0),MATCH('yoy data for rural-urban'!V$18,'reason for q2'!$A$1:$AK$1,0))-INDEX('reason for q2'!$A$1:$AK$125,MATCH('yoy data for rural-urban'!$L19&amp;1,'reason for q2'!$E:$E,0),MATCH('yoy data for rural-urban'!V$18,'reason for q2'!$A$1:$AK$1,0)))/INDEX('reason for q2'!$A$1:$AK$125,MATCH('yoy data for rural-urban'!$L19&amp;1,'reason for q2'!$E:$E,0),MATCH('yoy data for rural-urban'!V$18,'reason for q2'!$A$1:$AK$1,0))</f>
        <v>7.5949367088607569E-2</v>
      </c>
      <c r="W19" s="45">
        <f>(INDEX('reason for q2'!$A$1:$AK$125,MATCH('yoy data for rural-urban'!$L19&amp;12,'reason for q2'!$E:$E,0),MATCH('yoy data for rural-urban'!W$18,'reason for q2'!$A$1:$AK$1,0))-INDEX('reason for q2'!$A$1:$AK$125,MATCH('yoy data for rural-urban'!$L19&amp;1,'reason for q2'!$E:$E,0),MATCH('yoy data for rural-urban'!W$18,'reason for q2'!$A$1:$AK$1,0)))/INDEX('reason for q2'!$A$1:$AK$125,MATCH('yoy data for rural-urban'!$L19&amp;1,'reason for q2'!$E:$E,0),MATCH('yoy data for rural-urban'!W$18,'reason for q2'!$A$1:$AK$1,0))</f>
        <v>6.8636796949475581E-2</v>
      </c>
      <c r="X19" s="45">
        <f>(INDEX('reason for q2'!$A$1:$AK$125,MATCH('yoy data for rural-urban'!$L19&amp;12,'reason for q2'!$E:$E,0),MATCH('yoy data for rural-urban'!X$18,'reason for q2'!$A$1:$AK$1,0))-INDEX('reason for q2'!$A$1:$AK$125,MATCH('yoy data for rural-urban'!$L19&amp;1,'reason for q2'!$E:$E,0),MATCH('yoy data for rural-urban'!X$18,'reason for q2'!$A$1:$AK$1,0)))/INDEX('reason for q2'!$A$1:$AK$125,MATCH('yoy data for rural-urban'!$L19&amp;1,'reason for q2'!$E:$E,0),MATCH('yoy data for rural-urban'!X$18,'reason for q2'!$A$1:$AK$1,0))</f>
        <v>9.4128611369990761E-2</v>
      </c>
      <c r="Y19" s="45">
        <f>(INDEX('reason for q2'!$A$1:$AK$125,MATCH('yoy data for rural-urban'!$L19&amp;12,'reason for q2'!$E:$E,0),MATCH('yoy data for rural-urban'!Y$18,'reason for q2'!$A$1:$AK$1,0))-INDEX('reason for q2'!$A$1:$AK$125,MATCH('yoy data for rural-urban'!$L19&amp;1,'reason for q2'!$E:$E,0),MATCH('yoy data for rural-urban'!Y$18,'reason for q2'!$A$1:$AK$1,0)))/INDEX('reason for q2'!$A$1:$AK$125,MATCH('yoy data for rural-urban'!$L19&amp;1,'reason for q2'!$E:$E,0),MATCH('yoy data for rural-urban'!Y$18,'reason for q2'!$A$1:$AK$1,0))</f>
        <v>0.12121212121212133</v>
      </c>
      <c r="Z19" s="45">
        <f>(INDEX('reason for q2'!$A$1:$AK$125,MATCH('yoy data for rural-urban'!$L19&amp;12,'reason for q2'!$E:$E,0),MATCH('yoy data for rural-urban'!Z$18,'reason for q2'!$A$1:$AK$1,0))-INDEX('reason for q2'!$A$1:$AK$125,MATCH('yoy data for rural-urban'!$L19&amp;1,'reason for q2'!$E:$E,0),MATCH('yoy data for rural-urban'!Z$18,'reason for q2'!$A$1:$AK$1,0)))/INDEX('reason for q2'!$A$1:$AK$125,MATCH('yoy data for rural-urban'!$L19&amp;1,'reason for q2'!$E:$E,0),MATCH('yoy data for rural-urban'!Z$18,'reason for q2'!$A$1:$AK$1,0))</f>
        <v>9.757518386368598E-2</v>
      </c>
      <c r="AA19" s="45">
        <f>(INDEX('reason for q2'!$A$1:$AK$125,MATCH('yoy data for rural-urban'!$L19&amp;12,'reason for q2'!$E:$E,0),MATCH('yoy data for rural-urban'!AA$18,'reason for q2'!$A$1:$AK$1,0))-INDEX('reason for q2'!$A$1:$AK$125,MATCH('yoy data for rural-urban'!$L19&amp;1,'reason for q2'!$E:$E,0),MATCH('yoy data for rural-urban'!AA$18,'reason for q2'!$A$1:$AK$1,0)))/INDEX('reason for q2'!$A$1:$AK$125,MATCH('yoy data for rural-urban'!$L19&amp;1,'reason for q2'!$E:$E,0),MATCH('yoy data for rural-urban'!AA$18,'reason for q2'!$A$1:$AK$1,0))</f>
        <v>8.4681255946717465E-2</v>
      </c>
      <c r="AB19" s="45">
        <f>(INDEX('reason for q2'!$A$1:$AK$125,MATCH('yoy data for rural-urban'!$L19&amp;12,'reason for q2'!$E:$E,0),MATCH('yoy data for rural-urban'!AB$18,'reason for q2'!$A$1:$AK$1,0))-INDEX('reason for q2'!$A$1:$AK$125,MATCH('yoy data for rural-urban'!$L19&amp;1,'reason for q2'!$E:$E,0),MATCH('yoy data for rural-urban'!AB$18,'reason for q2'!$A$1:$AK$1,0)))/INDEX('reason for q2'!$A$1:$AK$125,MATCH('yoy data for rural-urban'!$L19&amp;1,'reason for q2'!$E:$E,0),MATCH('yoy data for rural-urban'!AB$18,'reason for q2'!$A$1:$AK$1,0))</f>
        <v>8.3725305738476072E-2</v>
      </c>
      <c r="AC19" s="45">
        <f>(INDEX('reason for q2'!$A$1:$AK$125,MATCH('yoy data for rural-urban'!$L19&amp;12,'reason for q2'!$E:$E,0),MATCH('yoy data for rural-urban'!AC$18,'reason for q2'!$A$1:$AK$1,0))-INDEX('reason for q2'!$A$1:$AK$125,MATCH('yoy data for rural-urban'!$L19&amp;1,'reason for q2'!$E:$E,0),MATCH('yoy data for rural-urban'!AC$18,'reason for q2'!$A$1:$AK$1,0)))/INDEX('reason for q2'!$A$1:$AK$125,MATCH('yoy data for rural-urban'!$L19&amp;1,'reason for q2'!$E:$E,0),MATCH('yoy data for rural-urban'!AC$18,'reason for q2'!$A$1:$AK$1,0))</f>
        <v>6.8246445497630356E-2</v>
      </c>
      <c r="AD19" s="45">
        <f>(INDEX('reason for q2'!$A$1:$AK$125,MATCH('yoy data for rural-urban'!$L19&amp;12,'reason for q2'!$E:$E,0),MATCH('yoy data for rural-urban'!AD$18,'reason for q2'!$A$1:$AK$1,0))-INDEX('reason for q2'!$A$1:$AK$125,MATCH('yoy data for rural-urban'!$L19&amp;1,'reason for q2'!$E:$E,0),MATCH('yoy data for rural-urban'!AD$18,'reason for q2'!$A$1:$AK$1,0)))/INDEX('reason for q2'!$A$1:$AK$125,MATCH('yoy data for rural-urban'!$L19&amp;1,'reason for q2'!$E:$E,0),MATCH('yoy data for rural-urban'!AD$18,'reason for q2'!$A$1:$AK$1,0))</f>
        <v>8.0979284369114821E-2</v>
      </c>
      <c r="AE19" s="45">
        <f>(INDEX('reason for q2'!$A$1:$AK$125,MATCH('yoy data for rural-urban'!$L19&amp;12,'reason for q2'!$E:$E,0),MATCH('yoy data for rural-urban'!AE$18,'reason for q2'!$A$1:$AK$1,0))-INDEX('reason for q2'!$A$1:$AK$125,MATCH('yoy data for rural-urban'!$L19&amp;1,'reason for q2'!$E:$E,0),MATCH('yoy data for rural-urban'!AE$18,'reason for q2'!$A$1:$AK$1,0)))/INDEX('reason for q2'!$A$1:$AK$125,MATCH('yoy data for rural-urban'!$L19&amp;1,'reason for q2'!$E:$E,0),MATCH('yoy data for rural-urban'!AE$18,'reason for q2'!$A$1:$AK$1,0))</f>
        <v>3.2535885167464168E-2</v>
      </c>
      <c r="AF19" s="45">
        <f>(INDEX('reason for q2'!$A$1:$AK$125,MATCH('yoy data for rural-urban'!$L19&amp;12,'reason for q2'!$E:$E,0),MATCH('yoy data for rural-urban'!AF$18,'reason for q2'!$A$1:$AK$1,0))-INDEX('reason for q2'!$A$1:$AK$125,MATCH('yoy data for rural-urban'!$L19&amp;1,'reason for q2'!$E:$E,0),MATCH('yoy data for rural-urban'!AF$18,'reason for q2'!$A$1:$AK$1,0)))/INDEX('reason for q2'!$A$1:$AK$125,MATCH('yoy data for rural-urban'!$L19&amp;1,'reason for q2'!$E:$E,0),MATCH('yoy data for rural-urban'!AF$18,'reason for q2'!$A$1:$AK$1,0))</f>
        <v>6.6508875739645021E-2</v>
      </c>
      <c r="AG19" s="45">
        <f>(INDEX('reason for q2'!$A$1:$AK$125,MATCH('yoy data for rural-urban'!$L19&amp;12,'reason for q2'!$E:$E,0),MATCH('yoy data for rural-urban'!AG$18,'reason for q2'!$A$1:$AK$1,0))-INDEX('reason for q2'!$A$1:$AK$125,MATCH('yoy data for rural-urban'!$L19&amp;1,'reason for q2'!$E:$E,0),MATCH('yoy data for rural-urban'!AG$18,'reason for q2'!$A$1:$AK$1,0)))/INDEX('reason for q2'!$A$1:$AK$125,MATCH('yoy data for rural-urban'!$L19&amp;1,'reason for q2'!$E:$E,0),MATCH('yoy data for rural-urban'!AG$18,'reason for q2'!$A$1:$AK$1,0))</f>
        <v>6.066350710900479E-2</v>
      </c>
      <c r="AH19" s="45">
        <f>(INDEX('reason for q2'!$A$1:$AK$125,MATCH('yoy data for rural-urban'!$L19&amp;12,'reason for q2'!$E:$E,0),MATCH('yoy data for rural-urban'!AH$18,'reason for q2'!$A$1:$AK$1,0))-INDEX('reason for q2'!$A$1:$AK$125,MATCH('yoy data for rural-urban'!$L19&amp;1,'reason for q2'!$E:$E,0),MATCH('yoy data for rural-urban'!AH$18,'reason for q2'!$A$1:$AK$1,0)))/INDEX('reason for q2'!$A$1:$AK$125,MATCH('yoy data for rural-urban'!$L19&amp;1,'reason for q2'!$E:$E,0),MATCH('yoy data for rural-urban'!AH$18,'reason for q2'!$A$1:$AK$1,0))</f>
        <v>0.10368893320039886</v>
      </c>
      <c r="AI19" s="45">
        <f>(INDEX('reason for q2'!$A$1:$AK$125,MATCH('yoy data for rural-urban'!$L19&amp;12,'reason for q2'!$E:$E,0),MATCH('yoy data for rural-urban'!AI$18,'reason for q2'!$A$1:$AK$1,0))-INDEX('reason for q2'!$A$1:$AK$125,MATCH('yoy data for rural-urban'!$L19&amp;1,'reason for q2'!$E:$E,0),MATCH('yoy data for rural-urban'!AI$18,'reason for q2'!$A$1:$AK$1,0)))/INDEX('reason for q2'!$A$1:$AK$125,MATCH('yoy data for rural-urban'!$L19&amp;1,'reason for q2'!$E:$E,0),MATCH('yoy data for rural-urban'!AI$18,'reason for q2'!$A$1:$AK$1,0))</f>
        <v>6.5839694656488604E-2</v>
      </c>
      <c r="AJ19" s="45">
        <f>(INDEX('reason for q2'!$A$1:$AK$125,MATCH('yoy data for rural-urban'!$L19&amp;12,'reason for q2'!$E:$E,0),MATCH('yoy data for rural-urban'!AJ$18,'reason for q2'!$A$1:$AK$1,0))-INDEX('reason for q2'!$A$1:$AK$125,MATCH('yoy data for rural-urban'!$L19&amp;1,'reason for q2'!$E:$E,0),MATCH('yoy data for rural-urban'!AJ$18,'reason for q2'!$A$1:$AK$1,0)))/INDEX('reason for q2'!$A$1:$AK$125,MATCH('yoy data for rural-urban'!$L19&amp;1,'reason for q2'!$E:$E,0),MATCH('yoy data for rural-urban'!AJ$18,'reason for q2'!$A$1:$AK$1,0))</f>
        <v>6.5839694656488604E-2</v>
      </c>
      <c r="AK19" s="45">
        <f>(INDEX('reason for q2'!$A$1:$AK$125,MATCH('yoy data for rural-urban'!$L19&amp;12,'reason for q2'!$E:$E,0),MATCH('yoy data for rural-urban'!AK$18,'reason for q2'!$A$1:$AK$1,0))-INDEX('reason for q2'!$A$1:$AK$125,MATCH('yoy data for rural-urban'!$L19&amp;1,'reason for q2'!$E:$E,0),MATCH('yoy data for rural-urban'!AK$18,'reason for q2'!$A$1:$AK$1,0)))/INDEX('reason for q2'!$A$1:$AK$125,MATCH('yoy data for rural-urban'!$L19&amp;1,'reason for q2'!$E:$E,0),MATCH('yoy data for rural-urban'!AK$18,'reason for q2'!$A$1:$AK$1,0))</f>
        <v>5.4807692307692335E-2</v>
      </c>
      <c r="AL19" s="45">
        <f>(INDEX('reason for q2'!$A$1:$AK$125,MATCH('yoy data for rural-urban'!$L19&amp;12,'reason for q2'!$E:$E,0),MATCH('yoy data for rural-urban'!AL$18,'reason for q2'!$A$1:$AK$1,0))-INDEX('reason for q2'!$A$1:$AK$125,MATCH('yoy data for rural-urban'!$L19&amp;1,'reason for q2'!$E:$E,0),MATCH('yoy data for rural-urban'!AL$18,'reason for q2'!$A$1:$AK$1,0)))/INDEX('reason for q2'!$A$1:$AK$125,MATCH('yoy data for rural-urban'!$L19&amp;1,'reason for q2'!$E:$E,0),MATCH('yoy data for rural-urban'!AL$18,'reason for q2'!$A$1:$AK$1,0))</f>
        <v>5.7225994180407427E-2</v>
      </c>
      <c r="AM19" s="45">
        <f>(INDEX('reason for q2'!$A$1:$AK$125,MATCH('yoy data for rural-urban'!$L19&amp;12,'reason for q2'!$E:$E,0),MATCH('yoy data for rural-urban'!AM$18,'reason for q2'!$A$1:$AK$1,0))-INDEX('reason for q2'!$A$1:$AK$125,MATCH('yoy data for rural-urban'!$L19&amp;1,'reason for q2'!$E:$E,0),MATCH('yoy data for rural-urban'!AM$18,'reason for q2'!$A$1:$AK$1,0)))/INDEX('reason for q2'!$A$1:$AK$125,MATCH('yoy data for rural-urban'!$L19&amp;1,'reason for q2'!$E:$E,0),MATCH('yoy data for rural-urban'!AM$18,'reason for q2'!$A$1:$AK$1,0))</f>
        <v>5.6011588604538844E-2</v>
      </c>
      <c r="AN19" s="45">
        <f>(INDEX('reason for q2'!$A$1:$AK$125,MATCH('yoy data for rural-urban'!$L19&amp;12,'reason for q2'!$E:$E,0),MATCH('yoy data for rural-urban'!AN$18,'reason for q2'!$A$1:$AK$1,0))-INDEX('reason for q2'!$A$1:$AK$125,MATCH('yoy data for rural-urban'!$L19&amp;1,'reason for q2'!$E:$E,0),MATCH('yoy data for rural-urban'!AN$18,'reason for q2'!$A$1:$AK$1,0)))/INDEX('reason for q2'!$A$1:$AK$125,MATCH('yoy data for rural-urban'!$L19&amp;1,'reason for q2'!$E:$E,0),MATCH('yoy data for rural-urban'!AN$18,'reason for q2'!$A$1:$AK$1,0))</f>
        <v>6.395348837209297E-2</v>
      </c>
      <c r="AO19" s="45">
        <f>(INDEX('reason for q2'!$A$1:$AK$125,MATCH('yoy data for rural-urban'!$L19&amp;12,'reason for q2'!$E:$E,0),MATCH('yoy data for rural-urban'!AO$18,'reason for q2'!$A$1:$AK$1,0))-INDEX('reason for q2'!$A$1:$AK$125,MATCH('yoy data for rural-urban'!$L19&amp;1,'reason for q2'!$E:$E,0),MATCH('yoy data for rural-urban'!AO$18,'reason for q2'!$A$1:$AK$1,0)))/INDEX('reason for q2'!$A$1:$AK$125,MATCH('yoy data for rural-urban'!$L19&amp;1,'reason for q2'!$E:$E,0),MATCH('yoy data for rural-urban'!AO$18,'reason for q2'!$A$1:$AK$1,0))</f>
        <v>7.6254826254826311E-2</v>
      </c>
      <c r="AP19" s="45">
        <f>(INDEX('reason for q2'!$A$1:$AK$125,MATCH('yoy data for rural-urban'!$L19&amp;12,'reason for q2'!$E:$E,0),MATCH('yoy data for rural-urban'!AP$18,'reason for q2'!$A$1:$AK$1,0))-INDEX('reason for q2'!$A$1:$AK$125,MATCH('yoy data for rural-urban'!$L19&amp;1,'reason for q2'!$E:$E,0),MATCH('yoy data for rural-urban'!AP$18,'reason for q2'!$A$1:$AK$1,0)))/INDEX('reason for q2'!$A$1:$AK$125,MATCH('yoy data for rural-urban'!$L19&amp;1,'reason for q2'!$E:$E,0),MATCH('yoy data for rural-urban'!AP$18,'reason for q2'!$A$1:$AK$1,0))</f>
        <v>5.8710298363811302E-2</v>
      </c>
    </row>
    <row r="20" spans="1:42" x14ac:dyDescent="0.25">
      <c r="A20" s="21" t="s">
        <v>35</v>
      </c>
      <c r="B20" s="3">
        <v>2014</v>
      </c>
      <c r="C20" s="9" t="s">
        <v>44</v>
      </c>
      <c r="D20" s="9">
        <v>7</v>
      </c>
      <c r="E20" s="9" t="str">
        <f t="shared" si="0"/>
        <v>20147</v>
      </c>
      <c r="F20" s="52">
        <v>41821</v>
      </c>
      <c r="G20" s="43">
        <v>119.2</v>
      </c>
      <c r="L20" s="38">
        <v>2014</v>
      </c>
      <c r="M20" s="45">
        <f>(INDEX('reason for q2'!$A$1:$AK$125,MATCH('yoy data for rural-urban'!$L20&amp;12,'reason for q2'!$E:$E,0),MATCH('yoy data for rural-urban'!M$18,'reason for q2'!$A$1:$AK$1,0))-INDEX('reason for q2'!$A$1:$AK$125,MATCH('yoy data for rural-urban'!$L20&amp;1,'reason for q2'!$E:$E,0),MATCH('yoy data for rural-urban'!M$18,'reason for q2'!$A$1:$AK$1,0)))/INDEX('reason for q2'!$A$1:$AK$125,MATCH('yoy data for rural-urban'!$L20&amp;1,'reason for q2'!$E:$E,0),MATCH('yoy data for rural-urban'!M$18,'reason for q2'!$A$1:$AK$1,0))</f>
        <v>2.7591973244147253E-2</v>
      </c>
      <c r="N20" s="45">
        <f>(INDEX('reason for q2'!$A$1:$AK$125,MATCH('yoy data for rural-urban'!$L20&amp;12,'reason for q2'!$E:$E,0),MATCH('yoy data for rural-urban'!N$18,'reason for q2'!$A$1:$AK$1,0))-INDEX('reason for q2'!$A$1:$AK$125,MATCH('yoy data for rural-urban'!$L20&amp;1,'reason for q2'!$E:$E,0),MATCH('yoy data for rural-urban'!N$18,'reason for q2'!$A$1:$AK$1,0)))/INDEX('reason for q2'!$A$1:$AK$125,MATCH('yoy data for rural-urban'!$L20&amp;1,'reason for q2'!$E:$E,0),MATCH('yoy data for rural-urban'!N$18,'reason for q2'!$A$1:$AK$1,0))</f>
        <v>3.7037037037037084E-2</v>
      </c>
      <c r="O20" s="45">
        <f>(INDEX('reason for q2'!$A$1:$AK$125,MATCH('yoy data for rural-urban'!$L20&amp;12,'reason for q2'!$E:$E,0),MATCH('yoy data for rural-urban'!O$18,'reason for q2'!$A$1:$AK$1,0))-INDEX('reason for q2'!$A$1:$AK$125,MATCH('yoy data for rural-urban'!$L20&amp;1,'reason for q2'!$E:$E,0),MATCH('yoy data for rural-urban'!O$18,'reason for q2'!$A$1:$AK$1,0)))/INDEX('reason for q2'!$A$1:$AK$125,MATCH('yoy data for rural-urban'!$L20&amp;1,'reason for q2'!$E:$E,0),MATCH('yoy data for rural-urban'!O$18,'reason for q2'!$A$1:$AK$1,0))</f>
        <v>-4.8348106365833548E-3</v>
      </c>
      <c r="P20" s="45">
        <f>(INDEX('reason for q2'!$A$1:$AK$125,MATCH('yoy data for rural-urban'!$L20&amp;12,'reason for q2'!$E:$E,0),MATCH('yoy data for rural-urban'!P$18,'reason for q2'!$A$1:$AK$1,0))-INDEX('reason for q2'!$A$1:$AK$125,MATCH('yoy data for rural-urban'!$L20&amp;1,'reason for q2'!$E:$E,0),MATCH('yoy data for rural-urban'!P$18,'reason for q2'!$A$1:$AK$1,0)))/INDEX('reason for q2'!$A$1:$AK$125,MATCH('yoy data for rural-urban'!$L20&amp;1,'reason for q2'!$E:$E,0),MATCH('yoy data for rural-urban'!P$18,'reason for q2'!$A$1:$AK$1,0))</f>
        <v>9.1148115687993039E-2</v>
      </c>
      <c r="Q20" s="45">
        <f>(INDEX('reason for q2'!$A$1:$AK$125,MATCH('yoy data for rural-urban'!$L20&amp;12,'reason for q2'!$E:$E,0),MATCH('yoy data for rural-urban'!Q$18,'reason for q2'!$A$1:$AK$1,0))-INDEX('reason for q2'!$A$1:$AK$125,MATCH('yoy data for rural-urban'!$L20&amp;1,'reason for q2'!$E:$E,0),MATCH('yoy data for rural-urban'!Q$18,'reason for q2'!$A$1:$AK$1,0)))/INDEX('reason for q2'!$A$1:$AK$125,MATCH('yoy data for rural-urban'!$L20&amp;1,'reason for q2'!$E:$E,0),MATCH('yoy data for rural-urban'!Q$18,'reason for q2'!$A$1:$AK$1,0))</f>
        <v>7.4906367041198234E-3</v>
      </c>
      <c r="R20" s="45">
        <f>(INDEX('reason for q2'!$A$1:$AK$125,MATCH('yoy data for rural-urban'!$L20&amp;12,'reason for q2'!$E:$E,0),MATCH('yoy data for rural-urban'!R$18,'reason for q2'!$A$1:$AK$1,0))-INDEX('reason for q2'!$A$1:$AK$125,MATCH('yoy data for rural-urban'!$L20&amp;1,'reason for q2'!$E:$E,0),MATCH('yoy data for rural-urban'!R$18,'reason for q2'!$A$1:$AK$1,0)))/INDEX('reason for q2'!$A$1:$AK$125,MATCH('yoy data for rural-urban'!$L20&amp;1,'reason for q2'!$E:$E,0),MATCH('yoy data for rural-urban'!R$18,'reason for q2'!$A$1:$AK$1,0))</f>
        <v>0.10359964881474976</v>
      </c>
      <c r="S20" s="45">
        <f>(INDEX('reason for q2'!$A$1:$AK$125,MATCH('yoy data for rural-urban'!$L20&amp;12,'reason for q2'!$E:$E,0),MATCH('yoy data for rural-urban'!S$18,'reason for q2'!$A$1:$AK$1,0))-INDEX('reason for q2'!$A$1:$AK$125,MATCH('yoy data for rural-urban'!$L20&amp;1,'reason for q2'!$E:$E,0),MATCH('yoy data for rural-urban'!S$18,'reason for q2'!$A$1:$AK$1,0)))/INDEX('reason for q2'!$A$1:$AK$125,MATCH('yoy data for rural-urban'!$L20&amp;1,'reason for q2'!$E:$E,0),MATCH('yoy data for rural-urban'!S$18,'reason for q2'!$A$1:$AK$1,0))</f>
        <v>0.14975450081833058</v>
      </c>
      <c r="T20" s="45">
        <f>(INDEX('reason for q2'!$A$1:$AK$125,MATCH('yoy data for rural-urban'!$L20&amp;12,'reason for q2'!$E:$E,0),MATCH('yoy data for rural-urban'!T$18,'reason for q2'!$A$1:$AK$1,0))-INDEX('reason for q2'!$A$1:$AK$125,MATCH('yoy data for rural-urban'!$L20&amp;1,'reason for q2'!$E:$E,0),MATCH('yoy data for rural-urban'!T$18,'reason for q2'!$A$1:$AK$1,0)))/INDEX('reason for q2'!$A$1:$AK$125,MATCH('yoy data for rural-urban'!$L20&amp;1,'reason for q2'!$E:$E,0),MATCH('yoy data for rural-urban'!T$18,'reason for q2'!$A$1:$AK$1,0))</f>
        <v>7.9889807162534326E-2</v>
      </c>
      <c r="U20" s="45">
        <f>(INDEX('reason for q2'!$A$1:$AK$125,MATCH('yoy data for rural-urban'!$L20&amp;12,'reason for q2'!$E:$E,0),MATCH('yoy data for rural-urban'!U$18,'reason for q2'!$A$1:$AK$1,0))-INDEX('reason for q2'!$A$1:$AK$125,MATCH('yoy data for rural-urban'!$L20&amp;1,'reason for q2'!$E:$E,0),MATCH('yoy data for rural-urban'!U$18,'reason for q2'!$A$1:$AK$1,0)))/INDEX('reason for q2'!$A$1:$AK$125,MATCH('yoy data for rural-urban'!$L20&amp;1,'reason for q2'!$E:$E,0),MATCH('yoy data for rural-urban'!U$18,'reason for q2'!$A$1:$AK$1,0))</f>
        <v>3.9920159680637869E-3</v>
      </c>
      <c r="V20" s="45">
        <f>(INDEX('reason for q2'!$A$1:$AK$125,MATCH('yoy data for rural-urban'!$L20&amp;12,'reason for q2'!$E:$E,0),MATCH('yoy data for rural-urban'!V$18,'reason for q2'!$A$1:$AK$1,0))-INDEX('reason for q2'!$A$1:$AK$125,MATCH('yoy data for rural-urban'!$L20&amp;1,'reason for q2'!$E:$E,0),MATCH('yoy data for rural-urban'!V$18,'reason for q2'!$A$1:$AK$1,0)))/INDEX('reason for q2'!$A$1:$AK$125,MATCH('yoy data for rural-urban'!$L20&amp;1,'reason for q2'!$E:$E,0),MATCH('yoy data for rural-urban'!V$18,'reason for q2'!$A$1:$AK$1,0))</f>
        <v>7.2972972972972922E-2</v>
      </c>
      <c r="W20" s="45">
        <f>(INDEX('reason for q2'!$A$1:$AK$125,MATCH('yoy data for rural-urban'!$L20&amp;12,'reason for q2'!$E:$E,0),MATCH('yoy data for rural-urban'!W$18,'reason for q2'!$A$1:$AK$1,0))-INDEX('reason for q2'!$A$1:$AK$125,MATCH('yoy data for rural-urban'!$L20&amp;1,'reason for q2'!$E:$E,0),MATCH('yoy data for rural-urban'!W$18,'reason for q2'!$A$1:$AK$1,0)))/INDEX('reason for q2'!$A$1:$AK$125,MATCH('yoy data for rural-urban'!$L20&amp;1,'reason for q2'!$E:$E,0),MATCH('yoy data for rural-urban'!W$18,'reason for q2'!$A$1:$AK$1,0))</f>
        <v>4.0071237756010687E-2</v>
      </c>
      <c r="X20" s="45">
        <f>(INDEX('reason for q2'!$A$1:$AK$125,MATCH('yoy data for rural-urban'!$L20&amp;12,'reason for q2'!$E:$E,0),MATCH('yoy data for rural-urban'!X$18,'reason for q2'!$A$1:$AK$1,0))-INDEX('reason for q2'!$A$1:$AK$125,MATCH('yoy data for rural-urban'!$L20&amp;1,'reason for q2'!$E:$E,0),MATCH('yoy data for rural-urban'!X$18,'reason for q2'!$A$1:$AK$1,0)))/INDEX('reason for q2'!$A$1:$AK$125,MATCH('yoy data for rural-urban'!$L20&amp;1,'reason for q2'!$E:$E,0),MATCH('yoy data for rural-urban'!X$18,'reason for q2'!$A$1:$AK$1,0))</f>
        <v>6.7739204064352243E-2</v>
      </c>
      <c r="Y20" s="45">
        <f>(INDEX('reason for q2'!$A$1:$AK$125,MATCH('yoy data for rural-urban'!$L20&amp;12,'reason for q2'!$E:$E,0),MATCH('yoy data for rural-urban'!Y$18,'reason for q2'!$A$1:$AK$1,0))-INDEX('reason for q2'!$A$1:$AK$125,MATCH('yoy data for rural-urban'!$L20&amp;1,'reason for q2'!$E:$E,0),MATCH('yoy data for rural-urban'!Y$18,'reason for q2'!$A$1:$AK$1,0)))/INDEX('reason for q2'!$A$1:$AK$125,MATCH('yoy data for rural-urban'!$L20&amp;1,'reason for q2'!$E:$E,0),MATCH('yoy data for rural-urban'!Y$18,'reason for q2'!$A$1:$AK$1,0))</f>
        <v>6.7357512953367851E-2</v>
      </c>
      <c r="Z20" s="45">
        <f>(INDEX('reason for q2'!$A$1:$AK$125,MATCH('yoy data for rural-urban'!$L20&amp;12,'reason for q2'!$E:$E,0),MATCH('yoy data for rural-urban'!Z$18,'reason for q2'!$A$1:$AK$1,0))-INDEX('reason for q2'!$A$1:$AK$125,MATCH('yoy data for rural-urban'!$L20&amp;1,'reason for q2'!$E:$E,0),MATCH('yoy data for rural-urban'!Z$18,'reason for q2'!$A$1:$AK$1,0)))/INDEX('reason for q2'!$A$1:$AK$125,MATCH('yoy data for rural-urban'!$L20&amp;1,'reason for q2'!$E:$E,0),MATCH('yoy data for rural-urban'!Z$18,'reason for q2'!$A$1:$AK$1,0))</f>
        <v>5.7813972270830627E-2</v>
      </c>
      <c r="AA20" s="45">
        <f>(INDEX('reason for q2'!$A$1:$AK$125,MATCH('yoy data for rural-urban'!$L20&amp;12,'reason for q2'!$E:$E,0),MATCH('yoy data for rural-urban'!AA$18,'reason for q2'!$A$1:$AK$1,0))-INDEX('reason for q2'!$A$1:$AK$125,MATCH('yoy data for rural-urban'!$L20&amp;1,'reason for q2'!$E:$E,0),MATCH('yoy data for rural-urban'!AA$18,'reason for q2'!$A$1:$AK$1,0)))/INDEX('reason for q2'!$A$1:$AK$125,MATCH('yoy data for rural-urban'!$L20&amp;1,'reason for q2'!$E:$E,0),MATCH('yoy data for rural-urban'!AA$18,'reason for q2'!$A$1:$AK$1,0))</f>
        <v>7.4235807860262015E-2</v>
      </c>
      <c r="AB20" s="45">
        <f>(INDEX('reason for q2'!$A$1:$AK$125,MATCH('yoy data for rural-urban'!$L20&amp;12,'reason for q2'!$E:$E,0),MATCH('yoy data for rural-urban'!AB$18,'reason for q2'!$A$1:$AK$1,0))-INDEX('reason for q2'!$A$1:$AK$125,MATCH('yoy data for rural-urban'!$L20&amp;1,'reason for q2'!$E:$E,0),MATCH('yoy data for rural-urban'!AB$18,'reason for q2'!$A$1:$AK$1,0)))/INDEX('reason for q2'!$A$1:$AK$125,MATCH('yoy data for rural-urban'!$L20&amp;1,'reason for q2'!$E:$E,0),MATCH('yoy data for rural-urban'!AB$18,'reason for q2'!$A$1:$AK$1,0))</f>
        <v>5.8721934369602741E-2</v>
      </c>
      <c r="AC20" s="45">
        <f>(INDEX('reason for q2'!$A$1:$AK$125,MATCH('yoy data for rural-urban'!$L20&amp;12,'reason for q2'!$E:$E,0),MATCH('yoy data for rural-urban'!AC$18,'reason for q2'!$A$1:$AK$1,0))-INDEX('reason for q2'!$A$1:$AK$125,MATCH('yoy data for rural-urban'!$L20&amp;1,'reason for q2'!$E:$E,0),MATCH('yoy data for rural-urban'!AC$18,'reason for q2'!$A$1:$AK$1,0)))/INDEX('reason for q2'!$A$1:$AK$125,MATCH('yoy data for rural-urban'!$L20&amp;1,'reason for q2'!$E:$E,0),MATCH('yoy data for rural-urban'!AC$18,'reason for q2'!$A$1:$AK$1,0))</f>
        <v>4.7703180212014057E-2</v>
      </c>
      <c r="AD20" s="45">
        <f>(INDEX('reason for q2'!$A$1:$AK$125,MATCH('yoy data for rural-urban'!$L20&amp;12,'reason for q2'!$E:$E,0),MATCH('yoy data for rural-urban'!AD$18,'reason for q2'!$A$1:$AK$1,0))-INDEX('reason for q2'!$A$1:$AK$125,MATCH('yoy data for rural-urban'!$L20&amp;1,'reason for q2'!$E:$E,0),MATCH('yoy data for rural-urban'!AD$18,'reason for q2'!$A$1:$AK$1,0)))/INDEX('reason for q2'!$A$1:$AK$125,MATCH('yoy data for rural-urban'!$L20&amp;1,'reason for q2'!$E:$E,0),MATCH('yoy data for rural-urban'!AD$18,'reason for q2'!$A$1:$AK$1,0))</f>
        <v>5.7192374350086603E-2</v>
      </c>
      <c r="AE20" s="45">
        <f>(INDEX('reason for q2'!$A$1:$AK$125,MATCH('yoy data for rural-urban'!$L20&amp;12,'reason for q2'!$E:$E,0),MATCH('yoy data for rural-urban'!AE$18,'reason for q2'!$A$1:$AK$1,0))-INDEX('reason for q2'!$A$1:$AK$125,MATCH('yoy data for rural-urban'!$L20&amp;1,'reason for q2'!$E:$E,0),MATCH('yoy data for rural-urban'!AE$18,'reason for q2'!$A$1:$AK$1,0)))/INDEX('reason for q2'!$A$1:$AK$125,MATCH('yoy data for rural-urban'!$L20&amp;1,'reason for q2'!$E:$E,0),MATCH('yoy data for rural-urban'!AE$18,'reason for q2'!$A$1:$AK$1,0))</f>
        <v>1.4787430683918617E-2</v>
      </c>
      <c r="AF20" s="45">
        <f>(INDEX('reason for q2'!$A$1:$AK$125,MATCH('yoy data for rural-urban'!$L20&amp;12,'reason for q2'!$E:$E,0),MATCH('yoy data for rural-urban'!AF$18,'reason for q2'!$A$1:$AK$1,0))-INDEX('reason for q2'!$A$1:$AK$125,MATCH('yoy data for rural-urban'!$L20&amp;1,'reason for q2'!$E:$E,0),MATCH('yoy data for rural-urban'!AF$18,'reason for q2'!$A$1:$AK$1,0)))/INDEX('reason for q2'!$A$1:$AK$125,MATCH('yoy data for rural-urban'!$L20&amp;1,'reason for q2'!$E:$E,0),MATCH('yoy data for rural-urban'!AF$18,'reason for q2'!$A$1:$AK$1,0))</f>
        <v>4.5072912063632425E-2</v>
      </c>
      <c r="AG20" s="45">
        <f>(INDEX('reason for q2'!$A$1:$AK$125,MATCH('yoy data for rural-urban'!$L20&amp;12,'reason for q2'!$E:$E,0),MATCH('yoy data for rural-urban'!AG$18,'reason for q2'!$A$1:$AK$1,0))-INDEX('reason for q2'!$A$1:$AK$125,MATCH('yoy data for rural-urban'!$L20&amp;1,'reason for q2'!$E:$E,0),MATCH('yoy data for rural-urban'!AG$18,'reason for q2'!$A$1:$AK$1,0)))/INDEX('reason for q2'!$A$1:$AK$125,MATCH('yoy data for rural-urban'!$L20&amp;1,'reason for q2'!$E:$E,0),MATCH('yoy data for rural-urban'!AG$18,'reason for q2'!$A$1:$AK$1,0))</f>
        <v>3.1194295900178252E-2</v>
      </c>
      <c r="AH20" s="45">
        <f>(INDEX('reason for q2'!$A$1:$AK$125,MATCH('yoy data for rural-urban'!$L20&amp;12,'reason for q2'!$E:$E,0),MATCH('yoy data for rural-urban'!AH$18,'reason for q2'!$A$1:$AK$1,0))-INDEX('reason for q2'!$A$1:$AK$125,MATCH('yoy data for rural-urban'!$L20&amp;1,'reason for q2'!$E:$E,0),MATCH('yoy data for rural-urban'!AH$18,'reason for q2'!$A$1:$AK$1,0)))/INDEX('reason for q2'!$A$1:$AK$125,MATCH('yoy data for rural-urban'!$L20&amp;1,'reason for q2'!$E:$E,0),MATCH('yoy data for rural-urban'!AH$18,'reason for q2'!$A$1:$AK$1,0))</f>
        <v>4.3906810035842347E-2</v>
      </c>
      <c r="AI20" s="45">
        <f>(INDEX('reason for q2'!$A$1:$AK$125,MATCH('yoy data for rural-urban'!$L20&amp;12,'reason for q2'!$E:$E,0),MATCH('yoy data for rural-urban'!AI$18,'reason for q2'!$A$1:$AK$1,0))-INDEX('reason for q2'!$A$1:$AK$125,MATCH('yoy data for rural-urban'!$L20&amp;1,'reason for q2'!$E:$E,0),MATCH('yoy data for rural-urban'!AI$18,'reason for q2'!$A$1:$AK$1,0)))/INDEX('reason for q2'!$A$1:$AK$125,MATCH('yoy data for rural-urban'!$L20&amp;1,'reason for q2'!$E:$E,0),MATCH('yoy data for rural-urban'!AI$18,'reason for q2'!$A$1:$AK$1,0))</f>
        <v>4.6304541406945711E-2</v>
      </c>
      <c r="AJ20" s="45">
        <f>(INDEX('reason for q2'!$A$1:$AK$125,MATCH('yoy data for rural-urban'!$L20&amp;12,'reason for q2'!$E:$E,0),MATCH('yoy data for rural-urban'!AJ$18,'reason for q2'!$A$1:$AK$1,0))-INDEX('reason for q2'!$A$1:$AK$125,MATCH('yoy data for rural-urban'!$L20&amp;1,'reason for q2'!$E:$E,0),MATCH('yoy data for rural-urban'!AJ$18,'reason for q2'!$A$1:$AK$1,0)))/INDEX('reason for q2'!$A$1:$AK$125,MATCH('yoy data for rural-urban'!$L20&amp;1,'reason for q2'!$E:$E,0),MATCH('yoy data for rural-urban'!AJ$18,'reason for q2'!$A$1:$AK$1,0))</f>
        <v>4.6304541406945711E-2</v>
      </c>
      <c r="AK20" s="45">
        <f>(INDEX('reason for q2'!$A$1:$AK$125,MATCH('yoy data for rural-urban'!$L20&amp;12,'reason for q2'!$E:$E,0),MATCH('yoy data for rural-urban'!AK$18,'reason for q2'!$A$1:$AK$1,0))-INDEX('reason for q2'!$A$1:$AK$125,MATCH('yoy data for rural-urban'!$L20&amp;1,'reason for q2'!$E:$E,0),MATCH('yoy data for rural-urban'!AK$18,'reason for q2'!$A$1:$AK$1,0)))/INDEX('reason for q2'!$A$1:$AK$125,MATCH('yoy data for rural-urban'!$L20&amp;1,'reason for q2'!$E:$E,0),MATCH('yoy data for rural-urban'!AK$18,'reason for q2'!$A$1:$AK$1,0))</f>
        <v>4.3517679057116926E-2</v>
      </c>
      <c r="AL20" s="45">
        <f>(INDEX('reason for q2'!$A$1:$AK$125,MATCH('yoy data for rural-urban'!$L20&amp;12,'reason for q2'!$E:$E,0),MATCH('yoy data for rural-urban'!AL$18,'reason for q2'!$A$1:$AK$1,0))-INDEX('reason for q2'!$A$1:$AK$125,MATCH('yoy data for rural-urban'!$L20&amp;1,'reason for q2'!$E:$E,0),MATCH('yoy data for rural-urban'!AL$18,'reason for q2'!$A$1:$AK$1,0)))/INDEX('reason for q2'!$A$1:$AK$125,MATCH('yoy data for rural-urban'!$L20&amp;1,'reason for q2'!$E:$E,0),MATCH('yoy data for rural-urban'!AL$18,'reason for q2'!$A$1:$AK$1,0))</f>
        <v>3.8286235186873317E-2</v>
      </c>
      <c r="AM20" s="45">
        <f>(INDEX('reason for q2'!$A$1:$AK$125,MATCH('yoy data for rural-urban'!$L20&amp;12,'reason for q2'!$E:$E,0),MATCH('yoy data for rural-urban'!AM$18,'reason for q2'!$A$1:$AK$1,0))-INDEX('reason for q2'!$A$1:$AK$125,MATCH('yoy data for rural-urban'!$L20&amp;1,'reason for q2'!$E:$E,0),MATCH('yoy data for rural-urban'!AM$18,'reason for q2'!$A$1:$AK$1,0)))/INDEX('reason for q2'!$A$1:$AK$125,MATCH('yoy data for rural-urban'!$L20&amp;1,'reason for q2'!$E:$E,0),MATCH('yoy data for rural-urban'!AM$18,'reason for q2'!$A$1:$AK$1,0))</f>
        <v>4.0909090909090909E-2</v>
      </c>
      <c r="AN20" s="45">
        <f>(INDEX('reason for q2'!$A$1:$AK$125,MATCH('yoy data for rural-urban'!$L20&amp;12,'reason for q2'!$E:$E,0),MATCH('yoy data for rural-urban'!AN$18,'reason for q2'!$A$1:$AK$1,0))-INDEX('reason for q2'!$A$1:$AK$125,MATCH('yoy data for rural-urban'!$L20&amp;1,'reason for q2'!$E:$E,0),MATCH('yoy data for rural-urban'!AN$18,'reason for q2'!$A$1:$AK$1,0)))/INDEX('reason for q2'!$A$1:$AK$125,MATCH('yoy data for rural-urban'!$L20&amp;1,'reason for q2'!$E:$E,0),MATCH('yoy data for rural-urban'!AN$18,'reason for q2'!$A$1:$AK$1,0))</f>
        <v>-5.4200542005420826E-3</v>
      </c>
      <c r="AO20" s="45">
        <f>(INDEX('reason for q2'!$A$1:$AK$125,MATCH('yoy data for rural-urban'!$L20&amp;12,'reason for q2'!$E:$E,0),MATCH('yoy data for rural-urban'!AO$18,'reason for q2'!$A$1:$AK$1,0))-INDEX('reason for q2'!$A$1:$AK$125,MATCH('yoy data for rural-urban'!$L20&amp;1,'reason for q2'!$E:$E,0),MATCH('yoy data for rural-urban'!AO$18,'reason for q2'!$A$1:$AK$1,0)))/INDEX('reason for q2'!$A$1:$AK$125,MATCH('yoy data for rural-urban'!$L20&amp;1,'reason for q2'!$E:$E,0),MATCH('yoy data for rural-urban'!AO$18,'reason for q2'!$A$1:$AK$1,0))</f>
        <v>7.0788530465949878E-2</v>
      </c>
      <c r="AP20" s="45">
        <f>(INDEX('reason for q2'!$A$1:$AK$125,MATCH('yoy data for rural-urban'!$L20&amp;12,'reason for q2'!$E:$E,0),MATCH('yoy data for rural-urban'!AP$18,'reason for q2'!$A$1:$AK$1,0))-INDEX('reason for q2'!$A$1:$AK$125,MATCH('yoy data for rural-urban'!$L20&amp;1,'reason for q2'!$E:$E,0),MATCH('yoy data for rural-urban'!AP$18,'reason for q2'!$A$1:$AK$1,0)))/INDEX('reason for q2'!$A$1:$AK$125,MATCH('yoy data for rural-urban'!$L20&amp;1,'reason for q2'!$E:$E,0),MATCH('yoy data for rural-urban'!AP$18,'reason for q2'!$A$1:$AK$1,0))</f>
        <v>2.8933092224231492E-2</v>
      </c>
    </row>
    <row r="21" spans="1:42" x14ac:dyDescent="0.25">
      <c r="A21" s="22" t="s">
        <v>35</v>
      </c>
      <c r="B21" s="2">
        <v>2014</v>
      </c>
      <c r="C21" s="10" t="s">
        <v>46</v>
      </c>
      <c r="D21" s="10">
        <v>8</v>
      </c>
      <c r="E21" s="9" t="str">
        <f t="shared" si="0"/>
        <v>20148</v>
      </c>
      <c r="F21" s="54">
        <v>41852</v>
      </c>
      <c r="G21" s="42">
        <v>120.3</v>
      </c>
      <c r="L21" s="38">
        <v>2015</v>
      </c>
      <c r="M21" s="45">
        <f>(INDEX('reason for q2'!$A$1:$AK$125,MATCH('yoy data for rural-urban'!$L21&amp;12,'reason for q2'!$E:$E,0),MATCH('yoy data for rural-urban'!M$18,'reason for q2'!$A$1:$AK$1,0))-INDEX('reason for q2'!$A$1:$AK$125,MATCH('yoy data for rural-urban'!$L21&amp;1,'reason for q2'!$E:$E,0),MATCH('yoy data for rural-urban'!M$18,'reason for q2'!$A$1:$AK$1,0)))/INDEX('reason for q2'!$A$1:$AK$125,MATCH('yoy data for rural-urban'!$L21&amp;1,'reason for q2'!$E:$E,0),MATCH('yoy data for rural-urban'!M$18,'reason for q2'!$A$1:$AK$1,0))</f>
        <v>1.8638573743922179E-2</v>
      </c>
      <c r="N21" s="45">
        <f>(INDEX('reason for q2'!$A$1:$AK$125,MATCH('yoy data for rural-urban'!$L21&amp;12,'reason for q2'!$E:$E,0),MATCH('yoy data for rural-urban'!N$18,'reason for q2'!$A$1:$AK$1,0))-INDEX('reason for q2'!$A$1:$AK$125,MATCH('yoy data for rural-urban'!$L21&amp;1,'reason for q2'!$E:$E,0),MATCH('yoy data for rural-urban'!N$18,'reason for q2'!$A$1:$AK$1,0)))/INDEX('reason for q2'!$A$1:$AK$125,MATCH('yoy data for rural-urban'!$L21&amp;1,'reason for q2'!$E:$E,0),MATCH('yoy data for rural-urban'!N$18,'reason for q2'!$A$1:$AK$1,0))</f>
        <v>6.0532687651331719E-2</v>
      </c>
      <c r="O21" s="45">
        <f>(INDEX('reason for q2'!$A$1:$AK$125,MATCH('yoy data for rural-urban'!$L21&amp;12,'reason for q2'!$E:$E,0),MATCH('yoy data for rural-urban'!O$18,'reason for q2'!$A$1:$AK$1,0))-INDEX('reason for q2'!$A$1:$AK$125,MATCH('yoy data for rural-urban'!$L21&amp;1,'reason for q2'!$E:$E,0),MATCH('yoy data for rural-urban'!O$18,'reason for q2'!$A$1:$AK$1,0)))/INDEX('reason for q2'!$A$1:$AK$125,MATCH('yoy data for rural-urban'!$L21&amp;1,'reason for q2'!$E:$E,0),MATCH('yoy data for rural-urban'!O$18,'reason for q2'!$A$1:$AK$1,0))</f>
        <v>8.0775444264943458E-3</v>
      </c>
      <c r="P21" s="45">
        <f>(INDEX('reason for q2'!$A$1:$AK$125,MATCH('yoy data for rural-urban'!$L21&amp;12,'reason for q2'!$E:$E,0),MATCH('yoy data for rural-urban'!P$18,'reason for q2'!$A$1:$AK$1,0))-INDEX('reason for q2'!$A$1:$AK$125,MATCH('yoy data for rural-urban'!$L21&amp;1,'reason for q2'!$E:$E,0),MATCH('yoy data for rural-urban'!P$18,'reason for q2'!$A$1:$AK$1,0)))/INDEX('reason for q2'!$A$1:$AK$125,MATCH('yoy data for rural-urban'!$L21&amp;1,'reason for q2'!$E:$E,0),MATCH('yoy data for rural-urban'!P$18,'reason for q2'!$A$1:$AK$1,0))</f>
        <v>3.5200000000000044E-2</v>
      </c>
      <c r="Q21" s="45">
        <f>(INDEX('reason for q2'!$A$1:$AK$125,MATCH('yoy data for rural-urban'!$L21&amp;12,'reason for q2'!$E:$E,0),MATCH('yoy data for rural-urban'!Q$18,'reason for q2'!$A$1:$AK$1,0))-INDEX('reason for q2'!$A$1:$AK$125,MATCH('yoy data for rural-urban'!$L21&amp;1,'reason for q2'!$E:$E,0),MATCH('yoy data for rural-urban'!Q$18,'reason for q2'!$A$1:$AK$1,0)))/INDEX('reason for q2'!$A$1:$AK$125,MATCH('yoy data for rural-urban'!$L21&amp;1,'reason for q2'!$E:$E,0),MATCH('yoy data for rural-urban'!Q$18,'reason for q2'!$A$1:$AK$1,0))</f>
        <v>6.267281105990781E-2</v>
      </c>
      <c r="R21" s="45">
        <f>(INDEX('reason for q2'!$A$1:$AK$125,MATCH('yoy data for rural-urban'!$L21&amp;12,'reason for q2'!$E:$E,0),MATCH('yoy data for rural-urban'!R$18,'reason for q2'!$A$1:$AK$1,0))-INDEX('reason for q2'!$A$1:$AK$125,MATCH('yoy data for rural-urban'!$L21&amp;1,'reason for q2'!$E:$E,0),MATCH('yoy data for rural-urban'!R$18,'reason for q2'!$A$1:$AK$1,0)))/INDEX('reason for q2'!$A$1:$AK$125,MATCH('yoy data for rural-urban'!$L21&amp;1,'reason for q2'!$E:$E,0),MATCH('yoy data for rural-urban'!R$18,'reason for q2'!$A$1:$AK$1,0))</f>
        <v>3.1695721077653841E-3</v>
      </c>
      <c r="S21" s="45">
        <f>(INDEX('reason for q2'!$A$1:$AK$125,MATCH('yoy data for rural-urban'!$L21&amp;12,'reason for q2'!$E:$E,0),MATCH('yoy data for rural-urban'!S$18,'reason for q2'!$A$1:$AK$1,0))-INDEX('reason for q2'!$A$1:$AK$125,MATCH('yoy data for rural-urban'!$L21&amp;1,'reason for q2'!$E:$E,0),MATCH('yoy data for rural-urban'!S$18,'reason for q2'!$A$1:$AK$1,0)))/INDEX('reason for q2'!$A$1:$AK$125,MATCH('yoy data for rural-urban'!$L21&amp;1,'reason for q2'!$E:$E,0),MATCH('yoy data for rural-urban'!S$18,'reason for q2'!$A$1:$AK$1,0))</f>
        <v>0.10300751879699239</v>
      </c>
      <c r="T21" s="45">
        <f>(INDEX('reason for q2'!$A$1:$AK$125,MATCH('yoy data for rural-urban'!$L21&amp;12,'reason for q2'!$E:$E,0),MATCH('yoy data for rural-urban'!T$18,'reason for q2'!$A$1:$AK$1,0))-INDEX('reason for q2'!$A$1:$AK$125,MATCH('yoy data for rural-urban'!$L21&amp;1,'reason for q2'!$E:$E,0),MATCH('yoy data for rural-urban'!T$18,'reason for q2'!$A$1:$AK$1,0)))/INDEX('reason for q2'!$A$1:$AK$125,MATCH('yoy data for rural-urban'!$L21&amp;1,'reason for q2'!$E:$E,0),MATCH('yoy data for rural-urban'!T$18,'reason for q2'!$A$1:$AK$1,0))</f>
        <v>0.43996641477749798</v>
      </c>
      <c r="U21" s="45">
        <f>(INDEX('reason for q2'!$A$1:$AK$125,MATCH('yoy data for rural-urban'!$L21&amp;12,'reason for q2'!$E:$E,0),MATCH('yoy data for rural-urban'!U$18,'reason for q2'!$A$1:$AK$1,0))-INDEX('reason for q2'!$A$1:$AK$125,MATCH('yoy data for rural-urban'!$L21&amp;1,'reason for q2'!$E:$E,0),MATCH('yoy data for rural-urban'!U$18,'reason for q2'!$A$1:$AK$1,0)))/INDEX('reason for q2'!$A$1:$AK$125,MATCH('yoy data for rural-urban'!$L21&amp;1,'reason for q2'!$E:$E,0),MATCH('yoy data for rural-urban'!U$18,'reason for q2'!$A$1:$AK$1,0))</f>
        <v>-4.5454545454545456E-2</v>
      </c>
      <c r="V21" s="45">
        <f>(INDEX('reason for q2'!$A$1:$AK$125,MATCH('yoy data for rural-urban'!$L21&amp;12,'reason for q2'!$E:$E,0),MATCH('yoy data for rural-urban'!V$18,'reason for q2'!$A$1:$AK$1,0))-INDEX('reason for q2'!$A$1:$AK$125,MATCH('yoy data for rural-urban'!$L21&amp;1,'reason for q2'!$E:$E,0),MATCH('yoy data for rural-urban'!V$18,'reason for q2'!$A$1:$AK$1,0)))/INDEX('reason for q2'!$A$1:$AK$125,MATCH('yoy data for rural-urban'!$L21&amp;1,'reason for q2'!$E:$E,0),MATCH('yoy data for rural-urban'!V$18,'reason for q2'!$A$1:$AK$1,0))</f>
        <v>9.8088113050706541E-2</v>
      </c>
      <c r="W21" s="45">
        <f>(INDEX('reason for q2'!$A$1:$AK$125,MATCH('yoy data for rural-urban'!$L21&amp;12,'reason for q2'!$E:$E,0),MATCH('yoy data for rural-urban'!W$18,'reason for q2'!$A$1:$AK$1,0))-INDEX('reason for q2'!$A$1:$AK$125,MATCH('yoy data for rural-urban'!$L21&amp;1,'reason for q2'!$E:$E,0),MATCH('yoy data for rural-urban'!W$18,'reason for q2'!$A$1:$AK$1,0)))/INDEX('reason for q2'!$A$1:$AK$125,MATCH('yoy data for rural-urban'!$L21&amp;1,'reason for q2'!$E:$E,0),MATCH('yoy data for rural-urban'!W$18,'reason for q2'!$A$1:$AK$1,0))</f>
        <v>4.0068201193520912E-2</v>
      </c>
      <c r="X21" s="45">
        <f>(INDEX('reason for q2'!$A$1:$AK$125,MATCH('yoy data for rural-urban'!$L21&amp;12,'reason for q2'!$E:$E,0),MATCH('yoy data for rural-urban'!X$18,'reason for q2'!$A$1:$AK$1,0))-INDEX('reason for q2'!$A$1:$AK$125,MATCH('yoy data for rural-urban'!$L21&amp;1,'reason for q2'!$E:$E,0),MATCH('yoy data for rural-urban'!X$18,'reason for q2'!$A$1:$AK$1,0)))/INDEX('reason for q2'!$A$1:$AK$125,MATCH('yoy data for rural-urban'!$L21&amp;1,'reason for q2'!$E:$E,0),MATCH('yoy data for rural-urban'!X$18,'reason for q2'!$A$1:$AK$1,0))</f>
        <v>6.3141278610891763E-2</v>
      </c>
      <c r="Y21" s="45">
        <f>(INDEX('reason for q2'!$A$1:$AK$125,MATCH('yoy data for rural-urban'!$L21&amp;12,'reason for q2'!$E:$E,0),MATCH('yoy data for rural-urban'!Y$18,'reason for q2'!$A$1:$AK$1,0))-INDEX('reason for q2'!$A$1:$AK$125,MATCH('yoy data for rural-urban'!$L21&amp;1,'reason for q2'!$E:$E,0),MATCH('yoy data for rural-urban'!Y$18,'reason for q2'!$A$1:$AK$1,0)))/INDEX('reason for q2'!$A$1:$AK$125,MATCH('yoy data for rural-urban'!$L21&amp;1,'reason for q2'!$E:$E,0),MATCH('yoy data for rural-urban'!Y$18,'reason for q2'!$A$1:$AK$1,0))</f>
        <v>6.742485783915525E-2</v>
      </c>
      <c r="Z21" s="45">
        <f>(INDEX('reason for q2'!$A$1:$AK$125,MATCH('yoy data for rural-urban'!$L21&amp;12,'reason for q2'!$E:$E,0),MATCH('yoy data for rural-urban'!Z$18,'reason for q2'!$A$1:$AK$1,0))-INDEX('reason for q2'!$A$1:$AK$125,MATCH('yoy data for rural-urban'!$L21&amp;1,'reason for q2'!$E:$E,0),MATCH('yoy data for rural-urban'!Z$18,'reason for q2'!$A$1:$AK$1,0)))/INDEX('reason for q2'!$A$1:$AK$125,MATCH('yoy data for rural-urban'!$L21&amp;1,'reason for q2'!$E:$E,0),MATCH('yoy data for rural-urban'!Z$18,'reason for q2'!$A$1:$AK$1,0))</f>
        <v>7.4428088956859956E-2</v>
      </c>
      <c r="AA21" s="45">
        <f>(INDEX('reason for q2'!$A$1:$AK$125,MATCH('yoy data for rural-urban'!$L21&amp;12,'reason for q2'!$E:$E,0),MATCH('yoy data for rural-urban'!AA$18,'reason for q2'!$A$1:$AK$1,0))-INDEX('reason for q2'!$A$1:$AK$125,MATCH('yoy data for rural-urban'!$L21&amp;1,'reason for q2'!$E:$E,0),MATCH('yoy data for rural-urban'!AA$18,'reason for q2'!$A$1:$AK$1,0)))/INDEX('reason for q2'!$A$1:$AK$125,MATCH('yoy data for rural-urban'!$L21&amp;1,'reason for q2'!$E:$E,0),MATCH('yoy data for rural-urban'!AA$18,'reason for q2'!$A$1:$AK$1,0))</f>
        <v>8.4677419354838704E-2</v>
      </c>
      <c r="AB21" s="45">
        <f>(INDEX('reason for q2'!$A$1:$AK$125,MATCH('yoy data for rural-urban'!$L21&amp;12,'reason for q2'!$E:$E,0),MATCH('yoy data for rural-urban'!AB$18,'reason for q2'!$A$1:$AK$1,0))-INDEX('reason for q2'!$A$1:$AK$125,MATCH('yoy data for rural-urban'!$L21&amp;1,'reason for q2'!$E:$E,0),MATCH('yoy data for rural-urban'!AB$18,'reason for q2'!$A$1:$AK$1,0)))/INDEX('reason for q2'!$A$1:$AK$125,MATCH('yoy data for rural-urban'!$L21&amp;1,'reason for q2'!$E:$E,0),MATCH('yoy data for rural-urban'!AB$18,'reason for q2'!$A$1:$AK$1,0))</f>
        <v>5.3614947197400446E-2</v>
      </c>
      <c r="AC21" s="45">
        <f>(INDEX('reason for q2'!$A$1:$AK$125,MATCH('yoy data for rural-urban'!$L21&amp;12,'reason for q2'!$E:$E,0),MATCH('yoy data for rural-urban'!AC$18,'reason for q2'!$A$1:$AK$1,0))-INDEX('reason for q2'!$A$1:$AK$125,MATCH('yoy data for rural-urban'!$L21&amp;1,'reason for q2'!$E:$E,0),MATCH('yoy data for rural-urban'!AC$18,'reason for q2'!$A$1:$AK$1,0)))/INDEX('reason for q2'!$A$1:$AK$125,MATCH('yoy data for rural-urban'!$L21&amp;1,'reason for q2'!$E:$E,0),MATCH('yoy data for rural-urban'!AC$18,'reason for q2'!$A$1:$AK$1,0))</f>
        <v>4.6102263202011738E-2</v>
      </c>
      <c r="AD21" s="45">
        <f>(INDEX('reason for q2'!$A$1:$AK$125,MATCH('yoy data for rural-urban'!$L21&amp;12,'reason for q2'!$E:$E,0),MATCH('yoy data for rural-urban'!AD$18,'reason for q2'!$A$1:$AK$1,0))-INDEX('reason for q2'!$A$1:$AK$125,MATCH('yoy data for rural-urban'!$L21&amp;1,'reason for q2'!$E:$E,0),MATCH('yoy data for rural-urban'!AD$18,'reason for q2'!$A$1:$AK$1,0)))/INDEX('reason for q2'!$A$1:$AK$125,MATCH('yoy data for rural-urban'!$L21&amp;1,'reason for q2'!$E:$E,0),MATCH('yoy data for rural-urban'!AD$18,'reason for q2'!$A$1:$AK$1,0))</f>
        <v>5.3061224489795916E-2</v>
      </c>
      <c r="AE21" s="45">
        <f>(INDEX('reason for q2'!$A$1:$AK$125,MATCH('yoy data for rural-urban'!$L21&amp;12,'reason for q2'!$E:$E,0),MATCH('yoy data for rural-urban'!AE$18,'reason for q2'!$A$1:$AK$1,0))-INDEX('reason for q2'!$A$1:$AK$125,MATCH('yoy data for rural-urban'!$L21&amp;1,'reason for q2'!$E:$E,0),MATCH('yoy data for rural-urban'!AE$18,'reason for q2'!$A$1:$AK$1,0)))/INDEX('reason for q2'!$A$1:$AK$125,MATCH('yoy data for rural-urban'!$L21&amp;1,'reason for q2'!$E:$E,0),MATCH('yoy data for rural-urban'!AE$18,'reason for q2'!$A$1:$AK$1,0))</f>
        <v>2.7100271002710025E-2</v>
      </c>
      <c r="AF21" s="45">
        <f>(INDEX('reason for q2'!$A$1:$AK$125,MATCH('yoy data for rural-urban'!$L21&amp;12,'reason for q2'!$E:$E,0),MATCH('yoy data for rural-urban'!AF$18,'reason for q2'!$A$1:$AK$1,0))-INDEX('reason for q2'!$A$1:$AK$125,MATCH('yoy data for rural-urban'!$L21&amp;1,'reason for q2'!$E:$E,0),MATCH('yoy data for rural-urban'!AF$18,'reason for q2'!$A$1:$AK$1,0)))/INDEX('reason for q2'!$A$1:$AK$125,MATCH('yoy data for rural-urban'!$L21&amp;1,'reason for q2'!$E:$E,0),MATCH('yoy data for rural-urban'!AF$18,'reason for q2'!$A$1:$AK$1,0))</f>
        <v>4.5416316232127892E-2</v>
      </c>
      <c r="AG21" s="45">
        <f>(INDEX('reason for q2'!$A$1:$AK$125,MATCH('yoy data for rural-urban'!$L21&amp;12,'reason for q2'!$E:$E,0),MATCH('yoy data for rural-urban'!AG$18,'reason for q2'!$A$1:$AK$1,0))-INDEX('reason for q2'!$A$1:$AK$125,MATCH('yoy data for rural-urban'!$L21&amp;1,'reason for q2'!$E:$E,0),MATCH('yoy data for rural-urban'!AG$18,'reason for q2'!$A$1:$AK$1,0)))/INDEX('reason for q2'!$A$1:$AK$125,MATCH('yoy data for rural-urban'!$L21&amp;1,'reason for q2'!$E:$E,0),MATCH('yoy data for rural-urban'!AG$18,'reason for q2'!$A$1:$AK$1,0))</f>
        <v>4.7210300429184553E-2</v>
      </c>
      <c r="AH21" s="45">
        <f>(INDEX('reason for q2'!$A$1:$AK$125,MATCH('yoy data for rural-urban'!$L21&amp;12,'reason for q2'!$E:$E,0),MATCH('yoy data for rural-urban'!AH$18,'reason for q2'!$A$1:$AK$1,0))-INDEX('reason for q2'!$A$1:$AK$125,MATCH('yoy data for rural-urban'!$L21&amp;1,'reason for q2'!$E:$E,0),MATCH('yoy data for rural-urban'!AH$18,'reason for q2'!$A$1:$AK$1,0)))/INDEX('reason for q2'!$A$1:$AK$125,MATCH('yoy data for rural-urban'!$L21&amp;1,'reason for q2'!$E:$E,0),MATCH('yoy data for rural-urban'!AH$18,'reason for q2'!$A$1:$AK$1,0))</f>
        <v>4.3478260869565293E-2</v>
      </c>
      <c r="AI21" s="45">
        <f>(INDEX('reason for q2'!$A$1:$AK$125,MATCH('yoy data for rural-urban'!$L21&amp;12,'reason for q2'!$E:$E,0),MATCH('yoy data for rural-urban'!AI$18,'reason for q2'!$A$1:$AK$1,0))-INDEX('reason for q2'!$A$1:$AK$125,MATCH('yoy data for rural-urban'!$L21&amp;1,'reason for q2'!$E:$E,0),MATCH('yoy data for rural-urban'!AI$18,'reason for q2'!$A$1:$AK$1,0)))/INDEX('reason for q2'!$A$1:$AK$125,MATCH('yoy data for rural-urban'!$L21&amp;1,'reason for q2'!$E:$E,0),MATCH('yoy data for rural-urban'!AI$18,'reason for q2'!$A$1:$AK$1,0))</f>
        <v>4.6570702794242171E-2</v>
      </c>
      <c r="AJ21" s="45">
        <f>(INDEX('reason for q2'!$A$1:$AK$125,MATCH('yoy data for rural-urban'!$L21&amp;12,'reason for q2'!$E:$E,0),MATCH('yoy data for rural-urban'!AJ$18,'reason for q2'!$A$1:$AK$1,0))-INDEX('reason for q2'!$A$1:$AK$125,MATCH('yoy data for rural-urban'!$L21&amp;1,'reason for q2'!$E:$E,0),MATCH('yoy data for rural-urban'!AJ$18,'reason for q2'!$A$1:$AK$1,0)))/INDEX('reason for q2'!$A$1:$AK$125,MATCH('yoy data for rural-urban'!$L21&amp;1,'reason for q2'!$E:$E,0),MATCH('yoy data for rural-urban'!AJ$18,'reason for q2'!$A$1:$AK$1,0))</f>
        <v>4.6570702794242171E-2</v>
      </c>
      <c r="AK21" s="45">
        <f>(INDEX('reason for q2'!$A$1:$AK$125,MATCH('yoy data for rural-urban'!$L21&amp;12,'reason for q2'!$E:$E,0),MATCH('yoy data for rural-urban'!AK$18,'reason for q2'!$A$1:$AK$1,0))-INDEX('reason for q2'!$A$1:$AK$125,MATCH('yoy data for rural-urban'!$L21&amp;1,'reason for q2'!$E:$E,0),MATCH('yoy data for rural-urban'!AK$18,'reason for q2'!$A$1:$AK$1,0)))/INDEX('reason for q2'!$A$1:$AK$125,MATCH('yoy data for rural-urban'!$L21&amp;1,'reason for q2'!$E:$E,0),MATCH('yoy data for rural-urban'!AK$18,'reason for q2'!$A$1:$AK$1,0))</f>
        <v>5.1082251082251132E-2</v>
      </c>
      <c r="AL21" s="45">
        <f>(INDEX('reason for q2'!$A$1:$AK$125,MATCH('yoy data for rural-urban'!$L21&amp;12,'reason for q2'!$E:$E,0),MATCH('yoy data for rural-urban'!AL$18,'reason for q2'!$A$1:$AK$1,0))-INDEX('reason for q2'!$A$1:$AK$125,MATCH('yoy data for rural-urban'!$L21&amp;1,'reason for q2'!$E:$E,0),MATCH('yoy data for rural-urban'!AL$18,'reason for q2'!$A$1:$AK$1,0)))/INDEX('reason for q2'!$A$1:$AK$125,MATCH('yoy data for rural-urban'!$L21&amp;1,'reason for q2'!$E:$E,0),MATCH('yoy data for rural-urban'!AL$18,'reason for q2'!$A$1:$AK$1,0))</f>
        <v>4.6369203849518786E-2</v>
      </c>
      <c r="AM21" s="45">
        <f>(INDEX('reason for q2'!$A$1:$AK$125,MATCH('yoy data for rural-urban'!$L21&amp;12,'reason for q2'!$E:$E,0),MATCH('yoy data for rural-urban'!AM$18,'reason for q2'!$A$1:$AK$1,0))-INDEX('reason for q2'!$A$1:$AK$125,MATCH('yoy data for rural-urban'!$L21&amp;1,'reason for q2'!$E:$E,0),MATCH('yoy data for rural-urban'!AM$18,'reason for q2'!$A$1:$AK$1,0)))/INDEX('reason for q2'!$A$1:$AK$125,MATCH('yoy data for rural-urban'!$L21&amp;1,'reason for q2'!$E:$E,0),MATCH('yoy data for rural-urban'!AM$18,'reason for q2'!$A$1:$AK$1,0))</f>
        <v>4.8738033072236675E-2</v>
      </c>
      <c r="AN21" s="45">
        <f>(INDEX('reason for q2'!$A$1:$AK$125,MATCH('yoy data for rural-urban'!$L21&amp;12,'reason for q2'!$E:$E,0),MATCH('yoy data for rural-urban'!AN$18,'reason for q2'!$A$1:$AK$1,0))-INDEX('reason for q2'!$A$1:$AK$125,MATCH('yoy data for rural-urban'!$L21&amp;1,'reason for q2'!$E:$E,0),MATCH('yoy data for rural-urban'!AN$18,'reason for q2'!$A$1:$AK$1,0)))/INDEX('reason for q2'!$A$1:$AK$125,MATCH('yoy data for rural-urban'!$L21&amp;1,'reason for q2'!$E:$E,0),MATCH('yoy data for rural-urban'!AN$18,'reason for q2'!$A$1:$AK$1,0))</f>
        <v>1.9195612431444187E-2</v>
      </c>
      <c r="AO21" s="45">
        <f>(INDEX('reason for q2'!$A$1:$AK$125,MATCH('yoy data for rural-urban'!$L21&amp;12,'reason for q2'!$E:$E,0),MATCH('yoy data for rural-urban'!AO$18,'reason for q2'!$A$1:$AK$1,0))-INDEX('reason for q2'!$A$1:$AK$125,MATCH('yoy data for rural-urban'!$L21&amp;1,'reason for q2'!$E:$E,0),MATCH('yoy data for rural-urban'!AO$18,'reason for q2'!$A$1:$AK$1,0)))/INDEX('reason for q2'!$A$1:$AK$125,MATCH('yoy data for rural-urban'!$L21&amp;1,'reason for q2'!$E:$E,0),MATCH('yoy data for rural-urban'!AO$18,'reason for q2'!$A$1:$AK$1,0))</f>
        <v>5.4302422723475352E-2</v>
      </c>
      <c r="AP21" s="45">
        <f>(INDEX('reason for q2'!$A$1:$AK$125,MATCH('yoy data for rural-urban'!$L21&amp;12,'reason for q2'!$E:$E,0),MATCH('yoy data for rural-urban'!AP$18,'reason for q2'!$A$1:$AK$1,0))-INDEX('reason for q2'!$A$1:$AK$125,MATCH('yoy data for rural-urban'!$L21&amp;1,'reason for q2'!$E:$E,0),MATCH('yoy data for rural-urban'!AP$18,'reason for q2'!$A$1:$AK$1,0)))/INDEX('reason for q2'!$A$1:$AK$125,MATCH('yoy data for rural-urban'!$L21&amp;1,'reason for q2'!$E:$E,0),MATCH('yoy data for rural-urban'!AP$18,'reason for q2'!$A$1:$AK$1,0))</f>
        <v>3.7719298245614014E-2</v>
      </c>
    </row>
    <row r="22" spans="1:42" x14ac:dyDescent="0.25">
      <c r="A22" s="21" t="s">
        <v>35</v>
      </c>
      <c r="B22" s="3">
        <v>2014</v>
      </c>
      <c r="C22" s="9" t="s">
        <v>48</v>
      </c>
      <c r="D22" s="9">
        <v>9</v>
      </c>
      <c r="E22" s="9" t="str">
        <f t="shared" si="0"/>
        <v>20149</v>
      </c>
      <c r="F22" s="52">
        <v>41883</v>
      </c>
      <c r="G22" s="43">
        <v>120.1</v>
      </c>
      <c r="L22" s="38">
        <v>2016</v>
      </c>
      <c r="M22" s="45">
        <f>(INDEX('reason for q2'!$A$1:$AK$125,MATCH('yoy data for rural-urban'!$L22&amp;12,'reason for q2'!$E:$E,0),MATCH('yoy data for rural-urban'!M$18,'reason for q2'!$A$1:$AK$1,0))-INDEX('reason for q2'!$A$1:$AK$125,MATCH('yoy data for rural-urban'!$L22&amp;1,'reason for q2'!$E:$E,0),MATCH('yoy data for rural-urban'!M$18,'reason for q2'!$A$1:$AK$1,0)))/INDEX('reason for q2'!$A$1:$AK$125,MATCH('yoy data for rural-urban'!$L22&amp;1,'reason for q2'!$E:$E,0),MATCH('yoy data for rural-urban'!M$18,'reason for q2'!$A$1:$AK$1,0))</f>
        <v>4.9167327517843119E-2</v>
      </c>
      <c r="N22" s="45">
        <f>(INDEX('reason for q2'!$A$1:$AK$125,MATCH('yoy data for rural-urban'!$L22&amp;12,'reason for q2'!$E:$E,0),MATCH('yoy data for rural-urban'!N$18,'reason for q2'!$A$1:$AK$1,0))-INDEX('reason for q2'!$A$1:$AK$125,MATCH('yoy data for rural-urban'!$L22&amp;1,'reason for q2'!$E:$E,0),MATCH('yoy data for rural-urban'!N$18,'reason for q2'!$A$1:$AK$1,0)))/INDEX('reason for q2'!$A$1:$AK$125,MATCH('yoy data for rural-urban'!$L22&amp;1,'reason for q2'!$E:$E,0),MATCH('yoy data for rural-urban'!N$18,'reason for q2'!$A$1:$AK$1,0))</f>
        <v>2.609992542878449E-2</v>
      </c>
      <c r="O22" s="45">
        <f>(INDEX('reason for q2'!$A$1:$AK$125,MATCH('yoy data for rural-urban'!$L22&amp;12,'reason for q2'!$E:$E,0),MATCH('yoy data for rural-urban'!O$18,'reason for q2'!$A$1:$AK$1,0))-INDEX('reason for q2'!$A$1:$AK$125,MATCH('yoy data for rural-urban'!$L22&amp;1,'reason for q2'!$E:$E,0),MATCH('yoy data for rural-urban'!O$18,'reason for q2'!$A$1:$AK$1,0)))/INDEX('reason for q2'!$A$1:$AK$125,MATCH('yoy data for rural-urban'!$L22&amp;1,'reason for q2'!$E:$E,0),MATCH('yoy data for rural-urban'!O$18,'reason for q2'!$A$1:$AK$1,0))</f>
        <v>3.343701399688967E-2</v>
      </c>
      <c r="P22" s="45">
        <f>(INDEX('reason for q2'!$A$1:$AK$125,MATCH('yoy data for rural-urban'!$L22&amp;12,'reason for q2'!$E:$E,0),MATCH('yoy data for rural-urban'!P$18,'reason for q2'!$A$1:$AK$1,0))-INDEX('reason for q2'!$A$1:$AK$125,MATCH('yoy data for rural-urban'!$L22&amp;1,'reason for q2'!$E:$E,0),MATCH('yoy data for rural-urban'!P$18,'reason for q2'!$A$1:$AK$1,0)))/INDEX('reason for q2'!$A$1:$AK$125,MATCH('yoy data for rural-urban'!$L22&amp;1,'reason for q2'!$E:$E,0),MATCH('yoy data for rural-urban'!P$18,'reason for q2'!$A$1:$AK$1,0))</f>
        <v>4.0030792917628857E-2</v>
      </c>
      <c r="Q22" s="45">
        <f>(INDEX('reason for q2'!$A$1:$AK$125,MATCH('yoy data for rural-urban'!$L22&amp;12,'reason for q2'!$E:$E,0),MATCH('yoy data for rural-urban'!Q$18,'reason for q2'!$A$1:$AK$1,0))-INDEX('reason for q2'!$A$1:$AK$125,MATCH('yoy data for rural-urban'!$L22&amp;1,'reason for q2'!$E:$E,0),MATCH('yoy data for rural-urban'!Q$18,'reason for q2'!$A$1:$AK$1,0)))/INDEX('reason for q2'!$A$1:$AK$125,MATCH('yoy data for rural-urban'!$L22&amp;1,'reason for q2'!$E:$E,0),MATCH('yoy data for rural-urban'!Q$18,'reason for q2'!$A$1:$AK$1,0))</f>
        <v>2.6839826839826792E-2</v>
      </c>
      <c r="R22" s="45">
        <f>(INDEX('reason for q2'!$A$1:$AK$125,MATCH('yoy data for rural-urban'!$L22&amp;12,'reason for q2'!$E:$E,0),MATCH('yoy data for rural-urban'!R$18,'reason for q2'!$A$1:$AK$1,0))-INDEX('reason for q2'!$A$1:$AK$125,MATCH('yoy data for rural-urban'!$L22&amp;1,'reason for q2'!$E:$E,0),MATCH('yoy data for rural-urban'!R$18,'reason for q2'!$A$1:$AK$1,0)))/INDEX('reason for q2'!$A$1:$AK$125,MATCH('yoy data for rural-urban'!$L22&amp;1,'reason for q2'!$E:$E,0),MATCH('yoy data for rural-urban'!R$18,'reason for q2'!$A$1:$AK$1,0))</f>
        <v>5.5688146380270372E-2</v>
      </c>
      <c r="S22" s="45">
        <f>(INDEX('reason for q2'!$A$1:$AK$125,MATCH('yoy data for rural-urban'!$L22&amp;12,'reason for q2'!$E:$E,0),MATCH('yoy data for rural-urban'!S$18,'reason for q2'!$A$1:$AK$1,0))-INDEX('reason for q2'!$A$1:$AK$125,MATCH('yoy data for rural-urban'!$L22&amp;1,'reason for q2'!$E:$E,0),MATCH('yoy data for rural-urban'!S$18,'reason for q2'!$A$1:$AK$1,0)))/INDEX('reason for q2'!$A$1:$AK$125,MATCH('yoy data for rural-urban'!$L22&amp;1,'reason for q2'!$E:$E,0),MATCH('yoy data for rural-urban'!S$18,'reason for q2'!$A$1:$AK$1,0))</f>
        <v>-0.11448763250883394</v>
      </c>
      <c r="T22" s="45">
        <f>(INDEX('reason for q2'!$A$1:$AK$125,MATCH('yoy data for rural-urban'!$L22&amp;12,'reason for q2'!$E:$E,0),MATCH('yoy data for rural-urban'!T$18,'reason for q2'!$A$1:$AK$1,0))-INDEX('reason for q2'!$A$1:$AK$125,MATCH('yoy data for rural-urban'!$L22&amp;1,'reason for q2'!$E:$E,0),MATCH('yoy data for rural-urban'!T$18,'reason for q2'!$A$1:$AK$1,0)))/INDEX('reason for q2'!$A$1:$AK$125,MATCH('yoy data for rural-urban'!$L22&amp;1,'reason for q2'!$E:$E,0),MATCH('yoy data for rural-urban'!T$18,'reason for q2'!$A$1:$AK$1,0))</f>
        <v>-1.1716461628588167E-2</v>
      </c>
      <c r="U22" s="45">
        <f>(INDEX('reason for q2'!$A$1:$AK$125,MATCH('yoy data for rural-urban'!$L22&amp;12,'reason for q2'!$E:$E,0),MATCH('yoy data for rural-urban'!U$18,'reason for q2'!$A$1:$AK$1,0))-INDEX('reason for q2'!$A$1:$AK$125,MATCH('yoy data for rural-urban'!$L22&amp;1,'reason for q2'!$E:$E,0),MATCH('yoy data for rural-urban'!U$18,'reason for q2'!$A$1:$AK$1,0)))/INDEX('reason for q2'!$A$1:$AK$125,MATCH('yoy data for rural-urban'!$L22&amp;1,'reason for q2'!$E:$E,0),MATCH('yoy data for rural-urban'!U$18,'reason for q2'!$A$1:$AK$1,0))</f>
        <v>0.17453798767967144</v>
      </c>
      <c r="V22" s="45">
        <f>(INDEX('reason for q2'!$A$1:$AK$125,MATCH('yoy data for rural-urban'!$L22&amp;12,'reason for q2'!$E:$E,0),MATCH('yoy data for rural-urban'!V$18,'reason for q2'!$A$1:$AK$1,0))-INDEX('reason for q2'!$A$1:$AK$125,MATCH('yoy data for rural-urban'!$L22&amp;1,'reason for q2'!$E:$E,0),MATCH('yoy data for rural-urban'!V$18,'reason for q2'!$A$1:$AK$1,0)))/INDEX('reason for q2'!$A$1:$AK$125,MATCH('yoy data for rural-urban'!$L22&amp;1,'reason for q2'!$E:$E,0),MATCH('yoy data for rural-urban'!V$18,'reason for q2'!$A$1:$AK$1,0))</f>
        <v>5.4928517682467891E-2</v>
      </c>
      <c r="W22" s="45">
        <f>(INDEX('reason for q2'!$A$1:$AK$125,MATCH('yoy data for rural-urban'!$L22&amp;12,'reason for q2'!$E:$E,0),MATCH('yoy data for rural-urban'!W$18,'reason for q2'!$A$1:$AK$1,0))-INDEX('reason for q2'!$A$1:$AK$125,MATCH('yoy data for rural-urban'!$L22&amp;1,'reason for q2'!$E:$E,0),MATCH('yoy data for rural-urban'!W$18,'reason for q2'!$A$1:$AK$1,0)))/INDEX('reason for q2'!$A$1:$AK$125,MATCH('yoy data for rural-urban'!$L22&amp;1,'reason for q2'!$E:$E,0),MATCH('yoy data for rural-urban'!W$18,'reason for q2'!$A$1:$AK$1,0))</f>
        <v>3.1784841075794552E-2</v>
      </c>
      <c r="X22" s="45">
        <f>(INDEX('reason for q2'!$A$1:$AK$125,MATCH('yoy data for rural-urban'!$L22&amp;12,'reason for q2'!$E:$E,0),MATCH('yoy data for rural-urban'!X$18,'reason for q2'!$A$1:$AK$1,0))-INDEX('reason for q2'!$A$1:$AK$125,MATCH('yoy data for rural-urban'!$L22&amp;1,'reason for q2'!$E:$E,0),MATCH('yoy data for rural-urban'!X$18,'reason for q2'!$A$1:$AK$1,0)))/INDEX('reason for q2'!$A$1:$AK$125,MATCH('yoy data for rural-urban'!$L22&amp;1,'reason for q2'!$E:$E,0),MATCH('yoy data for rural-urban'!X$18,'reason for q2'!$A$1:$AK$1,0))</f>
        <v>5.1736881005173686E-2</v>
      </c>
      <c r="Y22" s="45">
        <f>(INDEX('reason for q2'!$A$1:$AK$125,MATCH('yoy data for rural-urban'!$L22&amp;12,'reason for q2'!$E:$E,0),MATCH('yoy data for rural-urban'!Y$18,'reason for q2'!$A$1:$AK$1,0))-INDEX('reason for q2'!$A$1:$AK$125,MATCH('yoy data for rural-urban'!$L22&amp;1,'reason for q2'!$E:$E,0),MATCH('yoy data for rural-urban'!Y$18,'reason for q2'!$A$1:$AK$1,0)))/INDEX('reason for q2'!$A$1:$AK$125,MATCH('yoy data for rural-urban'!$L22&amp;1,'reason for q2'!$E:$E,0),MATCH('yoy data for rural-urban'!Y$18,'reason for q2'!$A$1:$AK$1,0))</f>
        <v>2.0563594821020475E-2</v>
      </c>
      <c r="Z22" s="45">
        <f>(INDEX('reason for q2'!$A$1:$AK$125,MATCH('yoy data for rural-urban'!$L22&amp;12,'reason for q2'!$E:$E,0),MATCH('yoy data for rural-urban'!Z$18,'reason for q2'!$A$1:$AK$1,0))-INDEX('reason for q2'!$A$1:$AK$125,MATCH('yoy data for rural-urban'!$L22&amp;1,'reason for q2'!$E:$E,0),MATCH('yoy data for rural-urban'!Z$18,'reason for q2'!$A$1:$AK$1,0)))/INDEX('reason for q2'!$A$1:$AK$125,MATCH('yoy data for rural-urban'!$L22&amp;1,'reason for q2'!$E:$E,0),MATCH('yoy data for rural-urban'!Z$18,'reason for q2'!$A$1:$AK$1,0))</f>
        <v>2.8964946503517205E-2</v>
      </c>
      <c r="AA22" s="45">
        <f>(INDEX('reason for q2'!$A$1:$AK$125,MATCH('yoy data for rural-urban'!$L22&amp;12,'reason for q2'!$E:$E,0),MATCH('yoy data for rural-urban'!AA$18,'reason for q2'!$A$1:$AK$1,0))-INDEX('reason for q2'!$A$1:$AK$125,MATCH('yoy data for rural-urban'!$L22&amp;1,'reason for q2'!$E:$E,0),MATCH('yoy data for rural-urban'!AA$18,'reason for q2'!$A$1:$AK$1,0)))/INDEX('reason for q2'!$A$1:$AK$125,MATCH('yoy data for rural-urban'!$L22&amp;1,'reason for q2'!$E:$E,0),MATCH('yoy data for rural-urban'!AA$18,'reason for q2'!$A$1:$AK$1,0))</f>
        <v>5.8431952662721942E-2</v>
      </c>
      <c r="AB22" s="45">
        <f>(INDEX('reason for q2'!$A$1:$AK$125,MATCH('yoy data for rural-urban'!$L22&amp;12,'reason for q2'!$E:$E,0),MATCH('yoy data for rural-urban'!AB$18,'reason for q2'!$A$1:$AK$1,0))-INDEX('reason for q2'!$A$1:$AK$125,MATCH('yoy data for rural-urban'!$L22&amp;1,'reason for q2'!$E:$E,0),MATCH('yoy data for rural-urban'!AB$18,'reason for q2'!$A$1:$AK$1,0)))/INDEX('reason for q2'!$A$1:$AK$125,MATCH('yoy data for rural-urban'!$L22&amp;1,'reason for q2'!$E:$E,0),MATCH('yoy data for rural-urban'!AB$18,'reason for q2'!$A$1:$AK$1,0))</f>
        <v>4.6047582501918642E-2</v>
      </c>
      <c r="AC22" s="45">
        <f>(INDEX('reason for q2'!$A$1:$AK$125,MATCH('yoy data for rural-urban'!$L22&amp;12,'reason for q2'!$E:$E,0),MATCH('yoy data for rural-urban'!AC$18,'reason for q2'!$A$1:$AK$1,0))-INDEX('reason for q2'!$A$1:$AK$125,MATCH('yoy data for rural-urban'!$L22&amp;1,'reason for q2'!$E:$E,0),MATCH('yoy data for rural-urban'!AC$18,'reason for q2'!$A$1:$AK$1,0)))/INDEX('reason for q2'!$A$1:$AK$125,MATCH('yoy data for rural-urban'!$L22&amp;1,'reason for q2'!$E:$E,0),MATCH('yoy data for rural-urban'!AC$18,'reason for q2'!$A$1:$AK$1,0))</f>
        <v>3.7569944044764325E-2</v>
      </c>
      <c r="AD22" s="45">
        <f>(INDEX('reason for q2'!$A$1:$AK$125,MATCH('yoy data for rural-urban'!$L22&amp;12,'reason for q2'!$E:$E,0),MATCH('yoy data for rural-urban'!AD$18,'reason for q2'!$A$1:$AK$1,0))-INDEX('reason for q2'!$A$1:$AK$125,MATCH('yoy data for rural-urban'!$L22&amp;1,'reason for q2'!$E:$E,0),MATCH('yoy data for rural-urban'!AD$18,'reason for q2'!$A$1:$AK$1,0)))/INDEX('reason for q2'!$A$1:$AK$125,MATCH('yoy data for rural-urban'!$L22&amp;1,'reason for q2'!$E:$E,0),MATCH('yoy data for rural-urban'!AD$18,'reason for q2'!$A$1:$AK$1,0))</f>
        <v>4.5559845559845602E-2</v>
      </c>
      <c r="AE22" s="45">
        <f>(INDEX('reason for q2'!$A$1:$AK$125,MATCH('yoy data for rural-urban'!$L22&amp;12,'reason for q2'!$E:$E,0),MATCH('yoy data for rural-urban'!AE$18,'reason for q2'!$A$1:$AK$1,0))-INDEX('reason for q2'!$A$1:$AK$125,MATCH('yoy data for rural-urban'!$L22&amp;1,'reason for q2'!$E:$E,0),MATCH('yoy data for rural-urban'!AE$18,'reason for q2'!$A$1:$AK$1,0)))/INDEX('reason for q2'!$A$1:$AK$125,MATCH('yoy data for rural-urban'!$L22&amp;1,'reason for q2'!$E:$E,0),MATCH('yoy data for rural-urban'!AE$18,'reason for q2'!$A$1:$AK$1,0))</f>
        <v>5.7641921397379864E-2</v>
      </c>
      <c r="AF22" s="45">
        <f>(INDEX('reason for q2'!$A$1:$AK$125,MATCH('yoy data for rural-urban'!$L22&amp;12,'reason for q2'!$E:$E,0),MATCH('yoy data for rural-urban'!AF$18,'reason for q2'!$A$1:$AK$1,0))-INDEX('reason for q2'!$A$1:$AK$125,MATCH('yoy data for rural-urban'!$L22&amp;1,'reason for q2'!$E:$E,0),MATCH('yoy data for rural-urban'!AF$18,'reason for q2'!$A$1:$AK$1,0)))/INDEX('reason for q2'!$A$1:$AK$125,MATCH('yoy data for rural-urban'!$L22&amp;1,'reason for q2'!$E:$E,0),MATCH('yoy data for rural-urban'!AF$18,'reason for q2'!$A$1:$AK$1,0))</f>
        <v>4.6455746896275622E-2</v>
      </c>
      <c r="AG22" s="45">
        <f>(INDEX('reason for q2'!$A$1:$AK$125,MATCH('yoy data for rural-urban'!$L22&amp;12,'reason for q2'!$E:$E,0),MATCH('yoy data for rural-urban'!AG$18,'reason for q2'!$A$1:$AK$1,0))-INDEX('reason for q2'!$A$1:$AK$125,MATCH('yoy data for rural-urban'!$L22&amp;1,'reason for q2'!$E:$E,0),MATCH('yoy data for rural-urban'!AG$18,'reason for q2'!$A$1:$AK$1,0)))/INDEX('reason for q2'!$A$1:$AK$125,MATCH('yoy data for rural-urban'!$L22&amp;1,'reason for q2'!$E:$E,0),MATCH('yoy data for rural-urban'!AG$18,'reason for q2'!$A$1:$AK$1,0))</f>
        <v>3.1784841075794552E-2</v>
      </c>
      <c r="AH22" s="45">
        <f>(INDEX('reason for q2'!$A$1:$AK$125,MATCH('yoy data for rural-urban'!$L22&amp;12,'reason for q2'!$E:$E,0),MATCH('yoy data for rural-urban'!AH$18,'reason for q2'!$A$1:$AK$1,0))-INDEX('reason for q2'!$A$1:$AK$125,MATCH('yoy data for rural-urban'!$L22&amp;1,'reason for q2'!$E:$E,0),MATCH('yoy data for rural-urban'!AH$18,'reason for q2'!$A$1:$AK$1,0)))/INDEX('reason for q2'!$A$1:$AK$125,MATCH('yoy data for rural-urban'!$L22&amp;1,'reason for q2'!$E:$E,0),MATCH('yoy data for rural-urban'!AH$18,'reason for q2'!$A$1:$AK$1,0))</f>
        <v>4.1329011345218755E-2</v>
      </c>
      <c r="AI22" s="45">
        <f>(INDEX('reason for q2'!$A$1:$AK$125,MATCH('yoy data for rural-urban'!$L22&amp;12,'reason for q2'!$E:$E,0),MATCH('yoy data for rural-urban'!AI$18,'reason for q2'!$A$1:$AK$1,0))-INDEX('reason for q2'!$A$1:$AK$125,MATCH('yoy data for rural-urban'!$L22&amp;1,'reason for q2'!$E:$E,0),MATCH('yoy data for rural-urban'!AI$18,'reason for q2'!$A$1:$AK$1,0)))/INDEX('reason for q2'!$A$1:$AK$125,MATCH('yoy data for rural-urban'!$L22&amp;1,'reason for q2'!$E:$E,0),MATCH('yoy data for rural-urban'!AI$18,'reason for q2'!$A$1:$AK$1,0))</f>
        <v>4.0257648953301015E-2</v>
      </c>
      <c r="AJ22" s="45">
        <f>(INDEX('reason for q2'!$A$1:$AK$125,MATCH('yoy data for rural-urban'!$L22&amp;12,'reason for q2'!$E:$E,0),MATCH('yoy data for rural-urban'!AJ$18,'reason for q2'!$A$1:$AK$1,0))-INDEX('reason for q2'!$A$1:$AK$125,MATCH('yoy data for rural-urban'!$L22&amp;1,'reason for q2'!$E:$E,0),MATCH('yoy data for rural-urban'!AJ$18,'reason for q2'!$A$1:$AK$1,0)))/INDEX('reason for q2'!$A$1:$AK$125,MATCH('yoy data for rural-urban'!$L22&amp;1,'reason for q2'!$E:$E,0),MATCH('yoy data for rural-urban'!AJ$18,'reason for q2'!$A$1:$AK$1,0))</f>
        <v>4.0257648953301015E-2</v>
      </c>
      <c r="AK22" s="45">
        <f>(INDEX('reason for q2'!$A$1:$AK$125,MATCH('yoy data for rural-urban'!$L22&amp;12,'reason for q2'!$E:$E,0),MATCH('yoy data for rural-urban'!AK$18,'reason for q2'!$A$1:$AK$1,0))-INDEX('reason for q2'!$A$1:$AK$125,MATCH('yoy data for rural-urban'!$L22&amp;1,'reason for q2'!$E:$E,0),MATCH('yoy data for rural-urban'!AK$18,'reason for q2'!$A$1:$AK$1,0)))/INDEX('reason for q2'!$A$1:$AK$125,MATCH('yoy data for rural-urban'!$L22&amp;1,'reason for q2'!$E:$E,0),MATCH('yoy data for rural-urban'!AK$18,'reason for q2'!$A$1:$AK$1,0))</f>
        <v>4.0163934426229557E-2</v>
      </c>
      <c r="AL22" s="45">
        <f>(INDEX('reason for q2'!$A$1:$AK$125,MATCH('yoy data for rural-urban'!$L22&amp;12,'reason for q2'!$E:$E,0),MATCH('yoy data for rural-urban'!AL$18,'reason for q2'!$A$1:$AK$1,0))-INDEX('reason for q2'!$A$1:$AK$125,MATCH('yoy data for rural-urban'!$L22&amp;1,'reason for q2'!$E:$E,0),MATCH('yoy data for rural-urban'!AL$18,'reason for q2'!$A$1:$AK$1,0)))/INDEX('reason for q2'!$A$1:$AK$125,MATCH('yoy data for rural-urban'!$L22&amp;1,'reason for q2'!$E:$E,0),MATCH('yoy data for rural-urban'!AL$18,'reason for q2'!$A$1:$AK$1,0))</f>
        <v>3.6727879799666158E-2</v>
      </c>
      <c r="AM22" s="45">
        <f>(INDEX('reason for q2'!$A$1:$AK$125,MATCH('yoy data for rural-urban'!$L22&amp;12,'reason for q2'!$E:$E,0),MATCH('yoy data for rural-urban'!AM$18,'reason for q2'!$A$1:$AK$1,0))-INDEX('reason for q2'!$A$1:$AK$125,MATCH('yoy data for rural-urban'!$L22&amp;1,'reason for q2'!$E:$E,0),MATCH('yoy data for rural-urban'!AM$18,'reason for q2'!$A$1:$AK$1,0)))/INDEX('reason for q2'!$A$1:$AK$125,MATCH('yoy data for rural-urban'!$L22&amp;1,'reason for q2'!$E:$E,0),MATCH('yoy data for rural-urban'!AM$18,'reason for q2'!$A$1:$AK$1,0))</f>
        <v>3.8461538461538505E-2</v>
      </c>
      <c r="AN22" s="45">
        <f>(INDEX('reason for q2'!$A$1:$AK$125,MATCH('yoy data for rural-urban'!$L22&amp;12,'reason for q2'!$E:$E,0),MATCH('yoy data for rural-urban'!AN$18,'reason for q2'!$A$1:$AK$1,0))-INDEX('reason for q2'!$A$1:$AK$125,MATCH('yoy data for rural-urban'!$L22&amp;1,'reason for q2'!$E:$E,0),MATCH('yoy data for rural-urban'!AN$18,'reason for q2'!$A$1:$AK$1,0)))/INDEX('reason for q2'!$A$1:$AK$125,MATCH('yoy data for rural-urban'!$L22&amp;1,'reason for q2'!$E:$E,0),MATCH('yoy data for rural-urban'!AN$18,'reason for q2'!$A$1:$AK$1,0))</f>
        <v>4.4104410441044156E-2</v>
      </c>
      <c r="AO22" s="45">
        <f>(INDEX('reason for q2'!$A$1:$AK$125,MATCH('yoy data for rural-urban'!$L22&amp;12,'reason for q2'!$E:$E,0),MATCH('yoy data for rural-urban'!AO$18,'reason for q2'!$A$1:$AK$1,0))-INDEX('reason for q2'!$A$1:$AK$125,MATCH('yoy data for rural-urban'!$L22&amp;1,'reason for q2'!$E:$E,0),MATCH('yoy data for rural-urban'!AO$18,'reason for q2'!$A$1:$AK$1,0)))/INDEX('reason for q2'!$A$1:$AK$125,MATCH('yoy data for rural-urban'!$L22&amp;1,'reason for q2'!$E:$E,0),MATCH('yoy data for rural-urban'!AO$18,'reason for q2'!$A$1:$AK$1,0))</f>
        <v>5.3840063341250965E-2</v>
      </c>
      <c r="AP22" s="45">
        <f>(INDEX('reason for q2'!$A$1:$AK$125,MATCH('yoy data for rural-urban'!$L22&amp;12,'reason for q2'!$E:$E,0),MATCH('yoy data for rural-urban'!AP$18,'reason for q2'!$A$1:$AK$1,0))-INDEX('reason for q2'!$A$1:$AK$125,MATCH('yoy data for rural-urban'!$L22&amp;1,'reason for q2'!$E:$E,0),MATCH('yoy data for rural-urban'!AP$18,'reason for q2'!$A$1:$AK$1,0)))/INDEX('reason for q2'!$A$1:$AK$125,MATCH('yoy data for rural-urban'!$L22&amp;1,'reason for q2'!$E:$E,0),MATCH('yoy data for rural-urban'!AP$18,'reason for q2'!$A$1:$AK$1,0))</f>
        <v>4.5569620253164606E-2</v>
      </c>
    </row>
    <row r="23" spans="1:42" x14ac:dyDescent="0.25">
      <c r="A23" s="22" t="s">
        <v>35</v>
      </c>
      <c r="B23" s="2">
        <v>2014</v>
      </c>
      <c r="C23" s="10" t="s">
        <v>50</v>
      </c>
      <c r="D23" s="10">
        <v>10</v>
      </c>
      <c r="E23" s="9" t="str">
        <f t="shared" si="0"/>
        <v>201410</v>
      </c>
      <c r="F23" s="54">
        <v>41913</v>
      </c>
      <c r="G23" s="42">
        <v>120.1</v>
      </c>
      <c r="L23" s="38">
        <v>2017</v>
      </c>
      <c r="M23" s="45">
        <f>(INDEX('reason for q2'!$A$1:$AK$125,MATCH('yoy data for rural-urban'!$L23&amp;12,'reason for q2'!$E:$E,0),MATCH('yoy data for rural-urban'!M$18,'reason for q2'!$A$1:$AK$1,0))-INDEX('reason for q2'!$A$1:$AK$125,MATCH('yoy data for rural-urban'!$L23&amp;1,'reason for q2'!$E:$E,0),MATCH('yoy data for rural-urban'!M$18,'reason for q2'!$A$1:$AK$1,0)))/INDEX('reason for q2'!$A$1:$AK$125,MATCH('yoy data for rural-urban'!$L23&amp;1,'reason for q2'!$E:$E,0),MATCH('yoy data for rural-urban'!M$18,'reason for q2'!$A$1:$AK$1,0))</f>
        <v>2.2590361445783129E-2</v>
      </c>
      <c r="N23" s="45">
        <f>(INDEX('reason for q2'!$A$1:$AK$125,MATCH('yoy data for rural-urban'!$L23&amp;12,'reason for q2'!$E:$E,0),MATCH('yoy data for rural-urban'!N$18,'reason for q2'!$A$1:$AK$1,0))-INDEX('reason for q2'!$A$1:$AK$125,MATCH('yoy data for rural-urban'!$L23&amp;1,'reason for q2'!$E:$E,0),MATCH('yoy data for rural-urban'!N$18,'reason for q2'!$A$1:$AK$1,0)))/INDEX('reason for q2'!$A$1:$AK$125,MATCH('yoy data for rural-urban'!$L23&amp;1,'reason for q2'!$E:$E,0),MATCH('yoy data for rural-urban'!N$18,'reason for q2'!$A$1:$AK$1,0))</f>
        <v>3.6903039073806244E-2</v>
      </c>
      <c r="O23" s="45">
        <f>(INDEX('reason for q2'!$A$1:$AK$125,MATCH('yoy data for rural-urban'!$L23&amp;12,'reason for q2'!$E:$E,0),MATCH('yoy data for rural-urban'!O$18,'reason for q2'!$A$1:$AK$1,0))-INDEX('reason for q2'!$A$1:$AK$125,MATCH('yoy data for rural-urban'!$L23&amp;1,'reason for q2'!$E:$E,0),MATCH('yoy data for rural-urban'!O$18,'reason for q2'!$A$1:$AK$1,0)))/INDEX('reason for q2'!$A$1:$AK$125,MATCH('yoy data for rural-urban'!$L23&amp;1,'reason for q2'!$E:$E,0),MATCH('yoy data for rural-urban'!O$18,'reason for q2'!$A$1:$AK$1,0))</f>
        <v>9.8335854765506811E-2</v>
      </c>
      <c r="P23" s="45">
        <f>(INDEX('reason for q2'!$A$1:$AK$125,MATCH('yoy data for rural-urban'!$L23&amp;12,'reason for q2'!$E:$E,0),MATCH('yoy data for rural-urban'!P$18,'reason for q2'!$A$1:$AK$1,0))-INDEX('reason for q2'!$A$1:$AK$125,MATCH('yoy data for rural-urban'!$L23&amp;1,'reason for q2'!$E:$E,0),MATCH('yoy data for rural-urban'!P$18,'reason for q2'!$A$1:$AK$1,0)))/INDEX('reason for q2'!$A$1:$AK$125,MATCH('yoy data for rural-urban'!$L23&amp;1,'reason for q2'!$E:$E,0),MATCH('yoy data for rural-urban'!P$18,'reason for q2'!$A$1:$AK$1,0))</f>
        <v>4.1358936484490356E-2</v>
      </c>
      <c r="Q23" s="45">
        <f>(INDEX('reason for q2'!$A$1:$AK$125,MATCH('yoy data for rural-urban'!$L23&amp;12,'reason for q2'!$E:$E,0),MATCH('yoy data for rural-urban'!Q$18,'reason for q2'!$A$1:$AK$1,0))-INDEX('reason for q2'!$A$1:$AK$125,MATCH('yoy data for rural-urban'!$L23&amp;1,'reason for q2'!$E:$E,0),MATCH('yoy data for rural-urban'!Q$18,'reason for q2'!$A$1:$AK$1,0)))/INDEX('reason for q2'!$A$1:$AK$125,MATCH('yoy data for rural-urban'!$L23&amp;1,'reason for q2'!$E:$E,0),MATCH('yoy data for rural-urban'!Q$18,'reason for q2'!$A$1:$AK$1,0))</f>
        <v>1.1754827875734725E-2</v>
      </c>
      <c r="R23" s="45">
        <f>(INDEX('reason for q2'!$A$1:$AK$125,MATCH('yoy data for rural-urban'!$L23&amp;12,'reason for q2'!$E:$E,0),MATCH('yoy data for rural-urban'!R$18,'reason for q2'!$A$1:$AK$1,0))-INDEX('reason for q2'!$A$1:$AK$125,MATCH('yoy data for rural-urban'!$L23&amp;1,'reason for q2'!$E:$E,0),MATCH('yoy data for rural-urban'!R$18,'reason for q2'!$A$1:$AK$1,0)))/INDEX('reason for q2'!$A$1:$AK$125,MATCH('yoy data for rural-urban'!$L23&amp;1,'reason for q2'!$E:$E,0),MATCH('yoy data for rural-urban'!R$18,'reason for q2'!$A$1:$AK$1,0))</f>
        <v>6.3909774436090222E-2</v>
      </c>
      <c r="S23" s="45">
        <f>(INDEX('reason for q2'!$A$1:$AK$125,MATCH('yoy data for rural-urban'!$L23&amp;12,'reason for q2'!$E:$E,0),MATCH('yoy data for rural-urban'!S$18,'reason for q2'!$A$1:$AK$1,0))-INDEX('reason for q2'!$A$1:$AK$125,MATCH('yoy data for rural-urban'!$L23&amp;1,'reason for q2'!$E:$E,0),MATCH('yoy data for rural-urban'!S$18,'reason for q2'!$A$1:$AK$1,0)))/INDEX('reason for q2'!$A$1:$AK$125,MATCH('yoy data for rural-urban'!$L23&amp;1,'reason for q2'!$E:$E,0),MATCH('yoy data for rural-urban'!S$18,'reason for q2'!$A$1:$AK$1,0))</f>
        <v>0.35427135678391941</v>
      </c>
      <c r="T23" s="45">
        <f>(INDEX('reason for q2'!$A$1:$AK$125,MATCH('yoy data for rural-urban'!$L23&amp;12,'reason for q2'!$E:$E,0),MATCH('yoy data for rural-urban'!T$18,'reason for q2'!$A$1:$AK$1,0))-INDEX('reason for q2'!$A$1:$AK$125,MATCH('yoy data for rural-urban'!$L23&amp;1,'reason for q2'!$E:$E,0),MATCH('yoy data for rural-urban'!T$18,'reason for q2'!$A$1:$AK$1,0)))/INDEX('reason for q2'!$A$1:$AK$125,MATCH('yoy data for rural-urban'!$L23&amp;1,'reason for q2'!$E:$E,0),MATCH('yoy data for rural-urban'!T$18,'reason for q2'!$A$1:$AK$1,0))</f>
        <v>-0.1905956112852665</v>
      </c>
      <c r="U23" s="45">
        <f>(INDEX('reason for q2'!$A$1:$AK$125,MATCH('yoy data for rural-urban'!$L23&amp;12,'reason for q2'!$E:$E,0),MATCH('yoy data for rural-urban'!U$18,'reason for q2'!$A$1:$AK$1,0))-INDEX('reason for q2'!$A$1:$AK$125,MATCH('yoy data for rural-urban'!$L23&amp;1,'reason for q2'!$E:$E,0),MATCH('yoy data for rural-urban'!U$18,'reason for q2'!$A$1:$AK$1,0)))/INDEX('reason for q2'!$A$1:$AK$125,MATCH('yoy data for rural-urban'!$L23&amp;1,'reason for q2'!$E:$E,0),MATCH('yoy data for rural-urban'!U$18,'reason for q2'!$A$1:$AK$1,0))</f>
        <v>5.1038062283737078E-2</v>
      </c>
      <c r="V23" s="45">
        <f>(INDEX('reason for q2'!$A$1:$AK$125,MATCH('yoy data for rural-urban'!$L23&amp;12,'reason for q2'!$E:$E,0),MATCH('yoy data for rural-urban'!V$18,'reason for q2'!$A$1:$AK$1,0))-INDEX('reason for q2'!$A$1:$AK$125,MATCH('yoy data for rural-urban'!$L23&amp;1,'reason for q2'!$E:$E,0),MATCH('yoy data for rural-urban'!V$18,'reason for q2'!$A$1:$AK$1,0)))/INDEX('reason for q2'!$A$1:$AK$125,MATCH('yoy data for rural-urban'!$L23&amp;1,'reason for q2'!$E:$E,0),MATCH('yoy data for rural-urban'!V$18,'reason for q2'!$A$1:$AK$1,0))</f>
        <v>-1.7908309455587395E-2</v>
      </c>
      <c r="W23" s="45">
        <f>(INDEX('reason for q2'!$A$1:$AK$125,MATCH('yoy data for rural-urban'!$L23&amp;12,'reason for q2'!$E:$E,0),MATCH('yoy data for rural-urban'!W$18,'reason for q2'!$A$1:$AK$1,0))-INDEX('reason for q2'!$A$1:$AK$125,MATCH('yoy data for rural-urban'!$L23&amp;1,'reason for q2'!$E:$E,0),MATCH('yoy data for rural-urban'!W$18,'reason for q2'!$A$1:$AK$1,0)))/INDEX('reason for q2'!$A$1:$AK$125,MATCH('yoy data for rural-urban'!$L23&amp;1,'reason for q2'!$E:$E,0),MATCH('yoy data for rural-urban'!W$18,'reason for q2'!$A$1:$AK$1,0))</f>
        <v>1.7377567140600451E-2</v>
      </c>
      <c r="X23" s="45">
        <f>(INDEX('reason for q2'!$A$1:$AK$125,MATCH('yoy data for rural-urban'!$L23&amp;12,'reason for q2'!$E:$E,0),MATCH('yoy data for rural-urban'!X$18,'reason for q2'!$A$1:$AK$1,0))-INDEX('reason for q2'!$A$1:$AK$125,MATCH('yoy data for rural-urban'!$L23&amp;1,'reason for q2'!$E:$E,0),MATCH('yoy data for rural-urban'!X$18,'reason for q2'!$A$1:$AK$1,0)))/INDEX('reason for q2'!$A$1:$AK$125,MATCH('yoy data for rural-urban'!$L23&amp;1,'reason for q2'!$E:$E,0),MATCH('yoy data for rural-urban'!X$18,'reason for q2'!$A$1:$AK$1,0))</f>
        <v>4.3417366946778627E-2</v>
      </c>
      <c r="Y23" s="45">
        <f>(INDEX('reason for q2'!$A$1:$AK$125,MATCH('yoy data for rural-urban'!$L23&amp;12,'reason for q2'!$E:$E,0),MATCH('yoy data for rural-urban'!Y$18,'reason for q2'!$A$1:$AK$1,0))-INDEX('reason for q2'!$A$1:$AK$125,MATCH('yoy data for rural-urban'!$L23&amp;1,'reason for q2'!$E:$E,0),MATCH('yoy data for rural-urban'!Y$18,'reason for q2'!$A$1:$AK$1,0)))/INDEX('reason for q2'!$A$1:$AK$125,MATCH('yoy data for rural-urban'!$L23&amp;1,'reason for q2'!$E:$E,0),MATCH('yoy data for rural-urban'!Y$18,'reason for q2'!$A$1:$AK$1,0))</f>
        <v>5.5597295266716799E-2</v>
      </c>
      <c r="Z23" s="45">
        <f>(INDEX('reason for q2'!$A$1:$AK$125,MATCH('yoy data for rural-urban'!$L23&amp;12,'reason for q2'!$E:$E,0),MATCH('yoy data for rural-urban'!Z$18,'reason for q2'!$A$1:$AK$1,0))-INDEX('reason for q2'!$A$1:$AK$125,MATCH('yoy data for rural-urban'!$L23&amp;1,'reason for q2'!$E:$E,0),MATCH('yoy data for rural-urban'!Z$18,'reason for q2'!$A$1:$AK$1,0)))/INDEX('reason for q2'!$A$1:$AK$125,MATCH('yoy data for rural-urban'!$L23&amp;1,'reason for q2'!$E:$E,0),MATCH('yoy data for rural-urban'!Z$18,'reason for q2'!$A$1:$AK$1,0))</f>
        <v>3.9194117987610876E-2</v>
      </c>
      <c r="AA23" s="45">
        <f>(INDEX('reason for q2'!$A$1:$AK$125,MATCH('yoy data for rural-urban'!$L23&amp;12,'reason for q2'!$E:$E,0),MATCH('yoy data for rural-urban'!AA$18,'reason for q2'!$A$1:$AK$1,0))-INDEX('reason for q2'!$A$1:$AK$125,MATCH('yoy data for rural-urban'!$L23&amp;1,'reason for q2'!$E:$E,0),MATCH('yoy data for rural-urban'!AA$18,'reason for q2'!$A$1:$AK$1,0)))/INDEX('reason for q2'!$A$1:$AK$125,MATCH('yoy data for rural-urban'!$L23&amp;1,'reason for q2'!$E:$E,0),MATCH('yoy data for rural-urban'!AA$18,'reason for q2'!$A$1:$AK$1,0))</f>
        <v>7.2322670375521397E-2</v>
      </c>
      <c r="AB23" s="45">
        <f>(INDEX('reason for q2'!$A$1:$AK$125,MATCH('yoy data for rural-urban'!$L23&amp;12,'reason for q2'!$E:$E,0),MATCH('yoy data for rural-urban'!AB$18,'reason for q2'!$A$1:$AK$1,0))-INDEX('reason for q2'!$A$1:$AK$125,MATCH('yoy data for rural-urban'!$L23&amp;1,'reason for q2'!$E:$E,0),MATCH('yoy data for rural-urban'!AB$18,'reason for q2'!$A$1:$AK$1,0)))/INDEX('reason for q2'!$A$1:$AK$125,MATCH('yoy data for rural-urban'!$L23&amp;1,'reason for q2'!$E:$E,0),MATCH('yoy data for rural-urban'!AB$18,'reason for q2'!$A$1:$AK$1,0))</f>
        <v>4.7584187408491949E-2</v>
      </c>
      <c r="AC23" s="45">
        <f>(INDEX('reason for q2'!$A$1:$AK$125,MATCH('yoy data for rural-urban'!$L23&amp;12,'reason for q2'!$E:$E,0),MATCH('yoy data for rural-urban'!AC$18,'reason for q2'!$A$1:$AK$1,0))-INDEX('reason for q2'!$A$1:$AK$125,MATCH('yoy data for rural-urban'!$L23&amp;1,'reason for q2'!$E:$E,0),MATCH('yoy data for rural-urban'!AC$18,'reason for q2'!$A$1:$AK$1,0)))/INDEX('reason for q2'!$A$1:$AK$125,MATCH('yoy data for rural-urban'!$L23&amp;1,'reason for q2'!$E:$E,0),MATCH('yoy data for rural-urban'!AC$18,'reason for q2'!$A$1:$AK$1,0))</f>
        <v>3.7634408602150587E-2</v>
      </c>
      <c r="AD23" s="45">
        <f>(INDEX('reason for q2'!$A$1:$AK$125,MATCH('yoy data for rural-urban'!$L23&amp;12,'reason for q2'!$E:$E,0),MATCH('yoy data for rural-urban'!AD$18,'reason for q2'!$A$1:$AK$1,0))-INDEX('reason for q2'!$A$1:$AK$125,MATCH('yoy data for rural-urban'!$L23&amp;1,'reason for q2'!$E:$E,0),MATCH('yoy data for rural-urban'!AD$18,'reason for q2'!$A$1:$AK$1,0)))/INDEX('reason for q2'!$A$1:$AK$125,MATCH('yoy data for rural-urban'!$L23&amp;1,'reason for q2'!$E:$E,0),MATCH('yoy data for rural-urban'!AD$18,'reason for q2'!$A$1:$AK$1,0))</f>
        <v>4.7197640117994141E-2</v>
      </c>
      <c r="AE23" s="45">
        <f>(INDEX('reason for q2'!$A$1:$AK$125,MATCH('yoy data for rural-urban'!$L23&amp;12,'reason for q2'!$E:$E,0),MATCH('yoy data for rural-urban'!AE$18,'reason for q2'!$A$1:$AK$1,0))-INDEX('reason for q2'!$A$1:$AK$125,MATCH('yoy data for rural-urban'!$L23&amp;1,'reason for q2'!$E:$E,0),MATCH('yoy data for rural-urban'!AE$18,'reason for q2'!$A$1:$AK$1,0)))/INDEX('reason for q2'!$A$1:$AK$125,MATCH('yoy data for rural-urban'!$L23&amp;1,'reason for q2'!$E:$E,0),MATCH('yoy data for rural-urban'!AE$18,'reason for q2'!$A$1:$AK$1,0))</f>
        <v>3.9441248972884119E-2</v>
      </c>
      <c r="AF23" s="45">
        <f>(INDEX('reason for q2'!$A$1:$AK$125,MATCH('yoy data for rural-urban'!$L23&amp;12,'reason for q2'!$E:$E,0),MATCH('yoy data for rural-urban'!AF$18,'reason for q2'!$A$1:$AK$1,0))-INDEX('reason for q2'!$A$1:$AK$125,MATCH('yoy data for rural-urban'!$L23&amp;1,'reason for q2'!$E:$E,0),MATCH('yoy data for rural-urban'!AF$18,'reason for q2'!$A$1:$AK$1,0)))/INDEX('reason for q2'!$A$1:$AK$125,MATCH('yoy data for rural-urban'!$L23&amp;1,'reason for q2'!$E:$E,0),MATCH('yoy data for rural-urban'!AF$18,'reason for q2'!$A$1:$AK$1,0))</f>
        <v>4.3121541690517115E-2</v>
      </c>
      <c r="AG23" s="45">
        <f>(INDEX('reason for q2'!$A$1:$AK$125,MATCH('yoy data for rural-urban'!$L23&amp;12,'reason for q2'!$E:$E,0),MATCH('yoy data for rural-urban'!AG$18,'reason for q2'!$A$1:$AK$1,0))-INDEX('reason for q2'!$A$1:$AK$125,MATCH('yoy data for rural-urban'!$L23&amp;1,'reason for q2'!$E:$E,0),MATCH('yoy data for rural-urban'!AG$18,'reason for q2'!$A$1:$AK$1,0)))/INDEX('reason for q2'!$A$1:$AK$125,MATCH('yoy data for rural-urban'!$L23&amp;1,'reason for q2'!$E:$E,0),MATCH('yoy data for rural-urban'!AG$18,'reason for q2'!$A$1:$AK$1,0))</f>
        <v>7.728706624605676E-2</v>
      </c>
      <c r="AH23" s="45">
        <f>(INDEX('reason for q2'!$A$1:$AK$125,MATCH('yoy data for rural-urban'!$L23&amp;12,'reason for q2'!$E:$E,0),MATCH('yoy data for rural-urban'!AH$18,'reason for q2'!$A$1:$AK$1,0))-INDEX('reason for q2'!$A$1:$AK$125,MATCH('yoy data for rural-urban'!$L23&amp;1,'reason for q2'!$E:$E,0),MATCH('yoy data for rural-urban'!AH$18,'reason for q2'!$A$1:$AK$1,0)))/INDEX('reason for q2'!$A$1:$AK$125,MATCH('yoy data for rural-urban'!$L23&amp;1,'reason for q2'!$E:$E,0),MATCH('yoy data for rural-urban'!AH$18,'reason for q2'!$A$1:$AK$1,0))</f>
        <v>7.3302469135802475E-2</v>
      </c>
      <c r="AI23" s="45">
        <f>(INDEX('reason for q2'!$A$1:$AK$125,MATCH('yoy data for rural-urban'!$L23&amp;12,'reason for q2'!$E:$E,0),MATCH('yoy data for rural-urban'!AI$18,'reason for q2'!$A$1:$AK$1,0))-INDEX('reason for q2'!$A$1:$AK$125,MATCH('yoy data for rural-urban'!$L23&amp;1,'reason for q2'!$E:$E,0),MATCH('yoy data for rural-urban'!AI$18,'reason for q2'!$A$1:$AK$1,0)))/INDEX('reason for q2'!$A$1:$AK$125,MATCH('yoy data for rural-urban'!$L23&amp;1,'reason for q2'!$E:$E,0),MATCH('yoy data for rural-urban'!AI$18,'reason for q2'!$A$1:$AK$1,0))</f>
        <v>4.095826893353928E-2</v>
      </c>
      <c r="AJ23" s="45">
        <f>(INDEX('reason for q2'!$A$1:$AK$125,MATCH('yoy data for rural-urban'!$L23&amp;12,'reason for q2'!$E:$E,0),MATCH('yoy data for rural-urban'!AJ$18,'reason for q2'!$A$1:$AK$1,0))-INDEX('reason for q2'!$A$1:$AK$125,MATCH('yoy data for rural-urban'!$L23&amp;1,'reason for q2'!$E:$E,0),MATCH('yoy data for rural-urban'!AJ$18,'reason for q2'!$A$1:$AK$1,0)))/INDEX('reason for q2'!$A$1:$AK$125,MATCH('yoy data for rural-urban'!$L23&amp;1,'reason for q2'!$E:$E,0),MATCH('yoy data for rural-urban'!AJ$18,'reason for q2'!$A$1:$AK$1,0))</f>
        <v>4.095826893353928E-2</v>
      </c>
      <c r="AK23" s="45">
        <f>(INDEX('reason for q2'!$A$1:$AK$125,MATCH('yoy data for rural-urban'!$L23&amp;12,'reason for q2'!$E:$E,0),MATCH('yoy data for rural-urban'!AK$18,'reason for q2'!$A$1:$AK$1,0))-INDEX('reason for q2'!$A$1:$AK$125,MATCH('yoy data for rural-urban'!$L23&amp;1,'reason for q2'!$E:$E,0),MATCH('yoy data for rural-urban'!AK$18,'reason for q2'!$A$1:$AK$1,0)))/INDEX('reason for q2'!$A$1:$AK$125,MATCH('yoy data for rural-urban'!$L23&amp;1,'reason for q2'!$E:$E,0),MATCH('yoy data for rural-urban'!AK$18,'reason for q2'!$A$1:$AK$1,0))</f>
        <v>4.7206923682140051E-2</v>
      </c>
      <c r="AL23" s="45">
        <f>(INDEX('reason for q2'!$A$1:$AK$125,MATCH('yoy data for rural-urban'!$L23&amp;12,'reason for q2'!$E:$E,0),MATCH('yoy data for rural-urban'!AL$18,'reason for q2'!$A$1:$AK$1,0))-INDEX('reason for q2'!$A$1:$AK$125,MATCH('yoy data for rural-urban'!$L23&amp;1,'reason for q2'!$E:$E,0),MATCH('yoy data for rural-urban'!AL$18,'reason for q2'!$A$1:$AK$1,0)))/INDEX('reason for q2'!$A$1:$AK$125,MATCH('yoy data for rural-urban'!$L23&amp;1,'reason for q2'!$E:$E,0),MATCH('yoy data for rural-urban'!AL$18,'reason for q2'!$A$1:$AK$1,0))</f>
        <v>3.8647342995169059E-2</v>
      </c>
      <c r="AM23" s="45">
        <f>(INDEX('reason for q2'!$A$1:$AK$125,MATCH('yoy data for rural-urban'!$L23&amp;12,'reason for q2'!$E:$E,0),MATCH('yoy data for rural-urban'!AM$18,'reason for q2'!$A$1:$AK$1,0))-INDEX('reason for q2'!$A$1:$AK$125,MATCH('yoy data for rural-urban'!$L23&amp;1,'reason for q2'!$E:$E,0),MATCH('yoy data for rural-urban'!AM$18,'reason for q2'!$A$1:$AK$1,0)))/INDEX('reason for q2'!$A$1:$AK$125,MATCH('yoy data for rural-urban'!$L23&amp;1,'reason for q2'!$E:$E,0),MATCH('yoy data for rural-urban'!AM$18,'reason for q2'!$A$1:$AK$1,0))</f>
        <v>4.2976522085157225E-2</v>
      </c>
      <c r="AN23" s="45">
        <f>(INDEX('reason for q2'!$A$1:$AK$125,MATCH('yoy data for rural-urban'!$L23&amp;12,'reason for q2'!$E:$E,0),MATCH('yoy data for rural-urban'!AN$18,'reason for q2'!$A$1:$AK$1,0))-INDEX('reason for q2'!$A$1:$AK$125,MATCH('yoy data for rural-urban'!$L23&amp;1,'reason for q2'!$E:$E,0),MATCH('yoy data for rural-urban'!AN$18,'reason for q2'!$A$1:$AK$1,0)))/INDEX('reason for q2'!$A$1:$AK$125,MATCH('yoy data for rural-urban'!$L23&amp;1,'reason for q2'!$E:$E,0),MATCH('yoy data for rural-urban'!AN$18,'reason for q2'!$A$1:$AK$1,0))</f>
        <v>1.282051282051282E-2</v>
      </c>
      <c r="AO23" s="45">
        <f>(INDEX('reason for q2'!$A$1:$AK$125,MATCH('yoy data for rural-urban'!$L23&amp;12,'reason for q2'!$E:$E,0),MATCH('yoy data for rural-urban'!AO$18,'reason for q2'!$A$1:$AK$1,0))-INDEX('reason for q2'!$A$1:$AK$125,MATCH('yoy data for rural-urban'!$L23&amp;1,'reason for q2'!$E:$E,0),MATCH('yoy data for rural-urban'!AO$18,'reason for q2'!$A$1:$AK$1,0)))/INDEX('reason for q2'!$A$1:$AK$125,MATCH('yoy data for rural-urban'!$L23&amp;1,'reason for q2'!$E:$E,0),MATCH('yoy data for rural-urban'!AO$18,'reason for q2'!$A$1:$AK$1,0))</f>
        <v>3.9009752438109439E-2</v>
      </c>
      <c r="AP23" s="45">
        <f>(INDEX('reason for q2'!$A$1:$AK$125,MATCH('yoy data for rural-urban'!$L23&amp;12,'reason for q2'!$E:$E,0),MATCH('yoy data for rural-urban'!AP$18,'reason for q2'!$A$1:$AK$1,0))-INDEX('reason for q2'!$A$1:$AK$125,MATCH('yoy data for rural-urban'!$L23&amp;1,'reason for q2'!$E:$E,0),MATCH('yoy data for rural-urban'!AP$18,'reason for q2'!$A$1:$AK$1,0)))/INDEX('reason for q2'!$A$1:$AK$125,MATCH('yoy data for rural-urban'!$L23&amp;1,'reason for q2'!$E:$E,0),MATCH('yoy data for rural-urban'!AP$18,'reason for q2'!$A$1:$AK$1,0))</f>
        <v>3.376205787781341E-2</v>
      </c>
    </row>
    <row r="24" spans="1:42" x14ac:dyDescent="0.25">
      <c r="A24" s="21" t="s">
        <v>35</v>
      </c>
      <c r="B24" s="3">
        <v>2014</v>
      </c>
      <c r="C24" s="9" t="s">
        <v>53</v>
      </c>
      <c r="D24" s="9">
        <v>11</v>
      </c>
      <c r="E24" s="9" t="str">
        <f t="shared" si="0"/>
        <v>201411</v>
      </c>
      <c r="F24" s="52">
        <v>41944</v>
      </c>
      <c r="G24" s="43">
        <v>120.1</v>
      </c>
      <c r="L24" s="38">
        <v>2018</v>
      </c>
      <c r="M24" s="45">
        <f>(INDEX('reason for q2'!$A$1:$AK$125,MATCH('yoy data for rural-urban'!$L24&amp;12,'reason for q2'!$E:$E,0),MATCH('yoy data for rural-urban'!M$18,'reason for q2'!$A$1:$AK$1,0))-INDEX('reason for q2'!$A$1:$AK$125,MATCH('yoy data for rural-urban'!$L24&amp;1,'reason for q2'!$E:$E,0),MATCH('yoy data for rural-urban'!M$18,'reason for q2'!$A$1:$AK$1,0)))/INDEX('reason for q2'!$A$1:$AK$125,MATCH('yoy data for rural-urban'!$L24&amp;1,'reason for q2'!$E:$E,0),MATCH('yoy data for rural-urban'!M$18,'reason for q2'!$A$1:$AK$1,0))</f>
        <v>1.1029411764705883E-2</v>
      </c>
      <c r="N24" s="45">
        <f>(INDEX('reason for q2'!$A$1:$AK$125,MATCH('yoy data for rural-urban'!$L24&amp;12,'reason for q2'!$E:$E,0),MATCH('yoy data for rural-urban'!N$18,'reason for q2'!$A$1:$AK$1,0))-INDEX('reason for q2'!$A$1:$AK$125,MATCH('yoy data for rural-urban'!$L24&amp;1,'reason for q2'!$E:$E,0),MATCH('yoy data for rural-urban'!N$18,'reason for q2'!$A$1:$AK$1,0)))/INDEX('reason for q2'!$A$1:$AK$125,MATCH('yoy data for rural-urban'!$L24&amp;1,'reason for q2'!$E:$E,0),MATCH('yoy data for rural-urban'!N$18,'reason for q2'!$A$1:$AK$1,0))</f>
        <v>4.3689320388349599E-2</v>
      </c>
      <c r="O24" s="45">
        <f>(INDEX('reason for q2'!$A$1:$AK$125,MATCH('yoy data for rural-urban'!$L24&amp;12,'reason for q2'!$E:$E,0),MATCH('yoy data for rural-urban'!O$18,'reason for q2'!$A$1:$AK$1,0))-INDEX('reason for q2'!$A$1:$AK$125,MATCH('yoy data for rural-urban'!$L24&amp;1,'reason for q2'!$E:$E,0),MATCH('yoy data for rural-urban'!O$18,'reason for q2'!$A$1:$AK$1,0)))/INDEX('reason for q2'!$A$1:$AK$125,MATCH('yoy data for rural-urban'!$L24&amp;1,'reason for q2'!$E:$E,0),MATCH('yoy data for rural-urban'!O$18,'reason for q2'!$A$1:$AK$1,0))</f>
        <v>-3.4098816979818911E-2</v>
      </c>
      <c r="P24" s="45">
        <f>(INDEX('reason for q2'!$A$1:$AK$125,MATCH('yoy data for rural-urban'!$L24&amp;12,'reason for q2'!$E:$E,0),MATCH('yoy data for rural-urban'!P$18,'reason for q2'!$A$1:$AK$1,0))-INDEX('reason for q2'!$A$1:$AK$125,MATCH('yoy data for rural-urban'!$L24&amp;1,'reason for q2'!$E:$E,0),MATCH('yoy data for rural-urban'!P$18,'reason for q2'!$A$1:$AK$1,0)))/INDEX('reason for q2'!$A$1:$AK$125,MATCH('yoy data for rural-urban'!$L24&amp;1,'reason for q2'!$E:$E,0),MATCH('yoy data for rural-urban'!P$18,'reason for q2'!$A$1:$AK$1,0))</f>
        <v>7.087172218284905E-3</v>
      </c>
      <c r="Q24" s="45">
        <f>(INDEX('reason for q2'!$A$1:$AK$125,MATCH('yoy data for rural-urban'!$L24&amp;12,'reason for q2'!$E:$E,0),MATCH('yoy data for rural-urban'!Q$18,'reason for q2'!$A$1:$AK$1,0))-INDEX('reason for q2'!$A$1:$AK$125,MATCH('yoy data for rural-urban'!$L24&amp;1,'reason for q2'!$E:$E,0),MATCH('yoy data for rural-urban'!Q$18,'reason for q2'!$A$1:$AK$1,0)))/INDEX('reason for q2'!$A$1:$AK$125,MATCH('yoy data for rural-urban'!$L24&amp;1,'reason for q2'!$E:$E,0),MATCH('yoy data for rural-urban'!Q$18,'reason for q2'!$A$1:$AK$1,0))</f>
        <v>1.0770505385252668E-2</v>
      </c>
      <c r="R24" s="45">
        <f>(INDEX('reason for q2'!$A$1:$AK$125,MATCH('yoy data for rural-urban'!$L24&amp;12,'reason for q2'!$E:$E,0),MATCH('yoy data for rural-urban'!R$18,'reason for q2'!$A$1:$AK$1,0))-INDEX('reason for q2'!$A$1:$AK$125,MATCH('yoy data for rural-urban'!$L24&amp;1,'reason for q2'!$E:$E,0),MATCH('yoy data for rural-urban'!R$18,'reason for q2'!$A$1:$AK$1,0)))/INDEX('reason for q2'!$A$1:$AK$125,MATCH('yoy data for rural-urban'!$L24&amp;1,'reason for q2'!$E:$E,0),MATCH('yoy data for rural-urban'!R$18,'reason for q2'!$A$1:$AK$1,0))</f>
        <v>-1.3446567586695015E-2</v>
      </c>
      <c r="S24" s="45">
        <f>(INDEX('reason for q2'!$A$1:$AK$125,MATCH('yoy data for rural-urban'!$L24&amp;12,'reason for q2'!$E:$E,0),MATCH('yoy data for rural-urban'!S$18,'reason for q2'!$A$1:$AK$1,0))-INDEX('reason for q2'!$A$1:$AK$125,MATCH('yoy data for rural-urban'!$L24&amp;1,'reason for q2'!$E:$E,0),MATCH('yoy data for rural-urban'!S$18,'reason for q2'!$A$1:$AK$1,0)))/INDEX('reason for q2'!$A$1:$AK$125,MATCH('yoy data for rural-urban'!$L24&amp;1,'reason for q2'!$E:$E,0),MATCH('yoy data for rural-urban'!S$18,'reason for q2'!$A$1:$AK$1,0))</f>
        <v>-0.108179419525066</v>
      </c>
      <c r="T24" s="45">
        <f>(INDEX('reason for q2'!$A$1:$AK$125,MATCH('yoy data for rural-urban'!$L24&amp;12,'reason for q2'!$E:$E,0),MATCH('yoy data for rural-urban'!T$18,'reason for q2'!$A$1:$AK$1,0))-INDEX('reason for q2'!$A$1:$AK$125,MATCH('yoy data for rural-urban'!$L24&amp;1,'reason for q2'!$E:$E,0),MATCH('yoy data for rural-urban'!T$18,'reason for q2'!$A$1:$AK$1,0)))/INDEX('reason for q2'!$A$1:$AK$125,MATCH('yoy data for rural-urban'!$L24&amp;1,'reason for q2'!$E:$E,0),MATCH('yoy data for rural-urban'!T$18,'reason for q2'!$A$1:$AK$1,0))</f>
        <v>-5.8915946582875099E-2</v>
      </c>
      <c r="U24" s="45">
        <f>(INDEX('reason for q2'!$A$1:$AK$125,MATCH('yoy data for rural-urban'!$L24&amp;12,'reason for q2'!$E:$E,0),MATCH('yoy data for rural-urban'!U$18,'reason for q2'!$A$1:$AK$1,0))-INDEX('reason for q2'!$A$1:$AK$125,MATCH('yoy data for rural-urban'!$L24&amp;1,'reason for q2'!$E:$E,0),MATCH('yoy data for rural-urban'!U$18,'reason for q2'!$A$1:$AK$1,0)))/INDEX('reason for q2'!$A$1:$AK$125,MATCH('yoy data for rural-urban'!$L24&amp;1,'reason for q2'!$E:$E,0),MATCH('yoy data for rural-urban'!U$18,'reason for q2'!$A$1:$AK$1,0))</f>
        <v>-7.1548821548821556E-2</v>
      </c>
      <c r="V24" s="45">
        <f>(INDEX('reason for q2'!$A$1:$AK$125,MATCH('yoy data for rural-urban'!$L24&amp;12,'reason for q2'!$E:$E,0),MATCH('yoy data for rural-urban'!V$18,'reason for q2'!$A$1:$AK$1,0))-INDEX('reason for q2'!$A$1:$AK$125,MATCH('yoy data for rural-urban'!$L24&amp;1,'reason for q2'!$E:$E,0),MATCH('yoy data for rural-urban'!V$18,'reason for q2'!$A$1:$AK$1,0)))/INDEX('reason for q2'!$A$1:$AK$125,MATCH('yoy data for rural-urban'!$L24&amp;1,'reason for q2'!$E:$E,0),MATCH('yoy data for rural-urban'!V$18,'reason for q2'!$A$1:$AK$1,0))</f>
        <v>2.2545454545454504E-2</v>
      </c>
      <c r="W24" s="45">
        <f>(INDEX('reason for q2'!$A$1:$AK$125,MATCH('yoy data for rural-urban'!$L24&amp;12,'reason for q2'!$E:$E,0),MATCH('yoy data for rural-urban'!W$18,'reason for q2'!$A$1:$AK$1,0))-INDEX('reason for q2'!$A$1:$AK$125,MATCH('yoy data for rural-urban'!$L24&amp;1,'reason for q2'!$E:$E,0),MATCH('yoy data for rural-urban'!W$18,'reason for q2'!$A$1:$AK$1,0)))/INDEX('reason for q2'!$A$1:$AK$125,MATCH('yoy data for rural-urban'!$L24&amp;1,'reason for q2'!$E:$E,0),MATCH('yoy data for rural-urban'!W$18,'reason for q2'!$A$1:$AK$1,0))</f>
        <v>3.7209302325581485E-2</v>
      </c>
      <c r="X24" s="45">
        <f>(INDEX('reason for q2'!$A$1:$AK$125,MATCH('yoy data for rural-urban'!$L24&amp;12,'reason for q2'!$E:$E,0),MATCH('yoy data for rural-urban'!X$18,'reason for q2'!$A$1:$AK$1,0))-INDEX('reason for q2'!$A$1:$AK$125,MATCH('yoy data for rural-urban'!$L24&amp;1,'reason for q2'!$E:$E,0),MATCH('yoy data for rural-urban'!X$18,'reason for q2'!$A$1:$AK$1,0)))/INDEX('reason for q2'!$A$1:$AK$125,MATCH('yoy data for rural-urban'!$L24&amp;1,'reason for q2'!$E:$E,0),MATCH('yoy data for rural-urban'!X$18,'reason for q2'!$A$1:$AK$1,0))</f>
        <v>3.4113712374581905E-2</v>
      </c>
      <c r="Y24" s="45">
        <f>(INDEX('reason for q2'!$A$1:$AK$125,MATCH('yoy data for rural-urban'!$L24&amp;12,'reason for q2'!$E:$E,0),MATCH('yoy data for rural-urban'!Y$18,'reason for q2'!$A$1:$AK$1,0))-INDEX('reason for q2'!$A$1:$AK$125,MATCH('yoy data for rural-urban'!$L24&amp;1,'reason for q2'!$E:$E,0),MATCH('yoy data for rural-urban'!Y$18,'reason for q2'!$A$1:$AK$1,0)))/INDEX('reason for q2'!$A$1:$AK$125,MATCH('yoy data for rural-urban'!$L24&amp;1,'reason for q2'!$E:$E,0),MATCH('yoy data for rural-urban'!Y$18,'reason for q2'!$A$1:$AK$1,0))</f>
        <v>-7.1839080459770123E-3</v>
      </c>
      <c r="Z24" s="45">
        <f>(INDEX('reason for q2'!$A$1:$AK$125,MATCH('yoy data for rural-urban'!$L24&amp;12,'reason for q2'!$E:$E,0),MATCH('yoy data for rural-urban'!Z$18,'reason for q2'!$A$1:$AK$1,0))-INDEX('reason for q2'!$A$1:$AK$125,MATCH('yoy data for rural-urban'!$L24&amp;1,'reason for q2'!$E:$E,0),MATCH('yoy data for rural-urban'!Z$18,'reason for q2'!$A$1:$AK$1,0)))/INDEX('reason for q2'!$A$1:$AK$125,MATCH('yoy data for rural-urban'!$L24&amp;1,'reason for q2'!$E:$E,0),MATCH('yoy data for rural-urban'!Z$18,'reason for q2'!$A$1:$AK$1,0))</f>
        <v>-9.607281307938963E-3</v>
      </c>
      <c r="AA24" s="45">
        <f>(INDEX('reason for q2'!$A$1:$AK$125,MATCH('yoy data for rural-urban'!$L24&amp;12,'reason for q2'!$E:$E,0),MATCH('yoy data for rural-urban'!AA$18,'reason for q2'!$A$1:$AK$1,0))-INDEX('reason for q2'!$A$1:$AK$125,MATCH('yoy data for rural-urban'!$L24&amp;1,'reason for q2'!$E:$E,0),MATCH('yoy data for rural-urban'!AA$18,'reason for q2'!$A$1:$AK$1,0)))/INDEX('reason for q2'!$A$1:$AK$125,MATCH('yoy data for rural-urban'!$L24&amp;1,'reason for q2'!$E:$E,0),MATCH('yoy data for rural-urban'!AA$18,'reason for q2'!$A$1:$AK$1,0))</f>
        <v>5.3652230122818438E-2</v>
      </c>
      <c r="AB24" s="45">
        <f>(INDEX('reason for q2'!$A$1:$AK$125,MATCH('yoy data for rural-urban'!$L24&amp;12,'reason for q2'!$E:$E,0),MATCH('yoy data for rural-urban'!AB$18,'reason for q2'!$A$1:$AK$1,0))-INDEX('reason for q2'!$A$1:$AK$125,MATCH('yoy data for rural-urban'!$L24&amp;1,'reason for q2'!$E:$E,0),MATCH('yoy data for rural-urban'!AB$18,'reason for q2'!$A$1:$AK$1,0)))/INDEX('reason for q2'!$A$1:$AK$125,MATCH('yoy data for rural-urban'!$L24&amp;1,'reason for q2'!$E:$E,0),MATCH('yoy data for rural-urban'!AB$18,'reason for q2'!$A$1:$AK$1,0))</f>
        <v>3.2055749128919821E-2</v>
      </c>
      <c r="AC24" s="45">
        <f>(INDEX('reason for q2'!$A$1:$AK$125,MATCH('yoy data for rural-urban'!$L24&amp;12,'reason for q2'!$E:$E,0),MATCH('yoy data for rural-urban'!AC$18,'reason for q2'!$A$1:$AK$1,0))-INDEX('reason for q2'!$A$1:$AK$125,MATCH('yoy data for rural-urban'!$L24&amp;1,'reason for q2'!$E:$E,0),MATCH('yoy data for rural-urban'!AC$18,'reason for q2'!$A$1:$AK$1,0)))/INDEX('reason for q2'!$A$1:$AK$125,MATCH('yoy data for rural-urban'!$L24&amp;1,'reason for q2'!$E:$E,0),MATCH('yoy data for rural-urban'!AC$18,'reason for q2'!$A$1:$AK$1,0))</f>
        <v>2.8782287822878269E-2</v>
      </c>
      <c r="AD24" s="45">
        <f>(INDEX('reason for q2'!$A$1:$AK$125,MATCH('yoy data for rural-urban'!$L24&amp;12,'reason for q2'!$E:$E,0),MATCH('yoy data for rural-urban'!AD$18,'reason for q2'!$A$1:$AK$1,0))-INDEX('reason for q2'!$A$1:$AK$125,MATCH('yoy data for rural-urban'!$L24&amp;1,'reason for q2'!$E:$E,0),MATCH('yoy data for rural-urban'!AD$18,'reason for q2'!$A$1:$AK$1,0)))/INDEX('reason for q2'!$A$1:$AK$125,MATCH('yoy data for rural-urban'!$L24&amp;1,'reason for q2'!$E:$E,0),MATCH('yoy data for rural-urban'!AD$18,'reason for q2'!$A$1:$AK$1,0))</f>
        <v>3.1623330990864368E-2</v>
      </c>
      <c r="AE24" s="45">
        <f>(INDEX('reason for q2'!$A$1:$AK$125,MATCH('yoy data for rural-urban'!$L24&amp;12,'reason for q2'!$E:$E,0),MATCH('yoy data for rural-urban'!AE$18,'reason for q2'!$A$1:$AK$1,0))-INDEX('reason for q2'!$A$1:$AK$125,MATCH('yoy data for rural-urban'!$L24&amp;1,'reason for q2'!$E:$E,0),MATCH('yoy data for rural-urban'!AE$18,'reason for q2'!$A$1:$AK$1,0)))/INDEX('reason for q2'!$A$1:$AK$125,MATCH('yoy data for rural-urban'!$L24&amp;1,'reason for q2'!$E:$E,0),MATCH('yoy data for rural-urban'!AE$18,'reason for q2'!$A$1:$AK$1,0))</f>
        <v>3.8491751767478329E-2</v>
      </c>
      <c r="AF24" s="45">
        <f>(INDEX('reason for q2'!$A$1:$AK$125,MATCH('yoy data for rural-urban'!$L24&amp;12,'reason for q2'!$E:$E,0),MATCH('yoy data for rural-urban'!AF$18,'reason for q2'!$A$1:$AK$1,0))-INDEX('reason for q2'!$A$1:$AK$125,MATCH('yoy data for rural-urban'!$L24&amp;1,'reason for q2'!$E:$E,0),MATCH('yoy data for rural-urban'!AF$18,'reason for q2'!$A$1:$AK$1,0)))/INDEX('reason for q2'!$A$1:$AK$125,MATCH('yoy data for rural-urban'!$L24&amp;1,'reason for q2'!$E:$E,0),MATCH('yoy data for rural-urban'!AF$18,'reason for q2'!$A$1:$AK$1,0))</f>
        <v>3.2628508931826422E-2</v>
      </c>
      <c r="AG24" s="45">
        <f>(INDEX('reason for q2'!$A$1:$AK$125,MATCH('yoy data for rural-urban'!$L24&amp;12,'reason for q2'!$E:$E,0),MATCH('yoy data for rural-urban'!AG$18,'reason for q2'!$A$1:$AK$1,0))-INDEX('reason for q2'!$A$1:$AK$125,MATCH('yoy data for rural-urban'!$L24&amp;1,'reason for q2'!$E:$E,0),MATCH('yoy data for rural-urban'!AG$18,'reason for q2'!$A$1:$AK$1,0)))/INDEX('reason for q2'!$A$1:$AK$125,MATCH('yoy data for rural-urban'!$L24&amp;1,'reason for q2'!$E:$E,0),MATCH('yoy data for rural-urban'!AG$18,'reason for q2'!$A$1:$AK$1,0))</f>
        <v>4.4655929721815479E-2</v>
      </c>
      <c r="AH24" s="45">
        <f>(INDEX('reason for q2'!$A$1:$AK$125,MATCH('yoy data for rural-urban'!$L24&amp;12,'reason for q2'!$E:$E,0),MATCH('yoy data for rural-urban'!AH$18,'reason for q2'!$A$1:$AK$1,0))-INDEX('reason for q2'!$A$1:$AK$125,MATCH('yoy data for rural-urban'!$L24&amp;1,'reason for q2'!$E:$E,0),MATCH('yoy data for rural-urban'!AH$18,'reason for q2'!$A$1:$AK$1,0)))/INDEX('reason for q2'!$A$1:$AK$125,MATCH('yoy data for rural-urban'!$L24&amp;1,'reason for q2'!$E:$E,0),MATCH('yoy data for rural-urban'!AH$18,'reason for q2'!$A$1:$AK$1,0))</f>
        <v>4.3447293447293402E-2</v>
      </c>
      <c r="AI24" s="45">
        <f>(INDEX('reason for q2'!$A$1:$AK$125,MATCH('yoy data for rural-urban'!$L24&amp;12,'reason for q2'!$E:$E,0),MATCH('yoy data for rural-urban'!AI$18,'reason for q2'!$A$1:$AK$1,0))-INDEX('reason for q2'!$A$1:$AK$125,MATCH('yoy data for rural-urban'!$L24&amp;1,'reason for q2'!$E:$E,0),MATCH('yoy data for rural-urban'!AI$18,'reason for q2'!$A$1:$AK$1,0)))/INDEX('reason for q2'!$A$1:$AK$125,MATCH('yoy data for rural-urban'!$L24&amp;1,'reason for q2'!$E:$E,0),MATCH('yoy data for rural-urban'!AI$18,'reason for q2'!$A$1:$AK$1,0))</f>
        <v>6.1527057079317882E-2</v>
      </c>
      <c r="AJ24" s="45">
        <f>(INDEX('reason for q2'!$A$1:$AK$125,MATCH('yoy data for rural-urban'!$L24&amp;12,'reason for q2'!$E:$E,0),MATCH('yoy data for rural-urban'!AJ$18,'reason for q2'!$A$1:$AK$1,0))-INDEX('reason for q2'!$A$1:$AK$125,MATCH('yoy data for rural-urban'!$L24&amp;1,'reason for q2'!$E:$E,0),MATCH('yoy data for rural-urban'!AJ$18,'reason for q2'!$A$1:$AK$1,0)))/INDEX('reason for q2'!$A$1:$AK$125,MATCH('yoy data for rural-urban'!$L24&amp;1,'reason for q2'!$E:$E,0),MATCH('yoy data for rural-urban'!AJ$18,'reason for q2'!$A$1:$AK$1,0))</f>
        <v>6.1527057079317882E-2</v>
      </c>
      <c r="AK24" s="45">
        <f>(INDEX('reason for q2'!$A$1:$AK$125,MATCH('yoy data for rural-urban'!$L24&amp;12,'reason for q2'!$E:$E,0),MATCH('yoy data for rural-urban'!AK$18,'reason for q2'!$A$1:$AK$1,0))-INDEX('reason for q2'!$A$1:$AK$125,MATCH('yoy data for rural-urban'!$L24&amp;1,'reason for q2'!$E:$E,0),MATCH('yoy data for rural-urban'!AK$18,'reason for q2'!$A$1:$AK$1,0)))/INDEX('reason for q2'!$A$1:$AK$125,MATCH('yoy data for rural-urban'!$L24&amp;1,'reason for q2'!$E:$E,0),MATCH('yoy data for rural-urban'!AK$18,'reason for q2'!$A$1:$AK$1,0))</f>
        <v>8.7021755438859663E-2</v>
      </c>
      <c r="AL24" s="45">
        <f>(INDEX('reason for q2'!$A$1:$AK$125,MATCH('yoy data for rural-urban'!$L24&amp;12,'reason for q2'!$E:$E,0),MATCH('yoy data for rural-urban'!AL$18,'reason for q2'!$A$1:$AK$1,0))-INDEX('reason for q2'!$A$1:$AK$125,MATCH('yoy data for rural-urban'!$L24&amp;1,'reason for q2'!$E:$E,0),MATCH('yoy data for rural-urban'!AL$18,'reason for q2'!$A$1:$AK$1,0)))/INDEX('reason for q2'!$A$1:$AK$125,MATCH('yoy data for rural-urban'!$L24&amp;1,'reason for q2'!$E:$E,0),MATCH('yoy data for rural-urban'!AL$18,'reason for q2'!$A$1:$AK$1,0))</f>
        <v>5.4741711642251528E-2</v>
      </c>
      <c r="AM24" s="45">
        <f>(INDEX('reason for q2'!$A$1:$AK$125,MATCH('yoy data for rural-urban'!$L24&amp;12,'reason for q2'!$E:$E,0),MATCH('yoy data for rural-urban'!AM$18,'reason for q2'!$A$1:$AK$1,0))-INDEX('reason for q2'!$A$1:$AK$125,MATCH('yoy data for rural-urban'!$L24&amp;1,'reason for q2'!$E:$E,0),MATCH('yoy data for rural-urban'!AM$18,'reason for q2'!$A$1:$AK$1,0)))/INDEX('reason for q2'!$A$1:$AK$125,MATCH('yoy data for rural-urban'!$L24&amp;1,'reason for q2'!$E:$E,0),MATCH('yoy data for rural-urban'!AM$18,'reason for q2'!$A$1:$AK$1,0))</f>
        <v>7.1102661596958341E-2</v>
      </c>
      <c r="AN24" s="45">
        <f>(INDEX('reason for q2'!$A$1:$AK$125,MATCH('yoy data for rural-urban'!$L24&amp;12,'reason for q2'!$E:$E,0),MATCH('yoy data for rural-urban'!AN$18,'reason for q2'!$A$1:$AK$1,0))-INDEX('reason for q2'!$A$1:$AK$125,MATCH('yoy data for rural-urban'!$L24&amp;1,'reason for q2'!$E:$E,0),MATCH('yoy data for rural-urban'!AN$18,'reason for q2'!$A$1:$AK$1,0)))/INDEX('reason for q2'!$A$1:$AK$125,MATCH('yoy data for rural-urban'!$L24&amp;1,'reason for q2'!$E:$E,0),MATCH('yoy data for rural-urban'!AN$18,'reason for q2'!$A$1:$AK$1,0))</f>
        <v>3.6043587594300062E-2</v>
      </c>
      <c r="AO24" s="45">
        <f>(INDEX('reason for q2'!$A$1:$AK$125,MATCH('yoy data for rural-urban'!$L24&amp;12,'reason for q2'!$E:$E,0),MATCH('yoy data for rural-urban'!AO$18,'reason for q2'!$A$1:$AK$1,0))-INDEX('reason for q2'!$A$1:$AK$125,MATCH('yoy data for rural-urban'!$L24&amp;1,'reason for q2'!$E:$E,0),MATCH('yoy data for rural-urban'!AO$18,'reason for q2'!$A$1:$AK$1,0)))/INDEX('reason for q2'!$A$1:$AK$125,MATCH('yoy data for rural-urban'!$L24&amp;1,'reason for q2'!$E:$E,0),MATCH('yoy data for rural-urban'!AO$18,'reason for q2'!$A$1:$AK$1,0))</f>
        <v>7.9856115107913628E-2</v>
      </c>
      <c r="AP24" s="45">
        <f>(INDEX('reason for q2'!$A$1:$AK$125,MATCH('yoy data for rural-urban'!$L24&amp;12,'reason for q2'!$E:$E,0),MATCH('yoy data for rural-urban'!AP$18,'reason for q2'!$A$1:$AK$1,0))-INDEX('reason for q2'!$A$1:$AK$125,MATCH('yoy data for rural-urban'!$L24&amp;1,'reason for q2'!$E:$E,0),MATCH('yoy data for rural-urban'!AP$18,'reason for q2'!$A$1:$AK$1,0)))/INDEX('reason for q2'!$A$1:$AK$125,MATCH('yoy data for rural-urban'!$L24&amp;1,'reason for q2'!$E:$E,0),MATCH('yoy data for rural-urban'!AP$18,'reason for q2'!$A$1:$AK$1,0))</f>
        <v>5.9643687064291379E-2</v>
      </c>
    </row>
    <row r="25" spans="1:42" x14ac:dyDescent="0.25">
      <c r="A25" s="22" t="s">
        <v>35</v>
      </c>
      <c r="B25" s="2">
        <v>2014</v>
      </c>
      <c r="C25" s="10" t="s">
        <v>55</v>
      </c>
      <c r="D25" s="10">
        <v>12</v>
      </c>
      <c r="E25" s="9" t="str">
        <f t="shared" si="0"/>
        <v>201412</v>
      </c>
      <c r="F25" s="54">
        <v>41974</v>
      </c>
      <c r="G25" s="42">
        <v>119.4</v>
      </c>
      <c r="H25" s="57">
        <f>(G25-G14)/G14</f>
        <v>5.105633802816912E-2</v>
      </c>
      <c r="L25" s="38">
        <v>2019</v>
      </c>
      <c r="M25" s="45">
        <f>(INDEX('reason for q2'!$A$1:$AK$125,MATCH('yoy data for rural-urban'!$L25&amp;12,'reason for q2'!$E:$E,0),MATCH('yoy data for rural-urban'!M$18,'reason for q2'!$A$1:$AK$1,0))-INDEX('reason for q2'!$A$1:$AK$125,MATCH('yoy data for rural-urban'!$L25&amp;1,'reason for q2'!$E:$E,0),MATCH('yoy data for rural-urban'!M$18,'reason for q2'!$A$1:$AK$1,0)))/INDEX('reason for q2'!$A$1:$AK$125,MATCH('yoy data for rural-urban'!$L25&amp;1,'reason for q2'!$E:$E,0),MATCH('yoy data for rural-urban'!M$18,'reason for q2'!$A$1:$AK$1,0))</f>
        <v>4.6681254558716308E-2</v>
      </c>
      <c r="N25" s="45">
        <f>(INDEX('reason for q2'!$A$1:$AK$125,MATCH('yoy data for rural-urban'!$L25&amp;12,'reason for q2'!$E:$E,0),MATCH('yoy data for rural-urban'!N$18,'reason for q2'!$A$1:$AK$1,0))-INDEX('reason for q2'!$A$1:$AK$125,MATCH('yoy data for rural-urban'!$L25&amp;1,'reason for q2'!$E:$E,0),MATCH('yoy data for rural-urban'!N$18,'reason for q2'!$A$1:$AK$1,0)))/INDEX('reason for q2'!$A$1:$AK$125,MATCH('yoy data for rural-urban'!$L25&amp;1,'reason for q2'!$E:$E,0),MATCH('yoy data for rural-urban'!N$18,'reason for q2'!$A$1:$AK$1,0))</f>
        <v>8.9828269484808418E-2</v>
      </c>
      <c r="O25" s="45">
        <f>(INDEX('reason for q2'!$A$1:$AK$125,MATCH('yoy data for rural-urban'!$L25&amp;12,'reason for q2'!$E:$E,0),MATCH('yoy data for rural-urban'!O$18,'reason for q2'!$A$1:$AK$1,0))-INDEX('reason for q2'!$A$1:$AK$125,MATCH('yoy data for rural-urban'!$L25&amp;1,'reason for q2'!$E:$E,0),MATCH('yoy data for rural-urban'!O$18,'reason for q2'!$A$1:$AK$1,0)))/INDEX('reason for q2'!$A$1:$AK$125,MATCH('yoy data for rural-urban'!$L25&amp;1,'reason for q2'!$E:$E,0),MATCH('yoy data for rural-urban'!O$18,'reason for q2'!$A$1:$AK$1,0))</f>
        <v>7.7746077032810321E-2</v>
      </c>
      <c r="P25" s="45">
        <f>(INDEX('reason for q2'!$A$1:$AK$125,MATCH('yoy data for rural-urban'!$L25&amp;12,'reason for q2'!$E:$E,0),MATCH('yoy data for rural-urban'!P$18,'reason for q2'!$A$1:$AK$1,0))-INDEX('reason for q2'!$A$1:$AK$125,MATCH('yoy data for rural-urban'!$L25&amp;1,'reason for q2'!$E:$E,0),MATCH('yoy data for rural-urban'!P$18,'reason for q2'!$A$1:$AK$1,0)))/INDEX('reason for q2'!$A$1:$AK$125,MATCH('yoy data for rural-urban'!$L25&amp;1,'reason for q2'!$E:$E,0),MATCH('yoy data for rural-urban'!P$18,'reason for q2'!$A$1:$AK$1,0))</f>
        <v>4.3631245601689073E-2</v>
      </c>
      <c r="Q25" s="45">
        <f>(INDEX('reason for q2'!$A$1:$AK$125,MATCH('yoy data for rural-urban'!$L25&amp;12,'reason for q2'!$E:$E,0),MATCH('yoy data for rural-urban'!Q$18,'reason for q2'!$A$1:$AK$1,0))-INDEX('reason for q2'!$A$1:$AK$125,MATCH('yoy data for rural-urban'!$L25&amp;1,'reason for q2'!$E:$E,0),MATCH('yoy data for rural-urban'!Q$18,'reason for q2'!$A$1:$AK$1,0)))/INDEX('reason for q2'!$A$1:$AK$125,MATCH('yoy data for rural-urban'!$L25&amp;1,'reason for q2'!$E:$E,0),MATCH('yoy data for rural-urban'!Q$18,'reason for q2'!$A$1:$AK$1,0))</f>
        <v>3.2019704433497581E-2</v>
      </c>
      <c r="R25" s="45">
        <f>(INDEX('reason for q2'!$A$1:$AK$125,MATCH('yoy data for rural-urban'!$L25&amp;12,'reason for q2'!$E:$E,0),MATCH('yoy data for rural-urban'!R$18,'reason for q2'!$A$1:$AK$1,0))-INDEX('reason for q2'!$A$1:$AK$125,MATCH('yoy data for rural-urban'!$L25&amp;1,'reason for q2'!$E:$E,0),MATCH('yoy data for rural-urban'!R$18,'reason for q2'!$A$1:$AK$1,0)))/INDEX('reason for q2'!$A$1:$AK$125,MATCH('yoy data for rural-urban'!$L25&amp;1,'reason for q2'!$E:$E,0),MATCH('yoy data for rural-urban'!R$18,'reason for q2'!$A$1:$AK$1,0))</f>
        <v>7.6070901033973279E-2</v>
      </c>
      <c r="S25" s="45">
        <f>(INDEX('reason for q2'!$A$1:$AK$125,MATCH('yoy data for rural-urban'!$L25&amp;12,'reason for q2'!$E:$E,0),MATCH('yoy data for rural-urban'!S$18,'reason for q2'!$A$1:$AK$1,0))-INDEX('reason for q2'!$A$1:$AK$125,MATCH('yoy data for rural-urban'!$L25&amp;1,'reason for q2'!$E:$E,0),MATCH('yoy data for rural-urban'!S$18,'reason for q2'!$A$1:$AK$1,0)))/INDEX('reason for q2'!$A$1:$AK$125,MATCH('yoy data for rural-urban'!$L25&amp;1,'reason for q2'!$E:$E,0),MATCH('yoy data for rural-urban'!S$18,'reason for q2'!$A$1:$AK$1,0))</f>
        <v>0.65270373191165254</v>
      </c>
      <c r="T25" s="45">
        <f>(INDEX('reason for q2'!$A$1:$AK$125,MATCH('yoy data for rural-urban'!$L25&amp;12,'reason for q2'!$E:$E,0),MATCH('yoy data for rural-urban'!T$18,'reason for q2'!$A$1:$AK$1,0))-INDEX('reason for q2'!$A$1:$AK$125,MATCH('yoy data for rural-urban'!$L25&amp;1,'reason for q2'!$E:$E,0),MATCH('yoy data for rural-urban'!T$18,'reason for q2'!$A$1:$AK$1,0)))/INDEX('reason for q2'!$A$1:$AK$125,MATCH('yoy data for rural-urban'!$L25&amp;1,'reason for q2'!$E:$E,0),MATCH('yoy data for rural-urban'!T$18,'reason for q2'!$A$1:$AK$1,0))</f>
        <v>0.14962593516209488</v>
      </c>
      <c r="U25" s="45">
        <f>(INDEX('reason for q2'!$A$1:$AK$125,MATCH('yoy data for rural-urban'!$L25&amp;12,'reason for q2'!$E:$E,0),MATCH('yoy data for rural-urban'!U$18,'reason for q2'!$A$1:$AK$1,0))-INDEX('reason for q2'!$A$1:$AK$125,MATCH('yoy data for rural-urban'!$L25&amp;1,'reason for q2'!$E:$E,0),MATCH('yoy data for rural-urban'!U$18,'reason for q2'!$A$1:$AK$1,0)))/INDEX('reason for q2'!$A$1:$AK$125,MATCH('yoy data for rural-urban'!$L25&amp;1,'reason for q2'!$E:$E,0),MATCH('yoy data for rural-urban'!U$18,'reason for q2'!$A$1:$AK$1,0))</f>
        <v>4.491292392300647E-2</v>
      </c>
      <c r="V25" s="45">
        <f>(INDEX('reason for q2'!$A$1:$AK$125,MATCH('yoy data for rural-urban'!$L25&amp;12,'reason for q2'!$E:$E,0),MATCH('yoy data for rural-urban'!V$18,'reason for q2'!$A$1:$AK$1,0))-INDEX('reason for q2'!$A$1:$AK$125,MATCH('yoy data for rural-urban'!$L25&amp;1,'reason for q2'!$E:$E,0),MATCH('yoy data for rural-urban'!V$18,'reason for q2'!$A$1:$AK$1,0)))/INDEX('reason for q2'!$A$1:$AK$125,MATCH('yoy data for rural-urban'!$L25&amp;1,'reason for q2'!$E:$E,0),MATCH('yoy data for rural-urban'!V$18,'reason for q2'!$A$1:$AK$1,0))</f>
        <v>6.671449067431838E-2</v>
      </c>
      <c r="W25" s="45">
        <f>(INDEX('reason for q2'!$A$1:$AK$125,MATCH('yoy data for rural-urban'!$L25&amp;12,'reason for q2'!$E:$E,0),MATCH('yoy data for rural-urban'!W$18,'reason for q2'!$A$1:$AK$1,0))-INDEX('reason for q2'!$A$1:$AK$125,MATCH('yoy data for rural-urban'!$L25&amp;1,'reason for q2'!$E:$E,0),MATCH('yoy data for rural-urban'!W$18,'reason for q2'!$A$1:$AK$1,0)))/INDEX('reason for q2'!$A$1:$AK$125,MATCH('yoy data for rural-urban'!$L25&amp;1,'reason for q2'!$E:$E,0),MATCH('yoy data for rural-urban'!W$18,'reason for q2'!$A$1:$AK$1,0))</f>
        <v>1.8754688672168042E-2</v>
      </c>
      <c r="X25" s="45">
        <f>(INDEX('reason for q2'!$A$1:$AK$125,MATCH('yoy data for rural-urban'!$L25&amp;12,'reason for q2'!$E:$E,0),MATCH('yoy data for rural-urban'!X$18,'reason for q2'!$A$1:$AK$1,0))-INDEX('reason for q2'!$A$1:$AK$125,MATCH('yoy data for rural-urban'!$L25&amp;1,'reason for q2'!$E:$E,0),MATCH('yoy data for rural-urban'!X$18,'reason for q2'!$A$1:$AK$1,0)))/INDEX('reason for q2'!$A$1:$AK$125,MATCH('yoy data for rural-urban'!$L25&amp;1,'reason for q2'!$E:$E,0),MATCH('yoy data for rural-urban'!X$18,'reason for q2'!$A$1:$AK$1,0))</f>
        <v>2.1992238033635224E-2</v>
      </c>
      <c r="Y25" s="45">
        <f>(INDEX('reason for q2'!$A$1:$AK$125,MATCH('yoy data for rural-urban'!$L25&amp;12,'reason for q2'!$E:$E,0),MATCH('yoy data for rural-urban'!Y$18,'reason for q2'!$A$1:$AK$1,0))-INDEX('reason for q2'!$A$1:$AK$125,MATCH('yoy data for rural-urban'!$L25&amp;1,'reason for q2'!$E:$E,0),MATCH('yoy data for rural-urban'!Y$18,'reason for q2'!$A$1:$AK$1,0)))/INDEX('reason for q2'!$A$1:$AK$125,MATCH('yoy data for rural-urban'!$L25&amp;1,'reason for q2'!$E:$E,0),MATCH('yoy data for rural-urban'!Y$18,'reason for q2'!$A$1:$AK$1,0))</f>
        <v>0.1280931586608442</v>
      </c>
      <c r="Z25" s="45">
        <f>(INDEX('reason for q2'!$A$1:$AK$125,MATCH('yoy data for rural-urban'!$L25&amp;12,'reason for q2'!$E:$E,0),MATCH('yoy data for rural-urban'!Z$18,'reason for q2'!$A$1:$AK$1,0))-INDEX('reason for q2'!$A$1:$AK$125,MATCH('yoy data for rural-urban'!$L25&amp;1,'reason for q2'!$E:$E,0),MATCH('yoy data for rural-urban'!Z$18,'reason for q2'!$A$1:$AK$1,0)))/INDEX('reason for q2'!$A$1:$AK$125,MATCH('yoy data for rural-urban'!$L25&amp;1,'reason for q2'!$E:$E,0),MATCH('yoy data for rural-urban'!Z$18,'reason for q2'!$A$1:$AK$1,0))</f>
        <v>0.1099007642294971</v>
      </c>
      <c r="AA25" s="45">
        <f>(INDEX('reason for q2'!$A$1:$AK$125,MATCH('yoy data for rural-urban'!$L25&amp;12,'reason for q2'!$E:$E,0),MATCH('yoy data for rural-urban'!AA$18,'reason for q2'!$A$1:$AK$1,0))-INDEX('reason for q2'!$A$1:$AK$125,MATCH('yoy data for rural-urban'!$L25&amp;1,'reason for q2'!$E:$E,0),MATCH('yoy data for rural-urban'!AA$18,'reason for q2'!$A$1:$AK$1,0)))/INDEX('reason for q2'!$A$1:$AK$125,MATCH('yoy data for rural-urban'!$L25&amp;1,'reason for q2'!$E:$E,0),MATCH('yoy data for rural-urban'!AA$18,'reason for q2'!$A$1:$AK$1,0))</f>
        <v>3.2475490196078503E-2</v>
      </c>
      <c r="AB25" s="45">
        <f>(INDEX('reason for q2'!$A$1:$AK$125,MATCH('yoy data for rural-urban'!$L25&amp;12,'reason for q2'!$E:$E,0),MATCH('yoy data for rural-urban'!AB$18,'reason for q2'!$A$1:$AK$1,0))-INDEX('reason for q2'!$A$1:$AK$125,MATCH('yoy data for rural-urban'!$L25&amp;1,'reason for q2'!$E:$E,0),MATCH('yoy data for rural-urban'!AB$18,'reason for q2'!$A$1:$AK$1,0)))/INDEX('reason for q2'!$A$1:$AK$125,MATCH('yoy data for rural-urban'!$L25&amp;1,'reason for q2'!$E:$E,0),MATCH('yoy data for rural-urban'!AB$18,'reason for q2'!$A$1:$AK$1,0))</f>
        <v>1.8292682926829385E-2</v>
      </c>
      <c r="AC25" s="45">
        <f>(INDEX('reason for q2'!$A$1:$AK$125,MATCH('yoy data for rural-urban'!$L25&amp;12,'reason for q2'!$E:$E,0),MATCH('yoy data for rural-urban'!AC$18,'reason for q2'!$A$1:$AK$1,0))-INDEX('reason for q2'!$A$1:$AK$125,MATCH('yoy data for rural-urban'!$L25&amp;1,'reason for q2'!$E:$E,0),MATCH('yoy data for rural-urban'!AC$18,'reason for q2'!$A$1:$AK$1,0)))/INDEX('reason for q2'!$A$1:$AK$125,MATCH('yoy data for rural-urban'!$L25&amp;1,'reason for q2'!$E:$E,0),MATCH('yoy data for rural-urban'!AC$18,'reason for q2'!$A$1:$AK$1,0))</f>
        <v>1.6546762589928141E-2</v>
      </c>
      <c r="AD25" s="45">
        <f>(INDEX('reason for q2'!$A$1:$AK$125,MATCH('yoy data for rural-urban'!$L25&amp;12,'reason for q2'!$E:$E,0),MATCH('yoy data for rural-urban'!AD$18,'reason for q2'!$A$1:$AK$1,0))-INDEX('reason for q2'!$A$1:$AK$125,MATCH('yoy data for rural-urban'!$L25&amp;1,'reason for q2'!$E:$E,0),MATCH('yoy data for rural-urban'!AD$18,'reason for q2'!$A$1:$AK$1,0)))/INDEX('reason for q2'!$A$1:$AK$125,MATCH('yoy data for rural-urban'!$L25&amp;1,'reason for q2'!$E:$E,0),MATCH('yoy data for rural-urban'!AD$18,'reason for q2'!$A$1:$AK$1,0))</f>
        <v>1.7759562841530015E-2</v>
      </c>
      <c r="AE25" s="45">
        <f>(INDEX('reason for q2'!$A$1:$AK$125,MATCH('yoy data for rural-urban'!$L25&amp;12,'reason for q2'!$E:$E,0),MATCH('yoy data for rural-urban'!AE$18,'reason for q2'!$A$1:$AK$1,0))-INDEX('reason for q2'!$A$1:$AK$125,MATCH('yoy data for rural-urban'!$L25&amp;1,'reason for q2'!$E:$E,0),MATCH('yoy data for rural-urban'!AE$18,'reason for q2'!$A$1:$AK$1,0)))/INDEX('reason for q2'!$A$1:$AK$125,MATCH('yoy data for rural-urban'!$L25&amp;1,'reason for q2'!$E:$E,0),MATCH('yoy data for rural-urban'!AE$18,'reason for q2'!$A$1:$AK$1,0))</f>
        <v>5.7228915662650558E-2</v>
      </c>
      <c r="AF25" s="45">
        <f>(INDEX('reason for q2'!$A$1:$AK$125,MATCH('yoy data for rural-urban'!$L25&amp;12,'reason for q2'!$E:$E,0),MATCH('yoy data for rural-urban'!AF$18,'reason for q2'!$A$1:$AK$1,0))-INDEX('reason for q2'!$A$1:$AK$125,MATCH('yoy data for rural-urban'!$L25&amp;1,'reason for q2'!$E:$E,0),MATCH('yoy data for rural-urban'!AF$18,'reason for q2'!$A$1:$AK$1,0)))/INDEX('reason for q2'!$A$1:$AK$125,MATCH('yoy data for rural-urban'!$L25&amp;1,'reason for q2'!$E:$E,0),MATCH('yoy data for rural-urban'!AF$18,'reason for q2'!$A$1:$AK$1,0))</f>
        <v>2.6864616472251763E-2</v>
      </c>
      <c r="AG25" s="45">
        <f>(INDEX('reason for q2'!$A$1:$AK$125,MATCH('yoy data for rural-urban'!$L25&amp;12,'reason for q2'!$E:$E,0),MATCH('yoy data for rural-urban'!AG$18,'reason for q2'!$A$1:$AK$1,0))-INDEX('reason for q2'!$A$1:$AK$125,MATCH('yoy data for rural-urban'!$L25&amp;1,'reason for q2'!$E:$E,0),MATCH('yoy data for rural-urban'!AG$18,'reason for q2'!$A$1:$AK$1,0)))/INDEX('reason for q2'!$A$1:$AK$125,MATCH('yoy data for rural-urban'!$L25&amp;1,'reason for q2'!$E:$E,0),MATCH('yoy data for rural-urban'!AG$18,'reason for q2'!$A$1:$AK$1,0))</f>
        <v>3.0107526881720349E-2</v>
      </c>
      <c r="AH25" s="45">
        <f>(INDEX('reason for q2'!$A$1:$AK$125,MATCH('yoy data for rural-urban'!$L25&amp;12,'reason for q2'!$E:$E,0),MATCH('yoy data for rural-urban'!AH$18,'reason for q2'!$A$1:$AK$1,0))-INDEX('reason for q2'!$A$1:$AK$125,MATCH('yoy data for rural-urban'!$L25&amp;1,'reason for q2'!$E:$E,0),MATCH('yoy data for rural-urban'!AH$18,'reason for q2'!$A$1:$AK$1,0)))/INDEX('reason for q2'!$A$1:$AK$125,MATCH('yoy data for rural-urban'!$L25&amp;1,'reason for q2'!$E:$E,0),MATCH('yoy data for rural-urban'!AH$18,'reason for q2'!$A$1:$AK$1,0))</f>
        <v>3.4529451591063125E-2</v>
      </c>
      <c r="AI25" s="45">
        <f>(INDEX('reason for q2'!$A$1:$AK$125,MATCH('yoy data for rural-urban'!$L25&amp;12,'reason for q2'!$E:$E,0),MATCH('yoy data for rural-urban'!AI$18,'reason for q2'!$A$1:$AK$1,0))-INDEX('reason for q2'!$A$1:$AK$125,MATCH('yoy data for rural-urban'!$L25&amp;1,'reason for q2'!$E:$E,0),MATCH('yoy data for rural-urban'!AI$18,'reason for q2'!$A$1:$AK$1,0)))/INDEX('reason for q2'!$A$1:$AK$125,MATCH('yoy data for rural-urban'!$L25&amp;1,'reason for q2'!$E:$E,0),MATCH('yoy data for rural-urban'!AI$18,'reason for q2'!$A$1:$AK$1,0))</f>
        <v>1.5320334261838559E-2</v>
      </c>
      <c r="AJ25" s="45">
        <f>(INDEX('reason for q2'!$A$1:$AK$125,MATCH('yoy data for rural-urban'!$L25&amp;12,'reason for q2'!$E:$E,0),MATCH('yoy data for rural-urban'!AJ$18,'reason for q2'!$A$1:$AK$1,0))-INDEX('reason for q2'!$A$1:$AK$125,MATCH('yoy data for rural-urban'!$L25&amp;1,'reason for q2'!$E:$E,0),MATCH('yoy data for rural-urban'!AJ$18,'reason for q2'!$A$1:$AK$1,0)))/INDEX('reason for q2'!$A$1:$AK$125,MATCH('yoy data for rural-urban'!$L25&amp;1,'reason for q2'!$E:$E,0),MATCH('yoy data for rural-urban'!AJ$18,'reason for q2'!$A$1:$AK$1,0))</f>
        <v>1.5320334261838559E-2</v>
      </c>
      <c r="AK25" s="45">
        <f>(INDEX('reason for q2'!$A$1:$AK$125,MATCH('yoy data for rural-urban'!$L25&amp;12,'reason for q2'!$E:$E,0),MATCH('yoy data for rural-urban'!AK$18,'reason for q2'!$A$1:$AK$1,0))-INDEX('reason for q2'!$A$1:$AK$125,MATCH('yoy data for rural-urban'!$L25&amp;1,'reason for q2'!$E:$E,0),MATCH('yoy data for rural-urban'!AK$18,'reason for q2'!$A$1:$AK$1,0)))/INDEX('reason for q2'!$A$1:$AK$125,MATCH('yoy data for rural-urban'!$L25&amp;1,'reason for q2'!$E:$E,0),MATCH('yoy data for rural-urban'!AK$18,'reason for q2'!$A$1:$AK$1,0))</f>
        <v>3.6526533425224064E-2</v>
      </c>
      <c r="AL25" s="45">
        <f>(INDEX('reason for q2'!$A$1:$AK$125,MATCH('yoy data for rural-urban'!$L25&amp;12,'reason for q2'!$E:$E,0),MATCH('yoy data for rural-urban'!AL$18,'reason for q2'!$A$1:$AK$1,0))-INDEX('reason for q2'!$A$1:$AK$125,MATCH('yoy data for rural-urban'!$L25&amp;1,'reason for q2'!$E:$E,0),MATCH('yoy data for rural-urban'!AL$18,'reason for q2'!$A$1:$AK$1,0)))/INDEX('reason for q2'!$A$1:$AK$125,MATCH('yoy data for rural-urban'!$L25&amp;1,'reason for q2'!$E:$E,0),MATCH('yoy data for rural-urban'!AL$18,'reason for q2'!$A$1:$AK$1,0))</f>
        <v>4.0965618141916772E-2</v>
      </c>
      <c r="AM25" s="45">
        <f>(INDEX('reason for q2'!$A$1:$AK$125,MATCH('yoy data for rural-urban'!$L25&amp;12,'reason for q2'!$E:$E,0),MATCH('yoy data for rural-urban'!AM$18,'reason for q2'!$A$1:$AK$1,0))-INDEX('reason for q2'!$A$1:$AK$125,MATCH('yoy data for rural-urban'!$L25&amp;1,'reason for q2'!$E:$E,0),MATCH('yoy data for rural-urban'!AM$18,'reason for q2'!$A$1:$AK$1,0)))/INDEX('reason for q2'!$A$1:$AK$125,MATCH('yoy data for rural-urban'!$L25&amp;1,'reason for q2'!$E:$E,0),MATCH('yoy data for rural-urban'!AM$18,'reason for q2'!$A$1:$AK$1,0))</f>
        <v>3.8679914833215374E-2</v>
      </c>
      <c r="AN25" s="45">
        <f>(INDEX('reason for q2'!$A$1:$AK$125,MATCH('yoy data for rural-urban'!$L25&amp;12,'reason for q2'!$E:$E,0),MATCH('yoy data for rural-urban'!AN$18,'reason for q2'!$A$1:$AK$1,0))-INDEX('reason for q2'!$A$1:$AK$125,MATCH('yoy data for rural-urban'!$L25&amp;1,'reason for q2'!$E:$E,0),MATCH('yoy data for rural-urban'!AN$18,'reason for q2'!$A$1:$AK$1,0)))/INDEX('reason for q2'!$A$1:$AK$125,MATCH('yoy data for rural-urban'!$L25&amp;1,'reason for q2'!$E:$E,0),MATCH('yoy data for rural-urban'!AN$18,'reason for q2'!$A$1:$AK$1,0))</f>
        <v>5.2716950527169619E-2</v>
      </c>
      <c r="AO25" s="45">
        <f>(INDEX('reason for q2'!$A$1:$AK$125,MATCH('yoy data for rural-urban'!$L25&amp;12,'reason for q2'!$E:$E,0),MATCH('yoy data for rural-urban'!AO$18,'reason for q2'!$A$1:$AK$1,0))-INDEX('reason for q2'!$A$1:$AK$125,MATCH('yoy data for rural-urban'!$L25&amp;1,'reason for q2'!$E:$E,0),MATCH('yoy data for rural-urban'!AO$18,'reason for q2'!$A$1:$AK$1,0)))/INDEX('reason for q2'!$A$1:$AK$125,MATCH('yoy data for rural-urban'!$L25&amp;1,'reason for q2'!$E:$E,0),MATCH('yoy data for rural-urban'!AO$18,'reason for q2'!$A$1:$AK$1,0))</f>
        <v>3.6617842876165117E-2</v>
      </c>
      <c r="AP25" s="45">
        <f>(INDEX('reason for q2'!$A$1:$AK$125,MATCH('yoy data for rural-urban'!$L25&amp;12,'reason for q2'!$E:$E,0),MATCH('yoy data for rural-urban'!AP$18,'reason for q2'!$A$1:$AK$1,0))-INDEX('reason for q2'!$A$1:$AK$125,MATCH('yoy data for rural-urban'!$L25&amp;1,'reason for q2'!$E:$E,0),MATCH('yoy data for rural-urban'!AP$18,'reason for q2'!$A$1:$AK$1,0)))/INDEX('reason for q2'!$A$1:$AK$125,MATCH('yoy data for rural-urban'!$L25&amp;1,'reason for q2'!$E:$E,0),MATCH('yoy data for rural-urban'!AP$18,'reason for q2'!$A$1:$AK$1,0))</f>
        <v>4.090577063550032E-2</v>
      </c>
    </row>
    <row r="26" spans="1:42" x14ac:dyDescent="0.25">
      <c r="A26" s="21" t="s">
        <v>35</v>
      </c>
      <c r="B26" s="3">
        <v>2015</v>
      </c>
      <c r="C26" s="9" t="s">
        <v>31</v>
      </c>
      <c r="D26" s="9">
        <v>1</v>
      </c>
      <c r="E26" s="9" t="str">
        <f t="shared" si="0"/>
        <v>20151</v>
      </c>
      <c r="F26" s="52">
        <v>42005</v>
      </c>
      <c r="G26" s="43">
        <v>119.5</v>
      </c>
      <c r="L26" s="38">
        <v>2020</v>
      </c>
      <c r="M26" s="45">
        <f>(INDEX('reason for q2'!$A$1:$AK$125,MATCH('yoy data for rural-urban'!$L26&amp;12,'reason for q2'!$E:$E,0),MATCH('yoy data for rural-urban'!M$18,'reason for q2'!$A$1:$AK$1,0))-INDEX('reason for q2'!$A$1:$AK$125,MATCH('yoy data for rural-urban'!$L26&amp;1,'reason for q2'!$E:$E,0),MATCH('yoy data for rural-urban'!M$18,'reason for q2'!$A$1:$AK$1,0)))/INDEX('reason for q2'!$A$1:$AK$125,MATCH('yoy data for rural-urban'!$L26&amp;1,'reason for q2'!$E:$E,0),MATCH('yoy data for rural-urban'!M$18,'reason for q2'!$A$1:$AK$1,0))</f>
        <v>1.1781011781011701E-2</v>
      </c>
      <c r="N26" s="45">
        <f>(INDEX('reason for q2'!$A$1:$AK$125,MATCH('yoy data for rural-urban'!$L26&amp;12,'reason for q2'!$E:$E,0),MATCH('yoy data for rural-urban'!N$18,'reason for q2'!$A$1:$AK$1,0))-INDEX('reason for q2'!$A$1:$AK$125,MATCH('yoy data for rural-urban'!$L26&amp;1,'reason for q2'!$E:$E,0),MATCH('yoy data for rural-urban'!N$18,'reason for q2'!$A$1:$AK$1,0)))/INDEX('reason for q2'!$A$1:$AK$125,MATCH('yoy data for rural-urban'!$L26&amp;1,'reason for q2'!$E:$E,0),MATCH('yoy data for rural-urban'!N$18,'reason for q2'!$A$1:$AK$1,0))</f>
        <v>0.14097968936678609</v>
      </c>
      <c r="O26" s="45">
        <f>(INDEX('reason for q2'!$A$1:$AK$125,MATCH('yoy data for rural-urban'!$L26&amp;12,'reason for q2'!$E:$E,0),MATCH('yoy data for rural-urban'!O$18,'reason for q2'!$A$1:$AK$1,0))-INDEX('reason for q2'!$A$1:$AK$125,MATCH('yoy data for rural-urban'!$L26&amp;1,'reason for q2'!$E:$E,0),MATCH('yoy data for rural-urban'!O$18,'reason for q2'!$A$1:$AK$1,0)))/INDEX('reason for q2'!$A$1:$AK$125,MATCH('yoy data for rural-urban'!$L26&amp;1,'reason for q2'!$E:$E,0),MATCH('yoy data for rural-urban'!O$18,'reason for q2'!$A$1:$AK$1,0))</f>
        <v>0.13169786959328603</v>
      </c>
      <c r="P26" s="45">
        <f>(INDEX('reason for q2'!$A$1:$AK$125,MATCH('yoy data for rural-urban'!$L26&amp;12,'reason for q2'!$E:$E,0),MATCH('yoy data for rural-urban'!P$18,'reason for q2'!$A$1:$AK$1,0))-INDEX('reason for q2'!$A$1:$AK$125,MATCH('yoy data for rural-urban'!$L26&amp;1,'reason for q2'!$E:$E,0),MATCH('yoy data for rural-urban'!P$18,'reason for q2'!$A$1:$AK$1,0)))/INDEX('reason for q2'!$A$1:$AK$125,MATCH('yoy data for rural-urban'!$L26&amp;1,'reason for q2'!$E:$E,0),MATCH('yoy data for rural-urban'!P$18,'reason for q2'!$A$1:$AK$1,0))</f>
        <v>2.6648900732844771E-2</v>
      </c>
      <c r="Q26" s="45">
        <f>(INDEX('reason for q2'!$A$1:$AK$125,MATCH('yoy data for rural-urban'!$L26&amp;12,'reason for q2'!$E:$E,0),MATCH('yoy data for rural-urban'!Q$18,'reason for q2'!$A$1:$AK$1,0))-INDEX('reason for q2'!$A$1:$AK$125,MATCH('yoy data for rural-urban'!$L26&amp;1,'reason for q2'!$E:$E,0),MATCH('yoy data for rural-urban'!Q$18,'reason for q2'!$A$1:$AK$1,0)))/INDEX('reason for q2'!$A$1:$AK$125,MATCH('yoy data for rural-urban'!$L26&amp;1,'reason for q2'!$E:$E,0),MATCH('yoy data for rural-urban'!Q$18,'reason for q2'!$A$1:$AK$1,0))</f>
        <v>0.12856043110084672</v>
      </c>
      <c r="R26" s="45">
        <f>(INDEX('reason for q2'!$A$1:$AK$125,MATCH('yoy data for rural-urban'!$L26&amp;12,'reason for q2'!$E:$E,0),MATCH('yoy data for rural-urban'!R$18,'reason for q2'!$A$1:$AK$1,0))-INDEX('reason for q2'!$A$1:$AK$125,MATCH('yoy data for rural-urban'!$L26&amp;1,'reason for q2'!$E:$E,0),MATCH('yoy data for rural-urban'!R$18,'reason for q2'!$A$1:$AK$1,0)))/INDEX('reason for q2'!$A$1:$AK$125,MATCH('yoy data for rural-urban'!$L26&amp;1,'reason for q2'!$E:$E,0),MATCH('yoy data for rural-urban'!R$18,'reason for q2'!$A$1:$AK$1,0))</f>
        <v>3.1424581005586594E-2</v>
      </c>
      <c r="S26" s="45">
        <f>(INDEX('reason for q2'!$A$1:$AK$125,MATCH('yoy data for rural-urban'!$L26&amp;12,'reason for q2'!$E:$E,0),MATCH('yoy data for rural-urban'!S$18,'reason for q2'!$A$1:$AK$1,0))-INDEX('reason for q2'!$A$1:$AK$125,MATCH('yoy data for rural-urban'!$L26&amp;1,'reason for q2'!$E:$E,0),MATCH('yoy data for rural-urban'!S$18,'reason for q2'!$A$1:$AK$1,0)))/INDEX('reason for q2'!$A$1:$AK$125,MATCH('yoy data for rural-urban'!$L26&amp;1,'reason for q2'!$E:$E,0),MATCH('yoy data for rural-urban'!S$18,'reason for q2'!$A$1:$AK$1,0))</f>
        <v>0.17005076142131981</v>
      </c>
      <c r="T26" s="45">
        <f>(INDEX('reason for q2'!$A$1:$AK$125,MATCH('yoy data for rural-urban'!$L26&amp;12,'reason for q2'!$E:$E,0),MATCH('yoy data for rural-urban'!T$18,'reason for q2'!$A$1:$AK$1,0))-INDEX('reason for q2'!$A$1:$AK$125,MATCH('yoy data for rural-urban'!$L26&amp;1,'reason for q2'!$E:$E,0),MATCH('yoy data for rural-urban'!T$18,'reason for q2'!$A$1:$AK$1,0)))/INDEX('reason for q2'!$A$1:$AK$125,MATCH('yoy data for rural-urban'!$L26&amp;1,'reason for q2'!$E:$E,0),MATCH('yoy data for rural-urban'!T$18,'reason for q2'!$A$1:$AK$1,0))</f>
        <v>0.14102564102564089</v>
      </c>
      <c r="U26" s="45">
        <f>(INDEX('reason for q2'!$A$1:$AK$125,MATCH('yoy data for rural-urban'!$L26&amp;12,'reason for q2'!$E:$E,0),MATCH('yoy data for rural-urban'!U$18,'reason for q2'!$A$1:$AK$1,0))-INDEX('reason for q2'!$A$1:$AK$125,MATCH('yoy data for rural-urban'!$L26&amp;1,'reason for q2'!$E:$E,0),MATCH('yoy data for rural-urban'!U$18,'reason for q2'!$A$1:$AK$1,0)))/INDEX('reason for q2'!$A$1:$AK$125,MATCH('yoy data for rural-urban'!$L26&amp;1,'reason for q2'!$E:$E,0),MATCH('yoy data for rural-urban'!U$18,'reason for q2'!$A$1:$AK$1,0))</f>
        <v>1.0517090271691525E-2</v>
      </c>
      <c r="V26" s="45">
        <f>(INDEX('reason for q2'!$A$1:$AK$125,MATCH('yoy data for rural-urban'!$L26&amp;12,'reason for q2'!$E:$E,0),MATCH('yoy data for rural-urban'!V$18,'reason for q2'!$A$1:$AK$1,0))-INDEX('reason for q2'!$A$1:$AK$125,MATCH('yoy data for rural-urban'!$L26&amp;1,'reason for q2'!$E:$E,0),MATCH('yoy data for rural-urban'!V$18,'reason for q2'!$A$1:$AK$1,0)))/INDEX('reason for q2'!$A$1:$AK$125,MATCH('yoy data for rural-urban'!$L26&amp;1,'reason for q2'!$E:$E,0),MATCH('yoy data for rural-urban'!V$18,'reason for q2'!$A$1:$AK$1,0))</f>
        <v>8.0185553346587099E-2</v>
      </c>
      <c r="W26" s="45">
        <f>(INDEX('reason for q2'!$A$1:$AK$125,MATCH('yoy data for rural-urban'!$L26&amp;12,'reason for q2'!$E:$E,0),MATCH('yoy data for rural-urban'!W$18,'reason for q2'!$A$1:$AK$1,0))-INDEX('reason for q2'!$A$1:$AK$125,MATCH('yoy data for rural-urban'!$L26&amp;1,'reason for q2'!$E:$E,0),MATCH('yoy data for rural-urban'!W$18,'reason for q2'!$A$1:$AK$1,0)))/INDEX('reason for q2'!$A$1:$AK$125,MATCH('yoy data for rural-urban'!$L26&amp;1,'reason for q2'!$E:$E,0),MATCH('yoy data for rural-urban'!W$18,'reason for q2'!$A$1:$AK$1,0))</f>
        <v>9.6252755326965422E-2</v>
      </c>
      <c r="X26" s="45">
        <f>(INDEX('reason for q2'!$A$1:$AK$125,MATCH('yoy data for rural-urban'!$L26&amp;12,'reason for q2'!$E:$E,0),MATCH('yoy data for rural-urban'!X$18,'reason for q2'!$A$1:$AK$1,0))-INDEX('reason for q2'!$A$1:$AK$125,MATCH('yoy data for rural-urban'!$L26&amp;1,'reason for q2'!$E:$E,0),MATCH('yoy data for rural-urban'!X$18,'reason for q2'!$A$1:$AK$1,0)))/INDEX('reason for q2'!$A$1:$AK$125,MATCH('yoy data for rural-urban'!$L26&amp;1,'reason for q2'!$E:$E,0),MATCH('yoy data for rural-urban'!X$18,'reason for q2'!$A$1:$AK$1,0))</f>
        <v>3.9092055485498219E-2</v>
      </c>
      <c r="Y26" s="45">
        <f>(INDEX('reason for q2'!$A$1:$AK$125,MATCH('yoy data for rural-urban'!$L26&amp;12,'reason for q2'!$E:$E,0),MATCH('yoy data for rural-urban'!Y$18,'reason for q2'!$A$1:$AK$1,0))-INDEX('reason for q2'!$A$1:$AK$125,MATCH('yoy data for rural-urban'!$L26&amp;1,'reason for q2'!$E:$E,0),MATCH('yoy data for rural-urban'!Y$18,'reason for q2'!$A$1:$AK$1,0)))/INDEX('reason for q2'!$A$1:$AK$125,MATCH('yoy data for rural-urban'!$L26&amp;1,'reason for q2'!$E:$E,0),MATCH('yoy data for rural-urban'!Y$18,'reason for q2'!$A$1:$AK$1,0))</f>
        <v>7.7524429967426742E-2</v>
      </c>
      <c r="Z26" s="45">
        <f>(INDEX('reason for q2'!$A$1:$AK$125,MATCH('yoy data for rural-urban'!$L26&amp;12,'reason for q2'!$E:$E,0),MATCH('yoy data for rural-urban'!Z$18,'reason for q2'!$A$1:$AK$1,0))-INDEX('reason for q2'!$A$1:$AK$125,MATCH('yoy data for rural-urban'!$L26&amp;1,'reason for q2'!$E:$E,0),MATCH('yoy data for rural-urban'!Z$18,'reason for q2'!$A$1:$AK$1,0)))/INDEX('reason for q2'!$A$1:$AK$125,MATCH('yoy data for rural-urban'!$L26&amp;1,'reason for q2'!$E:$E,0),MATCH('yoy data for rural-urban'!Z$18,'reason for q2'!$A$1:$AK$1,0))</f>
        <v>8.6940836940836902E-2</v>
      </c>
      <c r="AA26" s="45">
        <f>(INDEX('reason for q2'!$A$1:$AK$125,MATCH('yoy data for rural-urban'!$L26&amp;12,'reason for q2'!$E:$E,0),MATCH('yoy data for rural-urban'!AA$18,'reason for q2'!$A$1:$AK$1,0))-INDEX('reason for q2'!$A$1:$AK$125,MATCH('yoy data for rural-urban'!$L26&amp;1,'reason for q2'!$E:$E,0),MATCH('yoy data for rural-urban'!AA$18,'reason for q2'!$A$1:$AK$1,0)))/INDEX('reason for q2'!$A$1:$AK$125,MATCH('yoy data for rural-urban'!$L26&amp;1,'reason for q2'!$E:$E,0),MATCH('yoy data for rural-urban'!AA$18,'reason for q2'!$A$1:$AK$1,0))</f>
        <v>9.574468085106394E-2</v>
      </c>
      <c r="AB26" s="45">
        <f>(INDEX('reason for q2'!$A$1:$AK$125,MATCH('yoy data for rural-urban'!$L26&amp;12,'reason for q2'!$E:$E,0),MATCH('yoy data for rural-urban'!AB$18,'reason for q2'!$A$1:$AK$1,0))-INDEX('reason for q2'!$A$1:$AK$125,MATCH('yoy data for rural-urban'!$L26&amp;1,'reason for q2'!$E:$E,0),MATCH('yoy data for rural-urban'!AB$18,'reason for q2'!$A$1:$AK$1,0)))/INDEX('reason for q2'!$A$1:$AK$125,MATCH('yoy data for rural-urban'!$L26&amp;1,'reason for q2'!$E:$E,0),MATCH('yoy data for rural-urban'!AB$18,'reason for q2'!$A$1:$AK$1,0))</f>
        <v>2.9900332225913623E-2</v>
      </c>
      <c r="AC26" s="45">
        <f>(INDEX('reason for q2'!$A$1:$AK$125,MATCH('yoy data for rural-urban'!$L26&amp;12,'reason for q2'!$E:$E,0),MATCH('yoy data for rural-urban'!AC$18,'reason for q2'!$A$1:$AK$1,0))-INDEX('reason for q2'!$A$1:$AK$125,MATCH('yoy data for rural-urban'!$L26&amp;1,'reason for q2'!$E:$E,0),MATCH('yoy data for rural-urban'!AC$18,'reason for q2'!$A$1:$AK$1,0)))/INDEX('reason for q2'!$A$1:$AK$125,MATCH('yoy data for rural-urban'!$L26&amp;1,'reason for q2'!$E:$E,0),MATCH('yoy data for rural-urban'!AC$18,'reason for q2'!$A$1:$AK$1,0))</f>
        <v>2.7561837455830428E-2</v>
      </c>
      <c r="AD26" s="45">
        <f>(INDEX('reason for q2'!$A$1:$AK$125,MATCH('yoy data for rural-urban'!$L26&amp;12,'reason for q2'!$E:$E,0),MATCH('yoy data for rural-urban'!AD$18,'reason for q2'!$A$1:$AK$1,0))-INDEX('reason for q2'!$A$1:$AK$125,MATCH('yoy data for rural-urban'!$L26&amp;1,'reason for q2'!$E:$E,0),MATCH('yoy data for rural-urban'!AD$18,'reason for q2'!$A$1:$AK$1,0)))/INDEX('reason for q2'!$A$1:$AK$125,MATCH('yoy data for rural-urban'!$L26&amp;1,'reason for q2'!$E:$E,0),MATCH('yoy data for rural-urban'!AD$18,'reason for q2'!$A$1:$AK$1,0))</f>
        <v>2.9490616621983955E-2</v>
      </c>
      <c r="AE26" s="45">
        <f>(INDEX('reason for q2'!$A$1:$AK$125,MATCH('yoy data for rural-urban'!$L26&amp;12,'reason for q2'!$E:$E,0),MATCH('yoy data for rural-urban'!AE$18,'reason for q2'!$A$1:$AK$1,0))-INDEX('reason for q2'!$A$1:$AK$125,MATCH('yoy data for rural-urban'!$L26&amp;1,'reason for q2'!$E:$E,0),MATCH('yoy data for rural-urban'!AE$18,'reason for q2'!$A$1:$AK$1,0)))/INDEX('reason for q2'!$A$1:$AK$125,MATCH('yoy data for rural-urban'!$L26&amp;1,'reason for q2'!$E:$E,0),MATCH('yoy data for rural-urban'!AE$18,'reason for q2'!$A$1:$AK$1,0))</f>
        <v>0.10400562192550936</v>
      </c>
      <c r="AF26" s="45">
        <f>(INDEX('reason for q2'!$A$1:$AK$125,MATCH('yoy data for rural-urban'!$L26&amp;12,'reason for q2'!$E:$E,0),MATCH('yoy data for rural-urban'!AF$18,'reason for q2'!$A$1:$AK$1,0))-INDEX('reason for q2'!$A$1:$AK$125,MATCH('yoy data for rural-urban'!$L26&amp;1,'reason for q2'!$E:$E,0),MATCH('yoy data for rural-urban'!AF$18,'reason for q2'!$A$1:$AK$1,0)))/INDEX('reason for q2'!$A$1:$AK$125,MATCH('yoy data for rural-urban'!$L26&amp;1,'reason for q2'!$E:$E,0),MATCH('yoy data for rural-urban'!AF$18,'reason for q2'!$A$1:$AK$1,0))</f>
        <v>4.7300771208226261E-2</v>
      </c>
      <c r="AG26" s="45">
        <f>(INDEX('reason for q2'!$A$1:$AK$125,MATCH('yoy data for rural-urban'!$L26&amp;12,'reason for q2'!$E:$E,0),MATCH('yoy data for rural-urban'!AG$18,'reason for q2'!$A$1:$AK$1,0))-INDEX('reason for q2'!$A$1:$AK$125,MATCH('yoy data for rural-urban'!$L26&amp;1,'reason for q2'!$E:$E,0),MATCH('yoy data for rural-urban'!AG$18,'reason for q2'!$A$1:$AK$1,0)))/INDEX('reason for q2'!$A$1:$AK$125,MATCH('yoy data for rural-urban'!$L26&amp;1,'reason for q2'!$E:$E,0),MATCH('yoy data for rural-urban'!AG$18,'reason for q2'!$A$1:$AK$1,0))</f>
        <v>0</v>
      </c>
      <c r="AH26" s="45">
        <f>(INDEX('reason for q2'!$A$1:$AK$125,MATCH('yoy data for rural-urban'!$L26&amp;12,'reason for q2'!$E:$E,0),MATCH('yoy data for rural-urban'!AH$18,'reason for q2'!$A$1:$AK$1,0))-INDEX('reason for q2'!$A$1:$AK$125,MATCH('yoy data for rural-urban'!$L26&amp;1,'reason for q2'!$E:$E,0),MATCH('yoy data for rural-urban'!AH$18,'reason for q2'!$A$1:$AK$1,0)))/INDEX('reason for q2'!$A$1:$AK$125,MATCH('yoy data for rural-urban'!$L26&amp;1,'reason for q2'!$E:$E,0),MATCH('yoy data for rural-urban'!AH$18,'reason for q2'!$A$1:$AK$1,0))</f>
        <v>2.9239766081871343E-2</v>
      </c>
      <c r="AI26" s="45">
        <f>(INDEX('reason for q2'!$A$1:$AK$125,MATCH('yoy data for rural-urban'!$L26&amp;12,'reason for q2'!$E:$E,0),MATCH('yoy data for rural-urban'!AI$18,'reason for q2'!$A$1:$AK$1,0))-INDEX('reason for q2'!$A$1:$AK$125,MATCH('yoy data for rural-urban'!$L26&amp;1,'reason for q2'!$E:$E,0),MATCH('yoy data for rural-urban'!AI$18,'reason for q2'!$A$1:$AK$1,0)))/INDEX('reason for q2'!$A$1:$AK$125,MATCH('yoy data for rural-urban'!$L26&amp;1,'reason for q2'!$E:$E,0),MATCH('yoy data for rural-urban'!AI$18,'reason for q2'!$A$1:$AK$1,0))</f>
        <v>2.3939808481532151E-2</v>
      </c>
      <c r="AJ26" s="45">
        <f>(INDEX('reason for q2'!$A$1:$AK$125,MATCH('yoy data for rural-urban'!$L26&amp;12,'reason for q2'!$E:$E,0),MATCH('yoy data for rural-urban'!AJ$18,'reason for q2'!$A$1:$AK$1,0))-INDEX('reason for q2'!$A$1:$AK$125,MATCH('yoy data for rural-urban'!$L26&amp;1,'reason for q2'!$E:$E,0),MATCH('yoy data for rural-urban'!AJ$18,'reason for q2'!$A$1:$AK$1,0)))/INDEX('reason for q2'!$A$1:$AK$125,MATCH('yoy data for rural-urban'!$L26&amp;1,'reason for q2'!$E:$E,0),MATCH('yoy data for rural-urban'!AJ$18,'reason for q2'!$A$1:$AK$1,0))</f>
        <v>2.3939808481532151E-2</v>
      </c>
      <c r="AK26" s="45">
        <f>(INDEX('reason for q2'!$A$1:$AK$125,MATCH('yoy data for rural-urban'!$L26&amp;12,'reason for q2'!$E:$E,0),MATCH('yoy data for rural-urban'!AK$18,'reason for q2'!$A$1:$AK$1,0))-INDEX('reason for q2'!$A$1:$AK$125,MATCH('yoy data for rural-urban'!$L26&amp;1,'reason for q2'!$E:$E,0),MATCH('yoy data for rural-urban'!AK$18,'reason for q2'!$A$1:$AK$1,0)))/INDEX('reason for q2'!$A$1:$AK$125,MATCH('yoy data for rural-urban'!$L26&amp;1,'reason for q2'!$E:$E,0),MATCH('yoy data for rural-urban'!AK$18,'reason for q2'!$A$1:$AK$1,0))</f>
        <v>4.6957671957672115E-2</v>
      </c>
      <c r="AL26" s="45">
        <f>(INDEX('reason for q2'!$A$1:$AK$125,MATCH('yoy data for rural-urban'!$L26&amp;12,'reason for q2'!$E:$E,0),MATCH('yoy data for rural-urban'!AL$18,'reason for q2'!$A$1:$AK$1,0))-INDEX('reason for q2'!$A$1:$AK$125,MATCH('yoy data for rural-urban'!$L26&amp;1,'reason for q2'!$E:$E,0),MATCH('yoy data for rural-urban'!AL$18,'reason for q2'!$A$1:$AK$1,0)))/INDEX('reason for q2'!$A$1:$AK$125,MATCH('yoy data for rural-urban'!$L26&amp;1,'reason for q2'!$E:$E,0),MATCH('yoy data for rural-urban'!AL$18,'reason for q2'!$A$1:$AK$1,0))</f>
        <v>3.9915966386554542E-2</v>
      </c>
      <c r="AM26" s="45">
        <f>(INDEX('reason for q2'!$A$1:$AK$125,MATCH('yoy data for rural-urban'!$L26&amp;12,'reason for q2'!$E:$E,0),MATCH('yoy data for rural-urban'!AM$18,'reason for q2'!$A$1:$AK$1,0))-INDEX('reason for q2'!$A$1:$AK$125,MATCH('yoy data for rural-urban'!$L26&amp;1,'reason for q2'!$E:$E,0),MATCH('yoy data for rural-urban'!AM$18,'reason for q2'!$A$1:$AK$1,0)))/INDEX('reason for q2'!$A$1:$AK$125,MATCH('yoy data for rural-urban'!$L26&amp;1,'reason for q2'!$E:$E,0),MATCH('yoy data for rural-urban'!AM$18,'reason for q2'!$A$1:$AK$1,0))</f>
        <v>4.3537414965986433E-2</v>
      </c>
      <c r="AN26" s="45">
        <f>(INDEX('reason for q2'!$A$1:$AK$125,MATCH('yoy data for rural-urban'!$L26&amp;12,'reason for q2'!$E:$E,0),MATCH('yoy data for rural-urban'!AN$18,'reason for q2'!$A$1:$AK$1,0))-INDEX('reason for q2'!$A$1:$AK$125,MATCH('yoy data for rural-urban'!$L26&amp;1,'reason for q2'!$E:$E,0),MATCH('yoy data for rural-urban'!AN$18,'reason for q2'!$A$1:$AK$1,0)))/INDEX('reason for q2'!$A$1:$AK$125,MATCH('yoy data for rural-urban'!$L26&amp;1,'reason for q2'!$E:$E,0),MATCH('yoy data for rural-urban'!AN$18,'reason for q2'!$A$1:$AK$1,0))</f>
        <v>7.4866310160427677E-2</v>
      </c>
      <c r="AO26" s="45">
        <f>(INDEX('reason for q2'!$A$1:$AK$125,MATCH('yoy data for rural-urban'!$L26&amp;12,'reason for q2'!$E:$E,0),MATCH('yoy data for rural-urban'!AO$18,'reason for q2'!$A$1:$AK$1,0))-INDEX('reason for q2'!$A$1:$AK$125,MATCH('yoy data for rural-urban'!$L26&amp;1,'reason for q2'!$E:$E,0),MATCH('yoy data for rural-urban'!AO$18,'reason for q2'!$A$1:$AK$1,0)))/INDEX('reason for q2'!$A$1:$AK$125,MATCH('yoy data for rural-urban'!$L26&amp;1,'reason for q2'!$E:$E,0),MATCH('yoy data for rural-urban'!AO$18,'reason for q2'!$A$1:$AK$1,0))</f>
        <v>2.1140294682895654E-2</v>
      </c>
      <c r="AP26" s="45">
        <f>(INDEX('reason for q2'!$A$1:$AK$125,MATCH('yoy data for rural-urban'!$L26&amp;12,'reason for q2'!$E:$E,0),MATCH('yoy data for rural-urban'!AP$18,'reason for q2'!$A$1:$AK$1,0))-INDEX('reason for q2'!$A$1:$AK$125,MATCH('yoy data for rural-urban'!$L26&amp;1,'reason for q2'!$E:$E,0),MATCH('yoy data for rural-urban'!AP$18,'reason for q2'!$A$1:$AK$1,0)))/INDEX('reason for q2'!$A$1:$AK$125,MATCH('yoy data for rural-urban'!$L26&amp;1,'reason for q2'!$E:$E,0),MATCH('yoy data for rural-urban'!AP$18,'reason for q2'!$A$1:$AK$1,0))</f>
        <v>5.4393305439330422E-2</v>
      </c>
    </row>
    <row r="27" spans="1:42" x14ac:dyDescent="0.25">
      <c r="A27" s="22" t="s">
        <v>35</v>
      </c>
      <c r="B27" s="2">
        <v>2015</v>
      </c>
      <c r="C27" s="10" t="s">
        <v>36</v>
      </c>
      <c r="D27" s="10">
        <v>2</v>
      </c>
      <c r="E27" s="9" t="str">
        <f t="shared" si="0"/>
        <v>20152</v>
      </c>
      <c r="F27" s="54">
        <v>42036</v>
      </c>
      <c r="G27" s="42">
        <v>119.7</v>
      </c>
      <c r="L27" s="38">
        <v>2021</v>
      </c>
      <c r="M27" s="45">
        <f>(INDEX('reason for q2'!$A$1:$AK$125,MATCH('yoy data for rural-urban'!$L27&amp;12,'reason for q2'!$E:$E,0),MATCH('yoy data for rural-urban'!M$18,'reason for q2'!$A$1:$AK$1,0))-INDEX('reason for q2'!$A$1:$AK$125,MATCH('yoy data for rural-urban'!$L27&amp;1,'reason for q2'!$E:$E,0),MATCH('yoy data for rural-urban'!M$18,'reason for q2'!$A$1:$AK$1,0)))/INDEX('reason for q2'!$A$1:$AK$125,MATCH('yoy data for rural-urban'!$L27&amp;1,'reason for q2'!$E:$E,0),MATCH('yoy data for rural-urban'!M$18,'reason for q2'!$A$1:$AK$1,0))</f>
        <v>2.6224982746721758E-2</v>
      </c>
      <c r="N27" s="45">
        <f>(INDEX('reason for q2'!$A$1:$AK$125,MATCH('yoy data for rural-urban'!$L27&amp;12,'reason for q2'!$E:$E,0),MATCH('yoy data for rural-urban'!N$18,'reason for q2'!$A$1:$AK$1,0))-INDEX('reason for q2'!$A$1:$AK$125,MATCH('yoy data for rural-urban'!$L27&amp;1,'reason for q2'!$E:$E,0),MATCH('yoy data for rural-urban'!N$18,'reason for q2'!$A$1:$AK$1,0)))/INDEX('reason for q2'!$A$1:$AK$125,MATCH('yoy data for rural-urban'!$L27&amp;1,'reason for q2'!$E:$E,0),MATCH('yoy data for rural-urban'!N$18,'reason for q2'!$A$1:$AK$1,0))</f>
        <v>4.5765386638611349E-2</v>
      </c>
      <c r="O27" s="45">
        <f>(INDEX('reason for q2'!$A$1:$AK$125,MATCH('yoy data for rural-urban'!$L27&amp;12,'reason for q2'!$E:$E,0),MATCH('yoy data for rural-urban'!O$18,'reason for q2'!$A$1:$AK$1,0))-INDEX('reason for q2'!$A$1:$AK$125,MATCH('yoy data for rural-urban'!$L27&amp;1,'reason for q2'!$E:$E,0),MATCH('yoy data for rural-urban'!O$18,'reason for q2'!$A$1:$AK$1,0)))/INDEX('reason for q2'!$A$1:$AK$125,MATCH('yoy data for rural-urban'!$L27&amp;1,'reason for q2'!$E:$E,0),MATCH('yoy data for rural-urban'!O$18,'reason for q2'!$A$1:$AK$1,0))</f>
        <v>1.4831717056474581E-2</v>
      </c>
      <c r="P27" s="45">
        <f>(INDEX('reason for q2'!$A$1:$AK$125,MATCH('yoy data for rural-urban'!$L27&amp;12,'reason for q2'!$E:$E,0),MATCH('yoy data for rural-urban'!P$18,'reason for q2'!$A$1:$AK$1,0))-INDEX('reason for q2'!$A$1:$AK$125,MATCH('yoy data for rural-urban'!$L27&amp;1,'reason for q2'!$E:$E,0),MATCH('yoy data for rural-urban'!P$18,'reason for q2'!$A$1:$AK$1,0)))/INDEX('reason for q2'!$A$1:$AK$125,MATCH('yoy data for rural-urban'!$L27&amp;1,'reason for q2'!$E:$E,0),MATCH('yoy data for rural-urban'!P$18,'reason for q2'!$A$1:$AK$1,0))</f>
        <v>3.7637897469175938E-2</v>
      </c>
      <c r="Q27" s="45">
        <f>(INDEX('reason for q2'!$A$1:$AK$125,MATCH('yoy data for rural-urban'!$L27&amp;12,'reason for q2'!$E:$E,0),MATCH('yoy data for rural-urban'!Q$18,'reason for q2'!$A$1:$AK$1,0))-INDEX('reason for q2'!$A$1:$AK$125,MATCH('yoy data for rural-urban'!$L27&amp;1,'reason for q2'!$E:$E,0),MATCH('yoy data for rural-urban'!Q$18,'reason for q2'!$A$1:$AK$1,0)))/INDEX('reason for q2'!$A$1:$AK$125,MATCH('yoy data for rural-urban'!$L27&amp;1,'reason for q2'!$E:$E,0),MATCH('yoy data for rural-urban'!Q$18,'reason for q2'!$A$1:$AK$1,0))</f>
        <v>0.2432074221338634</v>
      </c>
      <c r="R27" s="45">
        <f>(INDEX('reason for q2'!$A$1:$AK$125,MATCH('yoy data for rural-urban'!$L27&amp;12,'reason for q2'!$E:$E,0),MATCH('yoy data for rural-urban'!R$18,'reason for q2'!$A$1:$AK$1,0))-INDEX('reason for q2'!$A$1:$AK$125,MATCH('yoy data for rural-urban'!$L27&amp;1,'reason for q2'!$E:$E,0),MATCH('yoy data for rural-urban'!R$18,'reason for q2'!$A$1:$AK$1,0)))/INDEX('reason for q2'!$A$1:$AK$125,MATCH('yoy data for rural-urban'!$L27&amp;1,'reason for q2'!$E:$E,0),MATCH('yoy data for rural-urban'!R$18,'reason for q2'!$A$1:$AK$1,0))</f>
        <v>3.5427807486631095E-2</v>
      </c>
      <c r="S27" s="45">
        <f>(INDEX('reason for q2'!$A$1:$AK$125,MATCH('yoy data for rural-urban'!$L27&amp;12,'reason for q2'!$E:$E,0),MATCH('yoy data for rural-urban'!S$18,'reason for q2'!$A$1:$AK$1,0))-INDEX('reason for q2'!$A$1:$AK$125,MATCH('yoy data for rural-urban'!$L27&amp;1,'reason for q2'!$E:$E,0),MATCH('yoy data for rural-urban'!S$18,'reason for q2'!$A$1:$AK$1,0)))/INDEX('reason for q2'!$A$1:$AK$125,MATCH('yoy data for rural-urban'!$L27&amp;1,'reason for q2'!$E:$E,0),MATCH('yoy data for rural-urban'!S$18,'reason for q2'!$A$1:$AK$1,0))</f>
        <v>-3.0381050463439637E-2</v>
      </c>
      <c r="T27" s="45">
        <f>(INDEX('reason for q2'!$A$1:$AK$125,MATCH('yoy data for rural-urban'!$L27&amp;12,'reason for q2'!$E:$E,0),MATCH('yoy data for rural-urban'!T$18,'reason for q2'!$A$1:$AK$1,0))-INDEX('reason for q2'!$A$1:$AK$125,MATCH('yoy data for rural-urban'!$L27&amp;1,'reason for q2'!$E:$E,0),MATCH('yoy data for rural-urban'!T$18,'reason for q2'!$A$1:$AK$1,0)))/INDEX('reason for q2'!$A$1:$AK$125,MATCH('yoy data for rural-urban'!$L27&amp;1,'reason for q2'!$E:$E,0),MATCH('yoy data for rural-urban'!T$18,'reason for q2'!$A$1:$AK$1,0))</f>
        <v>2.4937655860349125E-2</v>
      </c>
      <c r="U27" s="45">
        <f>(INDEX('reason for q2'!$A$1:$AK$125,MATCH('yoy data for rural-urban'!$L27&amp;12,'reason for q2'!$E:$E,0),MATCH('yoy data for rural-urban'!U$18,'reason for q2'!$A$1:$AK$1,0))-INDEX('reason for q2'!$A$1:$AK$125,MATCH('yoy data for rural-urban'!$L27&amp;1,'reason for q2'!$E:$E,0),MATCH('yoy data for rural-urban'!U$18,'reason for q2'!$A$1:$AK$1,0)))/INDEX('reason for q2'!$A$1:$AK$125,MATCH('yoy data for rural-urban'!$L27&amp;1,'reason for q2'!$E:$E,0),MATCH('yoy data for rural-urban'!U$18,'reason for q2'!$A$1:$AK$1,0))</f>
        <v>5.5846422338568985E-2</v>
      </c>
      <c r="V27" s="45">
        <f>(INDEX('reason for q2'!$A$1:$AK$125,MATCH('yoy data for rural-urban'!$L27&amp;12,'reason for q2'!$E:$E,0),MATCH('yoy data for rural-urban'!V$18,'reason for q2'!$A$1:$AK$1,0))-INDEX('reason for q2'!$A$1:$AK$125,MATCH('yoy data for rural-urban'!$L27&amp;1,'reason for q2'!$E:$E,0),MATCH('yoy data for rural-urban'!V$18,'reason for q2'!$A$1:$AK$1,0)))/INDEX('reason for q2'!$A$1:$AK$125,MATCH('yoy data for rural-urban'!$L27&amp;1,'reason for q2'!$E:$E,0),MATCH('yoy data for rural-urban'!V$18,'reason for q2'!$A$1:$AK$1,0))</f>
        <v>3.9634146341463415E-2</v>
      </c>
      <c r="W27" s="45">
        <f>(INDEX('reason for q2'!$A$1:$AK$125,MATCH('yoy data for rural-urban'!$L27&amp;12,'reason for q2'!$E:$E,0),MATCH('yoy data for rural-urban'!W$18,'reason for q2'!$A$1:$AK$1,0))-INDEX('reason for q2'!$A$1:$AK$125,MATCH('yoy data for rural-urban'!$L27&amp;1,'reason for q2'!$E:$E,0),MATCH('yoy data for rural-urban'!W$18,'reason for q2'!$A$1:$AK$1,0)))/INDEX('reason for q2'!$A$1:$AK$125,MATCH('yoy data for rural-urban'!$L27&amp;1,'reason for q2'!$E:$E,0),MATCH('yoy data for rural-urban'!W$18,'reason for q2'!$A$1:$AK$1,0))</f>
        <v>8.1686429512516312E-2</v>
      </c>
      <c r="X27" s="45">
        <f>(INDEX('reason for q2'!$A$1:$AK$125,MATCH('yoy data for rural-urban'!$L27&amp;12,'reason for q2'!$E:$E,0),MATCH('yoy data for rural-urban'!X$18,'reason for q2'!$A$1:$AK$1,0))-INDEX('reason for q2'!$A$1:$AK$125,MATCH('yoy data for rural-urban'!$L27&amp;1,'reason for q2'!$E:$E,0),MATCH('yoy data for rural-urban'!X$18,'reason for q2'!$A$1:$AK$1,0)))/INDEX('reason for q2'!$A$1:$AK$125,MATCH('yoy data for rural-urban'!$L27&amp;1,'reason for q2'!$E:$E,0),MATCH('yoy data for rural-urban'!X$18,'reason for q2'!$A$1:$AK$1,0))</f>
        <v>6.5821256038647386E-2</v>
      </c>
      <c r="Y27" s="45">
        <f>(INDEX('reason for q2'!$A$1:$AK$125,MATCH('yoy data for rural-urban'!$L27&amp;12,'reason for q2'!$E:$E,0),MATCH('yoy data for rural-urban'!Y$18,'reason for q2'!$A$1:$AK$1,0))-INDEX('reason for q2'!$A$1:$AK$125,MATCH('yoy data for rural-urban'!$L27&amp;1,'reason for q2'!$E:$E,0),MATCH('yoy data for rural-urban'!Y$18,'reason for q2'!$A$1:$AK$1,0)))/INDEX('reason for q2'!$A$1:$AK$125,MATCH('yoy data for rural-urban'!$L27&amp;1,'reason for q2'!$E:$E,0),MATCH('yoy data for rural-urban'!Y$18,'reason for q2'!$A$1:$AK$1,0))</f>
        <v>4.4720496894409864E-2</v>
      </c>
      <c r="Z27" s="45">
        <f>(INDEX('reason for q2'!$A$1:$AK$125,MATCH('yoy data for rural-urban'!$L27&amp;12,'reason for q2'!$E:$E,0),MATCH('yoy data for rural-urban'!Z$18,'reason for q2'!$A$1:$AK$1,0))-INDEX('reason for q2'!$A$1:$AK$125,MATCH('yoy data for rural-urban'!$L27&amp;1,'reason for q2'!$E:$E,0),MATCH('yoy data for rural-urban'!Z$18,'reason for q2'!$A$1:$AK$1,0)))/INDEX('reason for q2'!$A$1:$AK$125,MATCH('yoy data for rural-urban'!$L27&amp;1,'reason for q2'!$E:$E,0),MATCH('yoy data for rural-urban'!Z$18,'reason for q2'!$A$1:$AK$1,0))</f>
        <v>5.0276908259089863E-2</v>
      </c>
      <c r="AA27" s="45">
        <f>(INDEX('reason for q2'!$A$1:$AK$125,MATCH('yoy data for rural-urban'!$L27&amp;12,'reason for q2'!$E:$E,0),MATCH('yoy data for rural-urban'!AA$18,'reason for q2'!$A$1:$AK$1,0))-INDEX('reason for q2'!$A$1:$AK$125,MATCH('yoy data for rural-urban'!$L27&amp;1,'reason for q2'!$E:$E,0),MATCH('yoy data for rural-urban'!AA$18,'reason for q2'!$A$1:$AK$1,0)))/INDEX('reason for q2'!$A$1:$AK$125,MATCH('yoy data for rural-urban'!$L27&amp;1,'reason for q2'!$E:$E,0),MATCH('yoy data for rural-urban'!AA$18,'reason for q2'!$A$1:$AK$1,0))</f>
        <v>3.163538873994641E-2</v>
      </c>
      <c r="AB27" s="45">
        <f>(INDEX('reason for q2'!$A$1:$AK$125,MATCH('yoy data for rural-urban'!$L27&amp;12,'reason for q2'!$E:$E,0),MATCH('yoy data for rural-urban'!AB$18,'reason for q2'!$A$1:$AK$1,0))-INDEX('reason for q2'!$A$1:$AK$125,MATCH('yoy data for rural-urban'!$L27&amp;1,'reason for q2'!$E:$E,0),MATCH('yoy data for rural-urban'!AB$18,'reason for q2'!$A$1:$AK$1,0)))/INDEX('reason for q2'!$A$1:$AK$125,MATCH('yoy data for rural-urban'!$L27&amp;1,'reason for q2'!$E:$E,0),MATCH('yoy data for rural-urban'!AB$18,'reason for q2'!$A$1:$AK$1,0))</f>
        <v>8.3601286173633438E-2</v>
      </c>
      <c r="AC27" s="45">
        <f>(INDEX('reason for q2'!$A$1:$AK$125,MATCH('yoy data for rural-urban'!$L27&amp;12,'reason for q2'!$E:$E,0),MATCH('yoy data for rural-urban'!AC$18,'reason for q2'!$A$1:$AK$1,0))-INDEX('reason for q2'!$A$1:$AK$125,MATCH('yoy data for rural-urban'!$L27&amp;1,'reason for q2'!$E:$E,0),MATCH('yoy data for rural-urban'!AC$18,'reason for q2'!$A$1:$AK$1,0)))/INDEX('reason for q2'!$A$1:$AK$125,MATCH('yoy data for rural-urban'!$L27&amp;1,'reason for q2'!$E:$E,0),MATCH('yoy data for rural-urban'!AC$18,'reason for q2'!$A$1:$AK$1,0))</f>
        <v>8.6242299794661151E-2</v>
      </c>
      <c r="AD27" s="45">
        <f>(INDEX('reason for q2'!$A$1:$AK$125,MATCH('yoy data for rural-urban'!$L27&amp;12,'reason for q2'!$E:$E,0),MATCH('yoy data for rural-urban'!AD$18,'reason for q2'!$A$1:$AK$1,0))-INDEX('reason for q2'!$A$1:$AK$125,MATCH('yoy data for rural-urban'!$L27&amp;1,'reason for q2'!$E:$E,0),MATCH('yoy data for rural-urban'!AD$18,'reason for q2'!$A$1:$AK$1,0)))/INDEX('reason for q2'!$A$1:$AK$125,MATCH('yoy data for rural-urban'!$L27&amp;1,'reason for q2'!$E:$E,0),MATCH('yoy data for rural-urban'!AD$18,'reason for q2'!$A$1:$AK$1,0))</f>
        <v>8.3009079118028614E-2</v>
      </c>
      <c r="AE27" s="45">
        <f>(INDEX('reason for q2'!$A$1:$AK$125,MATCH('yoy data for rural-urban'!$L27&amp;12,'reason for q2'!$E:$E,0),MATCH('yoy data for rural-urban'!AE$18,'reason for q2'!$A$1:$AK$1,0))-INDEX('reason for q2'!$A$1:$AK$125,MATCH('yoy data for rural-urban'!$L27&amp;1,'reason for q2'!$E:$E,0),MATCH('yoy data for rural-urban'!AE$18,'reason for q2'!$A$1:$AK$1,0)))/INDEX('reason for q2'!$A$1:$AK$125,MATCH('yoy data for rural-urban'!$L27&amp;1,'reason for q2'!$E:$E,0),MATCH('yoy data for rural-urban'!AE$18,'reason for q2'!$A$1:$AK$1,0))</f>
        <v>3.6989795918367235E-2</v>
      </c>
      <c r="AF27" s="45">
        <f>(INDEX('reason for q2'!$A$1:$AK$125,MATCH('yoy data for rural-urban'!$L27&amp;12,'reason for q2'!$E:$E,0),MATCH('yoy data for rural-urban'!AF$18,'reason for q2'!$A$1:$AK$1,0))-INDEX('reason for q2'!$A$1:$AK$125,MATCH('yoy data for rural-urban'!$L27&amp;1,'reason for q2'!$E:$E,0),MATCH('yoy data for rural-urban'!AF$18,'reason for q2'!$A$1:$AK$1,0)))/INDEX('reason for q2'!$A$1:$AK$125,MATCH('yoy data for rural-urban'!$L27&amp;1,'reason for q2'!$E:$E,0),MATCH('yoy data for rural-urban'!AF$18,'reason for q2'!$A$1:$AK$1,0))</f>
        <v>7.2151485471759605E-2</v>
      </c>
      <c r="AG27" s="45">
        <f>(INDEX('reason for q2'!$A$1:$AK$125,MATCH('yoy data for rural-urban'!$L27&amp;12,'reason for q2'!$E:$E,0),MATCH('yoy data for rural-urban'!AG$18,'reason for q2'!$A$1:$AK$1,0))-INDEX('reason for q2'!$A$1:$AK$125,MATCH('yoy data for rural-urban'!$L27&amp;1,'reason for q2'!$E:$E,0),MATCH('yoy data for rural-urban'!AG$18,'reason for q2'!$A$1:$AK$1,0)))/INDEX('reason for q2'!$A$1:$AK$125,MATCH('yoy data for rural-urban'!$L27&amp;1,'reason for q2'!$E:$E,0),MATCH('yoy data for rural-urban'!AG$18,'reason for q2'!$A$1:$AK$1,0))</f>
        <v>0.10953346855983764</v>
      </c>
      <c r="AH27" s="45">
        <f>(INDEX('reason for q2'!$A$1:$AK$125,MATCH('yoy data for rural-urban'!$L27&amp;12,'reason for q2'!$E:$E,0),MATCH('yoy data for rural-urban'!AH$18,'reason for q2'!$A$1:$AK$1,0))-INDEX('reason for q2'!$A$1:$AK$125,MATCH('yoy data for rural-urban'!$L27&amp;1,'reason for q2'!$E:$E,0),MATCH('yoy data for rural-urban'!AH$18,'reason for q2'!$A$1:$AK$1,0)))/INDEX('reason for q2'!$A$1:$AK$125,MATCH('yoy data for rural-urban'!$L27&amp;1,'reason for q2'!$E:$E,0),MATCH('yoy data for rural-urban'!AH$18,'reason for q2'!$A$1:$AK$1,0))</f>
        <v>3.6144578313253121E-2</v>
      </c>
      <c r="AI27" s="45">
        <f>(INDEX('reason for q2'!$A$1:$AK$125,MATCH('yoy data for rural-urban'!$L27&amp;12,'reason for q2'!$E:$E,0),MATCH('yoy data for rural-urban'!AI$18,'reason for q2'!$A$1:$AK$1,0))-INDEX('reason for q2'!$A$1:$AK$125,MATCH('yoy data for rural-urban'!$L27&amp;1,'reason for q2'!$E:$E,0),MATCH('yoy data for rural-urban'!AI$18,'reason for q2'!$A$1:$AK$1,0)))/INDEX('reason for q2'!$A$1:$AK$125,MATCH('yoy data for rural-urban'!$L27&amp;1,'reason for q2'!$E:$E,0),MATCH('yoy data for rural-urban'!AI$18,'reason for q2'!$A$1:$AK$1,0))</f>
        <v>6.7999999999999922E-2</v>
      </c>
      <c r="AJ27" s="45">
        <f>(INDEX('reason for q2'!$A$1:$AK$125,MATCH('yoy data for rural-urban'!$L27&amp;12,'reason for q2'!$E:$E,0),MATCH('yoy data for rural-urban'!AJ$18,'reason for q2'!$A$1:$AK$1,0))-INDEX('reason for q2'!$A$1:$AK$125,MATCH('yoy data for rural-urban'!$L27&amp;1,'reason for q2'!$E:$E,0),MATCH('yoy data for rural-urban'!AJ$18,'reason for q2'!$A$1:$AK$1,0)))/INDEX('reason for q2'!$A$1:$AK$125,MATCH('yoy data for rural-urban'!$L27&amp;1,'reason for q2'!$E:$E,0),MATCH('yoy data for rural-urban'!AJ$18,'reason for q2'!$A$1:$AK$1,0))</f>
        <v>6.7999999999999922E-2</v>
      </c>
      <c r="AK27" s="45">
        <f>(INDEX('reason for q2'!$A$1:$AK$125,MATCH('yoy data for rural-urban'!$L27&amp;12,'reason for q2'!$E:$E,0),MATCH('yoy data for rural-urban'!AK$18,'reason for q2'!$A$1:$AK$1,0))-INDEX('reason for q2'!$A$1:$AK$125,MATCH('yoy data for rural-urban'!$L27&amp;1,'reason for q2'!$E:$E,0),MATCH('yoy data for rural-urban'!AK$18,'reason for q2'!$A$1:$AK$1,0)))/INDEX('reason for q2'!$A$1:$AK$125,MATCH('yoy data for rural-urban'!$L27&amp;1,'reason for q2'!$E:$E,0),MATCH('yoy data for rural-urban'!AK$18,'reason for q2'!$A$1:$AK$1,0))</f>
        <v>7.0935342121782693E-2</v>
      </c>
      <c r="AL27" s="45">
        <f>(INDEX('reason for q2'!$A$1:$AK$125,MATCH('yoy data for rural-urban'!$L27&amp;12,'reason for q2'!$E:$E,0),MATCH('yoy data for rural-urban'!AL$18,'reason for q2'!$A$1:$AK$1,0))-INDEX('reason for q2'!$A$1:$AK$125,MATCH('yoy data for rural-urban'!$L27&amp;1,'reason for q2'!$E:$E,0),MATCH('yoy data for rural-urban'!AL$18,'reason for q2'!$A$1:$AK$1,0)))/INDEX('reason for q2'!$A$1:$AK$125,MATCH('yoy data for rural-urban'!$L27&amp;1,'reason for q2'!$E:$E,0),MATCH('yoy data for rural-urban'!AL$18,'reason for q2'!$A$1:$AK$1,0))</f>
        <v>7.3529411764705885E-2</v>
      </c>
      <c r="AM27" s="45">
        <f>(INDEX('reason for q2'!$A$1:$AK$125,MATCH('yoy data for rural-urban'!$L27&amp;12,'reason for q2'!$E:$E,0),MATCH('yoy data for rural-urban'!AM$18,'reason for q2'!$A$1:$AK$1,0))-INDEX('reason for q2'!$A$1:$AK$125,MATCH('yoy data for rural-urban'!$L27&amp;1,'reason for q2'!$E:$E,0),MATCH('yoy data for rural-urban'!AM$18,'reason for q2'!$A$1:$AK$1,0)))/INDEX('reason for q2'!$A$1:$AK$125,MATCH('yoy data for rural-urban'!$L27&amp;1,'reason for q2'!$E:$E,0),MATCH('yoy data for rural-urban'!AM$18,'reason for q2'!$A$1:$AK$1,0))</f>
        <v>7.2191647782453905E-2</v>
      </c>
      <c r="AN27" s="45">
        <f>(INDEX('reason for q2'!$A$1:$AK$125,MATCH('yoy data for rural-urban'!$L27&amp;12,'reason for q2'!$E:$E,0),MATCH('yoy data for rural-urban'!AN$18,'reason for q2'!$A$1:$AK$1,0))-INDEX('reason for q2'!$A$1:$AK$125,MATCH('yoy data for rural-urban'!$L27&amp;1,'reason for q2'!$E:$E,0),MATCH('yoy data for rural-urban'!AN$18,'reason for q2'!$A$1:$AK$1,0)))/INDEX('reason for q2'!$A$1:$AK$125,MATCH('yoy data for rural-urban'!$L27&amp;1,'reason for q2'!$E:$E,0),MATCH('yoy data for rural-urban'!AN$18,'reason for q2'!$A$1:$AK$1,0))</f>
        <v>9.7251585623678527E-2</v>
      </c>
      <c r="AO27" s="45">
        <f>(INDEX('reason for q2'!$A$1:$AK$125,MATCH('yoy data for rural-urban'!$L27&amp;12,'reason for q2'!$E:$E,0),MATCH('yoy data for rural-urban'!AO$18,'reason for q2'!$A$1:$AK$1,0))-INDEX('reason for q2'!$A$1:$AK$125,MATCH('yoy data for rural-urban'!$L27&amp;1,'reason for q2'!$E:$E,0),MATCH('yoy data for rural-urban'!AO$18,'reason for q2'!$A$1:$AK$1,0)))/INDEX('reason for q2'!$A$1:$AK$125,MATCH('yoy data for rural-urban'!$L27&amp;1,'reason for q2'!$E:$E,0),MATCH('yoy data for rural-urban'!AO$18,'reason for q2'!$A$1:$AK$1,0))</f>
        <v>3.266331658291468E-2</v>
      </c>
      <c r="AP27" s="45">
        <f>(INDEX('reason for q2'!$A$1:$AK$125,MATCH('yoy data for rural-urban'!$L27&amp;12,'reason for q2'!$E:$E,0),MATCH('yoy data for rural-urban'!AP$18,'reason for q2'!$A$1:$AK$1,0))-INDEX('reason for q2'!$A$1:$AK$125,MATCH('yoy data for rural-urban'!$L27&amp;1,'reason for q2'!$E:$E,0),MATCH('yoy data for rural-urban'!AP$18,'reason for q2'!$A$1:$AK$1,0)))/INDEX('reason for q2'!$A$1:$AK$125,MATCH('yoy data for rural-urban'!$L27&amp;1,'reason for q2'!$E:$E,0),MATCH('yoy data for rural-urban'!AP$18,'reason for q2'!$A$1:$AK$1,0))</f>
        <v>6.6491112574061845E-2</v>
      </c>
    </row>
    <row r="28" spans="1:42" x14ac:dyDescent="0.25">
      <c r="A28" s="21" t="s">
        <v>35</v>
      </c>
      <c r="B28" s="3">
        <v>2015</v>
      </c>
      <c r="C28" s="9" t="s">
        <v>38</v>
      </c>
      <c r="D28" s="9">
        <v>3</v>
      </c>
      <c r="E28" s="9" t="str">
        <f t="shared" si="0"/>
        <v>20153</v>
      </c>
      <c r="F28" s="52">
        <v>42064</v>
      </c>
      <c r="G28" s="43">
        <v>120.2</v>
      </c>
      <c r="L28" s="38">
        <v>2022</v>
      </c>
      <c r="M28" s="45">
        <f>(INDEX('reason for q2'!$A$1:$AK$125,MATCH('yoy data for rural-urban'!$L28&amp;12,'reason for q2'!$E:$E,0),MATCH('yoy data for rural-urban'!M$18,'reason for q2'!$A$1:$AK$1,0))-INDEX('reason for q2'!$A$1:$AK$125,MATCH('yoy data for rural-urban'!$L28&amp;1,'reason for q2'!$E:$E,0),MATCH('yoy data for rural-urban'!M$18,'reason for q2'!$A$1:$AK$1,0)))/INDEX('reason for q2'!$A$1:$AK$125,MATCH('yoy data for rural-urban'!$L28&amp;1,'reason for q2'!$E:$E,0),MATCH('yoy data for rural-urban'!M$18,'reason for q2'!$A$1:$AK$1,0))</f>
        <v>0.13177257525083605</v>
      </c>
      <c r="N28" s="45">
        <f>(INDEX('reason for q2'!$A$1:$AK$125,MATCH('yoy data for rural-urban'!$L28&amp;12,'reason for q2'!$E:$E,0),MATCH('yoy data for rural-urban'!N$18,'reason for q2'!$A$1:$AK$1,0))-INDEX('reason for q2'!$A$1:$AK$125,MATCH('yoy data for rural-urban'!$L28&amp;1,'reason for q2'!$E:$E,0),MATCH('yoy data for rural-urban'!N$18,'reason for q2'!$A$1:$AK$1,0)))/INDEX('reason for q2'!$A$1:$AK$125,MATCH('yoy data for rural-urban'!$L28&amp;1,'reason for q2'!$E:$E,0),MATCH('yoy data for rural-urban'!N$18,'reason for q2'!$A$1:$AK$1,0))</f>
        <v>5.1836940110719737E-2</v>
      </c>
      <c r="O28" s="45">
        <f>(INDEX('reason for q2'!$A$1:$AK$125,MATCH('yoy data for rural-urban'!$L28&amp;12,'reason for q2'!$E:$E,0),MATCH('yoy data for rural-urban'!O$18,'reason for q2'!$A$1:$AK$1,0))-INDEX('reason for q2'!$A$1:$AK$125,MATCH('yoy data for rural-urban'!$L28&amp;1,'reason for q2'!$E:$E,0),MATCH('yoy data for rural-urban'!O$18,'reason for q2'!$A$1:$AK$1,0)))/INDEX('reason for q2'!$A$1:$AK$125,MATCH('yoy data for rural-urban'!$L28&amp;1,'reason for q2'!$E:$E,0),MATCH('yoy data for rural-urban'!O$18,'reason for q2'!$A$1:$AK$1,0))</f>
        <v>6.3758389261744833E-2</v>
      </c>
      <c r="P28" s="45">
        <f>(INDEX('reason for q2'!$A$1:$AK$125,MATCH('yoy data for rural-urban'!$L28&amp;12,'reason for q2'!$E:$E,0),MATCH('yoy data for rural-urban'!P$18,'reason for q2'!$A$1:$AK$1,0))-INDEX('reason for q2'!$A$1:$AK$125,MATCH('yoy data for rural-urban'!$L28&amp;1,'reason for q2'!$E:$E,0),MATCH('yoy data for rural-urban'!P$18,'reason for q2'!$A$1:$AK$1,0)))/INDEX('reason for q2'!$A$1:$AK$125,MATCH('yoy data for rural-urban'!$L28&amp;1,'reason for q2'!$E:$E,0),MATCH('yoy data for rural-urban'!P$18,'reason for q2'!$A$1:$AK$1,0))</f>
        <v>8.161993769470402E-2</v>
      </c>
      <c r="Q28" s="45">
        <f>(INDEX('reason for q2'!$A$1:$AK$125,MATCH('yoy data for rural-urban'!$L28&amp;12,'reason for q2'!$E:$E,0),MATCH('yoy data for rural-urban'!Q$18,'reason for q2'!$A$1:$AK$1,0))-INDEX('reason for q2'!$A$1:$AK$125,MATCH('yoy data for rural-urban'!$L28&amp;1,'reason for q2'!$E:$E,0),MATCH('yoy data for rural-urban'!Q$18,'reason for q2'!$A$1:$AK$1,0)))/INDEX('reason for q2'!$A$1:$AK$125,MATCH('yoy data for rural-urban'!$L28&amp;1,'reason for q2'!$E:$E,0),MATCH('yoy data for rural-urban'!Q$18,'reason for q2'!$A$1:$AK$1,0))</f>
        <v>2.0573903627504123E-2</v>
      </c>
      <c r="R28" s="45">
        <f>(INDEX('reason for q2'!$A$1:$AK$125,MATCH('yoy data for rural-urban'!$L28&amp;12,'reason for q2'!$E:$E,0),MATCH('yoy data for rural-urban'!R$18,'reason for q2'!$A$1:$AK$1,0))-INDEX('reason for q2'!$A$1:$AK$125,MATCH('yoy data for rural-urban'!$L28&amp;1,'reason for q2'!$E:$E,0),MATCH('yoy data for rural-urban'!R$18,'reason for q2'!$A$1:$AK$1,0)))/INDEX('reason for q2'!$A$1:$AK$125,MATCH('yoy data for rural-urban'!$L28&amp;1,'reason for q2'!$E:$E,0),MATCH('yoy data for rural-urban'!R$18,'reason for q2'!$A$1:$AK$1,0))</f>
        <v>2.7976577748861493E-2</v>
      </c>
      <c r="S28" s="45">
        <f>(INDEX('reason for q2'!$A$1:$AK$125,MATCH('yoy data for rural-urban'!$L28&amp;12,'reason for q2'!$E:$E,0),MATCH('yoy data for rural-urban'!S$18,'reason for q2'!$A$1:$AK$1,0))-INDEX('reason for q2'!$A$1:$AK$125,MATCH('yoy data for rural-urban'!$L28&amp;1,'reason for q2'!$E:$E,0),MATCH('yoy data for rural-urban'!S$18,'reason for q2'!$A$1:$AK$1,0)))/INDEX('reason for q2'!$A$1:$AK$125,MATCH('yoy data for rural-urban'!$L28&amp;1,'reason for q2'!$E:$E,0),MATCH('yoy data for rural-urban'!S$18,'reason for q2'!$A$1:$AK$1,0))</f>
        <v>-8.2616179001721204E-2</v>
      </c>
      <c r="T28" s="45">
        <f>(INDEX('reason for q2'!$A$1:$AK$125,MATCH('yoy data for rural-urban'!$L28&amp;12,'reason for q2'!$E:$E,0),MATCH('yoy data for rural-urban'!T$18,'reason for q2'!$A$1:$AK$1,0))-INDEX('reason for q2'!$A$1:$AK$125,MATCH('yoy data for rural-urban'!$L28&amp;1,'reason for q2'!$E:$E,0),MATCH('yoy data for rural-urban'!T$18,'reason for q2'!$A$1:$AK$1,0)))/INDEX('reason for q2'!$A$1:$AK$125,MATCH('yoy data for rural-urban'!$L28&amp;1,'reason for q2'!$E:$E,0),MATCH('yoy data for rural-urban'!T$18,'reason for q2'!$A$1:$AK$1,0))</f>
        <v>4.2098840756558911E-2</v>
      </c>
      <c r="U28" s="45">
        <f>(INDEX('reason for q2'!$A$1:$AK$125,MATCH('yoy data for rural-urban'!$L28&amp;12,'reason for q2'!$E:$E,0),MATCH('yoy data for rural-urban'!U$18,'reason for q2'!$A$1:$AK$1,0))-INDEX('reason for q2'!$A$1:$AK$125,MATCH('yoy data for rural-urban'!$L28&amp;1,'reason for q2'!$E:$E,0),MATCH('yoy data for rural-urban'!U$18,'reason for q2'!$A$1:$AK$1,0)))/INDEX('reason for q2'!$A$1:$AK$125,MATCH('yoy data for rural-urban'!$L28&amp;1,'reason for q2'!$E:$E,0),MATCH('yoy data for rural-urban'!U$18,'reason for q2'!$A$1:$AK$1,0))</f>
        <v>1.4999999999999977E-2</v>
      </c>
      <c r="V28" s="45">
        <f>(INDEX('reason for q2'!$A$1:$AK$125,MATCH('yoy data for rural-urban'!$L28&amp;12,'reason for q2'!$E:$E,0),MATCH('yoy data for rural-urban'!V$18,'reason for q2'!$A$1:$AK$1,0))-INDEX('reason for q2'!$A$1:$AK$125,MATCH('yoy data for rural-urban'!$L28&amp;1,'reason for q2'!$E:$E,0),MATCH('yoy data for rural-urban'!V$18,'reason for q2'!$A$1:$AK$1,0)))/INDEX('reason for q2'!$A$1:$AK$125,MATCH('yoy data for rural-urban'!$L28&amp;1,'reason for q2'!$E:$E,0),MATCH('yoy data for rural-urban'!V$18,'reason for q2'!$A$1:$AK$1,0))</f>
        <v>0.1923300406740267</v>
      </c>
      <c r="W28" s="45">
        <f>(INDEX('reason for q2'!$A$1:$AK$125,MATCH('yoy data for rural-urban'!$L28&amp;12,'reason for q2'!$E:$E,0),MATCH('yoy data for rural-urban'!W$18,'reason for q2'!$A$1:$AK$1,0))-INDEX('reason for q2'!$A$1:$AK$125,MATCH('yoy data for rural-urban'!$L28&amp;1,'reason for q2'!$E:$E,0),MATCH('yoy data for rural-urban'!W$18,'reason for q2'!$A$1:$AK$1,0)))/INDEX('reason for q2'!$A$1:$AK$125,MATCH('yoy data for rural-urban'!$L28&amp;1,'reason for q2'!$E:$E,0),MATCH('yoy data for rural-urban'!W$18,'reason for q2'!$A$1:$AK$1,0))</f>
        <v>4.0779062690200783E-2</v>
      </c>
      <c r="X28" s="45">
        <f>(INDEX('reason for q2'!$A$1:$AK$125,MATCH('yoy data for rural-urban'!$L28&amp;12,'reason for q2'!$E:$E,0),MATCH('yoy data for rural-urban'!X$18,'reason for q2'!$A$1:$AK$1,0))-INDEX('reason for q2'!$A$1:$AK$125,MATCH('yoy data for rural-urban'!$L28&amp;1,'reason for q2'!$E:$E,0),MATCH('yoy data for rural-urban'!X$18,'reason for q2'!$A$1:$AK$1,0)))/INDEX('reason for q2'!$A$1:$AK$125,MATCH('yoy data for rural-urban'!$L28&amp;1,'reason for q2'!$E:$E,0),MATCH('yoy data for rural-urban'!X$18,'reason for q2'!$A$1:$AK$1,0))</f>
        <v>7.3322053017484484E-2</v>
      </c>
      <c r="Y28" s="45">
        <f>(INDEX('reason for q2'!$A$1:$AK$125,MATCH('yoy data for rural-urban'!$L28&amp;12,'reason for q2'!$E:$E,0),MATCH('yoy data for rural-urban'!Y$18,'reason for q2'!$A$1:$AK$1,0))-INDEX('reason for q2'!$A$1:$AK$125,MATCH('yoy data for rural-urban'!$L28&amp;1,'reason for q2'!$E:$E,0),MATCH('yoy data for rural-urban'!Y$18,'reason for q2'!$A$1:$AK$1,0)))/INDEX('reason for q2'!$A$1:$AK$125,MATCH('yoy data for rural-urban'!$L28&amp;1,'reason for q2'!$E:$E,0),MATCH('yoy data for rural-urban'!Y$18,'reason for q2'!$A$1:$AK$1,0))</f>
        <v>5.7091346153846152E-2</v>
      </c>
      <c r="Z28" s="45">
        <f>(INDEX('reason for q2'!$A$1:$AK$125,MATCH('yoy data for rural-urban'!$L28&amp;12,'reason for q2'!$E:$E,0),MATCH('yoy data for rural-urban'!Z$18,'reason for q2'!$A$1:$AK$1,0))-INDEX('reason for q2'!$A$1:$AK$125,MATCH('yoy data for rural-urban'!$L28&amp;1,'reason for q2'!$E:$E,0),MATCH('yoy data for rural-urban'!Z$18,'reason for q2'!$A$1:$AK$1,0)))/INDEX('reason for q2'!$A$1:$AK$125,MATCH('yoy data for rural-urban'!$L28&amp;1,'reason for q2'!$E:$E,0),MATCH('yoy data for rural-urban'!Z$18,'reason for q2'!$A$1:$AK$1,0))</f>
        <v>5.5078088901210673E-2</v>
      </c>
      <c r="AA28" s="45">
        <f>(INDEX('reason for q2'!$A$1:$AK$125,MATCH('yoy data for rural-urban'!$L28&amp;12,'reason for q2'!$E:$E,0),MATCH('yoy data for rural-urban'!AA$18,'reason for q2'!$A$1:$AK$1,0))-INDEX('reason for q2'!$A$1:$AK$125,MATCH('yoy data for rural-urban'!$L28&amp;1,'reason for q2'!$E:$E,0),MATCH('yoy data for rural-urban'!AA$18,'reason for q2'!$A$1:$AK$1,0)))/INDEX('reason for q2'!$A$1:$AK$125,MATCH('yoy data for rural-urban'!$L28&amp;1,'reason for q2'!$E:$E,0),MATCH('yoy data for rural-urban'!AA$18,'reason for q2'!$A$1:$AK$1,0))</f>
        <v>2.6534859521332065E-2</v>
      </c>
      <c r="AB28" s="45">
        <f>(INDEX('reason for q2'!$A$1:$AK$125,MATCH('yoy data for rural-urban'!$L28&amp;12,'reason for q2'!$E:$E,0),MATCH('yoy data for rural-urban'!AB$18,'reason for q2'!$A$1:$AK$1,0))-INDEX('reason for q2'!$A$1:$AK$125,MATCH('yoy data for rural-urban'!$L28&amp;1,'reason for q2'!$E:$E,0),MATCH('yoy data for rural-urban'!AB$18,'reason for q2'!$A$1:$AK$1,0)))/INDEX('reason for q2'!$A$1:$AK$125,MATCH('yoy data for rural-urban'!$L28&amp;1,'reason for q2'!$E:$E,0),MATCH('yoy data for rural-urban'!AB$18,'reason for q2'!$A$1:$AK$1,0))</f>
        <v>8.2989994114184784E-2</v>
      </c>
      <c r="AC28" s="45">
        <f>(INDEX('reason for q2'!$A$1:$AK$125,MATCH('yoy data for rural-urban'!$L28&amp;12,'reason for q2'!$E:$E,0),MATCH('yoy data for rural-urban'!AC$18,'reason for q2'!$A$1:$AK$1,0))-INDEX('reason for q2'!$A$1:$AK$125,MATCH('yoy data for rural-urban'!$L28&amp;1,'reason for q2'!$E:$E,0),MATCH('yoy data for rural-urban'!AC$18,'reason for q2'!$A$1:$AK$1,0)))/INDEX('reason for q2'!$A$1:$AK$125,MATCH('yoy data for rural-urban'!$L28&amp;1,'reason for q2'!$E:$E,0),MATCH('yoy data for rural-urban'!AC$18,'reason for q2'!$A$1:$AK$1,0))</f>
        <v>0.10143123833229628</v>
      </c>
      <c r="AD28" s="45">
        <f>(INDEX('reason for q2'!$A$1:$AK$125,MATCH('yoy data for rural-urban'!$L28&amp;12,'reason for q2'!$E:$E,0),MATCH('yoy data for rural-urban'!AD$18,'reason for q2'!$A$1:$AK$1,0))-INDEX('reason for q2'!$A$1:$AK$125,MATCH('yoy data for rural-urban'!$L28&amp;1,'reason for q2'!$E:$E,0),MATCH('yoy data for rural-urban'!AD$18,'reason for q2'!$A$1:$AK$1,0)))/INDEX('reason for q2'!$A$1:$AK$125,MATCH('yoy data for rural-urban'!$L28&amp;1,'reason for q2'!$E:$E,0),MATCH('yoy data for rural-urban'!AD$18,'reason for q2'!$A$1:$AK$1,0))</f>
        <v>8.6053412462908013E-2</v>
      </c>
      <c r="AE28" s="45">
        <f>(INDEX('reason for q2'!$A$1:$AK$125,MATCH('yoy data for rural-urban'!$L28&amp;12,'reason for q2'!$E:$E,0),MATCH('yoy data for rural-urban'!AE$18,'reason for q2'!$A$1:$AK$1,0))-INDEX('reason for q2'!$A$1:$AK$125,MATCH('yoy data for rural-urban'!$L28&amp;1,'reason for q2'!$E:$E,0),MATCH('yoy data for rural-urban'!AE$18,'reason for q2'!$A$1:$AK$1,0)))/INDEX('reason for q2'!$A$1:$AK$125,MATCH('yoy data for rural-urban'!$L28&amp;1,'reason for q2'!$E:$E,0),MATCH('yoy data for rural-urban'!AE$18,'reason for q2'!$A$1:$AK$1,0))</f>
        <v>7.8527607361963264E-2</v>
      </c>
      <c r="AF28" s="45">
        <f>(INDEX('reason for q2'!$A$1:$AK$125,MATCH('yoy data for rural-urban'!$L28&amp;12,'reason for q2'!$E:$E,0),MATCH('yoy data for rural-urban'!AF$18,'reason for q2'!$A$1:$AK$1,0))-INDEX('reason for q2'!$A$1:$AK$125,MATCH('yoy data for rural-urban'!$L28&amp;1,'reason for q2'!$E:$E,0),MATCH('yoy data for rural-urban'!AF$18,'reason for q2'!$A$1:$AK$1,0)))/INDEX('reason for q2'!$A$1:$AK$125,MATCH('yoy data for rural-urban'!$L28&amp;1,'reason for q2'!$E:$E,0),MATCH('yoy data for rural-urban'!AF$18,'reason for q2'!$A$1:$AK$1,0))</f>
        <v>8.7146956653073454E-2</v>
      </c>
      <c r="AG28" s="45">
        <f>(INDEX('reason for q2'!$A$1:$AK$125,MATCH('yoy data for rural-urban'!$L28&amp;12,'reason for q2'!$E:$E,0),MATCH('yoy data for rural-urban'!AG$18,'reason for q2'!$A$1:$AK$1,0))-INDEX('reason for q2'!$A$1:$AK$125,MATCH('yoy data for rural-urban'!$L28&amp;1,'reason for q2'!$E:$E,0),MATCH('yoy data for rural-urban'!AG$18,'reason for q2'!$A$1:$AK$1,0)))/INDEX('reason for q2'!$A$1:$AK$125,MATCH('yoy data for rural-urban'!$L28&amp;1,'reason for q2'!$E:$E,0),MATCH('yoy data for rural-urban'!AG$18,'reason for q2'!$A$1:$AK$1,0))</f>
        <v>0.1084043848964678</v>
      </c>
      <c r="AH28" s="45">
        <f>(INDEX('reason for q2'!$A$1:$AK$125,MATCH('yoy data for rural-urban'!$L28&amp;12,'reason for q2'!$E:$E,0),MATCH('yoy data for rural-urban'!AH$18,'reason for q2'!$A$1:$AK$1,0))-INDEX('reason for q2'!$A$1:$AK$125,MATCH('yoy data for rural-urban'!$L28&amp;1,'reason for q2'!$E:$E,0),MATCH('yoy data for rural-urban'!AH$18,'reason for q2'!$A$1:$AK$1,0)))/INDEX('reason for q2'!$A$1:$AK$125,MATCH('yoy data for rural-urban'!$L28&amp;1,'reason for q2'!$E:$E,0),MATCH('yoy data for rural-urban'!AH$18,'reason for q2'!$A$1:$AK$1,0))</f>
        <v>3.7689969604863149E-2</v>
      </c>
      <c r="AI28" s="45">
        <f>(INDEX('reason for q2'!$A$1:$AK$125,MATCH('yoy data for rural-urban'!$L28&amp;12,'reason for q2'!$E:$E,0),MATCH('yoy data for rural-urban'!AI$18,'reason for q2'!$A$1:$AK$1,0))-INDEX('reason for q2'!$A$1:$AK$125,MATCH('yoy data for rural-urban'!$L28&amp;1,'reason for q2'!$E:$E,0),MATCH('yoy data for rural-urban'!AI$18,'reason for q2'!$A$1:$AK$1,0)))/INDEX('reason for q2'!$A$1:$AK$125,MATCH('yoy data for rural-urban'!$L28&amp;1,'reason for q2'!$E:$E,0),MATCH('yoy data for rural-urban'!AI$18,'reason for q2'!$A$1:$AK$1,0))</f>
        <v>6.8280571073867161E-2</v>
      </c>
      <c r="AJ28" s="45">
        <f>(INDEX('reason for q2'!$A$1:$AK$125,MATCH('yoy data for rural-urban'!$L28&amp;12,'reason for q2'!$E:$E,0),MATCH('yoy data for rural-urban'!AJ$18,'reason for q2'!$A$1:$AK$1,0))-INDEX('reason for q2'!$A$1:$AK$125,MATCH('yoy data for rural-urban'!$L28&amp;1,'reason for q2'!$E:$E,0),MATCH('yoy data for rural-urban'!AJ$18,'reason for q2'!$A$1:$AK$1,0)))/INDEX('reason for q2'!$A$1:$AK$125,MATCH('yoy data for rural-urban'!$L28&amp;1,'reason for q2'!$E:$E,0),MATCH('yoy data for rural-urban'!AJ$18,'reason for q2'!$A$1:$AK$1,0))</f>
        <v>6.8280571073867161E-2</v>
      </c>
      <c r="AK28" s="45">
        <f>(INDEX('reason for q2'!$A$1:$AK$125,MATCH('yoy data for rural-urban'!$L28&amp;12,'reason for q2'!$E:$E,0),MATCH('yoy data for rural-urban'!AK$18,'reason for q2'!$A$1:$AK$1,0))-INDEX('reason for q2'!$A$1:$AK$125,MATCH('yoy data for rural-urban'!$L28&amp;1,'reason for q2'!$E:$E,0),MATCH('yoy data for rural-urban'!AK$18,'reason for q2'!$A$1:$AK$1,0)))/INDEX('reason for q2'!$A$1:$AK$125,MATCH('yoy data for rural-urban'!$L28&amp;1,'reason for q2'!$E:$E,0),MATCH('yoy data for rural-urban'!AK$18,'reason for q2'!$A$1:$AK$1,0))</f>
        <v>5.6592765460910084E-2</v>
      </c>
      <c r="AL28" s="45">
        <f>(INDEX('reason for q2'!$A$1:$AK$125,MATCH('yoy data for rural-urban'!$L28&amp;12,'reason for q2'!$E:$E,0),MATCH('yoy data for rural-urban'!AL$18,'reason for q2'!$A$1:$AK$1,0))-INDEX('reason for q2'!$A$1:$AK$125,MATCH('yoy data for rural-urban'!$L28&amp;1,'reason for q2'!$E:$E,0),MATCH('yoy data for rural-urban'!AL$18,'reason for q2'!$A$1:$AK$1,0)))/INDEX('reason for q2'!$A$1:$AK$125,MATCH('yoy data for rural-urban'!$L28&amp;1,'reason for q2'!$E:$E,0),MATCH('yoy data for rural-urban'!AL$18,'reason for q2'!$A$1:$AK$1,0))</f>
        <v>4.7766749379652716E-2</v>
      </c>
      <c r="AM28" s="45">
        <f>(INDEX('reason for q2'!$A$1:$AK$125,MATCH('yoy data for rural-urban'!$L28&amp;12,'reason for q2'!$E:$E,0),MATCH('yoy data for rural-urban'!AM$18,'reason for q2'!$A$1:$AK$1,0))-INDEX('reason for q2'!$A$1:$AK$125,MATCH('yoy data for rural-urban'!$L28&amp;1,'reason for q2'!$E:$E,0),MATCH('yoy data for rural-urban'!AM$18,'reason for q2'!$A$1:$AK$1,0)))/INDEX('reason for q2'!$A$1:$AK$125,MATCH('yoy data for rural-urban'!$L28&amp;1,'reason for q2'!$E:$E,0),MATCH('yoy data for rural-urban'!AM$18,'reason for q2'!$A$1:$AK$1,0))</f>
        <v>5.2315093205051039E-2</v>
      </c>
      <c r="AN28" s="45">
        <f>(INDEX('reason for q2'!$A$1:$AK$125,MATCH('yoy data for rural-urban'!$L28&amp;12,'reason for q2'!$E:$E,0),MATCH('yoy data for rural-urban'!AN$18,'reason for q2'!$A$1:$AK$1,0))-INDEX('reason for q2'!$A$1:$AK$125,MATCH('yoy data for rural-urban'!$L28&amp;1,'reason for q2'!$E:$E,0),MATCH('yoy data for rural-urban'!AN$18,'reason for q2'!$A$1:$AK$1,0)))/INDEX('reason for q2'!$A$1:$AK$125,MATCH('yoy data for rural-urban'!$L28&amp;1,'reason for q2'!$E:$E,0),MATCH('yoy data for rural-urban'!AN$18,'reason for q2'!$A$1:$AK$1,0))</f>
        <v>4.408945686900962E-2</v>
      </c>
      <c r="AO28" s="45">
        <f>(INDEX('reason for q2'!$A$1:$AK$125,MATCH('yoy data for rural-urban'!$L28&amp;12,'reason for q2'!$E:$E,0),MATCH('yoy data for rural-urban'!AO$18,'reason for q2'!$A$1:$AK$1,0))-INDEX('reason for q2'!$A$1:$AK$125,MATCH('yoy data for rural-urban'!$L28&amp;1,'reason for q2'!$E:$E,0),MATCH('yoy data for rural-urban'!AO$18,'reason for q2'!$A$1:$AK$1,0)))/INDEX('reason for q2'!$A$1:$AK$125,MATCH('yoy data for rural-urban'!$L28&amp;1,'reason for q2'!$E:$E,0),MATCH('yoy data for rural-urban'!AO$18,'reason for q2'!$A$1:$AK$1,0))</f>
        <v>5.7073466909532522E-2</v>
      </c>
      <c r="AP28" s="45">
        <f>(INDEX('reason for q2'!$A$1:$AK$125,MATCH('yoy data for rural-urban'!$L28&amp;12,'reason for q2'!$E:$E,0),MATCH('yoy data for rural-urban'!AP$18,'reason for q2'!$A$1:$AK$1,0))-INDEX('reason for q2'!$A$1:$AK$125,MATCH('yoy data for rural-urban'!$L28&amp;1,'reason for q2'!$E:$E,0),MATCH('yoy data for rural-urban'!AP$18,'reason for q2'!$A$1:$AK$1,0)))/INDEX('reason for q2'!$A$1:$AK$125,MATCH('yoy data for rural-urban'!$L28&amp;1,'reason for q2'!$E:$E,0),MATCH('yoy data for rural-urban'!AP$18,'reason for q2'!$A$1:$AK$1,0))</f>
        <v>5.716041794714205E-2</v>
      </c>
    </row>
    <row r="29" spans="1:42" x14ac:dyDescent="0.25">
      <c r="A29" s="22" t="s">
        <v>35</v>
      </c>
      <c r="B29" s="2">
        <v>2015</v>
      </c>
      <c r="C29" s="10" t="s">
        <v>39</v>
      </c>
      <c r="D29" s="10">
        <v>4</v>
      </c>
      <c r="E29" s="9" t="str">
        <f t="shared" si="0"/>
        <v>20154</v>
      </c>
      <c r="F29" s="54">
        <v>42095</v>
      </c>
      <c r="G29" s="42">
        <v>120.7</v>
      </c>
      <c r="L29" s="38">
        <v>2023</v>
      </c>
      <c r="M29" s="45">
        <f>(INDEX('reason for q2'!$A$1:$AK$125,MATCH('yoy data for rural-urban'!$L29&amp;5,'reason for q2'!$E:$E,0),MATCH('yoy data for rural-urban'!M$18,'reason for q2'!$A$1:$AK$1,0))-INDEX('reason for q2'!$A$1:$AK$125,MATCH('yoy data for rural-urban'!$L29&amp;1,'reason for q2'!$E:$E,0),MATCH('yoy data for rural-urban'!M$18,'reason for q2'!$A$1:$AK$1,0)))/INDEX('reason for q2'!$A$1:$AK$125,MATCH('yoy data for rural-urban'!$L29&amp;1,'reason for q2'!$E:$E,0),MATCH('yoy data for rural-urban'!M$18,'reason for q2'!$A$1:$AK$1,0))</f>
        <v>-5.7537399309564284E-4</v>
      </c>
      <c r="N29" s="45">
        <f>(INDEX('reason for q2'!$A$1:$AK$125,MATCH('yoy data for rural-urban'!$L29&amp;5,'reason for q2'!$E:$E,0),MATCH('yoy data for rural-urban'!N$18,'reason for q2'!$A$1:$AK$1,0))-INDEX('reason for q2'!$A$1:$AK$125,MATCH('yoy data for rural-urban'!$L29&amp;1,'reason for q2'!$E:$E,0),MATCH('yoy data for rural-urban'!N$18,'reason for q2'!$A$1:$AK$1,0)))/INDEX('reason for q2'!$A$1:$AK$125,MATCH('yoy data for rural-urban'!$L29&amp;1,'reason for q2'!$E:$E,0),MATCH('yoy data for rural-urban'!N$18,'reason for q2'!$A$1:$AK$1,0))</f>
        <v>1.7085904129093606E-2</v>
      </c>
      <c r="O29" s="45">
        <f>(INDEX('reason for q2'!$A$1:$AK$125,MATCH('yoy data for rural-urban'!$L29&amp;5,'reason for q2'!$E:$E,0),MATCH('yoy data for rural-urban'!O$18,'reason for q2'!$A$1:$AK$1,0))-INDEX('reason for q2'!$A$1:$AK$125,MATCH('yoy data for rural-urban'!$L29&amp;1,'reason for q2'!$E:$E,0),MATCH('yoy data for rural-urban'!O$18,'reason for q2'!$A$1:$AK$1,0)))/INDEX('reason for q2'!$A$1:$AK$125,MATCH('yoy data for rural-urban'!$L29&amp;1,'reason for q2'!$E:$E,0),MATCH('yoy data for rural-urban'!O$18,'reason for q2'!$A$1:$AK$1,0))</f>
        <v>-0.10951156812339337</v>
      </c>
      <c r="P29" s="45">
        <f>(INDEX('reason for q2'!$A$1:$AK$125,MATCH('yoy data for rural-urban'!$L29&amp;5,'reason for q2'!$E:$E,0),MATCH('yoy data for rural-urban'!P$18,'reason for q2'!$A$1:$AK$1,0))-INDEX('reason for q2'!$A$1:$AK$125,MATCH('yoy data for rural-urban'!$L29&amp;1,'reason for q2'!$E:$E,0),MATCH('yoy data for rural-urban'!P$18,'reason for q2'!$A$1:$AK$1,0)))/INDEX('reason for q2'!$A$1:$AK$125,MATCH('yoy data for rural-urban'!$L29&amp;1,'reason for q2'!$E:$E,0),MATCH('yoy data for rural-urban'!P$18,'reason for q2'!$A$1:$AK$1,0))</f>
        <v>2.8064146620847684E-2</v>
      </c>
      <c r="Q29" s="45">
        <f>(INDEX('reason for q2'!$A$1:$AK$125,MATCH('yoy data for rural-urban'!$L29&amp;5,'reason for q2'!$E:$E,0),MATCH('yoy data for rural-urban'!Q$18,'reason for q2'!$A$1:$AK$1,0))-INDEX('reason for q2'!$A$1:$AK$125,MATCH('yoy data for rural-urban'!$L29&amp;1,'reason for q2'!$E:$E,0),MATCH('yoy data for rural-urban'!Q$18,'reason for q2'!$A$1:$AK$1,0)))/INDEX('reason for q2'!$A$1:$AK$125,MATCH('yoy data for rural-urban'!$L29&amp;1,'reason for q2'!$E:$E,0),MATCH('yoy data for rural-urban'!Q$18,'reason for q2'!$A$1:$AK$1,0))</f>
        <v>-9.1880341880341831E-2</v>
      </c>
      <c r="R29" s="45">
        <f>(INDEX('reason for q2'!$A$1:$AK$125,MATCH('yoy data for rural-urban'!$L29&amp;5,'reason for q2'!$E:$E,0),MATCH('yoy data for rural-urban'!R$18,'reason for q2'!$A$1:$AK$1,0))-INDEX('reason for q2'!$A$1:$AK$125,MATCH('yoy data for rural-urban'!$L29&amp;1,'reason for q2'!$E:$E,0),MATCH('yoy data for rural-urban'!R$18,'reason for q2'!$A$1:$AK$1,0)))/INDEX('reason for q2'!$A$1:$AK$125,MATCH('yoy data for rural-urban'!$L29&amp;1,'reason for q2'!$E:$E,0),MATCH('yoy data for rural-urban'!R$18,'reason for q2'!$A$1:$AK$1,0))</f>
        <v>8.7807959570435731E-2</v>
      </c>
      <c r="S29" s="45">
        <f>(INDEX('reason for q2'!$A$1:$AK$125,MATCH('yoy data for rural-urban'!$L29&amp;5,'reason for q2'!$E:$E,0),MATCH('yoy data for rural-urban'!S$18,'reason for q2'!$A$1:$AK$1,0))-INDEX('reason for q2'!$A$1:$AK$125,MATCH('yoy data for rural-urban'!$L29&amp;1,'reason for q2'!$E:$E,0),MATCH('yoy data for rural-urban'!S$18,'reason for q2'!$A$1:$AK$1,0)))/INDEX('reason for q2'!$A$1:$AK$125,MATCH('yoy data for rural-urban'!$L29&amp;1,'reason for q2'!$E:$E,0),MATCH('yoy data for rural-urban'!S$18,'reason for q2'!$A$1:$AK$1,0))</f>
        <v>4.6133853151396974E-2</v>
      </c>
      <c r="T29" s="45">
        <f>(INDEX('reason for q2'!$A$1:$AK$125,MATCH('yoy data for rural-urban'!$L29&amp;5,'reason for q2'!$E:$E,0),MATCH('yoy data for rural-urban'!T$18,'reason for q2'!$A$1:$AK$1,0))-INDEX('reason for q2'!$A$1:$AK$125,MATCH('yoy data for rural-urban'!$L29&amp;1,'reason for q2'!$E:$E,0),MATCH('yoy data for rural-urban'!T$18,'reason for q2'!$A$1:$AK$1,0)))/INDEX('reason for q2'!$A$1:$AK$125,MATCH('yoy data for rural-urban'!$L29&amp;1,'reason for q2'!$E:$E,0),MATCH('yoy data for rural-urban'!T$18,'reason for q2'!$A$1:$AK$1,0))</f>
        <v>2.7501462843768219E-2</v>
      </c>
      <c r="U29" s="45">
        <f>(INDEX('reason for q2'!$A$1:$AK$125,MATCH('yoy data for rural-urban'!$L29&amp;5,'reason for q2'!$E:$E,0),MATCH('yoy data for rural-urban'!U$18,'reason for q2'!$A$1:$AK$1,0))-INDEX('reason for q2'!$A$1:$AK$125,MATCH('yoy data for rural-urban'!$L29&amp;1,'reason for q2'!$E:$E,0),MATCH('yoy data for rural-urban'!U$18,'reason for q2'!$A$1:$AK$1,0)))/INDEX('reason for q2'!$A$1:$AK$125,MATCH('yoy data for rural-urban'!$L29&amp;1,'reason for q2'!$E:$E,0),MATCH('yoy data for rural-urban'!U$18,'reason for q2'!$A$1:$AK$1,0))</f>
        <v>1.3212221304706924E-2</v>
      </c>
      <c r="V29" s="45">
        <f>(INDEX('reason for q2'!$A$1:$AK$125,MATCH('yoy data for rural-urban'!$L29&amp;5,'reason for q2'!$E:$E,0),MATCH('yoy data for rural-urban'!V$18,'reason for q2'!$A$1:$AK$1,0))-INDEX('reason for q2'!$A$1:$AK$125,MATCH('yoy data for rural-urban'!$L29&amp;1,'reason for q2'!$E:$E,0),MATCH('yoy data for rural-urban'!V$18,'reason for q2'!$A$1:$AK$1,0)))/INDEX('reason for q2'!$A$1:$AK$125,MATCH('yoy data for rural-urban'!$L29&amp;1,'reason for q2'!$E:$E,0),MATCH('yoy data for rural-urban'!V$18,'reason for q2'!$A$1:$AK$1,0))</f>
        <v>4.6065259117082508E-2</v>
      </c>
      <c r="W29" s="45">
        <f>(INDEX('reason for q2'!$A$1:$AK$125,MATCH('yoy data for rural-urban'!$L29&amp;5,'reason for q2'!$E:$E,0),MATCH('yoy data for rural-urban'!W$18,'reason for q2'!$A$1:$AK$1,0))-INDEX('reason for q2'!$A$1:$AK$125,MATCH('yoy data for rural-urban'!$L29&amp;1,'reason for q2'!$E:$E,0),MATCH('yoy data for rural-urban'!W$18,'reason for q2'!$A$1:$AK$1,0)))/INDEX('reason for q2'!$A$1:$AK$125,MATCH('yoy data for rural-urban'!$L29&amp;1,'reason for q2'!$E:$E,0),MATCH('yoy data for rural-urban'!W$18,'reason for q2'!$A$1:$AK$1,0))</f>
        <v>1.1668611435239206E-2</v>
      </c>
      <c r="X29" s="45">
        <f>(INDEX('reason for q2'!$A$1:$AK$125,MATCH('yoy data for rural-urban'!$L29&amp;5,'reason for q2'!$E:$E,0),MATCH('yoy data for rural-urban'!X$18,'reason for q2'!$A$1:$AK$1,0))-INDEX('reason for q2'!$A$1:$AK$125,MATCH('yoy data for rural-urban'!$L29&amp;1,'reason for q2'!$E:$E,0),MATCH('yoy data for rural-urban'!X$18,'reason for q2'!$A$1:$AK$1,0)))/INDEX('reason for q2'!$A$1:$AK$125,MATCH('yoy data for rural-urban'!$L29&amp;1,'reason for q2'!$E:$E,0),MATCH('yoy data for rural-urban'!X$18,'reason for q2'!$A$1:$AK$1,0))</f>
        <v>1.5690376569037656E-2</v>
      </c>
      <c r="Y29" s="45">
        <f>(INDEX('reason for q2'!$A$1:$AK$125,MATCH('yoy data for rural-urban'!$L29&amp;5,'reason for q2'!$E:$E,0),MATCH('yoy data for rural-urban'!Y$18,'reason for q2'!$A$1:$AK$1,0))-INDEX('reason for q2'!$A$1:$AK$125,MATCH('yoy data for rural-urban'!$L29&amp;1,'reason for q2'!$E:$E,0),MATCH('yoy data for rural-urban'!Y$18,'reason for q2'!$A$1:$AK$1,0)))/INDEX('reason for q2'!$A$1:$AK$125,MATCH('yoy data for rural-urban'!$L29&amp;1,'reason for q2'!$E:$E,0),MATCH('yoy data for rural-urban'!Y$18,'reason for q2'!$A$1:$AK$1,0))</f>
        <v>1.3582342954159625E-2</v>
      </c>
      <c r="Z29" s="45">
        <f>(INDEX('reason for q2'!$A$1:$AK$125,MATCH('yoy data for rural-urban'!$L29&amp;5,'reason for q2'!$E:$E,0),MATCH('yoy data for rural-urban'!Z$18,'reason for q2'!$A$1:$AK$1,0))-INDEX('reason for q2'!$A$1:$AK$125,MATCH('yoy data for rural-urban'!$L29&amp;1,'reason for q2'!$E:$E,0),MATCH('yoy data for rural-urban'!Z$18,'reason for q2'!$A$1:$AK$1,0)))/INDEX('reason for q2'!$A$1:$AK$125,MATCH('yoy data for rural-urban'!$L29&amp;1,'reason for q2'!$E:$E,0),MATCH('yoy data for rural-urban'!Z$18,'reason for q2'!$A$1:$AK$1,0))</f>
        <v>6.1935708989402337E-3</v>
      </c>
      <c r="AA29" s="45">
        <f>(INDEX('reason for q2'!$A$1:$AK$125,MATCH('yoy data for rural-urban'!$L29&amp;5,'reason for q2'!$E:$E,0),MATCH('yoy data for rural-urban'!AA$18,'reason for q2'!$A$1:$AK$1,0))-INDEX('reason for q2'!$A$1:$AK$125,MATCH('yoy data for rural-urban'!$L29&amp;1,'reason for q2'!$E:$E,0),MATCH('yoy data for rural-urban'!AA$18,'reason for q2'!$A$1:$AK$1,0)))/INDEX('reason for q2'!$A$1:$AK$125,MATCH('yoy data for rural-urban'!$L29&amp;1,'reason for q2'!$E:$E,0),MATCH('yoy data for rural-urban'!AA$18,'reason for q2'!$A$1:$AK$1,0))</f>
        <v>1.4127144298688252E-2</v>
      </c>
      <c r="AB29" s="45">
        <f>(INDEX('reason for q2'!$A$1:$AK$125,MATCH('yoy data for rural-urban'!$L29&amp;5,'reason for q2'!$E:$E,0),MATCH('yoy data for rural-urban'!AB$18,'reason for q2'!$A$1:$AK$1,0))-INDEX('reason for q2'!$A$1:$AK$125,MATCH('yoy data for rural-urban'!$L29&amp;1,'reason for q2'!$E:$E,0),MATCH('yoy data for rural-urban'!AB$18,'reason for q2'!$A$1:$AK$1,0)))/INDEX('reason for q2'!$A$1:$AK$125,MATCH('yoy data for rural-urban'!$L29&amp;1,'reason for q2'!$E:$E,0),MATCH('yoy data for rural-urban'!AB$18,'reason for q2'!$A$1:$AK$1,0))</f>
        <v>1.2979989183342377E-2</v>
      </c>
      <c r="AC29" s="45">
        <f>(INDEX('reason for q2'!$A$1:$AK$125,MATCH('yoy data for rural-urban'!$L29&amp;5,'reason for q2'!$E:$E,0),MATCH('yoy data for rural-urban'!AC$18,'reason for q2'!$A$1:$AK$1,0))-INDEX('reason for q2'!$A$1:$AK$125,MATCH('yoy data for rural-urban'!$L29&amp;1,'reason for q2'!$E:$E,0),MATCH('yoy data for rural-urban'!AC$18,'reason for q2'!$A$1:$AK$1,0)))/INDEX('reason for q2'!$A$1:$AK$125,MATCH('yoy data for rural-urban'!$L29&amp;1,'reason for q2'!$E:$E,0),MATCH('yoy data for rural-urban'!AC$18,'reason for q2'!$A$1:$AK$1,0))</f>
        <v>1.1824324324324292E-2</v>
      </c>
      <c r="AD29" s="45">
        <f>(INDEX('reason for q2'!$A$1:$AK$125,MATCH('yoy data for rural-urban'!$L29&amp;5,'reason for q2'!$E:$E,0),MATCH('yoy data for rural-urban'!AD$18,'reason for q2'!$A$1:$AK$1,0))-INDEX('reason for q2'!$A$1:$AK$125,MATCH('yoy data for rural-urban'!$L29&amp;1,'reason for q2'!$E:$E,0),MATCH('yoy data for rural-urban'!AD$18,'reason for q2'!$A$1:$AK$1,0)))/INDEX('reason for q2'!$A$1:$AK$125,MATCH('yoy data for rural-urban'!$L29&amp;1,'reason for q2'!$E:$E,0),MATCH('yoy data for rural-urban'!AD$18,'reason for q2'!$A$1:$AK$1,0))</f>
        <v>1.3057671381936763E-2</v>
      </c>
      <c r="AE29" s="45">
        <f>(INDEX('reason for q2'!$A$1:$AK$125,MATCH('yoy data for rural-urban'!$L29&amp;5,'reason for q2'!$E:$E,0),MATCH('yoy data for rural-urban'!AE$18,'reason for q2'!$A$1:$AK$1,0))-INDEX('reason for q2'!$A$1:$AK$125,MATCH('yoy data for rural-urban'!$L29&amp;1,'reason for q2'!$E:$E,0),MATCH('yoy data for rural-urban'!AE$18,'reason for q2'!$A$1:$AK$1,0)))/INDEX('reason for q2'!$A$1:$AK$125,MATCH('yoy data for rural-urban'!$L29&amp;1,'reason for q2'!$E:$E,0),MATCH('yoy data for rural-urban'!AE$18,'reason for q2'!$A$1:$AK$1,0))</f>
        <v>3.6954087346024608E-2</v>
      </c>
      <c r="AF29" s="45">
        <f>(INDEX('reason for q2'!$A$1:$AK$125,MATCH('yoy data for rural-urban'!$L29&amp;5,'reason for q2'!$E:$E,0),MATCH('yoy data for rural-urban'!AF$18,'reason for q2'!$A$1:$AK$1,0))-INDEX('reason for q2'!$A$1:$AK$125,MATCH('yoy data for rural-urban'!$L29&amp;1,'reason for q2'!$E:$E,0),MATCH('yoy data for rural-urban'!AF$18,'reason for q2'!$A$1:$AK$1,0)))/INDEX('reason for q2'!$A$1:$AK$125,MATCH('yoy data for rural-urban'!$L29&amp;1,'reason for q2'!$E:$E,0),MATCH('yoy data for rural-urban'!AF$18,'reason for q2'!$A$1:$AK$1,0))</f>
        <v>1.8623258380466429E-2</v>
      </c>
      <c r="AG29" s="45">
        <f>(INDEX('reason for q2'!$A$1:$AK$125,MATCH('yoy data for rural-urban'!$L29&amp;5,'reason for q2'!$E:$E,0),MATCH('yoy data for rural-urban'!AG$18,'reason for q2'!$A$1:$AK$1,0))-INDEX('reason for q2'!$A$1:$AK$125,MATCH('yoy data for rural-urban'!$L29&amp;1,'reason for q2'!$E:$E,0),MATCH('yoy data for rural-urban'!AG$18,'reason for q2'!$A$1:$AK$1,0)))/INDEX('reason for q2'!$A$1:$AK$125,MATCH('yoy data for rural-urban'!$L29&amp;1,'reason for q2'!$E:$E,0),MATCH('yoy data for rural-urban'!AG$18,'reason for q2'!$A$1:$AK$1,0))</f>
        <v>4.3956043956044581E-3</v>
      </c>
      <c r="AH29" s="45">
        <f>(INDEX('reason for q2'!$A$1:$AK$125,MATCH('yoy data for rural-urban'!$L29&amp;5,'reason for q2'!$E:$E,0),MATCH('yoy data for rural-urban'!AH$18,'reason for q2'!$A$1:$AK$1,0))-INDEX('reason for q2'!$A$1:$AK$125,MATCH('yoy data for rural-urban'!$L29&amp;1,'reason for q2'!$E:$E,0),MATCH('yoy data for rural-urban'!AH$18,'reason for q2'!$A$1:$AK$1,0)))/INDEX('reason for q2'!$A$1:$AK$125,MATCH('yoy data for rural-urban'!$L29&amp;1,'reason for q2'!$E:$E,0),MATCH('yoy data for rural-urban'!AH$18,'reason for q2'!$A$1:$AK$1,0))</f>
        <v>2.0337013364323069E-2</v>
      </c>
      <c r="AI29" s="45">
        <f>(INDEX('reason for q2'!$A$1:$AK$125,MATCH('yoy data for rural-urban'!$L29&amp;5,'reason for q2'!$E:$E,0),MATCH('yoy data for rural-urban'!AI$18,'reason for q2'!$A$1:$AK$1,0))-INDEX('reason for q2'!$A$1:$AK$125,MATCH('yoy data for rural-urban'!$L29&amp;1,'reason for q2'!$E:$E,0),MATCH('yoy data for rural-urban'!AI$18,'reason for q2'!$A$1:$AK$1,0)))/INDEX('reason for q2'!$A$1:$AK$125,MATCH('yoy data for rural-urban'!$L29&amp;1,'reason for q2'!$E:$E,0),MATCH('yoy data for rural-urban'!AI$18,'reason for q2'!$A$1:$AK$1,0))</f>
        <v>1.3302486986697414E-2</v>
      </c>
      <c r="AJ29" s="45">
        <f>(INDEX('reason for q2'!$A$1:$AK$125,MATCH('yoy data for rural-urban'!$L29&amp;5,'reason for q2'!$E:$E,0),MATCH('yoy data for rural-urban'!AJ$18,'reason for q2'!$A$1:$AK$1,0))-INDEX('reason for q2'!$A$1:$AK$125,MATCH('yoy data for rural-urban'!$L29&amp;1,'reason for q2'!$E:$E,0),MATCH('yoy data for rural-urban'!AJ$18,'reason for q2'!$A$1:$AK$1,0)))/INDEX('reason for q2'!$A$1:$AK$125,MATCH('yoy data for rural-urban'!$L29&amp;1,'reason for q2'!$E:$E,0),MATCH('yoy data for rural-urban'!AJ$18,'reason for q2'!$A$1:$AK$1,0))</f>
        <v>1.3302486986697414E-2</v>
      </c>
      <c r="AK29" s="45">
        <f>(INDEX('reason for q2'!$A$1:$AK$125,MATCH('yoy data for rural-urban'!$L29&amp;5,'reason for q2'!$E:$E,0),MATCH('yoy data for rural-urban'!AK$18,'reason for q2'!$A$1:$AK$1,0))-INDEX('reason for q2'!$A$1:$AK$125,MATCH('yoy data for rural-urban'!$L29&amp;1,'reason for q2'!$E:$E,0),MATCH('yoy data for rural-urban'!AK$18,'reason for q2'!$A$1:$AK$1,0)))/INDEX('reason for q2'!$A$1:$AK$125,MATCH('yoy data for rural-urban'!$L29&amp;1,'reason for q2'!$E:$E,0),MATCH('yoy data for rural-urban'!AK$18,'reason for q2'!$A$1:$AK$1,0))</f>
        <v>1.8650575973669647E-2</v>
      </c>
      <c r="AL29" s="45">
        <f>(INDEX('reason for q2'!$A$1:$AK$125,MATCH('yoy data for rural-urban'!$L29&amp;5,'reason for q2'!$E:$E,0),MATCH('yoy data for rural-urban'!AL$18,'reason for q2'!$A$1:$AK$1,0))-INDEX('reason for q2'!$A$1:$AK$125,MATCH('yoy data for rural-urban'!$L29&amp;1,'reason for q2'!$E:$E,0),MATCH('yoy data for rural-urban'!AL$18,'reason for q2'!$A$1:$AK$1,0)))/INDEX('reason for q2'!$A$1:$AK$125,MATCH('yoy data for rural-urban'!$L29&amp;1,'reason for q2'!$E:$E,0),MATCH('yoy data for rural-urban'!AL$18,'reason for q2'!$A$1:$AK$1,0))</f>
        <v>1.0029498525073679E-2</v>
      </c>
      <c r="AM29" s="45">
        <f>(INDEX('reason for q2'!$A$1:$AK$125,MATCH('yoy data for rural-urban'!$L29&amp;5,'reason for q2'!$E:$E,0),MATCH('yoy data for rural-urban'!AM$18,'reason for q2'!$A$1:$AK$1,0))-INDEX('reason for q2'!$A$1:$AK$125,MATCH('yoy data for rural-urban'!$L29&amp;1,'reason for q2'!$E:$E,0),MATCH('yoy data for rural-urban'!AM$18,'reason for q2'!$A$1:$AK$1,0)))/INDEX('reason for q2'!$A$1:$AK$125,MATCH('yoy data for rural-urban'!$L29&amp;1,'reason for q2'!$E:$E,0),MATCH('yoy data for rural-urban'!AM$18,'reason for q2'!$A$1:$AK$1,0))</f>
        <v>1.4496873223422302E-2</v>
      </c>
      <c r="AN29" s="45">
        <f>(INDEX('reason for q2'!$A$1:$AK$125,MATCH('yoy data for rural-urban'!$L29&amp;5,'reason for q2'!$E:$E,0),MATCH('yoy data for rural-urban'!AN$18,'reason for q2'!$A$1:$AK$1,0))-INDEX('reason for q2'!$A$1:$AK$125,MATCH('yoy data for rural-urban'!$L29&amp;1,'reason for q2'!$E:$E,0),MATCH('yoy data for rural-urban'!AN$18,'reason for q2'!$A$1:$AK$1,0)))/INDEX('reason for q2'!$A$1:$AK$125,MATCH('yoy data for rural-urban'!$L29&amp;1,'reason for q2'!$E:$E,0),MATCH('yoy data for rural-urban'!AN$18,'reason for q2'!$A$1:$AK$1,0))</f>
        <v>7.334963325183479E-3</v>
      </c>
      <c r="AO29" s="45">
        <f>(INDEX('reason for q2'!$A$1:$AK$125,MATCH('yoy data for rural-urban'!$L29&amp;5,'reason for q2'!$E:$E,0),MATCH('yoy data for rural-urban'!AO$18,'reason for q2'!$A$1:$AK$1,0))-INDEX('reason for q2'!$A$1:$AK$125,MATCH('yoy data for rural-urban'!$L29&amp;1,'reason for q2'!$E:$E,0),MATCH('yoy data for rural-urban'!AO$18,'reason for q2'!$A$1:$AK$1,0)))/INDEX('reason for q2'!$A$1:$AK$125,MATCH('yoy data for rural-urban'!$L29&amp;1,'reason for q2'!$E:$E,0),MATCH('yoy data for rural-urban'!AO$18,'reason for q2'!$A$1:$AK$1,0))</f>
        <v>1.6064257028112351E-2</v>
      </c>
      <c r="AP29" s="45">
        <f>(INDEX('reason for q2'!$A$1:$AK$125,MATCH('yoy data for rural-urban'!$L29&amp;5,'reason for q2'!$E:$E,0),MATCH('yoy data for rural-urban'!AP$18,'reason for q2'!$A$1:$AK$1,0))-INDEX('reason for q2'!$A$1:$AK$125,MATCH('yoy data for rural-urban'!$L29&amp;1,'reason for q2'!$E:$E,0),MATCH('yoy data for rural-urban'!AP$18,'reason for q2'!$A$1:$AK$1,0)))/INDEX('reason for q2'!$A$1:$AK$125,MATCH('yoy data for rural-urban'!$L29&amp;1,'reason for q2'!$E:$E,0),MATCH('yoy data for rural-urban'!AP$18,'reason for q2'!$A$1:$AK$1,0))</f>
        <v>1.6782407407407274E-2</v>
      </c>
    </row>
    <row r="30" spans="1:42" x14ac:dyDescent="0.25">
      <c r="A30" s="21" t="s">
        <v>35</v>
      </c>
      <c r="B30" s="3">
        <v>2015</v>
      </c>
      <c r="C30" s="9" t="s">
        <v>41</v>
      </c>
      <c r="D30" s="9">
        <v>5</v>
      </c>
      <c r="E30" s="9" t="str">
        <f t="shared" si="0"/>
        <v>20155</v>
      </c>
      <c r="F30" s="52">
        <v>42125</v>
      </c>
      <c r="G30" s="43">
        <v>121.6</v>
      </c>
    </row>
    <row r="31" spans="1:42" x14ac:dyDescent="0.25">
      <c r="A31" s="22" t="s">
        <v>35</v>
      </c>
      <c r="B31" s="2">
        <v>2015</v>
      </c>
      <c r="C31" s="10" t="s">
        <v>42</v>
      </c>
      <c r="D31" s="10">
        <v>6</v>
      </c>
      <c r="E31" s="9" t="str">
        <f t="shared" si="0"/>
        <v>20156</v>
      </c>
      <c r="F31" s="54">
        <v>42156</v>
      </c>
      <c r="G31" s="42">
        <v>123</v>
      </c>
    </row>
    <row r="32" spans="1:42" x14ac:dyDescent="0.25">
      <c r="A32" s="21" t="s">
        <v>35</v>
      </c>
      <c r="B32" s="3">
        <v>2015</v>
      </c>
      <c r="C32" s="9" t="s">
        <v>44</v>
      </c>
      <c r="D32" s="9">
        <v>7</v>
      </c>
      <c r="E32" s="9" t="str">
        <f t="shared" si="0"/>
        <v>20157</v>
      </c>
      <c r="F32" s="52">
        <v>42186</v>
      </c>
      <c r="G32" s="43">
        <v>123.6</v>
      </c>
    </row>
    <row r="33" spans="1:8" x14ac:dyDescent="0.25">
      <c r="A33" s="22" t="s">
        <v>35</v>
      </c>
      <c r="B33" s="2">
        <v>2015</v>
      </c>
      <c r="C33" s="10" t="s">
        <v>46</v>
      </c>
      <c r="D33" s="10">
        <v>8</v>
      </c>
      <c r="E33" s="9" t="str">
        <f t="shared" si="0"/>
        <v>20158</v>
      </c>
      <c r="F33" s="54">
        <v>42217</v>
      </c>
      <c r="G33" s="42">
        <v>124.8</v>
      </c>
    </row>
    <row r="34" spans="1:8" x14ac:dyDescent="0.25">
      <c r="A34" s="21" t="s">
        <v>35</v>
      </c>
      <c r="B34" s="3">
        <v>2015</v>
      </c>
      <c r="C34" s="9" t="s">
        <v>48</v>
      </c>
      <c r="D34" s="9">
        <v>9</v>
      </c>
      <c r="E34" s="9" t="str">
        <f t="shared" si="0"/>
        <v>20159</v>
      </c>
      <c r="F34" s="52">
        <v>42248</v>
      </c>
      <c r="G34" s="43">
        <v>125.4</v>
      </c>
    </row>
    <row r="35" spans="1:8" x14ac:dyDescent="0.25">
      <c r="A35" s="22" t="s">
        <v>35</v>
      </c>
      <c r="B35" s="2">
        <v>2015</v>
      </c>
      <c r="C35" s="10" t="s">
        <v>50</v>
      </c>
      <c r="D35" s="10">
        <v>10</v>
      </c>
      <c r="E35" s="9" t="str">
        <f t="shared" si="0"/>
        <v>201510</v>
      </c>
      <c r="F35" s="54">
        <v>42278</v>
      </c>
      <c r="G35" s="42">
        <v>126.1</v>
      </c>
    </row>
    <row r="36" spans="1:8" x14ac:dyDescent="0.25">
      <c r="A36" s="21" t="s">
        <v>35</v>
      </c>
      <c r="B36" s="3">
        <v>2015</v>
      </c>
      <c r="C36" s="9" t="s">
        <v>53</v>
      </c>
      <c r="D36" s="9">
        <v>11</v>
      </c>
      <c r="E36" s="9" t="str">
        <f t="shared" si="0"/>
        <v>201511</v>
      </c>
      <c r="F36" s="52">
        <v>42309</v>
      </c>
      <c r="G36" s="43">
        <v>126.6</v>
      </c>
    </row>
    <row r="37" spans="1:8" x14ac:dyDescent="0.25">
      <c r="A37" s="22" t="s">
        <v>35</v>
      </c>
      <c r="B37" s="2">
        <v>2015</v>
      </c>
      <c r="C37" s="10" t="s">
        <v>55</v>
      </c>
      <c r="D37" s="10">
        <v>12</v>
      </c>
      <c r="E37" s="9" t="str">
        <f t="shared" si="0"/>
        <v>201512</v>
      </c>
      <c r="F37" s="54">
        <v>42339</v>
      </c>
      <c r="G37" s="42">
        <v>126.1</v>
      </c>
      <c r="H37" s="57">
        <f>(G37-G26)/G26</f>
        <v>5.5230125523012506E-2</v>
      </c>
    </row>
    <row r="38" spans="1:8" x14ac:dyDescent="0.25">
      <c r="A38" s="21" t="s">
        <v>35</v>
      </c>
      <c r="B38" s="3">
        <v>2016</v>
      </c>
      <c r="C38" s="9" t="s">
        <v>31</v>
      </c>
      <c r="D38" s="9">
        <v>1</v>
      </c>
      <c r="E38" s="9" t="str">
        <f t="shared" si="0"/>
        <v>20161</v>
      </c>
      <c r="F38" s="52">
        <v>42370</v>
      </c>
      <c r="G38" s="43">
        <v>126.3</v>
      </c>
    </row>
    <row r="39" spans="1:8" x14ac:dyDescent="0.25">
      <c r="A39" s="22" t="s">
        <v>35</v>
      </c>
      <c r="B39" s="2">
        <v>2016</v>
      </c>
      <c r="C39" s="10" t="s">
        <v>36</v>
      </c>
      <c r="D39" s="10">
        <v>2</v>
      </c>
      <c r="E39" s="9" t="str">
        <f t="shared" si="0"/>
        <v>20162</v>
      </c>
      <c r="F39" s="54">
        <v>42401</v>
      </c>
      <c r="G39" s="42">
        <v>126</v>
      </c>
    </row>
    <row r="40" spans="1:8" x14ac:dyDescent="0.25">
      <c r="A40" s="21" t="s">
        <v>35</v>
      </c>
      <c r="B40" s="3">
        <v>2016</v>
      </c>
      <c r="C40" s="9" t="s">
        <v>38</v>
      </c>
      <c r="D40" s="9">
        <v>3</v>
      </c>
      <c r="E40" s="9" t="str">
        <f t="shared" si="0"/>
        <v>20163</v>
      </c>
      <c r="F40" s="52">
        <v>42430</v>
      </c>
      <c r="G40" s="43">
        <v>126</v>
      </c>
    </row>
    <row r="41" spans="1:8" x14ac:dyDescent="0.25">
      <c r="A41" s="22" t="s">
        <v>35</v>
      </c>
      <c r="B41" s="2">
        <v>2016</v>
      </c>
      <c r="C41" s="10" t="s">
        <v>39</v>
      </c>
      <c r="D41" s="10">
        <v>4</v>
      </c>
      <c r="E41" s="9" t="str">
        <f t="shared" si="0"/>
        <v>20164</v>
      </c>
      <c r="F41" s="54">
        <v>42461</v>
      </c>
      <c r="G41" s="42">
        <v>127.3</v>
      </c>
    </row>
    <row r="42" spans="1:8" x14ac:dyDescent="0.25">
      <c r="A42" s="21" t="s">
        <v>35</v>
      </c>
      <c r="B42" s="3">
        <v>2016</v>
      </c>
      <c r="C42" s="9" t="s">
        <v>41</v>
      </c>
      <c r="D42" s="9">
        <v>5</v>
      </c>
      <c r="E42" s="9" t="str">
        <f t="shared" si="0"/>
        <v>20165</v>
      </c>
      <c r="F42" s="52">
        <v>42491</v>
      </c>
      <c r="G42" s="43">
        <v>128.6</v>
      </c>
    </row>
    <row r="43" spans="1:8" x14ac:dyDescent="0.25">
      <c r="A43" s="22" t="s">
        <v>35</v>
      </c>
      <c r="B43" s="2">
        <v>2016</v>
      </c>
      <c r="C43" s="10" t="s">
        <v>42</v>
      </c>
      <c r="D43" s="10">
        <v>6</v>
      </c>
      <c r="E43" s="9" t="str">
        <f t="shared" si="0"/>
        <v>20166</v>
      </c>
      <c r="F43" s="54">
        <v>42522</v>
      </c>
      <c r="G43" s="42">
        <v>130.1</v>
      </c>
    </row>
    <row r="44" spans="1:8" x14ac:dyDescent="0.25">
      <c r="A44" s="21" t="s">
        <v>35</v>
      </c>
      <c r="B44" s="3">
        <v>2016</v>
      </c>
      <c r="C44" s="9" t="s">
        <v>44</v>
      </c>
      <c r="D44" s="9">
        <v>7</v>
      </c>
      <c r="E44" s="9" t="str">
        <f t="shared" si="0"/>
        <v>20167</v>
      </c>
      <c r="F44" s="52">
        <v>42552</v>
      </c>
      <c r="G44" s="43">
        <v>131.1</v>
      </c>
    </row>
    <row r="45" spans="1:8" x14ac:dyDescent="0.25">
      <c r="A45" s="22" t="s">
        <v>35</v>
      </c>
      <c r="B45" s="2">
        <v>2016</v>
      </c>
      <c r="C45" s="10" t="s">
        <v>46</v>
      </c>
      <c r="D45" s="10">
        <v>8</v>
      </c>
      <c r="E45" s="9" t="str">
        <f t="shared" si="0"/>
        <v>20168</v>
      </c>
      <c r="F45" s="54">
        <v>42583</v>
      </c>
      <c r="G45" s="42">
        <v>131.1</v>
      </c>
    </row>
    <row r="46" spans="1:8" x14ac:dyDescent="0.25">
      <c r="A46" s="21" t="s">
        <v>35</v>
      </c>
      <c r="B46" s="3">
        <v>2016</v>
      </c>
      <c r="C46" s="9" t="s">
        <v>48</v>
      </c>
      <c r="D46" s="9">
        <v>9</v>
      </c>
      <c r="E46" s="9" t="str">
        <f t="shared" si="0"/>
        <v>20169</v>
      </c>
      <c r="F46" s="52">
        <v>42614</v>
      </c>
      <c r="G46" s="43">
        <v>130.9</v>
      </c>
    </row>
    <row r="47" spans="1:8" x14ac:dyDescent="0.25">
      <c r="A47" s="22" t="s">
        <v>35</v>
      </c>
      <c r="B47" s="2">
        <v>2016</v>
      </c>
      <c r="C47" s="10" t="s">
        <v>50</v>
      </c>
      <c r="D47" s="10">
        <v>10</v>
      </c>
      <c r="E47" s="9" t="str">
        <f t="shared" si="0"/>
        <v>201610</v>
      </c>
      <c r="F47" s="54">
        <v>42644</v>
      </c>
      <c r="G47" s="42">
        <v>131.4</v>
      </c>
    </row>
    <row r="48" spans="1:8" x14ac:dyDescent="0.25">
      <c r="A48" s="21" t="s">
        <v>35</v>
      </c>
      <c r="B48" s="3">
        <v>2016</v>
      </c>
      <c r="C48" s="9" t="s">
        <v>53</v>
      </c>
      <c r="D48" s="9">
        <v>11</v>
      </c>
      <c r="E48" s="9" t="str">
        <f t="shared" si="0"/>
        <v>201611</v>
      </c>
      <c r="F48" s="52">
        <v>42675</v>
      </c>
      <c r="G48" s="43">
        <v>131.19999999999999</v>
      </c>
    </row>
    <row r="49" spans="1:8" x14ac:dyDescent="0.25">
      <c r="A49" s="22" t="s">
        <v>35</v>
      </c>
      <c r="B49" s="2">
        <v>2016</v>
      </c>
      <c r="C49" s="10" t="s">
        <v>55</v>
      </c>
      <c r="D49" s="10">
        <v>12</v>
      </c>
      <c r="E49" s="9" t="str">
        <f t="shared" si="0"/>
        <v>201612</v>
      </c>
      <c r="F49" s="54">
        <v>42705</v>
      </c>
      <c r="G49" s="42">
        <v>130.4</v>
      </c>
      <c r="H49" s="57">
        <f>(G49-G38)/G38</f>
        <v>3.2462391132224933E-2</v>
      </c>
    </row>
    <row r="50" spans="1:8" x14ac:dyDescent="0.25">
      <c r="A50" s="21" t="s">
        <v>35</v>
      </c>
      <c r="B50" s="3">
        <v>2017</v>
      </c>
      <c r="C50" s="9" t="s">
        <v>31</v>
      </c>
      <c r="D50" s="9">
        <v>1</v>
      </c>
      <c r="E50" s="9" t="str">
        <f t="shared" si="0"/>
        <v>20171</v>
      </c>
      <c r="F50" s="52">
        <v>42736</v>
      </c>
      <c r="G50" s="43">
        <v>130.30000000000001</v>
      </c>
    </row>
    <row r="51" spans="1:8" x14ac:dyDescent="0.25">
      <c r="A51" s="22" t="s">
        <v>35</v>
      </c>
      <c r="B51" s="2">
        <v>2017</v>
      </c>
      <c r="C51" s="10" t="s">
        <v>36</v>
      </c>
      <c r="D51" s="10">
        <v>2</v>
      </c>
      <c r="E51" s="9" t="str">
        <f t="shared" si="0"/>
        <v>20172</v>
      </c>
      <c r="F51" s="54">
        <v>42767</v>
      </c>
      <c r="G51" s="42">
        <v>130.6</v>
      </c>
    </row>
    <row r="52" spans="1:8" x14ac:dyDescent="0.25">
      <c r="A52" s="21" t="s">
        <v>35</v>
      </c>
      <c r="B52" s="3">
        <v>2017</v>
      </c>
      <c r="C52" s="9" t="s">
        <v>38</v>
      </c>
      <c r="D52" s="9">
        <v>3</v>
      </c>
      <c r="E52" s="9" t="str">
        <f t="shared" si="0"/>
        <v>20173</v>
      </c>
      <c r="F52" s="52">
        <v>42795</v>
      </c>
      <c r="G52" s="43">
        <v>130.9</v>
      </c>
    </row>
    <row r="53" spans="1:8" x14ac:dyDescent="0.25">
      <c r="A53" s="22" t="s">
        <v>35</v>
      </c>
      <c r="B53" s="2">
        <v>2017</v>
      </c>
      <c r="C53" s="10" t="s">
        <v>39</v>
      </c>
      <c r="D53" s="10">
        <v>4</v>
      </c>
      <c r="E53" s="9" t="str">
        <f t="shared" si="0"/>
        <v>20174</v>
      </c>
      <c r="F53" s="54">
        <v>42826</v>
      </c>
      <c r="G53" s="42">
        <v>131.1</v>
      </c>
    </row>
    <row r="54" spans="1:8" x14ac:dyDescent="0.25">
      <c r="A54" s="21" t="s">
        <v>35</v>
      </c>
      <c r="B54" s="3">
        <v>2017</v>
      </c>
      <c r="C54" s="9" t="s">
        <v>41</v>
      </c>
      <c r="D54" s="9">
        <v>5</v>
      </c>
      <c r="E54" s="9" t="str">
        <f t="shared" si="0"/>
        <v>20175</v>
      </c>
      <c r="F54" s="52">
        <v>42856</v>
      </c>
      <c r="G54" s="43">
        <v>131.4</v>
      </c>
    </row>
    <row r="55" spans="1:8" x14ac:dyDescent="0.25">
      <c r="A55" s="22" t="s">
        <v>35</v>
      </c>
      <c r="B55" s="2">
        <v>2017</v>
      </c>
      <c r="C55" s="10" t="s">
        <v>42</v>
      </c>
      <c r="D55" s="10">
        <v>6</v>
      </c>
      <c r="E55" s="9" t="str">
        <f t="shared" si="0"/>
        <v>20176</v>
      </c>
      <c r="F55" s="54">
        <v>42887</v>
      </c>
      <c r="G55" s="42">
        <v>132</v>
      </c>
    </row>
    <row r="56" spans="1:8" x14ac:dyDescent="0.25">
      <c r="A56" s="21" t="s">
        <v>35</v>
      </c>
      <c r="B56" s="3">
        <v>2017</v>
      </c>
      <c r="C56" s="9" t="s">
        <v>44</v>
      </c>
      <c r="D56" s="9">
        <v>7</v>
      </c>
      <c r="E56" s="9" t="str">
        <f t="shared" si="0"/>
        <v>20177</v>
      </c>
      <c r="F56" s="52">
        <v>42917</v>
      </c>
      <c r="G56" s="43">
        <v>134.19999999999999</v>
      </c>
    </row>
    <row r="57" spans="1:8" x14ac:dyDescent="0.25">
      <c r="A57" s="22" t="s">
        <v>35</v>
      </c>
      <c r="B57" s="2">
        <v>2017</v>
      </c>
      <c r="C57" s="10" t="s">
        <v>46</v>
      </c>
      <c r="D57" s="10">
        <v>8</v>
      </c>
      <c r="E57" s="9" t="str">
        <f t="shared" si="0"/>
        <v>20178</v>
      </c>
      <c r="F57" s="54">
        <v>42948</v>
      </c>
      <c r="G57" s="42">
        <v>135.4</v>
      </c>
    </row>
    <row r="58" spans="1:8" x14ac:dyDescent="0.25">
      <c r="A58" s="21" t="s">
        <v>35</v>
      </c>
      <c r="B58" s="3">
        <v>2017</v>
      </c>
      <c r="C58" s="9" t="s">
        <v>48</v>
      </c>
      <c r="D58" s="9">
        <v>9</v>
      </c>
      <c r="E58" s="9" t="str">
        <f t="shared" si="0"/>
        <v>20179</v>
      </c>
      <c r="F58" s="52">
        <v>42979</v>
      </c>
      <c r="G58" s="43">
        <v>135.19999999999999</v>
      </c>
    </row>
    <row r="59" spans="1:8" x14ac:dyDescent="0.25">
      <c r="A59" s="22" t="s">
        <v>35</v>
      </c>
      <c r="B59" s="2">
        <v>2017</v>
      </c>
      <c r="C59" s="10" t="s">
        <v>50</v>
      </c>
      <c r="D59" s="10">
        <v>10</v>
      </c>
      <c r="E59" s="9" t="str">
        <f t="shared" si="0"/>
        <v>201710</v>
      </c>
      <c r="F59" s="54">
        <v>43009</v>
      </c>
      <c r="G59" s="42">
        <v>136.1</v>
      </c>
    </row>
    <row r="60" spans="1:8" x14ac:dyDescent="0.25">
      <c r="A60" s="21" t="s">
        <v>35</v>
      </c>
      <c r="B60" s="3">
        <v>2017</v>
      </c>
      <c r="C60" s="9" t="s">
        <v>53</v>
      </c>
      <c r="D60" s="9">
        <v>11</v>
      </c>
      <c r="E60" s="9" t="str">
        <f t="shared" si="0"/>
        <v>201711</v>
      </c>
      <c r="F60" s="52">
        <v>43040</v>
      </c>
      <c r="G60" s="43">
        <v>137.6</v>
      </c>
    </row>
    <row r="61" spans="1:8" x14ac:dyDescent="0.25">
      <c r="A61" s="22" t="s">
        <v>35</v>
      </c>
      <c r="B61" s="2">
        <v>2017</v>
      </c>
      <c r="C61" s="10" t="s">
        <v>55</v>
      </c>
      <c r="D61" s="10">
        <v>12</v>
      </c>
      <c r="E61" s="9" t="str">
        <f t="shared" si="0"/>
        <v>201712</v>
      </c>
      <c r="F61" s="54">
        <v>43070</v>
      </c>
      <c r="G61" s="42">
        <v>137.19999999999999</v>
      </c>
    </row>
    <row r="62" spans="1:8" x14ac:dyDescent="0.25">
      <c r="A62" s="21" t="s">
        <v>35</v>
      </c>
      <c r="B62" s="3">
        <v>2018</v>
      </c>
      <c r="C62" s="9" t="s">
        <v>31</v>
      </c>
      <c r="D62" s="9">
        <v>1</v>
      </c>
      <c r="E62" s="9" t="str">
        <f t="shared" si="0"/>
        <v>20181</v>
      </c>
      <c r="F62" s="52">
        <v>43101</v>
      </c>
      <c r="G62" s="43">
        <v>136.9</v>
      </c>
    </row>
    <row r="63" spans="1:8" x14ac:dyDescent="0.25">
      <c r="A63" s="22" t="s">
        <v>35</v>
      </c>
      <c r="B63" s="2">
        <v>2018</v>
      </c>
      <c r="C63" s="10" t="s">
        <v>36</v>
      </c>
      <c r="D63" s="10">
        <v>2</v>
      </c>
      <c r="E63" s="9" t="str">
        <f t="shared" si="0"/>
        <v>20182</v>
      </c>
      <c r="F63" s="54">
        <v>43132</v>
      </c>
      <c r="G63" s="42">
        <v>136.4</v>
      </c>
    </row>
    <row r="64" spans="1:8" x14ac:dyDescent="0.25">
      <c r="A64" s="21" t="s">
        <v>35</v>
      </c>
      <c r="B64" s="3">
        <v>2018</v>
      </c>
      <c r="C64" s="9" t="s">
        <v>38</v>
      </c>
      <c r="D64" s="9">
        <v>3</v>
      </c>
      <c r="E64" s="9" t="str">
        <f t="shared" si="0"/>
        <v>20183</v>
      </c>
      <c r="F64" s="52">
        <v>43160</v>
      </c>
      <c r="G64" s="43">
        <v>136.5</v>
      </c>
    </row>
    <row r="65" spans="1:8" x14ac:dyDescent="0.25">
      <c r="A65" s="22" t="s">
        <v>35</v>
      </c>
      <c r="B65" s="2">
        <v>2018</v>
      </c>
      <c r="C65" s="10" t="s">
        <v>39</v>
      </c>
      <c r="D65" s="10">
        <v>4</v>
      </c>
      <c r="E65" s="9" t="str">
        <f t="shared" si="0"/>
        <v>20184</v>
      </c>
      <c r="F65" s="54">
        <v>43191</v>
      </c>
      <c r="G65" s="42">
        <v>137.1</v>
      </c>
    </row>
    <row r="66" spans="1:8" x14ac:dyDescent="0.25">
      <c r="A66" s="21" t="s">
        <v>35</v>
      </c>
      <c r="B66" s="3">
        <v>2018</v>
      </c>
      <c r="C66" s="9" t="s">
        <v>41</v>
      </c>
      <c r="D66" s="9">
        <v>5</v>
      </c>
      <c r="E66" s="9" t="str">
        <f t="shared" si="0"/>
        <v>20185</v>
      </c>
      <c r="F66" s="52">
        <v>43221</v>
      </c>
      <c r="G66" s="43">
        <v>137.80000000000001</v>
      </c>
    </row>
    <row r="67" spans="1:8" x14ac:dyDescent="0.25">
      <c r="A67" s="22" t="s">
        <v>35</v>
      </c>
      <c r="B67" s="2">
        <v>2018</v>
      </c>
      <c r="C67" s="10" t="s">
        <v>42</v>
      </c>
      <c r="D67" s="10">
        <v>6</v>
      </c>
      <c r="E67" s="9" t="str">
        <f t="shared" ref="E67:E125" si="4">B67&amp;D67</f>
        <v>20186</v>
      </c>
      <c r="F67" s="54">
        <v>43252</v>
      </c>
      <c r="G67" s="42">
        <v>138.5</v>
      </c>
    </row>
    <row r="68" spans="1:8" x14ac:dyDescent="0.25">
      <c r="A68" s="21" t="s">
        <v>35</v>
      </c>
      <c r="B68" s="3">
        <v>2018</v>
      </c>
      <c r="C68" s="9" t="s">
        <v>44</v>
      </c>
      <c r="D68" s="9">
        <v>7</v>
      </c>
      <c r="E68" s="9" t="str">
        <f t="shared" si="4"/>
        <v>20187</v>
      </c>
      <c r="F68" s="52">
        <v>43282</v>
      </c>
      <c r="G68" s="43">
        <v>139.80000000000001</v>
      </c>
    </row>
    <row r="69" spans="1:8" x14ac:dyDescent="0.25">
      <c r="A69" s="22" t="s">
        <v>35</v>
      </c>
      <c r="B69" s="2">
        <v>2018</v>
      </c>
      <c r="C69" s="10" t="s">
        <v>46</v>
      </c>
      <c r="D69" s="10">
        <v>8</v>
      </c>
      <c r="E69" s="9" t="str">
        <f t="shared" si="4"/>
        <v>20188</v>
      </c>
      <c r="F69" s="54">
        <v>43313</v>
      </c>
      <c r="G69" s="42">
        <v>140.4</v>
      </c>
    </row>
    <row r="70" spans="1:8" x14ac:dyDescent="0.25">
      <c r="A70" s="21" t="s">
        <v>35</v>
      </c>
      <c r="B70" s="3">
        <v>2018</v>
      </c>
      <c r="C70" s="9" t="s">
        <v>48</v>
      </c>
      <c r="D70" s="9">
        <v>9</v>
      </c>
      <c r="E70" s="9" t="str">
        <f t="shared" si="4"/>
        <v>20189</v>
      </c>
      <c r="F70" s="52">
        <v>43344</v>
      </c>
      <c r="G70" s="43">
        <v>140.19999999999999</v>
      </c>
    </row>
    <row r="71" spans="1:8" x14ac:dyDescent="0.25">
      <c r="A71" s="22" t="s">
        <v>35</v>
      </c>
      <c r="B71" s="2">
        <v>2018</v>
      </c>
      <c r="C71" s="10" t="s">
        <v>50</v>
      </c>
      <c r="D71" s="10">
        <v>10</v>
      </c>
      <c r="E71" s="9" t="str">
        <f t="shared" si="4"/>
        <v>201810</v>
      </c>
      <c r="F71" s="54">
        <v>43374</v>
      </c>
      <c r="G71" s="42">
        <v>140.80000000000001</v>
      </c>
    </row>
    <row r="72" spans="1:8" x14ac:dyDescent="0.25">
      <c r="A72" s="21" t="s">
        <v>35</v>
      </c>
      <c r="B72" s="3">
        <v>2018</v>
      </c>
      <c r="C72" s="9" t="s">
        <v>53</v>
      </c>
      <c r="D72" s="9">
        <v>11</v>
      </c>
      <c r="E72" s="9" t="str">
        <f t="shared" si="4"/>
        <v>201811</v>
      </c>
      <c r="F72" s="52">
        <v>43405</v>
      </c>
      <c r="G72" s="43">
        <v>140.80000000000001</v>
      </c>
    </row>
    <row r="73" spans="1:8" x14ac:dyDescent="0.25">
      <c r="A73" s="22" t="s">
        <v>35</v>
      </c>
      <c r="B73" s="2">
        <v>2018</v>
      </c>
      <c r="C73" s="10" t="s">
        <v>55</v>
      </c>
      <c r="D73" s="10">
        <v>12</v>
      </c>
      <c r="E73" s="9" t="str">
        <f t="shared" si="4"/>
        <v>201812</v>
      </c>
      <c r="F73" s="54">
        <v>43435</v>
      </c>
      <c r="G73" s="42">
        <v>140.1</v>
      </c>
      <c r="H73" s="57">
        <f>(G73-G62)/G62</f>
        <v>2.3374726077428697E-2</v>
      </c>
    </row>
    <row r="74" spans="1:8" x14ac:dyDescent="0.25">
      <c r="A74" s="21" t="s">
        <v>35</v>
      </c>
      <c r="B74" s="3">
        <v>2019</v>
      </c>
      <c r="C74" s="9" t="s">
        <v>31</v>
      </c>
      <c r="D74" s="9">
        <v>1</v>
      </c>
      <c r="E74" s="9" t="str">
        <f t="shared" si="4"/>
        <v>20191</v>
      </c>
      <c r="F74" s="52">
        <v>43466</v>
      </c>
      <c r="G74" s="43">
        <v>139.6</v>
      </c>
    </row>
    <row r="75" spans="1:8" x14ac:dyDescent="0.25">
      <c r="A75" s="22" t="s">
        <v>35</v>
      </c>
      <c r="B75" s="2">
        <v>2019</v>
      </c>
      <c r="C75" s="10" t="s">
        <v>36</v>
      </c>
      <c r="D75" s="10">
        <v>2</v>
      </c>
      <c r="E75" s="9" t="str">
        <f t="shared" si="4"/>
        <v>20192</v>
      </c>
      <c r="F75" s="54">
        <v>43497</v>
      </c>
      <c r="G75" s="42">
        <v>139.9</v>
      </c>
    </row>
    <row r="76" spans="1:8" x14ac:dyDescent="0.25">
      <c r="A76" s="21" t="s">
        <v>35</v>
      </c>
      <c r="B76" s="3">
        <v>2019</v>
      </c>
      <c r="C76" s="9" t="s">
        <v>38</v>
      </c>
      <c r="D76" s="9">
        <v>3</v>
      </c>
      <c r="E76" s="9" t="str">
        <f t="shared" si="4"/>
        <v>20193</v>
      </c>
      <c r="F76" s="52">
        <v>43525</v>
      </c>
      <c r="G76" s="43">
        <v>140.4</v>
      </c>
    </row>
    <row r="77" spans="1:8" x14ac:dyDescent="0.25">
      <c r="A77" s="22" t="s">
        <v>35</v>
      </c>
      <c r="B77" s="2">
        <v>2019</v>
      </c>
      <c r="C77" s="10" t="s">
        <v>41</v>
      </c>
      <c r="D77" s="10">
        <v>5</v>
      </c>
      <c r="E77" s="9" t="str">
        <f t="shared" si="4"/>
        <v>20195</v>
      </c>
      <c r="F77" s="54">
        <v>43586</v>
      </c>
      <c r="G77" s="42">
        <v>142</v>
      </c>
    </row>
    <row r="78" spans="1:8" x14ac:dyDescent="0.25">
      <c r="A78" s="21" t="s">
        <v>35</v>
      </c>
      <c r="B78" s="3">
        <v>2019</v>
      </c>
      <c r="C78" s="9" t="s">
        <v>42</v>
      </c>
      <c r="D78" s="9">
        <v>6</v>
      </c>
      <c r="E78" s="9" t="str">
        <f t="shared" si="4"/>
        <v>20196</v>
      </c>
      <c r="F78" s="52">
        <v>43617</v>
      </c>
      <c r="G78" s="43">
        <v>142.9</v>
      </c>
    </row>
    <row r="79" spans="1:8" x14ac:dyDescent="0.25">
      <c r="A79" s="22" t="s">
        <v>35</v>
      </c>
      <c r="B79" s="2">
        <v>2019</v>
      </c>
      <c r="C79" s="10" t="s">
        <v>44</v>
      </c>
      <c r="D79" s="10">
        <v>7</v>
      </c>
      <c r="E79" s="9" t="str">
        <f t="shared" si="4"/>
        <v>20197</v>
      </c>
      <c r="F79" s="54">
        <v>43647</v>
      </c>
      <c r="G79" s="42">
        <v>144.19999999999999</v>
      </c>
    </row>
    <row r="80" spans="1:8" x14ac:dyDescent="0.25">
      <c r="A80" s="21" t="s">
        <v>35</v>
      </c>
      <c r="B80" s="3">
        <v>2019</v>
      </c>
      <c r="C80" s="9" t="s">
        <v>46</v>
      </c>
      <c r="D80" s="9">
        <v>8</v>
      </c>
      <c r="E80" s="9" t="str">
        <f t="shared" si="4"/>
        <v>20198</v>
      </c>
      <c r="F80" s="52">
        <v>43678</v>
      </c>
      <c r="G80" s="43">
        <v>145</v>
      </c>
    </row>
    <row r="81" spans="1:8" x14ac:dyDescent="0.25">
      <c r="A81" s="22" t="s">
        <v>35</v>
      </c>
      <c r="B81" s="2">
        <v>2019</v>
      </c>
      <c r="C81" s="10" t="s">
        <v>48</v>
      </c>
      <c r="D81" s="10">
        <v>9</v>
      </c>
      <c r="E81" s="9" t="str">
        <f t="shared" si="4"/>
        <v>20199</v>
      </c>
      <c r="F81" s="54">
        <v>43709</v>
      </c>
      <c r="G81" s="42">
        <v>145.80000000000001</v>
      </c>
    </row>
    <row r="82" spans="1:8" x14ac:dyDescent="0.25">
      <c r="A82" s="21" t="s">
        <v>35</v>
      </c>
      <c r="B82" s="3">
        <v>2019</v>
      </c>
      <c r="C82" s="9" t="s">
        <v>50</v>
      </c>
      <c r="D82" s="9">
        <v>10</v>
      </c>
      <c r="E82" s="9" t="str">
        <f t="shared" si="4"/>
        <v>201910</v>
      </c>
      <c r="F82" s="52">
        <v>43739</v>
      </c>
      <c r="G82" s="43">
        <v>147.19999999999999</v>
      </c>
    </row>
    <row r="83" spans="1:8" x14ac:dyDescent="0.25">
      <c r="A83" s="22" t="s">
        <v>35</v>
      </c>
      <c r="B83" s="2">
        <v>2019</v>
      </c>
      <c r="C83" s="10" t="s">
        <v>53</v>
      </c>
      <c r="D83" s="10">
        <v>11</v>
      </c>
      <c r="E83" s="9" t="str">
        <f t="shared" si="4"/>
        <v>201911</v>
      </c>
      <c r="F83" s="54">
        <v>43770</v>
      </c>
      <c r="G83" s="42">
        <v>148.6</v>
      </c>
    </row>
    <row r="84" spans="1:8" x14ac:dyDescent="0.25">
      <c r="A84" s="21" t="s">
        <v>35</v>
      </c>
      <c r="B84" s="3">
        <v>2019</v>
      </c>
      <c r="C84" s="9" t="s">
        <v>55</v>
      </c>
      <c r="D84" s="9">
        <v>12</v>
      </c>
      <c r="E84" s="9" t="str">
        <f t="shared" si="4"/>
        <v>201912</v>
      </c>
      <c r="F84" s="52">
        <v>43800</v>
      </c>
      <c r="G84" s="43">
        <v>150.4</v>
      </c>
      <c r="H84" s="57">
        <f>(G84-G74)/G74</f>
        <v>7.7363896848137617E-2</v>
      </c>
    </row>
    <row r="85" spans="1:8" x14ac:dyDescent="0.25">
      <c r="A85" s="22" t="s">
        <v>35</v>
      </c>
      <c r="B85" s="2">
        <v>2020</v>
      </c>
      <c r="C85" s="10" t="s">
        <v>31</v>
      </c>
      <c r="D85" s="10">
        <v>1</v>
      </c>
      <c r="E85" s="9" t="str">
        <f t="shared" si="4"/>
        <v>20201</v>
      </c>
      <c r="F85" s="54">
        <v>43831</v>
      </c>
      <c r="G85" s="42">
        <v>150.19999999999999</v>
      </c>
    </row>
    <row r="86" spans="1:8" x14ac:dyDescent="0.25">
      <c r="A86" s="21" t="s">
        <v>35</v>
      </c>
      <c r="B86" s="3">
        <v>2020</v>
      </c>
      <c r="C86" s="9" t="s">
        <v>36</v>
      </c>
      <c r="D86" s="9">
        <v>2</v>
      </c>
      <c r="E86" s="9" t="str">
        <f t="shared" si="4"/>
        <v>20202</v>
      </c>
      <c r="F86" s="52">
        <v>43862</v>
      </c>
      <c r="G86" s="43">
        <v>149.1</v>
      </c>
    </row>
    <row r="87" spans="1:8" x14ac:dyDescent="0.25">
      <c r="A87" s="22" t="s">
        <v>35</v>
      </c>
      <c r="B87" s="2">
        <v>2020</v>
      </c>
      <c r="C87" s="10" t="s">
        <v>38</v>
      </c>
      <c r="D87" s="10">
        <v>3</v>
      </c>
      <c r="E87" s="9" t="str">
        <f t="shared" si="4"/>
        <v>20203</v>
      </c>
      <c r="F87" s="54">
        <v>43891</v>
      </c>
      <c r="G87" s="42">
        <v>148.6</v>
      </c>
    </row>
    <row r="88" spans="1:8" x14ac:dyDescent="0.25">
      <c r="A88" s="21" t="s">
        <v>35</v>
      </c>
      <c r="B88" s="3">
        <v>2020</v>
      </c>
      <c r="C88" s="9" t="s">
        <v>39</v>
      </c>
      <c r="D88" s="9">
        <v>4</v>
      </c>
      <c r="E88" s="9" t="str">
        <f t="shared" si="4"/>
        <v>20204</v>
      </c>
      <c r="F88" s="52">
        <v>43922</v>
      </c>
      <c r="G88" s="55">
        <v>149.66666666666666</v>
      </c>
    </row>
    <row r="89" spans="1:8" x14ac:dyDescent="0.25">
      <c r="A89" s="22" t="s">
        <v>35</v>
      </c>
      <c r="B89" s="2">
        <v>2020</v>
      </c>
      <c r="C89" s="10" t="s">
        <v>41</v>
      </c>
      <c r="D89" s="10">
        <v>5</v>
      </c>
      <c r="E89" s="9" t="str">
        <f t="shared" si="4"/>
        <v>20205</v>
      </c>
      <c r="F89" s="54">
        <v>43952</v>
      </c>
      <c r="G89" s="56">
        <v>150.73333333333332</v>
      </c>
    </row>
    <row r="90" spans="1:8" x14ac:dyDescent="0.25">
      <c r="A90" s="21" t="s">
        <v>35</v>
      </c>
      <c r="B90" s="3">
        <v>2020</v>
      </c>
      <c r="C90" s="9" t="s">
        <v>42</v>
      </c>
      <c r="D90" s="9">
        <v>6</v>
      </c>
      <c r="E90" s="9" t="str">
        <f t="shared" si="4"/>
        <v>20206</v>
      </c>
      <c r="F90" s="52">
        <v>43983</v>
      </c>
      <c r="G90" s="43">
        <v>151.80000000000001</v>
      </c>
    </row>
    <row r="91" spans="1:8" x14ac:dyDescent="0.25">
      <c r="A91" s="22" t="s">
        <v>35</v>
      </c>
      <c r="B91" s="2">
        <v>2020</v>
      </c>
      <c r="C91" s="10" t="s">
        <v>44</v>
      </c>
      <c r="D91" s="10">
        <v>7</v>
      </c>
      <c r="E91" s="9" t="str">
        <f t="shared" si="4"/>
        <v>20207</v>
      </c>
      <c r="F91" s="54">
        <v>44013</v>
      </c>
      <c r="G91" s="42">
        <v>151.80000000000001</v>
      </c>
    </row>
    <row r="92" spans="1:8" x14ac:dyDescent="0.25">
      <c r="A92" s="21" t="s">
        <v>35</v>
      </c>
      <c r="B92" s="3">
        <v>2020</v>
      </c>
      <c r="C92" s="9" t="s">
        <v>46</v>
      </c>
      <c r="D92" s="9">
        <v>8</v>
      </c>
      <c r="E92" s="9" t="str">
        <f t="shared" si="4"/>
        <v>20208</v>
      </c>
      <c r="F92" s="52">
        <v>44044</v>
      </c>
      <c r="G92" s="43">
        <v>153.9</v>
      </c>
    </row>
    <row r="93" spans="1:8" x14ac:dyDescent="0.25">
      <c r="A93" s="22" t="s">
        <v>35</v>
      </c>
      <c r="B93" s="2">
        <v>2020</v>
      </c>
      <c r="C93" s="10" t="s">
        <v>48</v>
      </c>
      <c r="D93" s="10">
        <v>9</v>
      </c>
      <c r="E93" s="9" t="str">
        <f t="shared" si="4"/>
        <v>20209</v>
      </c>
      <c r="F93" s="54">
        <v>44075</v>
      </c>
      <c r="G93" s="42">
        <v>154.69999999999999</v>
      </c>
    </row>
    <row r="94" spans="1:8" x14ac:dyDescent="0.25">
      <c r="A94" s="21" t="s">
        <v>35</v>
      </c>
      <c r="B94" s="3">
        <v>2020</v>
      </c>
      <c r="C94" s="9" t="s">
        <v>50</v>
      </c>
      <c r="D94" s="9">
        <v>10</v>
      </c>
      <c r="E94" s="9" t="str">
        <f t="shared" si="4"/>
        <v>202010</v>
      </c>
      <c r="F94" s="52">
        <v>44105</v>
      </c>
      <c r="G94" s="43">
        <v>156.4</v>
      </c>
    </row>
    <row r="95" spans="1:8" x14ac:dyDescent="0.25">
      <c r="A95" s="22" t="s">
        <v>35</v>
      </c>
      <c r="B95" s="2">
        <v>2020</v>
      </c>
      <c r="C95" s="10" t="s">
        <v>53</v>
      </c>
      <c r="D95" s="10">
        <v>11</v>
      </c>
      <c r="E95" s="9" t="str">
        <f t="shared" si="4"/>
        <v>202011</v>
      </c>
      <c r="F95" s="54">
        <v>44136</v>
      </c>
      <c r="G95" s="42">
        <v>158.4</v>
      </c>
    </row>
    <row r="96" spans="1:8" x14ac:dyDescent="0.25">
      <c r="A96" s="21" t="s">
        <v>35</v>
      </c>
      <c r="B96" s="3">
        <v>2020</v>
      </c>
      <c r="C96" s="9" t="s">
        <v>55</v>
      </c>
      <c r="D96" s="9">
        <v>12</v>
      </c>
      <c r="E96" s="9" t="str">
        <f t="shared" si="4"/>
        <v>202012</v>
      </c>
      <c r="F96" s="52">
        <v>44166</v>
      </c>
      <c r="G96" s="43">
        <v>158.9</v>
      </c>
      <c r="H96" s="57">
        <f>(G96-G85)/G85</f>
        <v>5.7922769640479481E-2</v>
      </c>
    </row>
    <row r="97" spans="1:8" x14ac:dyDescent="0.25">
      <c r="A97" s="22" t="s">
        <v>35</v>
      </c>
      <c r="B97" s="2">
        <v>2021</v>
      </c>
      <c r="C97" s="10" t="s">
        <v>31</v>
      </c>
      <c r="D97" s="10">
        <v>1</v>
      </c>
      <c r="E97" s="9" t="str">
        <f t="shared" si="4"/>
        <v>20211</v>
      </c>
      <c r="F97" s="54">
        <v>44197</v>
      </c>
      <c r="G97" s="42">
        <v>157.30000000000001</v>
      </c>
    </row>
    <row r="98" spans="1:8" x14ac:dyDescent="0.25">
      <c r="A98" s="21" t="s">
        <v>35</v>
      </c>
      <c r="B98" s="3">
        <v>2021</v>
      </c>
      <c r="C98" s="9" t="s">
        <v>36</v>
      </c>
      <c r="D98" s="9">
        <v>2</v>
      </c>
      <c r="E98" s="9" t="str">
        <f t="shared" si="4"/>
        <v>20212</v>
      </c>
      <c r="F98" s="52">
        <v>44228</v>
      </c>
      <c r="G98" s="43">
        <v>156.6</v>
      </c>
    </row>
    <row r="99" spans="1:8" x14ac:dyDescent="0.25">
      <c r="A99" s="22" t="s">
        <v>35</v>
      </c>
      <c r="B99" s="2">
        <v>2021</v>
      </c>
      <c r="C99" s="10" t="s">
        <v>38</v>
      </c>
      <c r="D99" s="10">
        <v>3</v>
      </c>
      <c r="E99" s="9" t="str">
        <f t="shared" si="4"/>
        <v>20213</v>
      </c>
      <c r="F99" s="54">
        <v>44256</v>
      </c>
      <c r="G99" s="42">
        <v>156.80000000000001</v>
      </c>
    </row>
    <row r="100" spans="1:8" x14ac:dyDescent="0.25">
      <c r="A100" s="21" t="s">
        <v>35</v>
      </c>
      <c r="B100" s="3">
        <v>2021</v>
      </c>
      <c r="C100" s="9" t="s">
        <v>39</v>
      </c>
      <c r="D100" s="9">
        <v>4</v>
      </c>
      <c r="E100" s="9" t="str">
        <f t="shared" si="4"/>
        <v>20214</v>
      </c>
      <c r="F100" s="52">
        <v>44287</v>
      </c>
      <c r="G100" s="43">
        <v>157.80000000000001</v>
      </c>
    </row>
    <row r="101" spans="1:8" x14ac:dyDescent="0.25">
      <c r="A101" s="22" t="s">
        <v>35</v>
      </c>
      <c r="B101" s="2">
        <v>2021</v>
      </c>
      <c r="C101" s="10" t="s">
        <v>41</v>
      </c>
      <c r="D101" s="10">
        <v>5</v>
      </c>
      <c r="E101" s="9" t="str">
        <f t="shared" si="4"/>
        <v>20215</v>
      </c>
      <c r="F101" s="54">
        <v>44317</v>
      </c>
      <c r="G101" s="42">
        <v>160.4</v>
      </c>
    </row>
    <row r="102" spans="1:8" x14ac:dyDescent="0.25">
      <c r="A102" s="21" t="s">
        <v>35</v>
      </c>
      <c r="B102" s="3">
        <v>2021</v>
      </c>
      <c r="C102" s="9" t="s">
        <v>42</v>
      </c>
      <c r="D102" s="9">
        <v>6</v>
      </c>
      <c r="E102" s="9" t="str">
        <f t="shared" si="4"/>
        <v>20216</v>
      </c>
      <c r="F102" s="52">
        <v>44348</v>
      </c>
      <c r="G102" s="43">
        <v>161.30000000000001</v>
      </c>
    </row>
    <row r="103" spans="1:8" x14ac:dyDescent="0.25">
      <c r="A103" s="22" t="s">
        <v>35</v>
      </c>
      <c r="B103" s="2">
        <v>2021</v>
      </c>
      <c r="C103" s="10" t="s">
        <v>44</v>
      </c>
      <c r="D103" s="10">
        <v>7</v>
      </c>
      <c r="E103" s="9" t="str">
        <f t="shared" si="4"/>
        <v>20217</v>
      </c>
      <c r="F103" s="54">
        <v>44378</v>
      </c>
      <c r="G103" s="42">
        <v>162.5</v>
      </c>
    </row>
    <row r="104" spans="1:8" x14ac:dyDescent="0.25">
      <c r="A104" s="21" t="s">
        <v>35</v>
      </c>
      <c r="B104" s="3">
        <v>2021</v>
      </c>
      <c r="C104" s="9" t="s">
        <v>46</v>
      </c>
      <c r="D104" s="9">
        <v>8</v>
      </c>
      <c r="E104" s="9" t="str">
        <f t="shared" si="4"/>
        <v>20218</v>
      </c>
      <c r="F104" s="52">
        <v>44409</v>
      </c>
      <c r="G104" s="43">
        <v>163.19999999999999</v>
      </c>
    </row>
    <row r="105" spans="1:8" x14ac:dyDescent="0.25">
      <c r="A105" s="22" t="s">
        <v>35</v>
      </c>
      <c r="B105" s="2">
        <v>2021</v>
      </c>
      <c r="C105" s="10" t="s">
        <v>48</v>
      </c>
      <c r="D105" s="10">
        <v>9</v>
      </c>
      <c r="E105" s="9" t="str">
        <f t="shared" si="4"/>
        <v>20219</v>
      </c>
      <c r="F105" s="54">
        <v>44440</v>
      </c>
      <c r="G105" s="42">
        <v>163.19999999999999</v>
      </c>
    </row>
    <row r="106" spans="1:8" x14ac:dyDescent="0.25">
      <c r="A106" s="21" t="s">
        <v>35</v>
      </c>
      <c r="B106" s="3">
        <v>2021</v>
      </c>
      <c r="C106" s="9" t="s">
        <v>50</v>
      </c>
      <c r="D106" s="9">
        <v>10</v>
      </c>
      <c r="E106" s="9" t="str">
        <f t="shared" si="4"/>
        <v>202110</v>
      </c>
      <c r="F106" s="52">
        <v>44470</v>
      </c>
      <c r="G106" s="43">
        <v>165.5</v>
      </c>
    </row>
    <row r="107" spans="1:8" x14ac:dyDescent="0.25">
      <c r="A107" s="22" t="s">
        <v>35</v>
      </c>
      <c r="B107" s="2">
        <v>2021</v>
      </c>
      <c r="C107" s="10" t="s">
        <v>53</v>
      </c>
      <c r="D107" s="10">
        <v>11</v>
      </c>
      <c r="E107" s="9" t="str">
        <f t="shared" si="4"/>
        <v>202111</v>
      </c>
      <c r="F107" s="54">
        <v>44501</v>
      </c>
      <c r="G107" s="42">
        <v>166.7</v>
      </c>
    </row>
    <row r="108" spans="1:8" x14ac:dyDescent="0.25">
      <c r="A108" s="21" t="s">
        <v>35</v>
      </c>
      <c r="B108" s="3">
        <v>2021</v>
      </c>
      <c r="C108" s="9" t="s">
        <v>55</v>
      </c>
      <c r="D108" s="9">
        <v>12</v>
      </c>
      <c r="E108" s="9" t="str">
        <f t="shared" si="4"/>
        <v>202112</v>
      </c>
      <c r="F108" s="52">
        <v>44531</v>
      </c>
      <c r="G108" s="43">
        <v>166.2</v>
      </c>
      <c r="H108" s="57">
        <f>(G108-G97)/G97</f>
        <v>5.657978385251098E-2</v>
      </c>
    </row>
    <row r="109" spans="1:8" x14ac:dyDescent="0.25">
      <c r="A109" s="22" t="s">
        <v>35</v>
      </c>
      <c r="B109" s="2">
        <v>2022</v>
      </c>
      <c r="C109" s="10" t="s">
        <v>31</v>
      </c>
      <c r="D109" s="10">
        <v>1</v>
      </c>
      <c r="E109" s="9" t="str">
        <f t="shared" si="4"/>
        <v>20221</v>
      </c>
      <c r="F109" s="54">
        <v>44562</v>
      </c>
      <c r="G109" s="42">
        <v>165.7</v>
      </c>
    </row>
    <row r="110" spans="1:8" x14ac:dyDescent="0.25">
      <c r="A110" s="21" t="s">
        <v>35</v>
      </c>
      <c r="B110" s="3">
        <v>2022</v>
      </c>
      <c r="C110" s="9" t="s">
        <v>36</v>
      </c>
      <c r="D110" s="9">
        <v>2</v>
      </c>
      <c r="E110" s="9" t="str">
        <f t="shared" si="4"/>
        <v>20222</v>
      </c>
      <c r="F110" s="52">
        <v>44593</v>
      </c>
      <c r="G110" s="43">
        <v>166.1</v>
      </c>
    </row>
    <row r="111" spans="1:8" x14ac:dyDescent="0.25">
      <c r="A111" s="22" t="s">
        <v>35</v>
      </c>
      <c r="B111" s="2">
        <v>2022</v>
      </c>
      <c r="C111" s="10" t="s">
        <v>38</v>
      </c>
      <c r="D111" s="10">
        <v>3</v>
      </c>
      <c r="E111" s="9" t="str">
        <f t="shared" si="4"/>
        <v>20223</v>
      </c>
      <c r="F111" s="54">
        <v>44621</v>
      </c>
      <c r="G111" s="42">
        <v>167.7</v>
      </c>
    </row>
    <row r="112" spans="1:8" x14ac:dyDescent="0.25">
      <c r="A112" s="21" t="s">
        <v>35</v>
      </c>
      <c r="B112" s="3">
        <v>2022</v>
      </c>
      <c r="C112" s="9" t="s">
        <v>39</v>
      </c>
      <c r="D112" s="9">
        <v>4</v>
      </c>
      <c r="E112" s="9" t="str">
        <f t="shared" si="4"/>
        <v>20224</v>
      </c>
      <c r="F112" s="52">
        <v>44652</v>
      </c>
      <c r="G112" s="43">
        <v>170.1</v>
      </c>
    </row>
    <row r="113" spans="1:36" x14ac:dyDescent="0.25">
      <c r="A113" s="22" t="s">
        <v>35</v>
      </c>
      <c r="B113" s="2">
        <v>2022</v>
      </c>
      <c r="C113" s="10" t="s">
        <v>41</v>
      </c>
      <c r="D113" s="10">
        <v>5</v>
      </c>
      <c r="E113" s="9" t="str">
        <f t="shared" si="4"/>
        <v>20225</v>
      </c>
      <c r="F113" s="54">
        <v>44682</v>
      </c>
      <c r="G113" s="42">
        <v>171.7</v>
      </c>
    </row>
    <row r="114" spans="1:36" x14ac:dyDescent="0.25">
      <c r="A114" s="21" t="s">
        <v>35</v>
      </c>
      <c r="B114" s="3">
        <v>2022</v>
      </c>
      <c r="C114" s="9" t="s">
        <v>42</v>
      </c>
      <c r="D114" s="9">
        <v>6</v>
      </c>
      <c r="E114" s="9" t="str">
        <f t="shared" si="4"/>
        <v>20226</v>
      </c>
      <c r="F114" s="52">
        <v>44713</v>
      </c>
      <c r="G114" s="43">
        <v>172.6</v>
      </c>
    </row>
    <row r="115" spans="1:36" x14ac:dyDescent="0.25">
      <c r="A115" s="22" t="s">
        <v>35</v>
      </c>
      <c r="B115" s="2">
        <v>2022</v>
      </c>
      <c r="C115" s="10" t="s">
        <v>44</v>
      </c>
      <c r="D115" s="10">
        <v>7</v>
      </c>
      <c r="E115" s="9" t="str">
        <f t="shared" si="4"/>
        <v>20227</v>
      </c>
      <c r="F115" s="54">
        <v>44743</v>
      </c>
      <c r="G115" s="42">
        <v>173.4</v>
      </c>
    </row>
    <row r="116" spans="1:36" x14ac:dyDescent="0.25">
      <c r="A116" s="21" t="s">
        <v>35</v>
      </c>
      <c r="B116" s="3">
        <v>2022</v>
      </c>
      <c r="C116" s="9" t="s">
        <v>46</v>
      </c>
      <c r="D116" s="9">
        <v>8</v>
      </c>
      <c r="E116" s="9" t="str">
        <f t="shared" si="4"/>
        <v>20228</v>
      </c>
      <c r="F116" s="52">
        <v>44774</v>
      </c>
      <c r="G116" s="43">
        <v>174.3</v>
      </c>
    </row>
    <row r="117" spans="1:36" x14ac:dyDescent="0.25">
      <c r="A117" s="22" t="s">
        <v>35</v>
      </c>
      <c r="B117" s="2">
        <v>2022</v>
      </c>
      <c r="C117" s="10" t="s">
        <v>48</v>
      </c>
      <c r="D117" s="10">
        <v>9</v>
      </c>
      <c r="E117" s="9" t="str">
        <f t="shared" si="4"/>
        <v>20229</v>
      </c>
      <c r="F117" s="54">
        <v>44805</v>
      </c>
      <c r="G117" s="42">
        <v>175.3</v>
      </c>
    </row>
    <row r="118" spans="1:36" x14ac:dyDescent="0.25">
      <c r="A118" s="21" t="s">
        <v>35</v>
      </c>
      <c r="B118" s="3">
        <v>2022</v>
      </c>
      <c r="C118" s="9" t="s">
        <v>50</v>
      </c>
      <c r="D118" s="9">
        <v>10</v>
      </c>
      <c r="E118" s="9" t="str">
        <f t="shared" si="4"/>
        <v>202210</v>
      </c>
      <c r="F118" s="52">
        <v>44835</v>
      </c>
      <c r="G118" s="43">
        <v>176.7</v>
      </c>
    </row>
    <row r="119" spans="1:36" x14ac:dyDescent="0.25">
      <c r="A119" s="22" t="s">
        <v>35</v>
      </c>
      <c r="B119" s="2">
        <v>2022</v>
      </c>
      <c r="C119" s="10" t="s">
        <v>53</v>
      </c>
      <c r="D119" s="10">
        <v>11</v>
      </c>
      <c r="E119" s="9" t="str">
        <f t="shared" si="4"/>
        <v>202211</v>
      </c>
      <c r="F119" s="54">
        <v>44866</v>
      </c>
      <c r="G119" s="42">
        <v>176.5</v>
      </c>
    </row>
    <row r="120" spans="1:36" x14ac:dyDescent="0.25">
      <c r="A120" s="21" t="s">
        <v>35</v>
      </c>
      <c r="B120" s="3">
        <v>2022</v>
      </c>
      <c r="C120" s="9" t="s">
        <v>55</v>
      </c>
      <c r="D120" s="9">
        <v>12</v>
      </c>
      <c r="E120" s="9" t="str">
        <f t="shared" si="4"/>
        <v>202212</v>
      </c>
      <c r="F120" s="52">
        <v>44896</v>
      </c>
      <c r="G120" s="43">
        <v>175.7</v>
      </c>
      <c r="H120" s="57">
        <f>(G120-G109)/G109</f>
        <v>6.0350030175015092E-2</v>
      </c>
    </row>
    <row r="121" spans="1:36" x14ac:dyDescent="0.25">
      <c r="A121" s="22" t="s">
        <v>35</v>
      </c>
      <c r="B121" s="2">
        <v>2023</v>
      </c>
      <c r="C121" s="10" t="s">
        <v>31</v>
      </c>
      <c r="D121" s="10">
        <v>1</v>
      </c>
      <c r="E121" s="9" t="str">
        <f t="shared" si="4"/>
        <v>20231</v>
      </c>
      <c r="F121" s="54">
        <v>44927</v>
      </c>
      <c r="G121" s="42">
        <v>176.5</v>
      </c>
    </row>
    <row r="122" spans="1:36" x14ac:dyDescent="0.25">
      <c r="A122" s="21" t="s">
        <v>35</v>
      </c>
      <c r="B122" s="3">
        <v>2023</v>
      </c>
      <c r="C122" s="9" t="s">
        <v>36</v>
      </c>
      <c r="D122" s="9">
        <v>2</v>
      </c>
      <c r="E122" s="9" t="str">
        <f t="shared" si="4"/>
        <v>20232</v>
      </c>
      <c r="F122" s="52">
        <v>44958</v>
      </c>
      <c r="G122" s="43">
        <v>177.2</v>
      </c>
    </row>
    <row r="123" spans="1:36" x14ac:dyDescent="0.25">
      <c r="A123" s="22" t="s">
        <v>35</v>
      </c>
      <c r="B123" s="2">
        <v>2023</v>
      </c>
      <c r="C123" s="10" t="s">
        <v>38</v>
      </c>
      <c r="D123" s="10">
        <v>3</v>
      </c>
      <c r="E123" s="9" t="str">
        <f t="shared" si="4"/>
        <v>20233</v>
      </c>
      <c r="F123" s="54">
        <v>44986</v>
      </c>
      <c r="G123" s="42">
        <v>177.2</v>
      </c>
    </row>
    <row r="124" spans="1:36" x14ac:dyDescent="0.25">
      <c r="A124" s="21" t="s">
        <v>35</v>
      </c>
      <c r="B124" s="3">
        <v>2023</v>
      </c>
      <c r="C124" s="9" t="s">
        <v>39</v>
      </c>
      <c r="D124" s="9">
        <v>4</v>
      </c>
      <c r="E124" s="9" t="str">
        <f t="shared" si="4"/>
        <v>20234</v>
      </c>
      <c r="F124" s="52">
        <v>45017</v>
      </c>
      <c r="G124" s="43">
        <v>178.1</v>
      </c>
    </row>
    <row r="125" spans="1:36" x14ac:dyDescent="0.25">
      <c r="A125" s="22" t="s">
        <v>35</v>
      </c>
      <c r="B125" s="2">
        <v>2023</v>
      </c>
      <c r="C125" s="10" t="s">
        <v>41</v>
      </c>
      <c r="D125" s="10">
        <v>5</v>
      </c>
      <c r="E125" s="9" t="str">
        <f t="shared" si="4"/>
        <v>20235</v>
      </c>
      <c r="F125" s="54">
        <v>45047</v>
      </c>
      <c r="G125" s="42">
        <v>179.1</v>
      </c>
      <c r="H125" s="57">
        <f>(G125-G121)/G121</f>
        <v>1.4730878186968806E-2</v>
      </c>
    </row>
    <row r="127" spans="1:36" x14ac:dyDescent="0.25">
      <c r="F127" s="57">
        <v>9.8708487084870733E-2</v>
      </c>
      <c r="G127" s="57">
        <v>8.7604846225535937E-2</v>
      </c>
      <c r="H127" s="57">
        <v>0.12272727272727273</v>
      </c>
      <c r="I127" s="57">
        <v>8.620689655172413E-2</v>
      </c>
      <c r="J127" s="57">
        <v>2.0932445290199837E-2</v>
      </c>
      <c r="K127" s="57">
        <v>9.7868217054263504E-2</v>
      </c>
      <c r="L127" s="57">
        <v>0.42270058708414876</v>
      </c>
      <c r="M127" s="57">
        <v>2.5471698113207573E-2</v>
      </c>
      <c r="N127" s="57">
        <v>-4.4256120527306993E-2</v>
      </c>
      <c r="O127" s="57">
        <v>7.5949367088607569E-2</v>
      </c>
      <c r="P127" s="57">
        <v>6.8636796949475581E-2</v>
      </c>
      <c r="Q127" s="57">
        <v>9.4128611369990761E-2</v>
      </c>
      <c r="R127" s="57">
        <v>0.12121212121212133</v>
      </c>
      <c r="S127" s="57">
        <v>9.757518386368598E-2</v>
      </c>
      <c r="T127" s="57">
        <v>8.4681255946717465E-2</v>
      </c>
      <c r="U127" s="57">
        <v>8.3725305738476072E-2</v>
      </c>
      <c r="V127" s="57">
        <v>6.8246445497630356E-2</v>
      </c>
      <c r="W127" s="57">
        <v>8.0979284369114821E-2</v>
      </c>
      <c r="X127" s="57">
        <v>3.2535885167464168E-2</v>
      </c>
      <c r="Y127" s="57">
        <v>6.6508875739645021E-2</v>
      </c>
      <c r="Z127" s="57">
        <v>6.066350710900479E-2</v>
      </c>
      <c r="AA127" s="57">
        <v>0.10368893320039886</v>
      </c>
      <c r="AB127" s="57">
        <v>6.5839694656488604E-2</v>
      </c>
      <c r="AC127" s="57">
        <v>6.5839694656488604E-2</v>
      </c>
      <c r="AD127" s="57">
        <v>5.4807692307692335E-2</v>
      </c>
      <c r="AE127" s="57">
        <v>5.7225994180407427E-2</v>
      </c>
      <c r="AF127" s="57">
        <v>5.6011588604538844E-2</v>
      </c>
      <c r="AG127" s="57">
        <v>6.395348837209297E-2</v>
      </c>
      <c r="AH127" s="57">
        <v>7.6254826254826311E-2</v>
      </c>
      <c r="AI127" s="57">
        <v>5.8710298363811302E-2</v>
      </c>
      <c r="AJ127" s="57">
        <v>9.4646271510516314E-2</v>
      </c>
    </row>
    <row r="129" spans="8:8" x14ac:dyDescent="0.25">
      <c r="H129"/>
    </row>
    <row r="130" spans="8:8" x14ac:dyDescent="0.25">
      <c r="H130"/>
    </row>
    <row r="131" spans="8:8" x14ac:dyDescent="0.25">
      <c r="H131"/>
    </row>
    <row r="132" spans="8:8" x14ac:dyDescent="0.25">
      <c r="H132"/>
    </row>
    <row r="133" spans="8:8" x14ac:dyDescent="0.25">
      <c r="H133"/>
    </row>
    <row r="134" spans="8:8" x14ac:dyDescent="0.25">
      <c r="H134"/>
    </row>
    <row r="135" spans="8:8" x14ac:dyDescent="0.25">
      <c r="H135"/>
    </row>
    <row r="136" spans="8:8" x14ac:dyDescent="0.25">
      <c r="H136"/>
    </row>
    <row r="137" spans="8:8" x14ac:dyDescent="0.25">
      <c r="H137"/>
    </row>
    <row r="138" spans="8:8" x14ac:dyDescent="0.25">
      <c r="H138"/>
    </row>
    <row r="139" spans="8:8" x14ac:dyDescent="0.25">
      <c r="H139"/>
    </row>
    <row r="140" spans="8:8" x14ac:dyDescent="0.25">
      <c r="H140"/>
    </row>
    <row r="141" spans="8:8" x14ac:dyDescent="0.25">
      <c r="H141"/>
    </row>
    <row r="142" spans="8:8" x14ac:dyDescent="0.25">
      <c r="H142"/>
    </row>
    <row r="143" spans="8:8" x14ac:dyDescent="0.25">
      <c r="H143"/>
    </row>
    <row r="144" spans="8:8" x14ac:dyDescent="0.25">
      <c r="H144"/>
    </row>
    <row r="145" spans="8:8" x14ac:dyDescent="0.25">
      <c r="H145"/>
    </row>
    <row r="146" spans="8:8" x14ac:dyDescent="0.25">
      <c r="H146"/>
    </row>
    <row r="147" spans="8:8" x14ac:dyDescent="0.25">
      <c r="H147"/>
    </row>
    <row r="148" spans="8:8" x14ac:dyDescent="0.25">
      <c r="H148"/>
    </row>
    <row r="149" spans="8:8" x14ac:dyDescent="0.25">
      <c r="H149"/>
    </row>
    <row r="150" spans="8:8" x14ac:dyDescent="0.25">
      <c r="H150"/>
    </row>
    <row r="151" spans="8:8" x14ac:dyDescent="0.25">
      <c r="H151"/>
    </row>
    <row r="152" spans="8:8" x14ac:dyDescent="0.25">
      <c r="H152"/>
    </row>
    <row r="153" spans="8:8" x14ac:dyDescent="0.25">
      <c r="H153"/>
    </row>
    <row r="154" spans="8:8" x14ac:dyDescent="0.25">
      <c r="H154"/>
    </row>
    <row r="155" spans="8:8" x14ac:dyDescent="0.25">
      <c r="H155"/>
    </row>
    <row r="156" spans="8:8" x14ac:dyDescent="0.25">
      <c r="H156"/>
    </row>
    <row r="157" spans="8:8" x14ac:dyDescent="0.25">
      <c r="H157"/>
    </row>
    <row r="158" spans="8:8" x14ac:dyDescent="0.25">
      <c r="H158"/>
    </row>
    <row r="159" spans="8:8" x14ac:dyDescent="0.25">
      <c r="H159"/>
    </row>
    <row r="160" spans="8:8" x14ac:dyDescent="0.25">
      <c r="H160"/>
    </row>
    <row r="161" spans="8:8" x14ac:dyDescent="0.25">
      <c r="H161"/>
    </row>
    <row r="162" spans="8:8" x14ac:dyDescent="0.25">
      <c r="H162"/>
    </row>
    <row r="163" spans="8:8" x14ac:dyDescent="0.25">
      <c r="H163"/>
    </row>
    <row r="164" spans="8:8" x14ac:dyDescent="0.25">
      <c r="H164"/>
    </row>
    <row r="165" spans="8:8" x14ac:dyDescent="0.25">
      <c r="H165"/>
    </row>
    <row r="166" spans="8:8" x14ac:dyDescent="0.25">
      <c r="H166"/>
    </row>
    <row r="167" spans="8:8" x14ac:dyDescent="0.25">
      <c r="H167"/>
    </row>
    <row r="168" spans="8:8" x14ac:dyDescent="0.25">
      <c r="H168"/>
    </row>
    <row r="169" spans="8:8" x14ac:dyDescent="0.25">
      <c r="H169"/>
    </row>
    <row r="170" spans="8:8" x14ac:dyDescent="0.25">
      <c r="H170"/>
    </row>
    <row r="171" spans="8:8" x14ac:dyDescent="0.25">
      <c r="H171"/>
    </row>
    <row r="172" spans="8:8" x14ac:dyDescent="0.25">
      <c r="H172"/>
    </row>
    <row r="173" spans="8:8" x14ac:dyDescent="0.25">
      <c r="H173"/>
    </row>
    <row r="174" spans="8:8" x14ac:dyDescent="0.25">
      <c r="H174"/>
    </row>
    <row r="175" spans="8:8" x14ac:dyDescent="0.25">
      <c r="H175"/>
    </row>
    <row r="176" spans="8:8" x14ac:dyDescent="0.25">
      <c r="H176"/>
    </row>
    <row r="177" spans="8:8" x14ac:dyDescent="0.25">
      <c r="H177"/>
    </row>
    <row r="178" spans="8:8" x14ac:dyDescent="0.25">
      <c r="H178"/>
    </row>
    <row r="179" spans="8:8" x14ac:dyDescent="0.25">
      <c r="H179"/>
    </row>
    <row r="180" spans="8:8" x14ac:dyDescent="0.25">
      <c r="H180"/>
    </row>
    <row r="181" spans="8:8" x14ac:dyDescent="0.25">
      <c r="H181"/>
    </row>
    <row r="182" spans="8:8" x14ac:dyDescent="0.25">
      <c r="H182"/>
    </row>
    <row r="183" spans="8:8" x14ac:dyDescent="0.25">
      <c r="H183"/>
    </row>
    <row r="184" spans="8:8" x14ac:dyDescent="0.25">
      <c r="H184"/>
    </row>
    <row r="185" spans="8:8" x14ac:dyDescent="0.25">
      <c r="H185"/>
    </row>
    <row r="186" spans="8:8" x14ac:dyDescent="0.25">
      <c r="H186"/>
    </row>
    <row r="187" spans="8:8" x14ac:dyDescent="0.25">
      <c r="H187"/>
    </row>
    <row r="188" spans="8:8" x14ac:dyDescent="0.25">
      <c r="H188"/>
    </row>
    <row r="189" spans="8:8" x14ac:dyDescent="0.25">
      <c r="H189"/>
    </row>
    <row r="190" spans="8:8" x14ac:dyDescent="0.25">
      <c r="H190"/>
    </row>
    <row r="191" spans="8:8" x14ac:dyDescent="0.25">
      <c r="H191"/>
    </row>
    <row r="192" spans="8:8" x14ac:dyDescent="0.25">
      <c r="H192"/>
    </row>
    <row r="193" spans="8:8" x14ac:dyDescent="0.25">
      <c r="H193"/>
    </row>
    <row r="194" spans="8:8" x14ac:dyDescent="0.25">
      <c r="H194"/>
    </row>
    <row r="195" spans="8:8" x14ac:dyDescent="0.25">
      <c r="H195"/>
    </row>
    <row r="196" spans="8:8" x14ac:dyDescent="0.25">
      <c r="H196"/>
    </row>
    <row r="197" spans="8:8" x14ac:dyDescent="0.25">
      <c r="H197"/>
    </row>
    <row r="198" spans="8:8" x14ac:dyDescent="0.25">
      <c r="H198"/>
    </row>
    <row r="199" spans="8:8" x14ac:dyDescent="0.25">
      <c r="H199"/>
    </row>
    <row r="200" spans="8:8" x14ac:dyDescent="0.25">
      <c r="H200"/>
    </row>
    <row r="201" spans="8:8" x14ac:dyDescent="0.25">
      <c r="H201"/>
    </row>
    <row r="202" spans="8:8" x14ac:dyDescent="0.25">
      <c r="H202"/>
    </row>
    <row r="203" spans="8:8" x14ac:dyDescent="0.25">
      <c r="H203"/>
    </row>
    <row r="204" spans="8:8" x14ac:dyDescent="0.25">
      <c r="H204"/>
    </row>
    <row r="205" spans="8:8" x14ac:dyDescent="0.25">
      <c r="H205"/>
    </row>
    <row r="206" spans="8:8" x14ac:dyDescent="0.25">
      <c r="H206"/>
    </row>
    <row r="207" spans="8:8" x14ac:dyDescent="0.25">
      <c r="H207"/>
    </row>
    <row r="208" spans="8:8" x14ac:dyDescent="0.25">
      <c r="H208"/>
    </row>
    <row r="209" spans="8:8" x14ac:dyDescent="0.25">
      <c r="H209"/>
    </row>
    <row r="210" spans="8:8" x14ac:dyDescent="0.25">
      <c r="H210"/>
    </row>
    <row r="211" spans="8:8" x14ac:dyDescent="0.25">
      <c r="H211"/>
    </row>
    <row r="212" spans="8:8" x14ac:dyDescent="0.25">
      <c r="H212"/>
    </row>
    <row r="213" spans="8:8" x14ac:dyDescent="0.25">
      <c r="H213"/>
    </row>
    <row r="214" spans="8:8" x14ac:dyDescent="0.25">
      <c r="H214"/>
    </row>
    <row r="215" spans="8:8" x14ac:dyDescent="0.25">
      <c r="H215"/>
    </row>
    <row r="216" spans="8:8" x14ac:dyDescent="0.25">
      <c r="H216"/>
    </row>
    <row r="217" spans="8:8" x14ac:dyDescent="0.25">
      <c r="H217"/>
    </row>
    <row r="218" spans="8:8" x14ac:dyDescent="0.25">
      <c r="H218"/>
    </row>
    <row r="219" spans="8:8" x14ac:dyDescent="0.25">
      <c r="H219"/>
    </row>
    <row r="220" spans="8:8" x14ac:dyDescent="0.25">
      <c r="H220"/>
    </row>
    <row r="221" spans="8:8" x14ac:dyDescent="0.25">
      <c r="H221"/>
    </row>
    <row r="222" spans="8:8" x14ac:dyDescent="0.25">
      <c r="H222"/>
    </row>
    <row r="223" spans="8:8" x14ac:dyDescent="0.25">
      <c r="H223"/>
    </row>
    <row r="224" spans="8:8" x14ac:dyDescent="0.25">
      <c r="H224"/>
    </row>
    <row r="225" spans="8:8" x14ac:dyDescent="0.25">
      <c r="H225"/>
    </row>
    <row r="226" spans="8:8" x14ac:dyDescent="0.25">
      <c r="H226"/>
    </row>
    <row r="227" spans="8:8" x14ac:dyDescent="0.25">
      <c r="H227"/>
    </row>
    <row r="228" spans="8:8" x14ac:dyDescent="0.25">
      <c r="H228"/>
    </row>
    <row r="229" spans="8:8" x14ac:dyDescent="0.25">
      <c r="H229"/>
    </row>
    <row r="230" spans="8:8" x14ac:dyDescent="0.25">
      <c r="H230"/>
    </row>
    <row r="231" spans="8:8" x14ac:dyDescent="0.25">
      <c r="H231"/>
    </row>
    <row r="232" spans="8:8" x14ac:dyDescent="0.25">
      <c r="H232"/>
    </row>
    <row r="233" spans="8:8" x14ac:dyDescent="0.25">
      <c r="H233"/>
    </row>
    <row r="234" spans="8:8" x14ac:dyDescent="0.25">
      <c r="H234"/>
    </row>
    <row r="235" spans="8:8" x14ac:dyDescent="0.25">
      <c r="H235"/>
    </row>
    <row r="236" spans="8:8" x14ac:dyDescent="0.25">
      <c r="H236"/>
    </row>
    <row r="237" spans="8:8" x14ac:dyDescent="0.25">
      <c r="H237"/>
    </row>
    <row r="238" spans="8:8" x14ac:dyDescent="0.25">
      <c r="H238"/>
    </row>
    <row r="239" spans="8:8" x14ac:dyDescent="0.25">
      <c r="H239"/>
    </row>
    <row r="240" spans="8:8" x14ac:dyDescent="0.25">
      <c r="H240"/>
    </row>
    <row r="241" spans="8:8" x14ac:dyDescent="0.25">
      <c r="H241"/>
    </row>
    <row r="242" spans="8:8" x14ac:dyDescent="0.25">
      <c r="H242"/>
    </row>
    <row r="243" spans="8:8" x14ac:dyDescent="0.25">
      <c r="H243"/>
    </row>
    <row r="244" spans="8:8" x14ac:dyDescent="0.25">
      <c r="H244"/>
    </row>
    <row r="245" spans="8:8" x14ac:dyDescent="0.25">
      <c r="H245"/>
    </row>
    <row r="246" spans="8:8" x14ac:dyDescent="0.25">
      <c r="H246"/>
    </row>
    <row r="247" spans="8:8" x14ac:dyDescent="0.25">
      <c r="H247"/>
    </row>
    <row r="248" spans="8:8" x14ac:dyDescent="0.25">
      <c r="H248"/>
    </row>
    <row r="249" spans="8:8" x14ac:dyDescent="0.25">
      <c r="H249"/>
    </row>
    <row r="250" spans="8:8" x14ac:dyDescent="0.25">
      <c r="H250"/>
    </row>
    <row r="251" spans="8:8" x14ac:dyDescent="0.25">
      <c r="H251"/>
    </row>
    <row r="252" spans="8:8" x14ac:dyDescent="0.25">
      <c r="H252"/>
    </row>
    <row r="253" spans="8:8" x14ac:dyDescent="0.25">
      <c r="H253"/>
    </row>
  </sheetData>
  <conditionalFormatting sqref="M19:M29">
    <cfRule type="colorScale" priority="30">
      <colorScale>
        <cfvo type="min"/>
        <cfvo type="percentile" val="50"/>
        <cfvo type="max"/>
        <color rgb="FF63BE7B"/>
        <color rgb="FFFFEB84"/>
        <color rgb="FFF8696B"/>
      </colorScale>
    </cfRule>
  </conditionalFormatting>
  <conditionalFormatting sqref="N19:N29">
    <cfRule type="colorScale" priority="29">
      <colorScale>
        <cfvo type="min"/>
        <cfvo type="percentile" val="50"/>
        <cfvo type="max"/>
        <color rgb="FF63BE7B"/>
        <color rgb="FFFFEB84"/>
        <color rgb="FFF8696B"/>
      </colorScale>
    </cfRule>
  </conditionalFormatting>
  <conditionalFormatting sqref="O19:O29">
    <cfRule type="colorScale" priority="28">
      <colorScale>
        <cfvo type="min"/>
        <cfvo type="percentile" val="50"/>
        <cfvo type="max"/>
        <color rgb="FF63BE7B"/>
        <color rgb="FFFFEB84"/>
        <color rgb="FFF8696B"/>
      </colorScale>
    </cfRule>
  </conditionalFormatting>
  <conditionalFormatting sqref="P19:P29">
    <cfRule type="colorScale" priority="27">
      <colorScale>
        <cfvo type="min"/>
        <cfvo type="percentile" val="50"/>
        <cfvo type="max"/>
        <color rgb="FF63BE7B"/>
        <color rgb="FFFFEB84"/>
        <color rgb="FFF8696B"/>
      </colorScale>
    </cfRule>
  </conditionalFormatting>
  <conditionalFormatting sqref="Q19:Q29">
    <cfRule type="colorScale" priority="26">
      <colorScale>
        <cfvo type="min"/>
        <cfvo type="percentile" val="50"/>
        <cfvo type="max"/>
        <color rgb="FF63BE7B"/>
        <color rgb="FFFFEB84"/>
        <color rgb="FFF8696B"/>
      </colorScale>
    </cfRule>
  </conditionalFormatting>
  <conditionalFormatting sqref="R19:R29">
    <cfRule type="colorScale" priority="25">
      <colorScale>
        <cfvo type="min"/>
        <cfvo type="percentile" val="50"/>
        <cfvo type="max"/>
        <color rgb="FF63BE7B"/>
        <color rgb="FFFFEB84"/>
        <color rgb="FFF8696B"/>
      </colorScale>
    </cfRule>
  </conditionalFormatting>
  <conditionalFormatting sqref="S19:S29">
    <cfRule type="colorScale" priority="24">
      <colorScale>
        <cfvo type="min"/>
        <cfvo type="percentile" val="50"/>
        <cfvo type="max"/>
        <color rgb="FF63BE7B"/>
        <color rgb="FFFFEB84"/>
        <color rgb="FFF8696B"/>
      </colorScale>
    </cfRule>
  </conditionalFormatting>
  <conditionalFormatting sqref="T19:T29">
    <cfRule type="colorScale" priority="23">
      <colorScale>
        <cfvo type="min"/>
        <cfvo type="percentile" val="50"/>
        <cfvo type="max"/>
        <color rgb="FF63BE7B"/>
        <color rgb="FFFFEB84"/>
        <color rgb="FFF8696B"/>
      </colorScale>
    </cfRule>
  </conditionalFormatting>
  <conditionalFormatting sqref="U19:U29">
    <cfRule type="colorScale" priority="22">
      <colorScale>
        <cfvo type="min"/>
        <cfvo type="percentile" val="50"/>
        <cfvo type="max"/>
        <color rgb="FF63BE7B"/>
        <color rgb="FFFFEB84"/>
        <color rgb="FFF8696B"/>
      </colorScale>
    </cfRule>
  </conditionalFormatting>
  <conditionalFormatting sqref="V19:V29">
    <cfRule type="colorScale" priority="21">
      <colorScale>
        <cfvo type="min"/>
        <cfvo type="percentile" val="50"/>
        <cfvo type="max"/>
        <color rgb="FF63BE7B"/>
        <color rgb="FFFFEB84"/>
        <color rgb="FFF8696B"/>
      </colorScale>
    </cfRule>
  </conditionalFormatting>
  <conditionalFormatting sqref="W19:W29">
    <cfRule type="colorScale" priority="20">
      <colorScale>
        <cfvo type="min"/>
        <cfvo type="percentile" val="50"/>
        <cfvo type="max"/>
        <color rgb="FF63BE7B"/>
        <color rgb="FFFFEB84"/>
        <color rgb="FFF8696B"/>
      </colorScale>
    </cfRule>
  </conditionalFormatting>
  <conditionalFormatting sqref="X19:X29">
    <cfRule type="colorScale" priority="19">
      <colorScale>
        <cfvo type="min"/>
        <cfvo type="percentile" val="50"/>
        <cfvo type="max"/>
        <color rgb="FF63BE7B"/>
        <color rgb="FFFFEB84"/>
        <color rgb="FFF8696B"/>
      </colorScale>
    </cfRule>
  </conditionalFormatting>
  <conditionalFormatting sqref="Y19:Y29">
    <cfRule type="colorScale" priority="18">
      <colorScale>
        <cfvo type="min"/>
        <cfvo type="percentile" val="50"/>
        <cfvo type="max"/>
        <color rgb="FF63BE7B"/>
        <color rgb="FFFFEB84"/>
        <color rgb="FFF8696B"/>
      </colorScale>
    </cfRule>
  </conditionalFormatting>
  <conditionalFormatting sqref="Z19:Z29">
    <cfRule type="colorScale" priority="17">
      <colorScale>
        <cfvo type="min"/>
        <cfvo type="percentile" val="50"/>
        <cfvo type="max"/>
        <color rgb="FF63BE7B"/>
        <color rgb="FFFFEB84"/>
        <color rgb="FFF8696B"/>
      </colorScale>
    </cfRule>
  </conditionalFormatting>
  <conditionalFormatting sqref="AA19:AA29">
    <cfRule type="colorScale" priority="16">
      <colorScale>
        <cfvo type="min"/>
        <cfvo type="percentile" val="50"/>
        <cfvo type="max"/>
        <color rgb="FF63BE7B"/>
        <color rgb="FFFFEB84"/>
        <color rgb="FFF8696B"/>
      </colorScale>
    </cfRule>
  </conditionalFormatting>
  <conditionalFormatting sqref="AB19:AB29">
    <cfRule type="colorScale" priority="15">
      <colorScale>
        <cfvo type="min"/>
        <cfvo type="percentile" val="50"/>
        <cfvo type="max"/>
        <color rgb="FF63BE7B"/>
        <color rgb="FFFFEB84"/>
        <color rgb="FFF8696B"/>
      </colorScale>
    </cfRule>
  </conditionalFormatting>
  <conditionalFormatting sqref="AC19:AC29">
    <cfRule type="colorScale" priority="14">
      <colorScale>
        <cfvo type="min"/>
        <cfvo type="percentile" val="50"/>
        <cfvo type="max"/>
        <color rgb="FF63BE7B"/>
        <color rgb="FFFFEB84"/>
        <color rgb="FFF8696B"/>
      </colorScale>
    </cfRule>
  </conditionalFormatting>
  <conditionalFormatting sqref="AD19:AD29">
    <cfRule type="colorScale" priority="13">
      <colorScale>
        <cfvo type="min"/>
        <cfvo type="percentile" val="50"/>
        <cfvo type="max"/>
        <color rgb="FF63BE7B"/>
        <color rgb="FFFFEB84"/>
        <color rgb="FFF8696B"/>
      </colorScale>
    </cfRule>
  </conditionalFormatting>
  <conditionalFormatting sqref="AE19:AE29">
    <cfRule type="colorScale" priority="12">
      <colorScale>
        <cfvo type="min"/>
        <cfvo type="percentile" val="50"/>
        <cfvo type="max"/>
        <color rgb="FF63BE7B"/>
        <color rgb="FFFFEB84"/>
        <color rgb="FFF8696B"/>
      </colorScale>
    </cfRule>
  </conditionalFormatting>
  <conditionalFormatting sqref="AF19:AF29">
    <cfRule type="colorScale" priority="11">
      <colorScale>
        <cfvo type="min"/>
        <cfvo type="percentile" val="50"/>
        <cfvo type="max"/>
        <color rgb="FF63BE7B"/>
        <color rgb="FFFFEB84"/>
        <color rgb="FFF8696B"/>
      </colorScale>
    </cfRule>
  </conditionalFormatting>
  <conditionalFormatting sqref="AG19:AG29">
    <cfRule type="colorScale" priority="10">
      <colorScale>
        <cfvo type="min"/>
        <cfvo type="percentile" val="50"/>
        <cfvo type="max"/>
        <color rgb="FF63BE7B"/>
        <color rgb="FFFFEB84"/>
        <color rgb="FFF8696B"/>
      </colorScale>
    </cfRule>
  </conditionalFormatting>
  <conditionalFormatting sqref="AH19:AH29">
    <cfRule type="colorScale" priority="9">
      <colorScale>
        <cfvo type="min"/>
        <cfvo type="percentile" val="50"/>
        <cfvo type="max"/>
        <color rgb="FF63BE7B"/>
        <color rgb="FFFFEB84"/>
        <color rgb="FFF8696B"/>
      </colorScale>
    </cfRule>
  </conditionalFormatting>
  <conditionalFormatting sqref="AI19:AI29">
    <cfRule type="colorScale" priority="8">
      <colorScale>
        <cfvo type="min"/>
        <cfvo type="percentile" val="50"/>
        <cfvo type="max"/>
        <color rgb="FF63BE7B"/>
        <color rgb="FFFFEB84"/>
        <color rgb="FFF8696B"/>
      </colorScale>
    </cfRule>
  </conditionalFormatting>
  <conditionalFormatting sqref="AJ19:AJ29">
    <cfRule type="colorScale" priority="7">
      <colorScale>
        <cfvo type="min"/>
        <cfvo type="percentile" val="50"/>
        <cfvo type="max"/>
        <color rgb="FF63BE7B"/>
        <color rgb="FFFFEB84"/>
        <color rgb="FFF8696B"/>
      </colorScale>
    </cfRule>
  </conditionalFormatting>
  <conditionalFormatting sqref="AK19:AK29">
    <cfRule type="colorScale" priority="6">
      <colorScale>
        <cfvo type="min"/>
        <cfvo type="percentile" val="50"/>
        <cfvo type="max"/>
        <color rgb="FF63BE7B"/>
        <color rgb="FFFFEB84"/>
        <color rgb="FFF8696B"/>
      </colorScale>
    </cfRule>
  </conditionalFormatting>
  <conditionalFormatting sqref="AL19:AL29">
    <cfRule type="colorScale" priority="5">
      <colorScale>
        <cfvo type="min"/>
        <cfvo type="percentile" val="50"/>
        <cfvo type="max"/>
        <color rgb="FF63BE7B"/>
        <color rgb="FFFFEB84"/>
        <color rgb="FFF8696B"/>
      </colorScale>
    </cfRule>
  </conditionalFormatting>
  <conditionalFormatting sqref="AM19:AM29">
    <cfRule type="colorScale" priority="4">
      <colorScale>
        <cfvo type="min"/>
        <cfvo type="percentile" val="50"/>
        <cfvo type="max"/>
        <color rgb="FF63BE7B"/>
        <color rgb="FFFFEB84"/>
        <color rgb="FFF8696B"/>
      </colorScale>
    </cfRule>
  </conditionalFormatting>
  <conditionalFormatting sqref="AN19:AN29">
    <cfRule type="colorScale" priority="3">
      <colorScale>
        <cfvo type="min"/>
        <cfvo type="percentile" val="50"/>
        <cfvo type="max"/>
        <color rgb="FF63BE7B"/>
        <color rgb="FFFFEB84"/>
        <color rgb="FFF8696B"/>
      </colorScale>
    </cfRule>
  </conditionalFormatting>
  <conditionalFormatting sqref="AO19:AO29">
    <cfRule type="colorScale" priority="2">
      <colorScale>
        <cfvo type="min"/>
        <cfvo type="percentile" val="50"/>
        <cfvo type="max"/>
        <color rgb="FF63BE7B"/>
        <color rgb="FFFFEB84"/>
        <color rgb="FFF8696B"/>
      </colorScale>
    </cfRule>
  </conditionalFormatting>
  <conditionalFormatting sqref="AP19:AP2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DCAA-3788-4A35-903B-2DF493049334}">
  <dimension ref="A1:AK125"/>
  <sheetViews>
    <sheetView workbookViewId="0">
      <selection activeCell="AA85" sqref="AA85"/>
    </sheetView>
  </sheetViews>
  <sheetFormatPr defaultRowHeight="15" x14ac:dyDescent="0.25"/>
  <sheetData>
    <row r="1" spans="1:37" x14ac:dyDescent="0.25">
      <c r="A1" s="20" t="s">
        <v>0</v>
      </c>
      <c r="B1" s="23" t="s">
        <v>1</v>
      </c>
      <c r="C1" s="23" t="s">
        <v>2</v>
      </c>
      <c r="D1" s="23" t="s">
        <v>172</v>
      </c>
      <c r="E1" s="23" t="str">
        <f>B1&amp;D1</f>
        <v>Yearmonth #</v>
      </c>
      <c r="F1" s="48" t="s">
        <v>175</v>
      </c>
      <c r="G1" s="23" t="s">
        <v>3</v>
      </c>
      <c r="H1" s="23" t="s">
        <v>4</v>
      </c>
      <c r="I1" s="23" t="s">
        <v>5</v>
      </c>
      <c r="J1" s="23" t="s">
        <v>6</v>
      </c>
      <c r="K1" s="23" t="s">
        <v>7</v>
      </c>
      <c r="L1" s="23" t="s">
        <v>8</v>
      </c>
      <c r="M1" s="23" t="s">
        <v>9</v>
      </c>
      <c r="N1" s="23" t="s">
        <v>10</v>
      </c>
      <c r="O1" s="23" t="s">
        <v>11</v>
      </c>
      <c r="P1" s="23" t="s">
        <v>12</v>
      </c>
      <c r="Q1" s="23" t="s">
        <v>13</v>
      </c>
      <c r="R1" s="23" t="s">
        <v>14</v>
      </c>
      <c r="S1" s="23" t="s">
        <v>15</v>
      </c>
      <c r="T1" s="49" t="s">
        <v>200</v>
      </c>
      <c r="U1" s="49" t="s">
        <v>16</v>
      </c>
      <c r="V1" s="23" t="s">
        <v>17</v>
      </c>
      <c r="W1" s="23" t="s">
        <v>18</v>
      </c>
      <c r="X1" s="23" t="s">
        <v>19</v>
      </c>
      <c r="Y1" s="23" t="s">
        <v>27</v>
      </c>
      <c r="Z1" s="49" t="s">
        <v>191</v>
      </c>
      <c r="AA1" s="49" t="s">
        <v>21</v>
      </c>
      <c r="AB1" s="50" t="s">
        <v>20</v>
      </c>
      <c r="AC1" s="23" t="s">
        <v>22</v>
      </c>
      <c r="AD1" s="51" t="s">
        <v>202</v>
      </c>
      <c r="AE1" s="23" t="s">
        <v>23</v>
      </c>
      <c r="AF1" s="23" t="s">
        <v>25</v>
      </c>
      <c r="AG1" s="49" t="s">
        <v>195</v>
      </c>
      <c r="AH1" s="49" t="s">
        <v>24</v>
      </c>
      <c r="AI1" s="49" t="s">
        <v>26</v>
      </c>
      <c r="AJ1" s="49" t="s">
        <v>28</v>
      </c>
      <c r="AK1" s="44" t="s">
        <v>29</v>
      </c>
    </row>
    <row r="2" spans="1:37" x14ac:dyDescent="0.25">
      <c r="A2" s="21" t="s">
        <v>35</v>
      </c>
      <c r="B2" s="9">
        <v>2013</v>
      </c>
      <c r="C2" s="9" t="s">
        <v>31</v>
      </c>
      <c r="D2" s="9">
        <v>1</v>
      </c>
      <c r="E2" s="9" t="str">
        <f>B2&amp;D2</f>
        <v>20131</v>
      </c>
      <c r="F2" s="52">
        <v>41275</v>
      </c>
      <c r="G2" s="9">
        <v>108.4</v>
      </c>
      <c r="H2" s="9">
        <v>107.3</v>
      </c>
      <c r="I2" s="9">
        <v>110</v>
      </c>
      <c r="J2" s="9">
        <v>104.4</v>
      </c>
      <c r="K2" s="9">
        <v>105.1</v>
      </c>
      <c r="L2" s="9">
        <v>103.2</v>
      </c>
      <c r="M2" s="9">
        <v>102.2</v>
      </c>
      <c r="N2" s="9">
        <v>106</v>
      </c>
      <c r="O2" s="9">
        <v>106.2</v>
      </c>
      <c r="P2" s="9">
        <v>102.7</v>
      </c>
      <c r="Q2" s="9">
        <v>104.9</v>
      </c>
      <c r="R2" s="9">
        <v>107.3</v>
      </c>
      <c r="S2" s="9">
        <v>105.6</v>
      </c>
      <c r="T2" s="9">
        <v>105.63846153846156</v>
      </c>
      <c r="U2" s="9">
        <v>105.1</v>
      </c>
      <c r="V2" s="9">
        <v>106.3</v>
      </c>
      <c r="W2" s="9">
        <v>105.5</v>
      </c>
      <c r="X2" s="9">
        <v>106.2</v>
      </c>
      <c r="Y2" s="9">
        <v>104.5</v>
      </c>
      <c r="Z2" s="9">
        <v>105.625</v>
      </c>
      <c r="AA2" s="9">
        <v>105.5</v>
      </c>
      <c r="AB2" s="24" t="s">
        <v>34</v>
      </c>
      <c r="AC2" s="9">
        <v>104.8</v>
      </c>
      <c r="AD2" s="9">
        <v>104.8</v>
      </c>
      <c r="AE2" s="9">
        <v>104</v>
      </c>
      <c r="AF2" s="9">
        <v>103.1</v>
      </c>
      <c r="AG2" s="9">
        <v>103.55</v>
      </c>
      <c r="AH2" s="9">
        <v>103.2</v>
      </c>
      <c r="AI2" s="9">
        <v>103.6</v>
      </c>
      <c r="AJ2" s="9">
        <v>103.9</v>
      </c>
      <c r="AK2" s="53">
        <v>104.6</v>
      </c>
    </row>
    <row r="3" spans="1:37" x14ac:dyDescent="0.25">
      <c r="A3" s="22" t="s">
        <v>35</v>
      </c>
      <c r="B3" s="2">
        <v>2013</v>
      </c>
      <c r="C3" s="10" t="s">
        <v>36</v>
      </c>
      <c r="D3" s="10">
        <v>2</v>
      </c>
      <c r="E3" s="9" t="str">
        <f t="shared" ref="E3:E66" si="0">B3&amp;D3</f>
        <v>20132</v>
      </c>
      <c r="F3" s="54">
        <v>41306</v>
      </c>
      <c r="G3" s="2">
        <v>110.4</v>
      </c>
      <c r="H3" s="2">
        <v>110.2</v>
      </c>
      <c r="I3" s="2">
        <v>112.8</v>
      </c>
      <c r="J3" s="2">
        <v>104.9</v>
      </c>
      <c r="K3" s="2">
        <v>105.5</v>
      </c>
      <c r="L3" s="2">
        <v>103.6</v>
      </c>
      <c r="M3" s="2">
        <v>103.2</v>
      </c>
      <c r="N3" s="2">
        <v>105.3</v>
      </c>
      <c r="O3" s="2">
        <v>105.1</v>
      </c>
      <c r="P3" s="2">
        <v>102.8</v>
      </c>
      <c r="Q3" s="2">
        <v>105.5</v>
      </c>
      <c r="R3" s="2">
        <v>108.3</v>
      </c>
      <c r="S3" s="2">
        <v>106.6</v>
      </c>
      <c r="T3" s="2">
        <v>106.47692307692309</v>
      </c>
      <c r="U3" s="2">
        <v>105.7</v>
      </c>
      <c r="V3" s="2">
        <v>106.9</v>
      </c>
      <c r="W3" s="2">
        <v>106</v>
      </c>
      <c r="X3" s="2">
        <v>106.8</v>
      </c>
      <c r="Y3" s="2">
        <v>104.5</v>
      </c>
      <c r="Z3" s="2">
        <v>106.05</v>
      </c>
      <c r="AA3" s="2">
        <v>106</v>
      </c>
      <c r="AB3" s="25" t="s">
        <v>37</v>
      </c>
      <c r="AC3" s="2">
        <v>105.2</v>
      </c>
      <c r="AD3" s="10">
        <v>105.2</v>
      </c>
      <c r="AE3" s="2">
        <v>104.5</v>
      </c>
      <c r="AF3" s="2">
        <v>103.6</v>
      </c>
      <c r="AG3" s="2">
        <v>104.05</v>
      </c>
      <c r="AH3" s="2">
        <v>104.2</v>
      </c>
      <c r="AI3" s="2">
        <v>103.9</v>
      </c>
      <c r="AJ3" s="2">
        <v>104.4</v>
      </c>
      <c r="AK3" s="42">
        <v>105.3</v>
      </c>
    </row>
    <row r="4" spans="1:37" x14ac:dyDescent="0.25">
      <c r="A4" s="21" t="s">
        <v>35</v>
      </c>
      <c r="B4" s="3">
        <v>2013</v>
      </c>
      <c r="C4" s="9" t="s">
        <v>38</v>
      </c>
      <c r="D4" s="9">
        <v>3</v>
      </c>
      <c r="E4" s="9" t="str">
        <f t="shared" si="0"/>
        <v>20133</v>
      </c>
      <c r="F4" s="52">
        <v>41334</v>
      </c>
      <c r="G4" s="3">
        <v>111.4</v>
      </c>
      <c r="H4" s="3">
        <v>109.7</v>
      </c>
      <c r="I4" s="3">
        <v>111.2</v>
      </c>
      <c r="J4" s="3">
        <v>105.1</v>
      </c>
      <c r="K4" s="3">
        <v>104.9</v>
      </c>
      <c r="L4" s="3">
        <v>105.3</v>
      </c>
      <c r="M4" s="3">
        <v>102.2</v>
      </c>
      <c r="N4" s="3">
        <v>105</v>
      </c>
      <c r="O4" s="3">
        <v>104.2</v>
      </c>
      <c r="P4" s="3">
        <v>103</v>
      </c>
      <c r="Q4" s="3">
        <v>106.2</v>
      </c>
      <c r="R4" s="3">
        <v>108.9</v>
      </c>
      <c r="S4" s="3">
        <v>106.9</v>
      </c>
      <c r="T4" s="3">
        <v>106.46153846153848</v>
      </c>
      <c r="U4" s="3">
        <v>106.6</v>
      </c>
      <c r="V4" s="3">
        <v>107.4</v>
      </c>
      <c r="W4" s="3">
        <v>106.5</v>
      </c>
      <c r="X4" s="3">
        <v>107.3</v>
      </c>
      <c r="Y4" s="3">
        <v>104.3</v>
      </c>
      <c r="Z4" s="3">
        <v>106.375</v>
      </c>
      <c r="AA4" s="3">
        <v>106.1</v>
      </c>
      <c r="AB4" s="24" t="s">
        <v>37</v>
      </c>
      <c r="AC4" s="3">
        <v>105.6</v>
      </c>
      <c r="AD4" s="9">
        <v>105.6</v>
      </c>
      <c r="AE4" s="3">
        <v>104.9</v>
      </c>
      <c r="AF4" s="3">
        <v>103.7</v>
      </c>
      <c r="AG4" s="3">
        <v>104.30000000000001</v>
      </c>
      <c r="AH4" s="3">
        <v>105.1</v>
      </c>
      <c r="AI4" s="3">
        <v>104</v>
      </c>
      <c r="AJ4" s="3">
        <v>104.7</v>
      </c>
      <c r="AK4" s="43">
        <v>105.5</v>
      </c>
    </row>
    <row r="5" spans="1:37" x14ac:dyDescent="0.25">
      <c r="A5" s="22" t="s">
        <v>35</v>
      </c>
      <c r="B5" s="2">
        <v>2013</v>
      </c>
      <c r="C5" s="10" t="s">
        <v>39</v>
      </c>
      <c r="D5" s="10">
        <v>4</v>
      </c>
      <c r="E5" s="9" t="str">
        <f t="shared" si="0"/>
        <v>20134</v>
      </c>
      <c r="F5" s="54">
        <v>41365</v>
      </c>
      <c r="G5" s="2">
        <v>111.6</v>
      </c>
      <c r="H5" s="2">
        <v>110.9</v>
      </c>
      <c r="I5" s="2">
        <v>106.6</v>
      </c>
      <c r="J5" s="2">
        <v>105.7</v>
      </c>
      <c r="K5" s="2">
        <v>104.4</v>
      </c>
      <c r="L5" s="2">
        <v>108.9</v>
      </c>
      <c r="M5" s="2">
        <v>105.5</v>
      </c>
      <c r="N5" s="2">
        <v>105.3</v>
      </c>
      <c r="O5" s="2">
        <v>103.5</v>
      </c>
      <c r="P5" s="2">
        <v>103.3</v>
      </c>
      <c r="Q5" s="2">
        <v>107.2</v>
      </c>
      <c r="R5" s="2">
        <v>109.6</v>
      </c>
      <c r="S5" s="2">
        <v>107.7</v>
      </c>
      <c r="T5" s="2">
        <v>106.93846153846154</v>
      </c>
      <c r="U5" s="2">
        <v>107.5</v>
      </c>
      <c r="V5" s="2">
        <v>108</v>
      </c>
      <c r="W5" s="2">
        <v>107</v>
      </c>
      <c r="X5" s="2">
        <v>107.9</v>
      </c>
      <c r="Y5" s="2">
        <v>102.9</v>
      </c>
      <c r="Z5" s="2">
        <v>106.44999999999999</v>
      </c>
      <c r="AA5" s="2">
        <v>106.5</v>
      </c>
      <c r="AB5" s="25" t="s">
        <v>40</v>
      </c>
      <c r="AC5" s="2">
        <v>106.3</v>
      </c>
      <c r="AD5" s="10">
        <v>106.3</v>
      </c>
      <c r="AE5" s="2">
        <v>105.3</v>
      </c>
      <c r="AF5" s="2">
        <v>104.2</v>
      </c>
      <c r="AG5" s="2">
        <v>104.75</v>
      </c>
      <c r="AH5" s="2">
        <v>104.7</v>
      </c>
      <c r="AI5" s="2">
        <v>105</v>
      </c>
      <c r="AJ5" s="2">
        <v>104.8</v>
      </c>
      <c r="AK5" s="42">
        <v>106.1</v>
      </c>
    </row>
    <row r="6" spans="1:37" x14ac:dyDescent="0.25">
      <c r="A6" s="21" t="s">
        <v>35</v>
      </c>
      <c r="B6" s="3">
        <v>2013</v>
      </c>
      <c r="C6" s="9" t="s">
        <v>41</v>
      </c>
      <c r="D6" s="9">
        <v>5</v>
      </c>
      <c r="E6" s="9" t="str">
        <f t="shared" si="0"/>
        <v>20135</v>
      </c>
      <c r="F6" s="52">
        <v>41395</v>
      </c>
      <c r="G6" s="3">
        <v>112.3</v>
      </c>
      <c r="H6" s="3">
        <v>111.3</v>
      </c>
      <c r="I6" s="3">
        <v>104.7</v>
      </c>
      <c r="J6" s="3">
        <v>106.8</v>
      </c>
      <c r="K6" s="3">
        <v>103.9</v>
      </c>
      <c r="L6" s="3">
        <v>109.3</v>
      </c>
      <c r="M6" s="3">
        <v>112.9</v>
      </c>
      <c r="N6" s="3">
        <v>105.8</v>
      </c>
      <c r="O6" s="3">
        <v>103.1</v>
      </c>
      <c r="P6" s="3">
        <v>104.3</v>
      </c>
      <c r="Q6" s="3">
        <v>108.1</v>
      </c>
      <c r="R6" s="3">
        <v>110.5</v>
      </c>
      <c r="S6" s="3">
        <v>109.2</v>
      </c>
      <c r="T6" s="3">
        <v>107.86153846153844</v>
      </c>
      <c r="U6" s="3">
        <v>108.6</v>
      </c>
      <c r="V6" s="3">
        <v>108.7</v>
      </c>
      <c r="W6" s="3">
        <v>107.4</v>
      </c>
      <c r="X6" s="3">
        <v>108.5</v>
      </c>
      <c r="Y6" s="3">
        <v>102.3</v>
      </c>
      <c r="Z6" s="3">
        <v>106.72500000000001</v>
      </c>
      <c r="AA6" s="3">
        <v>107.4</v>
      </c>
      <c r="AB6" s="24" t="s">
        <v>40</v>
      </c>
      <c r="AC6" s="3">
        <v>106.9</v>
      </c>
      <c r="AD6" s="9">
        <v>106.9</v>
      </c>
      <c r="AE6" s="3">
        <v>105.9</v>
      </c>
      <c r="AF6" s="3">
        <v>104.8</v>
      </c>
      <c r="AG6" s="3">
        <v>105.35</v>
      </c>
      <c r="AH6" s="3">
        <v>104</v>
      </c>
      <c r="AI6" s="3">
        <v>105.6</v>
      </c>
      <c r="AJ6" s="3">
        <v>104.8</v>
      </c>
      <c r="AK6" s="43">
        <v>106.9</v>
      </c>
    </row>
    <row r="7" spans="1:37" x14ac:dyDescent="0.25">
      <c r="A7" s="22" t="s">
        <v>35</v>
      </c>
      <c r="B7" s="2">
        <v>2013</v>
      </c>
      <c r="C7" s="10" t="s">
        <v>42</v>
      </c>
      <c r="D7" s="10">
        <v>6</v>
      </c>
      <c r="E7" s="9" t="str">
        <f t="shared" si="0"/>
        <v>20136</v>
      </c>
      <c r="F7" s="54">
        <v>41426</v>
      </c>
      <c r="G7" s="2">
        <v>113.8</v>
      </c>
      <c r="H7" s="2">
        <v>114.9</v>
      </c>
      <c r="I7" s="2">
        <v>109.8</v>
      </c>
      <c r="J7" s="2">
        <v>107.9</v>
      </c>
      <c r="K7" s="2">
        <v>104.2</v>
      </c>
      <c r="L7" s="2">
        <v>110.7</v>
      </c>
      <c r="M7" s="2">
        <v>126.7</v>
      </c>
      <c r="N7" s="2">
        <v>106.3</v>
      </c>
      <c r="O7" s="2">
        <v>103.2</v>
      </c>
      <c r="P7" s="2">
        <v>105.7</v>
      </c>
      <c r="Q7" s="2">
        <v>109</v>
      </c>
      <c r="R7" s="2">
        <v>111.6</v>
      </c>
      <c r="S7" s="2">
        <v>112.2</v>
      </c>
      <c r="T7" s="2">
        <v>110.46153846153847</v>
      </c>
      <c r="U7" s="2">
        <v>109.5</v>
      </c>
      <c r="V7" s="2">
        <v>109.5</v>
      </c>
      <c r="W7" s="2">
        <v>108.1</v>
      </c>
      <c r="X7" s="2">
        <v>109.3</v>
      </c>
      <c r="Y7" s="2">
        <v>102.8</v>
      </c>
      <c r="Z7" s="2">
        <v>107.425</v>
      </c>
      <c r="AA7" s="2">
        <v>108.3</v>
      </c>
      <c r="AB7" s="25" t="s">
        <v>43</v>
      </c>
      <c r="AC7" s="2">
        <v>107.6</v>
      </c>
      <c r="AD7" s="10">
        <v>107.6</v>
      </c>
      <c r="AE7" s="2">
        <v>106.4</v>
      </c>
      <c r="AF7" s="2">
        <v>105.4</v>
      </c>
      <c r="AG7" s="2">
        <v>105.9</v>
      </c>
      <c r="AH7" s="2">
        <v>105.1</v>
      </c>
      <c r="AI7" s="2">
        <v>107.4</v>
      </c>
      <c r="AJ7" s="2">
        <v>105.8</v>
      </c>
      <c r="AK7" s="42">
        <v>109.3</v>
      </c>
    </row>
    <row r="8" spans="1:37" x14ac:dyDescent="0.25">
      <c r="A8" s="21" t="s">
        <v>35</v>
      </c>
      <c r="B8" s="3">
        <v>2013</v>
      </c>
      <c r="C8" s="9" t="s">
        <v>44</v>
      </c>
      <c r="D8" s="9">
        <v>7</v>
      </c>
      <c r="E8" s="9" t="str">
        <f t="shared" si="0"/>
        <v>20137</v>
      </c>
      <c r="F8" s="52">
        <v>41456</v>
      </c>
      <c r="G8" s="3">
        <v>114.8</v>
      </c>
      <c r="H8" s="3">
        <v>116.4</v>
      </c>
      <c r="I8" s="3">
        <v>111.9</v>
      </c>
      <c r="J8" s="3">
        <v>108.9</v>
      </c>
      <c r="K8" s="3">
        <v>104.3</v>
      </c>
      <c r="L8" s="3">
        <v>111.7</v>
      </c>
      <c r="M8" s="3">
        <v>140</v>
      </c>
      <c r="N8" s="3">
        <v>106.4</v>
      </c>
      <c r="O8" s="3">
        <v>103.3</v>
      </c>
      <c r="P8" s="3">
        <v>106.8</v>
      </c>
      <c r="Q8" s="3">
        <v>109.6</v>
      </c>
      <c r="R8" s="3">
        <v>112.6</v>
      </c>
      <c r="S8" s="3">
        <v>114.7</v>
      </c>
      <c r="T8" s="3">
        <v>112.41538461538461</v>
      </c>
      <c r="U8" s="3">
        <v>110.3</v>
      </c>
      <c r="V8" s="3">
        <v>110.2</v>
      </c>
      <c r="W8" s="3">
        <v>108.8</v>
      </c>
      <c r="X8" s="3">
        <v>110</v>
      </c>
      <c r="Y8" s="3">
        <v>102.8</v>
      </c>
      <c r="Z8" s="3">
        <v>107.95</v>
      </c>
      <c r="AA8" s="3">
        <v>109.2</v>
      </c>
      <c r="AB8" s="24" t="s">
        <v>45</v>
      </c>
      <c r="AC8" s="3">
        <v>108.2</v>
      </c>
      <c r="AD8" s="9">
        <v>108.2</v>
      </c>
      <c r="AE8" s="3">
        <v>107</v>
      </c>
      <c r="AF8" s="3">
        <v>106.1</v>
      </c>
      <c r="AG8" s="3">
        <v>106.55</v>
      </c>
      <c r="AH8" s="3">
        <v>107.1</v>
      </c>
      <c r="AI8" s="3">
        <v>109.1</v>
      </c>
      <c r="AJ8" s="3">
        <v>106.9</v>
      </c>
      <c r="AK8" s="43">
        <v>111</v>
      </c>
    </row>
    <row r="9" spans="1:37" x14ac:dyDescent="0.25">
      <c r="A9" s="22" t="s">
        <v>35</v>
      </c>
      <c r="B9" s="2">
        <v>2013</v>
      </c>
      <c r="C9" s="10" t="s">
        <v>46</v>
      </c>
      <c r="D9" s="10">
        <v>8</v>
      </c>
      <c r="E9" s="9" t="str">
        <f t="shared" si="0"/>
        <v>20138</v>
      </c>
      <c r="F9" s="54">
        <v>41487</v>
      </c>
      <c r="G9" s="2">
        <v>115.6</v>
      </c>
      <c r="H9" s="2">
        <v>117.2</v>
      </c>
      <c r="I9" s="2">
        <v>111.7</v>
      </c>
      <c r="J9" s="2">
        <v>109.6</v>
      </c>
      <c r="K9" s="2">
        <v>104.5</v>
      </c>
      <c r="L9" s="2">
        <v>109.8</v>
      </c>
      <c r="M9" s="2">
        <v>151.80000000000001</v>
      </c>
      <c r="N9" s="2">
        <v>106.5</v>
      </c>
      <c r="O9" s="2">
        <v>103.1</v>
      </c>
      <c r="P9" s="2">
        <v>107.4</v>
      </c>
      <c r="Q9" s="2">
        <v>110.2</v>
      </c>
      <c r="R9" s="2">
        <v>113.4</v>
      </c>
      <c r="S9" s="2">
        <v>116.6</v>
      </c>
      <c r="T9" s="2">
        <v>113.64615384615385</v>
      </c>
      <c r="U9" s="2">
        <v>111.2</v>
      </c>
      <c r="V9" s="2">
        <v>111</v>
      </c>
      <c r="W9" s="2">
        <v>109.4</v>
      </c>
      <c r="X9" s="2">
        <v>110.7</v>
      </c>
      <c r="Y9" s="2">
        <v>105.4</v>
      </c>
      <c r="Z9" s="2">
        <v>109.125</v>
      </c>
      <c r="AA9" s="2">
        <v>109.7</v>
      </c>
      <c r="AB9" s="25" t="s">
        <v>47</v>
      </c>
      <c r="AC9" s="2">
        <v>108.7</v>
      </c>
      <c r="AD9" s="10">
        <v>108.7</v>
      </c>
      <c r="AE9" s="2">
        <v>107.5</v>
      </c>
      <c r="AF9" s="2">
        <v>106.6</v>
      </c>
      <c r="AG9" s="2">
        <v>107.05</v>
      </c>
      <c r="AH9" s="2">
        <v>108</v>
      </c>
      <c r="AI9" s="2">
        <v>109.9</v>
      </c>
      <c r="AJ9" s="2">
        <v>107.9</v>
      </c>
      <c r="AK9" s="42">
        <v>112.4</v>
      </c>
    </row>
    <row r="10" spans="1:37" x14ac:dyDescent="0.25">
      <c r="A10" s="21" t="s">
        <v>35</v>
      </c>
      <c r="B10" s="3">
        <v>2013</v>
      </c>
      <c r="C10" s="9" t="s">
        <v>48</v>
      </c>
      <c r="D10" s="9">
        <v>9</v>
      </c>
      <c r="E10" s="9" t="str">
        <f t="shared" si="0"/>
        <v>20139</v>
      </c>
      <c r="F10" s="52">
        <v>41518</v>
      </c>
      <c r="G10" s="3">
        <v>116.4</v>
      </c>
      <c r="H10" s="3">
        <v>116.9</v>
      </c>
      <c r="I10" s="3">
        <v>112.3</v>
      </c>
      <c r="J10" s="3">
        <v>110.5</v>
      </c>
      <c r="K10" s="3">
        <v>105.3</v>
      </c>
      <c r="L10" s="3">
        <v>107.3</v>
      </c>
      <c r="M10" s="3">
        <v>160.9</v>
      </c>
      <c r="N10" s="3">
        <v>107.1</v>
      </c>
      <c r="O10" s="3">
        <v>103.1</v>
      </c>
      <c r="P10" s="3">
        <v>108.3</v>
      </c>
      <c r="Q10" s="3">
        <v>110.7</v>
      </c>
      <c r="R10" s="3">
        <v>114.6</v>
      </c>
      <c r="S10" s="3">
        <v>118.3</v>
      </c>
      <c r="T10" s="3">
        <v>114.74615384615383</v>
      </c>
      <c r="U10" s="3">
        <v>112</v>
      </c>
      <c r="V10" s="3">
        <v>112.2</v>
      </c>
      <c r="W10" s="3">
        <v>110.4</v>
      </c>
      <c r="X10" s="3">
        <v>111.9</v>
      </c>
      <c r="Y10" s="3">
        <v>106.8</v>
      </c>
      <c r="Z10" s="3">
        <v>110.325</v>
      </c>
      <c r="AA10" s="3">
        <v>110.5</v>
      </c>
      <c r="AB10" s="24" t="s">
        <v>49</v>
      </c>
      <c r="AC10" s="3">
        <v>109.6</v>
      </c>
      <c r="AD10" s="9">
        <v>109.6</v>
      </c>
      <c r="AE10" s="3">
        <v>108.1</v>
      </c>
      <c r="AF10" s="3">
        <v>107.5</v>
      </c>
      <c r="AG10" s="3">
        <v>107.8</v>
      </c>
      <c r="AH10" s="3">
        <v>109.9</v>
      </c>
      <c r="AI10" s="3">
        <v>110.6</v>
      </c>
      <c r="AJ10" s="3">
        <v>109</v>
      </c>
      <c r="AK10" s="43">
        <v>113.7</v>
      </c>
    </row>
    <row r="11" spans="1:37" x14ac:dyDescent="0.25">
      <c r="A11" s="22" t="s">
        <v>35</v>
      </c>
      <c r="B11" s="2">
        <v>2013</v>
      </c>
      <c r="C11" s="10" t="s">
        <v>50</v>
      </c>
      <c r="D11" s="10">
        <v>10</v>
      </c>
      <c r="E11" s="9" t="str">
        <f t="shared" si="0"/>
        <v>201310</v>
      </c>
      <c r="F11" s="54">
        <v>41548</v>
      </c>
      <c r="G11" s="2">
        <v>117.1</v>
      </c>
      <c r="H11" s="2">
        <v>116.3</v>
      </c>
      <c r="I11" s="2">
        <v>113.3</v>
      </c>
      <c r="J11" s="2">
        <v>111.2</v>
      </c>
      <c r="K11" s="2">
        <v>105.7</v>
      </c>
      <c r="L11" s="2">
        <v>109.9</v>
      </c>
      <c r="M11" s="2">
        <v>171.2</v>
      </c>
      <c r="N11" s="2">
        <v>107.3</v>
      </c>
      <c r="O11" s="2">
        <v>102.7</v>
      </c>
      <c r="P11" s="2">
        <v>108.7</v>
      </c>
      <c r="Q11" s="2">
        <v>111.2</v>
      </c>
      <c r="R11" s="2">
        <v>115.4</v>
      </c>
      <c r="S11" s="2">
        <v>120.2</v>
      </c>
      <c r="T11" s="2">
        <v>116.16923076923079</v>
      </c>
      <c r="U11" s="2">
        <v>112.5</v>
      </c>
      <c r="V11" s="2">
        <v>113.2</v>
      </c>
      <c r="W11" s="2">
        <v>111.2</v>
      </c>
      <c r="X11" s="2">
        <v>112.8</v>
      </c>
      <c r="Y11" s="2">
        <v>107.4</v>
      </c>
      <c r="Z11" s="2">
        <v>111.15</v>
      </c>
      <c r="AA11" s="2">
        <v>110.9</v>
      </c>
      <c r="AB11" s="25" t="s">
        <v>51</v>
      </c>
      <c r="AC11" s="2">
        <v>110.3</v>
      </c>
      <c r="AD11" s="10">
        <v>110.3</v>
      </c>
      <c r="AE11" s="2">
        <v>108.6</v>
      </c>
      <c r="AF11" s="2">
        <v>108.1</v>
      </c>
      <c r="AG11" s="2">
        <v>108.35</v>
      </c>
      <c r="AH11" s="2">
        <v>109.5</v>
      </c>
      <c r="AI11" s="2">
        <v>110.8</v>
      </c>
      <c r="AJ11" s="2">
        <v>109.2</v>
      </c>
      <c r="AK11" s="42">
        <v>114.8</v>
      </c>
    </row>
    <row r="12" spans="1:37" x14ac:dyDescent="0.25">
      <c r="A12" s="21" t="s">
        <v>35</v>
      </c>
      <c r="B12" s="3">
        <v>2013</v>
      </c>
      <c r="C12" s="9" t="s">
        <v>53</v>
      </c>
      <c r="D12" s="9">
        <v>11</v>
      </c>
      <c r="E12" s="9" t="str">
        <f t="shared" si="0"/>
        <v>201311</v>
      </c>
      <c r="F12" s="52">
        <v>41579</v>
      </c>
      <c r="G12" s="3">
        <v>118.1</v>
      </c>
      <c r="H12" s="3">
        <v>115.4</v>
      </c>
      <c r="I12" s="3">
        <v>118.7</v>
      </c>
      <c r="J12" s="3">
        <v>112.5</v>
      </c>
      <c r="K12" s="3">
        <v>106.8</v>
      </c>
      <c r="L12" s="3">
        <v>113.5</v>
      </c>
      <c r="M12" s="3">
        <v>183.1</v>
      </c>
      <c r="N12" s="3">
        <v>108.2</v>
      </c>
      <c r="O12" s="3">
        <v>102.2</v>
      </c>
      <c r="P12" s="3">
        <v>109.4</v>
      </c>
      <c r="Q12" s="3">
        <v>111.8</v>
      </c>
      <c r="R12" s="3">
        <v>116.5</v>
      </c>
      <c r="S12" s="3">
        <v>122.6</v>
      </c>
      <c r="T12" s="3">
        <v>118.36923076923077</v>
      </c>
      <c r="U12" s="3">
        <v>113.1</v>
      </c>
      <c r="V12" s="3">
        <v>114.2</v>
      </c>
      <c r="W12" s="3">
        <v>111.9</v>
      </c>
      <c r="X12" s="3">
        <v>113.8</v>
      </c>
      <c r="Y12" s="3">
        <v>108.1</v>
      </c>
      <c r="Z12" s="3">
        <v>112</v>
      </c>
      <c r="AA12" s="3">
        <v>111.6</v>
      </c>
      <c r="AB12" s="24" t="s">
        <v>54</v>
      </c>
      <c r="AC12" s="3">
        <v>111.1</v>
      </c>
      <c r="AD12" s="9">
        <v>111.1</v>
      </c>
      <c r="AE12" s="3">
        <v>109.3</v>
      </c>
      <c r="AF12" s="3">
        <v>108.6</v>
      </c>
      <c r="AG12" s="3">
        <v>108.94999999999999</v>
      </c>
      <c r="AH12" s="3">
        <v>109.5</v>
      </c>
      <c r="AI12" s="3">
        <v>111.2</v>
      </c>
      <c r="AJ12" s="3">
        <v>109.7</v>
      </c>
      <c r="AK12" s="43">
        <v>116.3</v>
      </c>
    </row>
    <row r="13" spans="1:37" x14ac:dyDescent="0.25">
      <c r="A13" s="22" t="s">
        <v>35</v>
      </c>
      <c r="B13" s="2">
        <v>2013</v>
      </c>
      <c r="C13" s="10" t="s">
        <v>55</v>
      </c>
      <c r="D13" s="10">
        <v>12</v>
      </c>
      <c r="E13" s="9" t="str">
        <f t="shared" si="0"/>
        <v>201312</v>
      </c>
      <c r="F13" s="54">
        <v>41609</v>
      </c>
      <c r="G13" s="2">
        <v>119.1</v>
      </c>
      <c r="H13" s="2">
        <v>116.7</v>
      </c>
      <c r="I13" s="2">
        <v>123.5</v>
      </c>
      <c r="J13" s="2">
        <v>113.4</v>
      </c>
      <c r="K13" s="2">
        <v>107.3</v>
      </c>
      <c r="L13" s="2">
        <v>113.3</v>
      </c>
      <c r="M13" s="2">
        <v>145.4</v>
      </c>
      <c r="N13" s="2">
        <v>108.7</v>
      </c>
      <c r="O13" s="2">
        <v>101.5</v>
      </c>
      <c r="P13" s="2">
        <v>110.5</v>
      </c>
      <c r="Q13" s="2">
        <v>112.1</v>
      </c>
      <c r="R13" s="2">
        <v>117.4</v>
      </c>
      <c r="S13" s="2">
        <v>118.4</v>
      </c>
      <c r="T13" s="2">
        <v>115.94615384615386</v>
      </c>
      <c r="U13" s="2">
        <v>114</v>
      </c>
      <c r="V13" s="2">
        <v>115.2</v>
      </c>
      <c r="W13" s="2">
        <v>112.7</v>
      </c>
      <c r="X13" s="2">
        <v>114.8</v>
      </c>
      <c r="Y13" s="2">
        <v>107.9</v>
      </c>
      <c r="Z13" s="2">
        <v>112.65</v>
      </c>
      <c r="AA13" s="2">
        <v>111.9</v>
      </c>
      <c r="AB13" s="25" t="s">
        <v>56</v>
      </c>
      <c r="AC13" s="2">
        <v>111.7</v>
      </c>
      <c r="AD13" s="10">
        <v>111.7</v>
      </c>
      <c r="AE13" s="2">
        <v>109.7</v>
      </c>
      <c r="AF13" s="2">
        <v>109</v>
      </c>
      <c r="AG13" s="2">
        <v>109.35</v>
      </c>
      <c r="AH13" s="2">
        <v>109.8</v>
      </c>
      <c r="AI13" s="2">
        <v>111.5</v>
      </c>
      <c r="AJ13" s="2">
        <v>110</v>
      </c>
      <c r="AK13" s="42">
        <v>114.5</v>
      </c>
    </row>
    <row r="14" spans="1:37" x14ac:dyDescent="0.25">
      <c r="A14" s="21" t="s">
        <v>35</v>
      </c>
      <c r="B14" s="3">
        <v>2014</v>
      </c>
      <c r="C14" s="9" t="s">
        <v>31</v>
      </c>
      <c r="D14" s="9">
        <v>1</v>
      </c>
      <c r="E14" s="9" t="str">
        <f t="shared" si="0"/>
        <v>20141</v>
      </c>
      <c r="F14" s="52">
        <v>41640</v>
      </c>
      <c r="G14" s="3">
        <v>119.6</v>
      </c>
      <c r="H14" s="3">
        <v>118.8</v>
      </c>
      <c r="I14" s="3">
        <v>124.1</v>
      </c>
      <c r="J14" s="3">
        <v>114.1</v>
      </c>
      <c r="K14" s="3">
        <v>106.8</v>
      </c>
      <c r="L14" s="3">
        <v>113.9</v>
      </c>
      <c r="M14" s="3">
        <v>122.2</v>
      </c>
      <c r="N14" s="3">
        <v>108.9</v>
      </c>
      <c r="O14" s="3">
        <v>100.2</v>
      </c>
      <c r="P14" s="3">
        <v>111</v>
      </c>
      <c r="Q14" s="3">
        <v>112.3</v>
      </c>
      <c r="R14" s="3">
        <v>118.1</v>
      </c>
      <c r="S14" s="3">
        <v>115.8</v>
      </c>
      <c r="T14" s="3">
        <v>114.29230769230767</v>
      </c>
      <c r="U14" s="3">
        <v>114.5</v>
      </c>
      <c r="V14" s="3">
        <v>115.8</v>
      </c>
      <c r="W14" s="3">
        <v>113.2</v>
      </c>
      <c r="X14" s="3">
        <v>115.4</v>
      </c>
      <c r="Y14" s="3">
        <v>108.2</v>
      </c>
      <c r="Z14" s="3">
        <v>113.14999999999999</v>
      </c>
      <c r="AA14" s="3">
        <v>112.2</v>
      </c>
      <c r="AB14" s="24" t="s">
        <v>57</v>
      </c>
      <c r="AC14" s="3">
        <v>112.3</v>
      </c>
      <c r="AD14" s="9">
        <v>112.3</v>
      </c>
      <c r="AE14" s="3">
        <v>110.3</v>
      </c>
      <c r="AF14" s="3">
        <v>109.7</v>
      </c>
      <c r="AG14" s="3">
        <v>110</v>
      </c>
      <c r="AH14" s="3">
        <v>110.7</v>
      </c>
      <c r="AI14" s="3">
        <v>111.6</v>
      </c>
      <c r="AJ14" s="3">
        <v>110.6</v>
      </c>
      <c r="AK14" s="43">
        <v>113.6</v>
      </c>
    </row>
    <row r="15" spans="1:37" x14ac:dyDescent="0.25">
      <c r="A15" s="22" t="s">
        <v>35</v>
      </c>
      <c r="B15" s="2">
        <v>2014</v>
      </c>
      <c r="C15" s="10" t="s">
        <v>36</v>
      </c>
      <c r="D15" s="10">
        <v>2</v>
      </c>
      <c r="E15" s="9" t="str">
        <f t="shared" si="0"/>
        <v>20142</v>
      </c>
      <c r="F15" s="54">
        <v>41671</v>
      </c>
      <c r="G15" s="2">
        <v>120.2</v>
      </c>
      <c r="H15" s="2">
        <v>119.2</v>
      </c>
      <c r="I15" s="2">
        <v>122.5</v>
      </c>
      <c r="J15" s="2">
        <v>115.1</v>
      </c>
      <c r="K15" s="2">
        <v>106.6</v>
      </c>
      <c r="L15" s="2">
        <v>115.4</v>
      </c>
      <c r="M15" s="2">
        <v>114.5</v>
      </c>
      <c r="N15" s="2">
        <v>109.3</v>
      </c>
      <c r="O15" s="2">
        <v>99.2</v>
      </c>
      <c r="P15" s="2">
        <v>111.4</v>
      </c>
      <c r="Q15" s="2">
        <v>112.6</v>
      </c>
      <c r="R15" s="2">
        <v>118.8</v>
      </c>
      <c r="S15" s="2">
        <v>115.3</v>
      </c>
      <c r="T15" s="2">
        <v>113.85384615384615</v>
      </c>
      <c r="U15" s="2">
        <v>114.7</v>
      </c>
      <c r="V15" s="2">
        <v>116.4</v>
      </c>
      <c r="W15" s="2">
        <v>113.3</v>
      </c>
      <c r="X15" s="2">
        <v>115.9</v>
      </c>
      <c r="Y15" s="2">
        <v>108.7</v>
      </c>
      <c r="Z15" s="2">
        <v>113.575</v>
      </c>
      <c r="AA15" s="2">
        <v>112.4</v>
      </c>
      <c r="AB15" s="25" t="s">
        <v>58</v>
      </c>
      <c r="AC15" s="2">
        <v>112.8</v>
      </c>
      <c r="AD15" s="10">
        <v>112.8</v>
      </c>
      <c r="AE15" s="2">
        <v>110.7</v>
      </c>
      <c r="AF15" s="2">
        <v>110.1</v>
      </c>
      <c r="AG15" s="2">
        <v>110.4</v>
      </c>
      <c r="AH15" s="2">
        <v>111.1</v>
      </c>
      <c r="AI15" s="2">
        <v>111.8</v>
      </c>
      <c r="AJ15" s="2">
        <v>110.9</v>
      </c>
      <c r="AK15" s="42">
        <v>113.6</v>
      </c>
    </row>
    <row r="16" spans="1:37" x14ac:dyDescent="0.25">
      <c r="A16" s="21" t="s">
        <v>35</v>
      </c>
      <c r="B16" s="3">
        <v>2014</v>
      </c>
      <c r="C16" s="9" t="s">
        <v>38</v>
      </c>
      <c r="D16" s="9">
        <v>3</v>
      </c>
      <c r="E16" s="9" t="str">
        <f t="shared" si="0"/>
        <v>20143</v>
      </c>
      <c r="F16" s="52">
        <v>41699</v>
      </c>
      <c r="G16" s="3">
        <v>120.7</v>
      </c>
      <c r="H16" s="3">
        <v>119.3</v>
      </c>
      <c r="I16" s="3">
        <v>121</v>
      </c>
      <c r="J16" s="3">
        <v>116.1</v>
      </c>
      <c r="K16" s="3">
        <v>106.9</v>
      </c>
      <c r="L16" s="3">
        <v>118.7</v>
      </c>
      <c r="M16" s="3">
        <v>116.3</v>
      </c>
      <c r="N16" s="3">
        <v>109.8</v>
      </c>
      <c r="O16" s="3">
        <v>99.6</v>
      </c>
      <c r="P16" s="3">
        <v>111.8</v>
      </c>
      <c r="Q16" s="3">
        <v>112.7</v>
      </c>
      <c r="R16" s="3">
        <v>119.3</v>
      </c>
      <c r="S16" s="3">
        <v>116.1</v>
      </c>
      <c r="T16" s="3">
        <v>114.48461538461537</v>
      </c>
      <c r="U16" s="3">
        <v>115.2</v>
      </c>
      <c r="V16" s="3">
        <v>116.8</v>
      </c>
      <c r="W16" s="3">
        <v>113.7</v>
      </c>
      <c r="X16" s="3">
        <v>116.4</v>
      </c>
      <c r="Y16" s="3">
        <v>109</v>
      </c>
      <c r="Z16" s="3">
        <v>113.97499999999999</v>
      </c>
      <c r="AA16" s="3">
        <v>112.5</v>
      </c>
      <c r="AB16" s="24" t="s">
        <v>59</v>
      </c>
      <c r="AC16" s="3">
        <v>113.2</v>
      </c>
      <c r="AD16" s="9">
        <v>113.2</v>
      </c>
      <c r="AE16" s="3">
        <v>111.2</v>
      </c>
      <c r="AF16" s="3">
        <v>110.6</v>
      </c>
      <c r="AG16" s="3">
        <v>110.9</v>
      </c>
      <c r="AH16" s="3">
        <v>111.4</v>
      </c>
      <c r="AI16" s="3">
        <v>112</v>
      </c>
      <c r="AJ16" s="3">
        <v>111.3</v>
      </c>
      <c r="AK16" s="43">
        <v>114.2</v>
      </c>
    </row>
    <row r="17" spans="1:37" x14ac:dyDescent="0.25">
      <c r="A17" s="22" t="s">
        <v>35</v>
      </c>
      <c r="B17" s="2">
        <v>2014</v>
      </c>
      <c r="C17" s="10" t="s">
        <v>39</v>
      </c>
      <c r="D17" s="10">
        <v>4</v>
      </c>
      <c r="E17" s="9" t="str">
        <f t="shared" si="0"/>
        <v>20144</v>
      </c>
      <c r="F17" s="54">
        <v>41730</v>
      </c>
      <c r="G17" s="2">
        <v>120.9</v>
      </c>
      <c r="H17" s="2">
        <v>119.9</v>
      </c>
      <c r="I17" s="2">
        <v>116.2</v>
      </c>
      <c r="J17" s="2">
        <v>117</v>
      </c>
      <c r="K17" s="2">
        <v>107.3</v>
      </c>
      <c r="L17" s="2">
        <v>126.1</v>
      </c>
      <c r="M17" s="2">
        <v>120.7</v>
      </c>
      <c r="N17" s="2">
        <v>111</v>
      </c>
      <c r="O17" s="2">
        <v>101.8</v>
      </c>
      <c r="P17" s="2">
        <v>112.6</v>
      </c>
      <c r="Q17" s="2">
        <v>113.2</v>
      </c>
      <c r="R17" s="2">
        <v>119.8</v>
      </c>
      <c r="S17" s="2">
        <v>117.6</v>
      </c>
      <c r="T17" s="2">
        <v>115.69999999999999</v>
      </c>
      <c r="U17" s="2">
        <v>116</v>
      </c>
      <c r="V17" s="2">
        <v>117.4</v>
      </c>
      <c r="W17" s="2">
        <v>114.6</v>
      </c>
      <c r="X17" s="2">
        <v>117</v>
      </c>
      <c r="Y17" s="2">
        <v>109</v>
      </c>
      <c r="Z17" s="2">
        <v>114.5</v>
      </c>
      <c r="AA17" s="2">
        <v>112.5</v>
      </c>
      <c r="AB17" s="25" t="s">
        <v>61</v>
      </c>
      <c r="AC17" s="2">
        <v>113.6</v>
      </c>
      <c r="AD17" s="10">
        <v>113.6</v>
      </c>
      <c r="AE17" s="2">
        <v>111.5</v>
      </c>
      <c r="AF17" s="2">
        <v>110.9</v>
      </c>
      <c r="AG17" s="2">
        <v>111.2</v>
      </c>
      <c r="AH17" s="2">
        <v>111.2</v>
      </c>
      <c r="AI17" s="2">
        <v>112.7</v>
      </c>
      <c r="AJ17" s="2">
        <v>111.5</v>
      </c>
      <c r="AK17" s="42">
        <v>115.1</v>
      </c>
    </row>
    <row r="18" spans="1:37" x14ac:dyDescent="0.25">
      <c r="A18" s="21" t="s">
        <v>35</v>
      </c>
      <c r="B18" s="3">
        <v>2014</v>
      </c>
      <c r="C18" s="9" t="s">
        <v>41</v>
      </c>
      <c r="D18" s="9">
        <v>5</v>
      </c>
      <c r="E18" s="9" t="str">
        <f t="shared" si="0"/>
        <v>20145</v>
      </c>
      <c r="F18" s="52">
        <v>41760</v>
      </c>
      <c r="G18" s="3">
        <v>121.1</v>
      </c>
      <c r="H18" s="3">
        <v>121.6</v>
      </c>
      <c r="I18" s="3">
        <v>115.9</v>
      </c>
      <c r="J18" s="3">
        <v>118.4</v>
      </c>
      <c r="K18" s="3">
        <v>107.7</v>
      </c>
      <c r="L18" s="3">
        <v>127.7</v>
      </c>
      <c r="M18" s="3">
        <v>125</v>
      </c>
      <c r="N18" s="3">
        <v>111.9</v>
      </c>
      <c r="O18" s="3">
        <v>102.8</v>
      </c>
      <c r="P18" s="3">
        <v>113.4</v>
      </c>
      <c r="Q18" s="3">
        <v>113.7</v>
      </c>
      <c r="R18" s="3">
        <v>120.4</v>
      </c>
      <c r="S18" s="3">
        <v>118.9</v>
      </c>
      <c r="T18" s="3">
        <v>116.80769230769235</v>
      </c>
      <c r="U18" s="3">
        <v>116.8</v>
      </c>
      <c r="V18" s="3">
        <v>118</v>
      </c>
      <c r="W18" s="3">
        <v>115.2</v>
      </c>
      <c r="X18" s="3">
        <v>117.6</v>
      </c>
      <c r="Y18" s="3">
        <v>109.1</v>
      </c>
      <c r="Z18" s="3">
        <v>114.97499999999999</v>
      </c>
      <c r="AA18" s="3">
        <v>112.5</v>
      </c>
      <c r="AB18" s="24" t="s">
        <v>62</v>
      </c>
      <c r="AC18" s="3">
        <v>114.1</v>
      </c>
      <c r="AD18" s="9">
        <v>114.1</v>
      </c>
      <c r="AE18" s="3">
        <v>111.8</v>
      </c>
      <c r="AF18" s="3">
        <v>111.2</v>
      </c>
      <c r="AG18" s="3">
        <v>111.5</v>
      </c>
      <c r="AH18" s="3">
        <v>111.3</v>
      </c>
      <c r="AI18" s="3">
        <v>113</v>
      </c>
      <c r="AJ18" s="3">
        <v>111.8</v>
      </c>
      <c r="AK18" s="43">
        <v>115.8</v>
      </c>
    </row>
    <row r="19" spans="1:37" x14ac:dyDescent="0.25">
      <c r="A19" s="22" t="s">
        <v>35</v>
      </c>
      <c r="B19" s="2">
        <v>2014</v>
      </c>
      <c r="C19" s="10" t="s">
        <v>42</v>
      </c>
      <c r="D19" s="10">
        <v>6</v>
      </c>
      <c r="E19" s="9" t="str">
        <f t="shared" si="0"/>
        <v>20146</v>
      </c>
      <c r="F19" s="54">
        <v>41791</v>
      </c>
      <c r="G19" s="2">
        <v>121.5</v>
      </c>
      <c r="H19" s="2">
        <v>123.1</v>
      </c>
      <c r="I19" s="2">
        <v>115.8</v>
      </c>
      <c r="J19" s="2">
        <v>119.7</v>
      </c>
      <c r="K19" s="2">
        <v>107.8</v>
      </c>
      <c r="L19" s="2">
        <v>128.30000000000001</v>
      </c>
      <c r="M19" s="2">
        <v>132.1</v>
      </c>
      <c r="N19" s="2">
        <v>112.4</v>
      </c>
      <c r="O19" s="2">
        <v>102.9</v>
      </c>
      <c r="P19" s="2">
        <v>114.3</v>
      </c>
      <c r="Q19" s="2">
        <v>114.2</v>
      </c>
      <c r="R19" s="2">
        <v>121.2</v>
      </c>
      <c r="S19" s="2">
        <v>120.4</v>
      </c>
      <c r="T19" s="2">
        <v>117.9769230769231</v>
      </c>
      <c r="U19" s="2">
        <v>117.8</v>
      </c>
      <c r="V19" s="2">
        <v>118.8</v>
      </c>
      <c r="W19" s="2">
        <v>115.6</v>
      </c>
      <c r="X19" s="2">
        <v>118.3</v>
      </c>
      <c r="Y19" s="2">
        <v>108.3</v>
      </c>
      <c r="Z19" s="2">
        <v>115.25</v>
      </c>
      <c r="AA19" s="2">
        <v>113.2</v>
      </c>
      <c r="AB19" s="25" t="s">
        <v>61</v>
      </c>
      <c r="AC19" s="2">
        <v>114.6</v>
      </c>
      <c r="AD19" s="10">
        <v>114.6</v>
      </c>
      <c r="AE19" s="2">
        <v>112.3</v>
      </c>
      <c r="AF19" s="2">
        <v>111.6</v>
      </c>
      <c r="AG19" s="2">
        <v>111.94999999999999</v>
      </c>
      <c r="AH19" s="2">
        <v>111.8</v>
      </c>
      <c r="AI19" s="2">
        <v>114.8</v>
      </c>
      <c r="AJ19" s="2">
        <v>112.3</v>
      </c>
      <c r="AK19" s="42">
        <v>116.7</v>
      </c>
    </row>
    <row r="20" spans="1:37" x14ac:dyDescent="0.25">
      <c r="A20" s="21" t="s">
        <v>35</v>
      </c>
      <c r="B20" s="3">
        <v>2014</v>
      </c>
      <c r="C20" s="9" t="s">
        <v>44</v>
      </c>
      <c r="D20" s="9">
        <v>7</v>
      </c>
      <c r="E20" s="9" t="str">
        <f t="shared" si="0"/>
        <v>20147</v>
      </c>
      <c r="F20" s="52">
        <v>41821</v>
      </c>
      <c r="G20" s="3">
        <v>122.4</v>
      </c>
      <c r="H20" s="3">
        <v>123.9</v>
      </c>
      <c r="I20" s="3">
        <v>117.8</v>
      </c>
      <c r="J20" s="3">
        <v>121</v>
      </c>
      <c r="K20" s="3">
        <v>107.9</v>
      </c>
      <c r="L20" s="3">
        <v>131.19999999999999</v>
      </c>
      <c r="M20" s="3">
        <v>157.69999999999999</v>
      </c>
      <c r="N20" s="3">
        <v>113.2</v>
      </c>
      <c r="O20" s="3">
        <v>104.1</v>
      </c>
      <c r="P20" s="3">
        <v>115.5</v>
      </c>
      <c r="Q20" s="3">
        <v>114.8</v>
      </c>
      <c r="R20" s="3">
        <v>122.1</v>
      </c>
      <c r="S20" s="3">
        <v>124.7</v>
      </c>
      <c r="T20" s="3">
        <v>121.25384615384615</v>
      </c>
      <c r="U20" s="3">
        <v>118.8</v>
      </c>
      <c r="V20" s="3">
        <v>119.6</v>
      </c>
      <c r="W20" s="3">
        <v>116.3</v>
      </c>
      <c r="X20" s="3">
        <v>119.1</v>
      </c>
      <c r="Y20" s="3">
        <v>109.2</v>
      </c>
      <c r="Z20" s="3">
        <v>116.05</v>
      </c>
      <c r="AA20" s="3">
        <v>113.9</v>
      </c>
      <c r="AB20" s="24" t="s">
        <v>63</v>
      </c>
      <c r="AC20" s="3">
        <v>115.2</v>
      </c>
      <c r="AD20" s="9">
        <v>115.2</v>
      </c>
      <c r="AE20" s="3">
        <v>112.7</v>
      </c>
      <c r="AF20" s="3">
        <v>112.1</v>
      </c>
      <c r="AG20" s="3">
        <v>112.4</v>
      </c>
      <c r="AH20" s="3">
        <v>113.1</v>
      </c>
      <c r="AI20" s="3">
        <v>116.8</v>
      </c>
      <c r="AJ20" s="3">
        <v>113.3</v>
      </c>
      <c r="AK20" s="43">
        <v>119.2</v>
      </c>
    </row>
    <row r="21" spans="1:37" x14ac:dyDescent="0.25">
      <c r="A21" s="22" t="s">
        <v>35</v>
      </c>
      <c r="B21" s="2">
        <v>2014</v>
      </c>
      <c r="C21" s="10" t="s">
        <v>46</v>
      </c>
      <c r="D21" s="10">
        <v>8</v>
      </c>
      <c r="E21" s="9" t="str">
        <f t="shared" si="0"/>
        <v>20148</v>
      </c>
      <c r="F21" s="54">
        <v>41852</v>
      </c>
      <c r="G21" s="2">
        <v>122.7</v>
      </c>
      <c r="H21" s="2">
        <v>124.4</v>
      </c>
      <c r="I21" s="2">
        <v>117.3</v>
      </c>
      <c r="J21" s="2">
        <v>122</v>
      </c>
      <c r="K21" s="2">
        <v>108</v>
      </c>
      <c r="L21" s="2">
        <v>131.1</v>
      </c>
      <c r="M21" s="2">
        <v>168.2</v>
      </c>
      <c r="N21" s="2">
        <v>114.5</v>
      </c>
      <c r="O21" s="2">
        <v>104.3</v>
      </c>
      <c r="P21" s="2">
        <v>117.1</v>
      </c>
      <c r="Q21" s="2">
        <v>115.2</v>
      </c>
      <c r="R21" s="2">
        <v>123.1</v>
      </c>
      <c r="S21" s="2">
        <v>126.6</v>
      </c>
      <c r="T21" s="2">
        <v>122.65384615384613</v>
      </c>
      <c r="U21" s="2">
        <v>119.9</v>
      </c>
      <c r="V21" s="2">
        <v>120</v>
      </c>
      <c r="W21" s="2">
        <v>116.8</v>
      </c>
      <c r="X21" s="2">
        <v>119.6</v>
      </c>
      <c r="Y21" s="2">
        <v>109.9</v>
      </c>
      <c r="Z21" s="2">
        <v>116.57499999999999</v>
      </c>
      <c r="AA21" s="2">
        <v>114</v>
      </c>
      <c r="AB21" s="25" t="s">
        <v>64</v>
      </c>
      <c r="AC21" s="2">
        <v>115.6</v>
      </c>
      <c r="AD21" s="10">
        <v>115.6</v>
      </c>
      <c r="AE21" s="2">
        <v>113.3</v>
      </c>
      <c r="AF21" s="2">
        <v>112.6</v>
      </c>
      <c r="AG21" s="2">
        <v>112.94999999999999</v>
      </c>
      <c r="AH21" s="2">
        <v>112.8</v>
      </c>
      <c r="AI21" s="2">
        <v>118</v>
      </c>
      <c r="AJ21" s="2">
        <v>113.7</v>
      </c>
      <c r="AK21" s="42">
        <v>120.3</v>
      </c>
    </row>
    <row r="22" spans="1:37" x14ac:dyDescent="0.25">
      <c r="A22" s="21" t="s">
        <v>35</v>
      </c>
      <c r="B22" s="3">
        <v>2014</v>
      </c>
      <c r="C22" s="9" t="s">
        <v>48</v>
      </c>
      <c r="D22" s="9">
        <v>9</v>
      </c>
      <c r="E22" s="9" t="str">
        <f t="shared" si="0"/>
        <v>20149</v>
      </c>
      <c r="F22" s="52">
        <v>41883</v>
      </c>
      <c r="G22" s="3">
        <v>122.9</v>
      </c>
      <c r="H22" s="3">
        <v>123.5</v>
      </c>
      <c r="I22" s="3">
        <v>117.3</v>
      </c>
      <c r="J22" s="3">
        <v>122.7</v>
      </c>
      <c r="K22" s="3">
        <v>107.9</v>
      </c>
      <c r="L22" s="3">
        <v>127.3</v>
      </c>
      <c r="M22" s="3">
        <v>162.1</v>
      </c>
      <c r="N22" s="3">
        <v>115.6</v>
      </c>
      <c r="O22" s="3">
        <v>103.8</v>
      </c>
      <c r="P22" s="3">
        <v>117.6</v>
      </c>
      <c r="Q22" s="3">
        <v>115.8</v>
      </c>
      <c r="R22" s="3">
        <v>123.8</v>
      </c>
      <c r="S22" s="3">
        <v>125.8</v>
      </c>
      <c r="T22" s="3">
        <v>122.00769230769228</v>
      </c>
      <c r="U22" s="3">
        <v>120.8</v>
      </c>
      <c r="V22" s="3">
        <v>120.7</v>
      </c>
      <c r="W22" s="3">
        <v>117.2</v>
      </c>
      <c r="X22" s="3">
        <v>120.1</v>
      </c>
      <c r="Y22" s="3">
        <v>109.5</v>
      </c>
      <c r="Z22" s="3">
        <v>116.875</v>
      </c>
      <c r="AA22" s="3">
        <v>114.3</v>
      </c>
      <c r="AB22" s="24" t="s">
        <v>65</v>
      </c>
      <c r="AC22" s="3">
        <v>116.1</v>
      </c>
      <c r="AD22" s="9">
        <v>116.1</v>
      </c>
      <c r="AE22" s="3">
        <v>113.7</v>
      </c>
      <c r="AF22" s="3">
        <v>113.1</v>
      </c>
      <c r="AG22" s="3">
        <v>113.4</v>
      </c>
      <c r="AH22" s="3">
        <v>112</v>
      </c>
      <c r="AI22" s="3">
        <v>118.6</v>
      </c>
      <c r="AJ22" s="3">
        <v>113.7</v>
      </c>
      <c r="AK22" s="43">
        <v>120.1</v>
      </c>
    </row>
    <row r="23" spans="1:37" x14ac:dyDescent="0.25">
      <c r="A23" s="22" t="s">
        <v>35</v>
      </c>
      <c r="B23" s="2">
        <v>2014</v>
      </c>
      <c r="C23" s="10" t="s">
        <v>50</v>
      </c>
      <c r="D23" s="10">
        <v>10</v>
      </c>
      <c r="E23" s="9" t="str">
        <f t="shared" si="0"/>
        <v>201410</v>
      </c>
      <c r="F23" s="54">
        <v>41913</v>
      </c>
      <c r="G23" s="2">
        <v>123.2</v>
      </c>
      <c r="H23" s="2">
        <v>123.8</v>
      </c>
      <c r="I23" s="2">
        <v>118.1</v>
      </c>
      <c r="J23" s="2">
        <v>123.2</v>
      </c>
      <c r="K23" s="2">
        <v>107.9</v>
      </c>
      <c r="L23" s="2">
        <v>126.4</v>
      </c>
      <c r="M23" s="2">
        <v>156.80000000000001</v>
      </c>
      <c r="N23" s="2">
        <v>116.1</v>
      </c>
      <c r="O23" s="2">
        <v>103.1</v>
      </c>
      <c r="P23" s="2">
        <v>118.1</v>
      </c>
      <c r="Q23" s="2">
        <v>116.1</v>
      </c>
      <c r="R23" s="2">
        <v>124.5</v>
      </c>
      <c r="S23" s="2">
        <v>125.4</v>
      </c>
      <c r="T23" s="2">
        <v>121.74615384615385</v>
      </c>
      <c r="U23" s="2">
        <v>121.1</v>
      </c>
      <c r="V23" s="2">
        <v>121.5</v>
      </c>
      <c r="W23" s="2">
        <v>118.1</v>
      </c>
      <c r="X23" s="2">
        <v>121</v>
      </c>
      <c r="Y23" s="2">
        <v>109.6</v>
      </c>
      <c r="Z23" s="2">
        <v>117.55000000000001</v>
      </c>
      <c r="AA23" s="2">
        <v>114.7</v>
      </c>
      <c r="AB23" s="25" t="s">
        <v>66</v>
      </c>
      <c r="AC23" s="2">
        <v>116.7</v>
      </c>
      <c r="AD23" s="10">
        <v>116.7</v>
      </c>
      <c r="AE23" s="2">
        <v>114.3</v>
      </c>
      <c r="AF23" s="2">
        <v>113.3</v>
      </c>
      <c r="AG23" s="2">
        <v>113.8</v>
      </c>
      <c r="AH23" s="2">
        <v>111.8</v>
      </c>
      <c r="AI23" s="2">
        <v>118.8</v>
      </c>
      <c r="AJ23" s="2">
        <v>113.9</v>
      </c>
      <c r="AK23" s="42">
        <v>120.1</v>
      </c>
    </row>
    <row r="24" spans="1:37" x14ac:dyDescent="0.25">
      <c r="A24" s="21" t="s">
        <v>35</v>
      </c>
      <c r="B24" s="3">
        <v>2014</v>
      </c>
      <c r="C24" s="9" t="s">
        <v>53</v>
      </c>
      <c r="D24" s="9">
        <v>11</v>
      </c>
      <c r="E24" s="9" t="str">
        <f t="shared" si="0"/>
        <v>201411</v>
      </c>
      <c r="F24" s="52">
        <v>41944</v>
      </c>
      <c r="G24" s="3">
        <v>123.3</v>
      </c>
      <c r="H24" s="3">
        <v>123.7</v>
      </c>
      <c r="I24" s="3">
        <v>121</v>
      </c>
      <c r="J24" s="3">
        <v>124.2</v>
      </c>
      <c r="K24" s="3">
        <v>107.8</v>
      </c>
      <c r="L24" s="3">
        <v>125.7</v>
      </c>
      <c r="M24" s="3">
        <v>152.4</v>
      </c>
      <c r="N24" s="3">
        <v>117.2</v>
      </c>
      <c r="O24" s="3">
        <v>102.1</v>
      </c>
      <c r="P24" s="3">
        <v>118.7</v>
      </c>
      <c r="Q24" s="3">
        <v>116.4</v>
      </c>
      <c r="R24" s="3">
        <v>125.6</v>
      </c>
      <c r="S24" s="3">
        <v>125.1</v>
      </c>
      <c r="T24" s="3">
        <v>121.78461538461539</v>
      </c>
      <c r="U24" s="3">
        <v>122.1</v>
      </c>
      <c r="V24" s="3">
        <v>122.1</v>
      </c>
      <c r="W24" s="3">
        <v>118.4</v>
      </c>
      <c r="X24" s="3">
        <v>121.6</v>
      </c>
      <c r="Y24" s="3">
        <v>109.1</v>
      </c>
      <c r="Z24" s="3">
        <v>117.80000000000001</v>
      </c>
      <c r="AA24" s="3">
        <v>115.5</v>
      </c>
      <c r="AB24" s="24" t="s">
        <v>67</v>
      </c>
      <c r="AC24" s="3">
        <v>117.3</v>
      </c>
      <c r="AD24" s="9">
        <v>117.3</v>
      </c>
      <c r="AE24" s="3">
        <v>114.8</v>
      </c>
      <c r="AF24" s="3">
        <v>113.7</v>
      </c>
      <c r="AG24" s="3">
        <v>114.25</v>
      </c>
      <c r="AH24" s="3">
        <v>110.8</v>
      </c>
      <c r="AI24" s="3">
        <v>119</v>
      </c>
      <c r="AJ24" s="3">
        <v>113.8</v>
      </c>
      <c r="AK24" s="43">
        <v>120.1</v>
      </c>
    </row>
    <row r="25" spans="1:37" x14ac:dyDescent="0.25">
      <c r="A25" s="22" t="s">
        <v>35</v>
      </c>
      <c r="B25" s="2">
        <v>2014</v>
      </c>
      <c r="C25" s="10" t="s">
        <v>55</v>
      </c>
      <c r="D25" s="10">
        <v>12</v>
      </c>
      <c r="E25" s="9" t="str">
        <f t="shared" si="0"/>
        <v>201412</v>
      </c>
      <c r="F25" s="54">
        <v>41974</v>
      </c>
      <c r="G25" s="2">
        <v>122.9</v>
      </c>
      <c r="H25" s="2">
        <v>123.2</v>
      </c>
      <c r="I25" s="2">
        <v>123.5</v>
      </c>
      <c r="J25" s="2">
        <v>124.5</v>
      </c>
      <c r="K25" s="2">
        <v>107.6</v>
      </c>
      <c r="L25" s="2">
        <v>125.7</v>
      </c>
      <c r="M25" s="2">
        <v>140.5</v>
      </c>
      <c r="N25" s="2">
        <v>117.6</v>
      </c>
      <c r="O25" s="2">
        <v>100.6</v>
      </c>
      <c r="P25" s="2">
        <v>119.1</v>
      </c>
      <c r="Q25" s="2">
        <v>116.8</v>
      </c>
      <c r="R25" s="2">
        <v>126.1</v>
      </c>
      <c r="S25" s="2">
        <v>123.6</v>
      </c>
      <c r="T25" s="2">
        <v>120.89999999999999</v>
      </c>
      <c r="U25" s="2">
        <v>123</v>
      </c>
      <c r="V25" s="2">
        <v>122.6</v>
      </c>
      <c r="W25" s="2">
        <v>118.6</v>
      </c>
      <c r="X25" s="2">
        <v>122</v>
      </c>
      <c r="Y25" s="2">
        <v>109.8</v>
      </c>
      <c r="Z25" s="2">
        <v>118.25</v>
      </c>
      <c r="AA25" s="2">
        <v>115.7</v>
      </c>
      <c r="AB25" s="25" t="s">
        <v>68</v>
      </c>
      <c r="AC25" s="2">
        <v>117.5</v>
      </c>
      <c r="AD25" s="10">
        <v>117.5</v>
      </c>
      <c r="AE25" s="2">
        <v>115.1</v>
      </c>
      <c r="AF25" s="2">
        <v>113.9</v>
      </c>
      <c r="AG25" s="2">
        <v>114.5</v>
      </c>
      <c r="AH25" s="2">
        <v>110.1</v>
      </c>
      <c r="AI25" s="2">
        <v>119.5</v>
      </c>
      <c r="AJ25" s="2">
        <v>113.8</v>
      </c>
      <c r="AK25" s="42">
        <v>119.4</v>
      </c>
    </row>
    <row r="26" spans="1:37" x14ac:dyDescent="0.25">
      <c r="A26" s="21" t="s">
        <v>35</v>
      </c>
      <c r="B26" s="3">
        <v>2015</v>
      </c>
      <c r="C26" s="9" t="s">
        <v>31</v>
      </c>
      <c r="D26" s="9">
        <v>1</v>
      </c>
      <c r="E26" s="9" t="str">
        <f t="shared" si="0"/>
        <v>20151</v>
      </c>
      <c r="F26" s="52">
        <v>42005</v>
      </c>
      <c r="G26" s="3">
        <v>123.4</v>
      </c>
      <c r="H26" s="3">
        <v>123.9</v>
      </c>
      <c r="I26" s="3">
        <v>123.8</v>
      </c>
      <c r="J26" s="3">
        <v>125</v>
      </c>
      <c r="K26" s="3">
        <v>108.5</v>
      </c>
      <c r="L26" s="3">
        <v>126.2</v>
      </c>
      <c r="M26" s="3">
        <v>133</v>
      </c>
      <c r="N26" s="3">
        <v>119.1</v>
      </c>
      <c r="O26" s="3">
        <v>99</v>
      </c>
      <c r="P26" s="3">
        <v>120.3</v>
      </c>
      <c r="Q26" s="3">
        <v>117.3</v>
      </c>
      <c r="R26" s="3">
        <v>126.7</v>
      </c>
      <c r="S26" s="3">
        <v>123.1</v>
      </c>
      <c r="T26" s="3">
        <v>120.71538461538461</v>
      </c>
      <c r="U26" s="3">
        <v>124</v>
      </c>
      <c r="V26" s="3">
        <v>123.1</v>
      </c>
      <c r="W26" s="3">
        <v>119.3</v>
      </c>
      <c r="X26" s="3">
        <v>122.5</v>
      </c>
      <c r="Y26" s="3">
        <v>110.7</v>
      </c>
      <c r="Z26" s="3">
        <v>118.89999999999999</v>
      </c>
      <c r="AA26" s="3">
        <v>116.5</v>
      </c>
      <c r="AB26" s="24" t="s">
        <v>69</v>
      </c>
      <c r="AC26" s="3">
        <v>118.1</v>
      </c>
      <c r="AD26" s="9">
        <v>118.1</v>
      </c>
      <c r="AE26" s="3">
        <v>115.5</v>
      </c>
      <c r="AF26" s="3">
        <v>114.3</v>
      </c>
      <c r="AG26" s="3">
        <v>114.9</v>
      </c>
      <c r="AH26" s="3">
        <v>109.4</v>
      </c>
      <c r="AI26" s="3">
        <v>119.7</v>
      </c>
      <c r="AJ26" s="3">
        <v>114</v>
      </c>
      <c r="AK26" s="43">
        <v>119.5</v>
      </c>
    </row>
    <row r="27" spans="1:37" x14ac:dyDescent="0.25">
      <c r="A27" s="22" t="s">
        <v>35</v>
      </c>
      <c r="B27" s="2">
        <v>2015</v>
      </c>
      <c r="C27" s="10" t="s">
        <v>36</v>
      </c>
      <c r="D27" s="10">
        <v>2</v>
      </c>
      <c r="E27" s="9" t="str">
        <f t="shared" si="0"/>
        <v>20152</v>
      </c>
      <c r="F27" s="54">
        <v>42036</v>
      </c>
      <c r="G27" s="2">
        <v>123.7</v>
      </c>
      <c r="H27" s="2">
        <v>125.1</v>
      </c>
      <c r="I27" s="2">
        <v>121.1</v>
      </c>
      <c r="J27" s="2">
        <v>125.7</v>
      </c>
      <c r="K27" s="2">
        <v>109.1</v>
      </c>
      <c r="L27" s="2">
        <v>125.8</v>
      </c>
      <c r="M27" s="2">
        <v>129.4</v>
      </c>
      <c r="N27" s="2">
        <v>120.9</v>
      </c>
      <c r="O27" s="2">
        <v>98.3</v>
      </c>
      <c r="P27" s="2">
        <v>121.6</v>
      </c>
      <c r="Q27" s="2">
        <v>118</v>
      </c>
      <c r="R27" s="2">
        <v>127.6</v>
      </c>
      <c r="S27" s="2">
        <v>123.1</v>
      </c>
      <c r="T27" s="2">
        <v>120.72307692307689</v>
      </c>
      <c r="U27" s="2">
        <v>125.2</v>
      </c>
      <c r="V27" s="2">
        <v>123.8</v>
      </c>
      <c r="W27" s="2">
        <v>120.1</v>
      </c>
      <c r="X27" s="2">
        <v>123.3</v>
      </c>
      <c r="Y27" s="2">
        <v>111.2</v>
      </c>
      <c r="Z27" s="2">
        <v>119.6</v>
      </c>
      <c r="AA27" s="2">
        <v>117.7</v>
      </c>
      <c r="AB27" s="25" t="s">
        <v>70</v>
      </c>
      <c r="AC27" s="2">
        <v>118.7</v>
      </c>
      <c r="AD27" s="10">
        <v>118.7</v>
      </c>
      <c r="AE27" s="2">
        <v>116.3</v>
      </c>
      <c r="AF27" s="2">
        <v>114.9</v>
      </c>
      <c r="AG27" s="2">
        <v>115.6</v>
      </c>
      <c r="AH27" s="2">
        <v>108.7</v>
      </c>
      <c r="AI27" s="2">
        <v>119.7</v>
      </c>
      <c r="AJ27" s="2">
        <v>114.1</v>
      </c>
      <c r="AK27" s="42">
        <v>119.7</v>
      </c>
    </row>
    <row r="28" spans="1:37" x14ac:dyDescent="0.25">
      <c r="A28" s="21" t="s">
        <v>35</v>
      </c>
      <c r="B28" s="3">
        <v>2015</v>
      </c>
      <c r="C28" s="9" t="s">
        <v>38</v>
      </c>
      <c r="D28" s="9">
        <v>3</v>
      </c>
      <c r="E28" s="9" t="str">
        <f t="shared" si="0"/>
        <v>20153</v>
      </c>
      <c r="F28" s="52">
        <v>42064</v>
      </c>
      <c r="G28" s="3">
        <v>123.5</v>
      </c>
      <c r="H28" s="3">
        <v>125.4</v>
      </c>
      <c r="I28" s="3">
        <v>116.8</v>
      </c>
      <c r="J28" s="3">
        <v>126</v>
      </c>
      <c r="K28" s="3">
        <v>109.2</v>
      </c>
      <c r="L28" s="3">
        <v>127.6</v>
      </c>
      <c r="M28" s="3">
        <v>129.19999999999999</v>
      </c>
      <c r="N28" s="3">
        <v>122.4</v>
      </c>
      <c r="O28" s="3">
        <v>97</v>
      </c>
      <c r="P28" s="3">
        <v>122.1</v>
      </c>
      <c r="Q28" s="3">
        <v>118.1</v>
      </c>
      <c r="R28" s="3">
        <v>128.4</v>
      </c>
      <c r="S28" s="3">
        <v>123.4</v>
      </c>
      <c r="T28" s="3">
        <v>120.69999999999999</v>
      </c>
      <c r="U28" s="3">
        <v>125.8</v>
      </c>
      <c r="V28" s="3">
        <v>124.3</v>
      </c>
      <c r="W28" s="3">
        <v>120.4</v>
      </c>
      <c r="X28" s="3">
        <v>123.7</v>
      </c>
      <c r="Y28" s="3">
        <v>111</v>
      </c>
      <c r="Z28" s="3">
        <v>119.85</v>
      </c>
      <c r="AA28" s="3">
        <v>118.3</v>
      </c>
      <c r="AB28" s="24" t="s">
        <v>71</v>
      </c>
      <c r="AC28" s="3">
        <v>119.2</v>
      </c>
      <c r="AD28" s="9">
        <v>119.2</v>
      </c>
      <c r="AE28" s="3">
        <v>116.7</v>
      </c>
      <c r="AF28" s="3">
        <v>115.4</v>
      </c>
      <c r="AG28" s="3">
        <v>116.05000000000001</v>
      </c>
      <c r="AH28" s="3">
        <v>109.9</v>
      </c>
      <c r="AI28" s="3">
        <v>120.1</v>
      </c>
      <c r="AJ28" s="3">
        <v>114.7</v>
      </c>
      <c r="AK28" s="43">
        <v>120.2</v>
      </c>
    </row>
    <row r="29" spans="1:37" x14ac:dyDescent="0.25">
      <c r="A29" s="22" t="s">
        <v>35</v>
      </c>
      <c r="B29" s="2">
        <v>2015</v>
      </c>
      <c r="C29" s="10" t="s">
        <v>39</v>
      </c>
      <c r="D29" s="10">
        <v>4</v>
      </c>
      <c r="E29" s="9" t="str">
        <f t="shared" si="0"/>
        <v>20154</v>
      </c>
      <c r="F29" s="54">
        <v>42095</v>
      </c>
      <c r="G29" s="2">
        <v>123.5</v>
      </c>
      <c r="H29" s="2">
        <v>126.4</v>
      </c>
      <c r="I29" s="2">
        <v>114.4</v>
      </c>
      <c r="J29" s="2">
        <v>126.6</v>
      </c>
      <c r="K29" s="2">
        <v>109.2</v>
      </c>
      <c r="L29" s="2">
        <v>132.5</v>
      </c>
      <c r="M29" s="2">
        <v>128.6</v>
      </c>
      <c r="N29" s="2">
        <v>124.8</v>
      </c>
      <c r="O29" s="2">
        <v>95.7</v>
      </c>
      <c r="P29" s="2">
        <v>122.4</v>
      </c>
      <c r="Q29" s="2">
        <v>118.5</v>
      </c>
      <c r="R29" s="2">
        <v>129.1</v>
      </c>
      <c r="S29" s="2">
        <v>124</v>
      </c>
      <c r="T29" s="2">
        <v>121.20769230769231</v>
      </c>
      <c r="U29" s="2">
        <v>126.9</v>
      </c>
      <c r="V29" s="2">
        <v>124.7</v>
      </c>
      <c r="W29" s="2">
        <v>120.8</v>
      </c>
      <c r="X29" s="2">
        <v>124.1</v>
      </c>
      <c r="Y29" s="2">
        <v>111.7</v>
      </c>
      <c r="Z29" s="2">
        <v>120.325</v>
      </c>
      <c r="AA29" s="2">
        <v>118.7</v>
      </c>
      <c r="AB29" s="25" t="s">
        <v>72</v>
      </c>
      <c r="AC29" s="2">
        <v>119.7</v>
      </c>
      <c r="AD29" s="10">
        <v>119.7</v>
      </c>
      <c r="AE29" s="2">
        <v>117.1</v>
      </c>
      <c r="AF29" s="2">
        <v>115.9</v>
      </c>
      <c r="AG29" s="2">
        <v>116.5</v>
      </c>
      <c r="AH29" s="2">
        <v>110.1</v>
      </c>
      <c r="AI29" s="2">
        <v>121</v>
      </c>
      <c r="AJ29" s="2">
        <v>115.1</v>
      </c>
      <c r="AK29" s="42">
        <v>120.7</v>
      </c>
    </row>
    <row r="30" spans="1:37" x14ac:dyDescent="0.25">
      <c r="A30" s="21" t="s">
        <v>35</v>
      </c>
      <c r="B30" s="3">
        <v>2015</v>
      </c>
      <c r="C30" s="9" t="s">
        <v>41</v>
      </c>
      <c r="D30" s="9">
        <v>5</v>
      </c>
      <c r="E30" s="9" t="str">
        <f t="shared" si="0"/>
        <v>20155</v>
      </c>
      <c r="F30" s="52">
        <v>42125</v>
      </c>
      <c r="G30" s="3">
        <v>123.6</v>
      </c>
      <c r="H30" s="3">
        <v>128</v>
      </c>
      <c r="I30" s="3">
        <v>115</v>
      </c>
      <c r="J30" s="3">
        <v>127.3</v>
      </c>
      <c r="K30" s="3">
        <v>109.8</v>
      </c>
      <c r="L30" s="3">
        <v>132.6</v>
      </c>
      <c r="M30" s="3">
        <v>130.9</v>
      </c>
      <c r="N30" s="3">
        <v>130.5</v>
      </c>
      <c r="O30" s="3">
        <v>95.3</v>
      </c>
      <c r="P30" s="3">
        <v>123.4</v>
      </c>
      <c r="Q30" s="3">
        <v>119.2</v>
      </c>
      <c r="R30" s="3">
        <v>129.80000000000001</v>
      </c>
      <c r="S30" s="3">
        <v>125</v>
      </c>
      <c r="T30" s="3">
        <v>122.33846153846154</v>
      </c>
      <c r="U30" s="3">
        <v>127.9</v>
      </c>
      <c r="V30" s="3">
        <v>125.4</v>
      </c>
      <c r="W30" s="3">
        <v>121.3</v>
      </c>
      <c r="X30" s="3">
        <v>124.7</v>
      </c>
      <c r="Y30" s="3">
        <v>112.3</v>
      </c>
      <c r="Z30" s="3">
        <v>120.925</v>
      </c>
      <c r="AA30" s="3">
        <v>119.2</v>
      </c>
      <c r="AB30" s="24" t="s">
        <v>73</v>
      </c>
      <c r="AC30" s="3">
        <v>120.2</v>
      </c>
      <c r="AD30" s="9">
        <v>120.2</v>
      </c>
      <c r="AE30" s="3">
        <v>117.7</v>
      </c>
      <c r="AF30" s="3">
        <v>116.3</v>
      </c>
      <c r="AG30" s="3">
        <v>117</v>
      </c>
      <c r="AH30" s="3">
        <v>112</v>
      </c>
      <c r="AI30" s="3">
        <v>121.4</v>
      </c>
      <c r="AJ30" s="3">
        <v>116.1</v>
      </c>
      <c r="AK30" s="43">
        <v>121.6</v>
      </c>
    </row>
    <row r="31" spans="1:37" x14ac:dyDescent="0.25">
      <c r="A31" s="22" t="s">
        <v>35</v>
      </c>
      <c r="B31" s="2">
        <v>2015</v>
      </c>
      <c r="C31" s="10" t="s">
        <v>42</v>
      </c>
      <c r="D31" s="10">
        <v>6</v>
      </c>
      <c r="E31" s="9" t="str">
        <f t="shared" si="0"/>
        <v>20156</v>
      </c>
      <c r="F31" s="54">
        <v>42156</v>
      </c>
      <c r="G31" s="2">
        <v>123.9</v>
      </c>
      <c r="H31" s="2">
        <v>131.80000000000001</v>
      </c>
      <c r="I31" s="2">
        <v>121.6</v>
      </c>
      <c r="J31" s="2">
        <v>128.19999999999999</v>
      </c>
      <c r="K31" s="2">
        <v>111.1</v>
      </c>
      <c r="L31" s="2">
        <v>132.80000000000001</v>
      </c>
      <c r="M31" s="2">
        <v>139.1</v>
      </c>
      <c r="N31" s="2">
        <v>137.4</v>
      </c>
      <c r="O31" s="2">
        <v>94.1</v>
      </c>
      <c r="P31" s="2">
        <v>125.5</v>
      </c>
      <c r="Q31" s="2">
        <v>119.8</v>
      </c>
      <c r="R31" s="2">
        <v>130.9</v>
      </c>
      <c r="S31" s="2">
        <v>127.3</v>
      </c>
      <c r="T31" s="2">
        <v>124.88461538461539</v>
      </c>
      <c r="U31" s="2">
        <v>129.19999999999999</v>
      </c>
      <c r="V31" s="2">
        <v>126.4</v>
      </c>
      <c r="W31" s="2">
        <v>122</v>
      </c>
      <c r="X31" s="2">
        <v>125.7</v>
      </c>
      <c r="Y31" s="2">
        <v>112.8</v>
      </c>
      <c r="Z31" s="2">
        <v>121.72500000000001</v>
      </c>
      <c r="AA31" s="2">
        <v>119.8</v>
      </c>
      <c r="AB31" s="25" t="s">
        <v>74</v>
      </c>
      <c r="AC31" s="2">
        <v>121.1</v>
      </c>
      <c r="AD31" s="10">
        <v>121.1</v>
      </c>
      <c r="AE31" s="2">
        <v>118.5</v>
      </c>
      <c r="AF31" s="2">
        <v>116.9</v>
      </c>
      <c r="AG31" s="2">
        <v>117.7</v>
      </c>
      <c r="AH31" s="2">
        <v>112.9</v>
      </c>
      <c r="AI31" s="2">
        <v>123.1</v>
      </c>
      <c r="AJ31" s="2">
        <v>117</v>
      </c>
      <c r="AK31" s="42">
        <v>123</v>
      </c>
    </row>
    <row r="32" spans="1:37" x14ac:dyDescent="0.25">
      <c r="A32" s="21" t="s">
        <v>35</v>
      </c>
      <c r="B32" s="3">
        <v>2015</v>
      </c>
      <c r="C32" s="9" t="s">
        <v>44</v>
      </c>
      <c r="D32" s="9">
        <v>7</v>
      </c>
      <c r="E32" s="9" t="str">
        <f t="shared" si="0"/>
        <v>20157</v>
      </c>
      <c r="F32" s="52">
        <v>42186</v>
      </c>
      <c r="G32" s="3">
        <v>123.7</v>
      </c>
      <c r="H32" s="3">
        <v>132.5</v>
      </c>
      <c r="I32" s="3">
        <v>121</v>
      </c>
      <c r="J32" s="3">
        <v>128.30000000000001</v>
      </c>
      <c r="K32" s="3">
        <v>110.9</v>
      </c>
      <c r="L32" s="3">
        <v>133.1</v>
      </c>
      <c r="M32" s="3">
        <v>145.1</v>
      </c>
      <c r="N32" s="3">
        <v>139.1</v>
      </c>
      <c r="O32" s="3">
        <v>91.3</v>
      </c>
      <c r="P32" s="3">
        <v>126.1</v>
      </c>
      <c r="Q32" s="3">
        <v>119.9</v>
      </c>
      <c r="R32" s="3">
        <v>131.4</v>
      </c>
      <c r="S32" s="3">
        <v>128.19999999999999</v>
      </c>
      <c r="T32" s="3">
        <v>125.43076923076924</v>
      </c>
      <c r="U32" s="3">
        <v>130.4</v>
      </c>
      <c r="V32" s="3">
        <v>126.7</v>
      </c>
      <c r="W32" s="3">
        <v>122.3</v>
      </c>
      <c r="X32" s="3">
        <v>126.1</v>
      </c>
      <c r="Y32" s="3">
        <v>112.3</v>
      </c>
      <c r="Z32" s="3">
        <v>121.85000000000001</v>
      </c>
      <c r="AA32" s="3">
        <v>120.1</v>
      </c>
      <c r="AB32" s="24" t="s">
        <v>75</v>
      </c>
      <c r="AC32" s="3">
        <v>121.3</v>
      </c>
      <c r="AD32" s="9">
        <v>121.3</v>
      </c>
      <c r="AE32" s="3">
        <v>119</v>
      </c>
      <c r="AF32" s="3">
        <v>117.2</v>
      </c>
      <c r="AG32" s="3">
        <v>118.1</v>
      </c>
      <c r="AH32" s="3">
        <v>112.7</v>
      </c>
      <c r="AI32" s="3">
        <v>124.4</v>
      </c>
      <c r="AJ32" s="3">
        <v>117.2</v>
      </c>
      <c r="AK32" s="43">
        <v>123.6</v>
      </c>
    </row>
    <row r="33" spans="1:37" x14ac:dyDescent="0.25">
      <c r="A33" s="22" t="s">
        <v>35</v>
      </c>
      <c r="B33" s="2">
        <v>2015</v>
      </c>
      <c r="C33" s="10" t="s">
        <v>46</v>
      </c>
      <c r="D33" s="10">
        <v>8</v>
      </c>
      <c r="E33" s="9" t="str">
        <f t="shared" si="0"/>
        <v>20158</v>
      </c>
      <c r="F33" s="54">
        <v>42217</v>
      </c>
      <c r="G33" s="2">
        <v>124.2</v>
      </c>
      <c r="H33" s="2">
        <v>131.4</v>
      </c>
      <c r="I33" s="2">
        <v>120.1</v>
      </c>
      <c r="J33" s="2">
        <v>128.5</v>
      </c>
      <c r="K33" s="2">
        <v>111.4</v>
      </c>
      <c r="L33" s="2">
        <v>132.30000000000001</v>
      </c>
      <c r="M33" s="2">
        <v>157.6</v>
      </c>
      <c r="N33" s="2">
        <v>144</v>
      </c>
      <c r="O33" s="2">
        <v>90.5</v>
      </c>
      <c r="P33" s="2">
        <v>126.8</v>
      </c>
      <c r="Q33" s="2">
        <v>120.4</v>
      </c>
      <c r="R33" s="2">
        <v>132.1</v>
      </c>
      <c r="S33" s="2">
        <v>130.30000000000001</v>
      </c>
      <c r="T33" s="2">
        <v>126.89230769230768</v>
      </c>
      <c r="U33" s="2">
        <v>131.19999999999999</v>
      </c>
      <c r="V33" s="2">
        <v>127.2</v>
      </c>
      <c r="W33" s="2">
        <v>122.9</v>
      </c>
      <c r="X33" s="2">
        <v>126.6</v>
      </c>
      <c r="Y33" s="2">
        <v>112.3</v>
      </c>
      <c r="Z33" s="2">
        <v>122.25000000000001</v>
      </c>
      <c r="AA33" s="2">
        <v>120.6</v>
      </c>
      <c r="AB33" s="25" t="s">
        <v>76</v>
      </c>
      <c r="AC33" s="2">
        <v>122</v>
      </c>
      <c r="AD33" s="10">
        <v>122</v>
      </c>
      <c r="AE33" s="2">
        <v>119.4</v>
      </c>
      <c r="AF33" s="2">
        <v>117.8</v>
      </c>
      <c r="AG33" s="2">
        <v>118.6</v>
      </c>
      <c r="AH33" s="2">
        <v>111.7</v>
      </c>
      <c r="AI33" s="2">
        <v>125.1</v>
      </c>
      <c r="AJ33" s="2">
        <v>117.2</v>
      </c>
      <c r="AK33" s="42">
        <v>124.8</v>
      </c>
    </row>
    <row r="34" spans="1:37" x14ac:dyDescent="0.25">
      <c r="A34" s="21" t="s">
        <v>35</v>
      </c>
      <c r="B34" s="3">
        <v>2015</v>
      </c>
      <c r="C34" s="9" t="s">
        <v>48</v>
      </c>
      <c r="D34" s="9">
        <v>9</v>
      </c>
      <c r="E34" s="9" t="str">
        <f t="shared" si="0"/>
        <v>20159</v>
      </c>
      <c r="F34" s="52">
        <v>42248</v>
      </c>
      <c r="G34" s="3">
        <v>124.6</v>
      </c>
      <c r="H34" s="3">
        <v>130.4</v>
      </c>
      <c r="I34" s="3">
        <v>118.7</v>
      </c>
      <c r="J34" s="3">
        <v>128.9</v>
      </c>
      <c r="K34" s="3">
        <v>111.9</v>
      </c>
      <c r="L34" s="3">
        <v>128.4</v>
      </c>
      <c r="M34" s="3">
        <v>162.19999999999999</v>
      </c>
      <c r="N34" s="3">
        <v>150</v>
      </c>
      <c r="O34" s="3">
        <v>90.4</v>
      </c>
      <c r="P34" s="3">
        <v>128.4</v>
      </c>
      <c r="Q34" s="3">
        <v>120.7</v>
      </c>
      <c r="R34" s="3">
        <v>132.5</v>
      </c>
      <c r="S34" s="3">
        <v>131.19999999999999</v>
      </c>
      <c r="T34" s="3">
        <v>127.56153846153848</v>
      </c>
      <c r="U34" s="3">
        <v>132</v>
      </c>
      <c r="V34" s="3">
        <v>127.9</v>
      </c>
      <c r="W34" s="3">
        <v>123.4</v>
      </c>
      <c r="X34" s="3">
        <v>127.2</v>
      </c>
      <c r="Y34" s="3">
        <v>113.4</v>
      </c>
      <c r="Z34" s="3">
        <v>122.97499999999999</v>
      </c>
      <c r="AA34" s="3">
        <v>120.4</v>
      </c>
      <c r="AB34" s="24" t="s">
        <v>77</v>
      </c>
      <c r="AC34" s="3">
        <v>122.6</v>
      </c>
      <c r="AD34" s="9">
        <v>122.6</v>
      </c>
      <c r="AE34" s="3">
        <v>119.8</v>
      </c>
      <c r="AF34" s="3">
        <v>118.3</v>
      </c>
      <c r="AG34" s="3">
        <v>119.05</v>
      </c>
      <c r="AH34" s="3">
        <v>111.3</v>
      </c>
      <c r="AI34" s="3">
        <v>125.7</v>
      </c>
      <c r="AJ34" s="3">
        <v>117.5</v>
      </c>
      <c r="AK34" s="43">
        <v>125.4</v>
      </c>
    </row>
    <row r="35" spans="1:37" x14ac:dyDescent="0.25">
      <c r="A35" s="22" t="s">
        <v>35</v>
      </c>
      <c r="B35" s="2">
        <v>2015</v>
      </c>
      <c r="C35" s="10" t="s">
        <v>50</v>
      </c>
      <c r="D35" s="10">
        <v>10</v>
      </c>
      <c r="E35" s="9" t="str">
        <f t="shared" si="0"/>
        <v>201510</v>
      </c>
      <c r="F35" s="54">
        <v>42278</v>
      </c>
      <c r="G35" s="2">
        <v>125</v>
      </c>
      <c r="H35" s="2">
        <v>129.80000000000001</v>
      </c>
      <c r="I35" s="2">
        <v>118.9</v>
      </c>
      <c r="J35" s="2">
        <v>129.1</v>
      </c>
      <c r="K35" s="2">
        <v>113.3</v>
      </c>
      <c r="L35" s="2">
        <v>129</v>
      </c>
      <c r="M35" s="2">
        <v>160.4</v>
      </c>
      <c r="N35" s="2">
        <v>165.3</v>
      </c>
      <c r="O35" s="2">
        <v>92.3</v>
      </c>
      <c r="P35" s="2">
        <v>129.69999999999999</v>
      </c>
      <c r="Q35" s="2">
        <v>121.1</v>
      </c>
      <c r="R35" s="2">
        <v>133</v>
      </c>
      <c r="S35" s="2">
        <v>132.1</v>
      </c>
      <c r="T35" s="2">
        <v>129.15384615384613</v>
      </c>
      <c r="U35" s="2">
        <v>132.5</v>
      </c>
      <c r="V35" s="2">
        <v>128.5</v>
      </c>
      <c r="W35" s="2">
        <v>123.8</v>
      </c>
      <c r="X35" s="2">
        <v>127.8</v>
      </c>
      <c r="Y35" s="2">
        <v>113.9</v>
      </c>
      <c r="Z35" s="2">
        <v>123.5</v>
      </c>
      <c r="AA35" s="2">
        <v>120.8</v>
      </c>
      <c r="AB35" s="25" t="s">
        <v>78</v>
      </c>
      <c r="AC35" s="2">
        <v>123</v>
      </c>
      <c r="AD35" s="10">
        <v>123</v>
      </c>
      <c r="AE35" s="2">
        <v>120.4</v>
      </c>
      <c r="AF35" s="2">
        <v>118.7</v>
      </c>
      <c r="AG35" s="2">
        <v>119.55000000000001</v>
      </c>
      <c r="AH35" s="2">
        <v>111.4</v>
      </c>
      <c r="AI35" s="2">
        <v>125.9</v>
      </c>
      <c r="AJ35" s="2">
        <v>117.9</v>
      </c>
      <c r="AK35" s="42">
        <v>126.1</v>
      </c>
    </row>
    <row r="36" spans="1:37" x14ac:dyDescent="0.25">
      <c r="A36" s="21" t="s">
        <v>35</v>
      </c>
      <c r="B36" s="3">
        <v>2015</v>
      </c>
      <c r="C36" s="9" t="s">
        <v>53</v>
      </c>
      <c r="D36" s="9">
        <v>11</v>
      </c>
      <c r="E36" s="9" t="str">
        <f t="shared" si="0"/>
        <v>201511</v>
      </c>
      <c r="F36" s="52">
        <v>42309</v>
      </c>
      <c r="G36" s="3">
        <v>125.4</v>
      </c>
      <c r="H36" s="3">
        <v>130.30000000000001</v>
      </c>
      <c r="I36" s="3">
        <v>121.6</v>
      </c>
      <c r="J36" s="3">
        <v>129.19999999999999</v>
      </c>
      <c r="K36" s="3">
        <v>114.9</v>
      </c>
      <c r="L36" s="3">
        <v>128.19999999999999</v>
      </c>
      <c r="M36" s="3">
        <v>158.4</v>
      </c>
      <c r="N36" s="3">
        <v>171.2</v>
      </c>
      <c r="O36" s="3">
        <v>93.3</v>
      </c>
      <c r="P36" s="3">
        <v>131.19999999999999</v>
      </c>
      <c r="Q36" s="3">
        <v>121.7</v>
      </c>
      <c r="R36" s="3">
        <v>134</v>
      </c>
      <c r="S36" s="3">
        <v>132.69999999999999</v>
      </c>
      <c r="T36" s="3">
        <v>130.16153846153844</v>
      </c>
      <c r="U36" s="3">
        <v>133.6</v>
      </c>
      <c r="V36" s="3">
        <v>129.30000000000001</v>
      </c>
      <c r="W36" s="3">
        <v>124.5</v>
      </c>
      <c r="X36" s="3">
        <v>128.6</v>
      </c>
      <c r="Y36" s="3">
        <v>113.8</v>
      </c>
      <c r="Z36" s="3">
        <v>124.05</v>
      </c>
      <c r="AA36" s="3">
        <v>121.6</v>
      </c>
      <c r="AB36" s="24" t="s">
        <v>79</v>
      </c>
      <c r="AC36" s="3">
        <v>123.4</v>
      </c>
      <c r="AD36" s="9">
        <v>123.4</v>
      </c>
      <c r="AE36" s="3">
        <v>120.9</v>
      </c>
      <c r="AF36" s="3">
        <v>119.2</v>
      </c>
      <c r="AG36" s="3">
        <v>120.05000000000001</v>
      </c>
      <c r="AH36" s="3">
        <v>111.5</v>
      </c>
      <c r="AI36" s="3">
        <v>126.3</v>
      </c>
      <c r="AJ36" s="3">
        <v>118.1</v>
      </c>
      <c r="AK36" s="43">
        <v>126.6</v>
      </c>
    </row>
    <row r="37" spans="1:37" x14ac:dyDescent="0.25">
      <c r="A37" s="22" t="s">
        <v>35</v>
      </c>
      <c r="B37" s="2">
        <v>2015</v>
      </c>
      <c r="C37" s="10" t="s">
        <v>55</v>
      </c>
      <c r="D37" s="10">
        <v>12</v>
      </c>
      <c r="E37" s="9" t="str">
        <f t="shared" si="0"/>
        <v>201512</v>
      </c>
      <c r="F37" s="54">
        <v>42339</v>
      </c>
      <c r="G37" s="2">
        <v>125.7</v>
      </c>
      <c r="H37" s="2">
        <v>131.4</v>
      </c>
      <c r="I37" s="2">
        <v>124.8</v>
      </c>
      <c r="J37" s="2">
        <v>129.4</v>
      </c>
      <c r="K37" s="2">
        <v>115.3</v>
      </c>
      <c r="L37" s="2">
        <v>126.6</v>
      </c>
      <c r="M37" s="2">
        <v>146.69999999999999</v>
      </c>
      <c r="N37" s="2">
        <v>171.5</v>
      </c>
      <c r="O37" s="2">
        <v>94.5</v>
      </c>
      <c r="P37" s="2">
        <v>132.1</v>
      </c>
      <c r="Q37" s="2">
        <v>122</v>
      </c>
      <c r="R37" s="2">
        <v>134.69999999999999</v>
      </c>
      <c r="S37" s="2">
        <v>131.4</v>
      </c>
      <c r="T37" s="2">
        <v>129.70000000000002</v>
      </c>
      <c r="U37" s="2">
        <v>134.5</v>
      </c>
      <c r="V37" s="2">
        <v>129.69999999999999</v>
      </c>
      <c r="W37" s="2">
        <v>124.8</v>
      </c>
      <c r="X37" s="2">
        <v>129</v>
      </c>
      <c r="Y37" s="2">
        <v>113.7</v>
      </c>
      <c r="Z37" s="2">
        <v>124.3</v>
      </c>
      <c r="AA37" s="2">
        <v>122</v>
      </c>
      <c r="AB37" s="25" t="s">
        <v>78</v>
      </c>
      <c r="AC37" s="2">
        <v>123.6</v>
      </c>
      <c r="AD37" s="10">
        <v>123.6</v>
      </c>
      <c r="AE37" s="2">
        <v>121.4</v>
      </c>
      <c r="AF37" s="2">
        <v>119.6</v>
      </c>
      <c r="AG37" s="2">
        <v>120.5</v>
      </c>
      <c r="AH37" s="2">
        <v>111.5</v>
      </c>
      <c r="AI37" s="2">
        <v>126.2</v>
      </c>
      <c r="AJ37" s="2">
        <v>118.3</v>
      </c>
      <c r="AK37" s="42">
        <v>126.1</v>
      </c>
    </row>
    <row r="38" spans="1:37" x14ac:dyDescent="0.25">
      <c r="A38" s="21" t="s">
        <v>35</v>
      </c>
      <c r="B38" s="3">
        <v>2016</v>
      </c>
      <c r="C38" s="9" t="s">
        <v>31</v>
      </c>
      <c r="D38" s="9">
        <v>1</v>
      </c>
      <c r="E38" s="9" t="str">
        <f t="shared" si="0"/>
        <v>20161</v>
      </c>
      <c r="F38" s="52">
        <v>42370</v>
      </c>
      <c r="G38" s="3">
        <v>126.1</v>
      </c>
      <c r="H38" s="3">
        <v>134.1</v>
      </c>
      <c r="I38" s="3">
        <v>128.6</v>
      </c>
      <c r="J38" s="3">
        <v>129.9</v>
      </c>
      <c r="K38" s="3">
        <v>115.5</v>
      </c>
      <c r="L38" s="3">
        <v>125.7</v>
      </c>
      <c r="M38" s="3">
        <v>141.5</v>
      </c>
      <c r="N38" s="3">
        <v>170.7</v>
      </c>
      <c r="O38" s="3">
        <v>97.4</v>
      </c>
      <c r="P38" s="3">
        <v>132.9</v>
      </c>
      <c r="Q38" s="3">
        <v>122.7</v>
      </c>
      <c r="R38" s="3">
        <v>135.30000000000001</v>
      </c>
      <c r="S38" s="3">
        <v>131.30000000000001</v>
      </c>
      <c r="T38" s="3">
        <v>130.13076923076923</v>
      </c>
      <c r="U38" s="3">
        <v>135.19999999999999</v>
      </c>
      <c r="V38" s="3">
        <v>130.30000000000001</v>
      </c>
      <c r="W38" s="3">
        <v>125.1</v>
      </c>
      <c r="X38" s="3">
        <v>129.5</v>
      </c>
      <c r="Y38" s="3">
        <v>114.5</v>
      </c>
      <c r="Z38" s="3">
        <v>124.85</v>
      </c>
      <c r="AA38" s="3">
        <v>122.7</v>
      </c>
      <c r="AB38" s="24" t="s">
        <v>80</v>
      </c>
      <c r="AC38" s="3">
        <v>124.2</v>
      </c>
      <c r="AD38" s="9">
        <v>124.2</v>
      </c>
      <c r="AE38" s="3">
        <v>122</v>
      </c>
      <c r="AF38" s="3">
        <v>119.8</v>
      </c>
      <c r="AG38" s="3">
        <v>120.9</v>
      </c>
      <c r="AH38" s="3">
        <v>111.1</v>
      </c>
      <c r="AI38" s="3">
        <v>126.3</v>
      </c>
      <c r="AJ38" s="3">
        <v>118.5</v>
      </c>
      <c r="AK38" s="43">
        <v>126.3</v>
      </c>
    </row>
    <row r="39" spans="1:37" x14ac:dyDescent="0.25">
      <c r="A39" s="22" t="s">
        <v>35</v>
      </c>
      <c r="B39" s="2">
        <v>2016</v>
      </c>
      <c r="C39" s="10" t="s">
        <v>36</v>
      </c>
      <c r="D39" s="10">
        <v>2</v>
      </c>
      <c r="E39" s="9" t="str">
        <f t="shared" si="0"/>
        <v>20162</v>
      </c>
      <c r="F39" s="54">
        <v>42401</v>
      </c>
      <c r="G39" s="2">
        <v>126.4</v>
      </c>
      <c r="H39" s="2">
        <v>134.19999999999999</v>
      </c>
      <c r="I39" s="2">
        <v>128.69999999999999</v>
      </c>
      <c r="J39" s="2">
        <v>130.30000000000001</v>
      </c>
      <c r="K39" s="2">
        <v>114.8</v>
      </c>
      <c r="L39" s="2">
        <v>124.9</v>
      </c>
      <c r="M39" s="2">
        <v>130.30000000000001</v>
      </c>
      <c r="N39" s="2">
        <v>167.4</v>
      </c>
      <c r="O39" s="2">
        <v>98.8</v>
      </c>
      <c r="P39" s="2">
        <v>133.6</v>
      </c>
      <c r="Q39" s="2">
        <v>123</v>
      </c>
      <c r="R39" s="2">
        <v>135.80000000000001</v>
      </c>
      <c r="S39" s="2">
        <v>129.9</v>
      </c>
      <c r="T39" s="2">
        <v>129.08461538461538</v>
      </c>
      <c r="U39" s="2">
        <v>135.9</v>
      </c>
      <c r="V39" s="2">
        <v>130.9</v>
      </c>
      <c r="W39" s="2">
        <v>125.8</v>
      </c>
      <c r="X39" s="2">
        <v>130.19999999999999</v>
      </c>
      <c r="Y39" s="2">
        <v>116.6</v>
      </c>
      <c r="Z39" s="2">
        <v>125.875</v>
      </c>
      <c r="AA39" s="2">
        <v>123.1</v>
      </c>
      <c r="AB39" s="25" t="s">
        <v>81</v>
      </c>
      <c r="AC39" s="2">
        <v>124.6</v>
      </c>
      <c r="AD39" s="10">
        <v>124.6</v>
      </c>
      <c r="AE39" s="2">
        <v>122.5</v>
      </c>
      <c r="AF39" s="2">
        <v>120.3</v>
      </c>
      <c r="AG39" s="2">
        <v>121.4</v>
      </c>
      <c r="AH39" s="2">
        <v>111.4</v>
      </c>
      <c r="AI39" s="2">
        <v>126.6</v>
      </c>
      <c r="AJ39" s="2">
        <v>119.1</v>
      </c>
      <c r="AK39" s="42">
        <v>126</v>
      </c>
    </row>
    <row r="40" spans="1:37" x14ac:dyDescent="0.25">
      <c r="A40" s="21" t="s">
        <v>35</v>
      </c>
      <c r="B40" s="3">
        <v>2016</v>
      </c>
      <c r="C40" s="9" t="s">
        <v>38</v>
      </c>
      <c r="D40" s="9">
        <v>3</v>
      </c>
      <c r="E40" s="9" t="str">
        <f t="shared" si="0"/>
        <v>20163</v>
      </c>
      <c r="F40" s="52">
        <v>42430</v>
      </c>
      <c r="G40" s="3">
        <v>126.5</v>
      </c>
      <c r="H40" s="3">
        <v>135.1</v>
      </c>
      <c r="I40" s="3">
        <v>124.6</v>
      </c>
      <c r="J40" s="3">
        <v>130.19999999999999</v>
      </c>
      <c r="K40" s="3">
        <v>114.5</v>
      </c>
      <c r="L40" s="3">
        <v>126.2</v>
      </c>
      <c r="M40" s="3">
        <v>129.80000000000001</v>
      </c>
      <c r="N40" s="3">
        <v>164.3</v>
      </c>
      <c r="O40" s="3">
        <v>100.9</v>
      </c>
      <c r="P40" s="3">
        <v>133.9</v>
      </c>
      <c r="Q40" s="3">
        <v>123.1</v>
      </c>
      <c r="R40" s="3">
        <v>136.30000000000001</v>
      </c>
      <c r="S40" s="3">
        <v>129.80000000000001</v>
      </c>
      <c r="T40" s="3">
        <v>128.86153846153846</v>
      </c>
      <c r="U40" s="3">
        <v>136.5</v>
      </c>
      <c r="V40" s="3">
        <v>131.30000000000001</v>
      </c>
      <c r="W40" s="3">
        <v>126.1</v>
      </c>
      <c r="X40" s="3">
        <v>130.5</v>
      </c>
      <c r="Y40" s="3">
        <v>117.3</v>
      </c>
      <c r="Z40" s="3">
        <v>126.3</v>
      </c>
      <c r="AA40" s="3">
        <v>122.4</v>
      </c>
      <c r="AB40" s="24" t="s">
        <v>82</v>
      </c>
      <c r="AC40" s="3">
        <v>125.1</v>
      </c>
      <c r="AD40" s="9">
        <v>125.1</v>
      </c>
      <c r="AE40" s="3">
        <v>122.9</v>
      </c>
      <c r="AF40" s="3">
        <v>120.6</v>
      </c>
      <c r="AG40" s="3">
        <v>121.75</v>
      </c>
      <c r="AH40" s="3">
        <v>110.9</v>
      </c>
      <c r="AI40" s="3">
        <v>126.9</v>
      </c>
      <c r="AJ40" s="3">
        <v>119.3</v>
      </c>
      <c r="AK40" s="43">
        <v>126</v>
      </c>
    </row>
    <row r="41" spans="1:37" x14ac:dyDescent="0.25">
      <c r="A41" s="22" t="s">
        <v>35</v>
      </c>
      <c r="B41" s="2">
        <v>2016</v>
      </c>
      <c r="C41" s="10" t="s">
        <v>39</v>
      </c>
      <c r="D41" s="10">
        <v>4</v>
      </c>
      <c r="E41" s="9" t="str">
        <f t="shared" si="0"/>
        <v>20164</v>
      </c>
      <c r="F41" s="54">
        <v>42461</v>
      </c>
      <c r="G41" s="2">
        <v>126.6</v>
      </c>
      <c r="H41" s="2">
        <v>136.80000000000001</v>
      </c>
      <c r="I41" s="2">
        <v>122</v>
      </c>
      <c r="J41" s="2">
        <v>130.9</v>
      </c>
      <c r="K41" s="2">
        <v>114.8</v>
      </c>
      <c r="L41" s="2">
        <v>134.80000000000001</v>
      </c>
      <c r="M41" s="2">
        <v>135</v>
      </c>
      <c r="N41" s="2">
        <v>167.5</v>
      </c>
      <c r="O41" s="2">
        <v>106.4</v>
      </c>
      <c r="P41" s="2">
        <v>134.4</v>
      </c>
      <c r="Q41" s="2">
        <v>123.6</v>
      </c>
      <c r="R41" s="2">
        <v>136.69999999999999</v>
      </c>
      <c r="S41" s="2">
        <v>131.80000000000001</v>
      </c>
      <c r="T41" s="2">
        <v>130.86923076923077</v>
      </c>
      <c r="U41" s="2">
        <v>137.1</v>
      </c>
      <c r="V41" s="2">
        <v>131.80000000000001</v>
      </c>
      <c r="W41" s="2">
        <v>126.4</v>
      </c>
      <c r="X41" s="2">
        <v>131</v>
      </c>
      <c r="Y41" s="2">
        <v>118.1</v>
      </c>
      <c r="Z41" s="2">
        <v>126.82500000000002</v>
      </c>
      <c r="AA41" s="2">
        <v>122.3</v>
      </c>
      <c r="AB41" s="25" t="s">
        <v>83</v>
      </c>
      <c r="AC41" s="2">
        <v>125.5</v>
      </c>
      <c r="AD41" s="10">
        <v>125.5</v>
      </c>
      <c r="AE41" s="2">
        <v>123.2</v>
      </c>
      <c r="AF41" s="2">
        <v>121.1</v>
      </c>
      <c r="AG41" s="2">
        <v>122.15</v>
      </c>
      <c r="AH41" s="2">
        <v>112.1</v>
      </c>
      <c r="AI41" s="2">
        <v>127.7</v>
      </c>
      <c r="AJ41" s="2">
        <v>120</v>
      </c>
      <c r="AK41" s="42">
        <v>127.3</v>
      </c>
    </row>
    <row r="42" spans="1:37" x14ac:dyDescent="0.25">
      <c r="A42" s="21" t="s">
        <v>35</v>
      </c>
      <c r="B42" s="3">
        <v>2016</v>
      </c>
      <c r="C42" s="9" t="s">
        <v>41</v>
      </c>
      <c r="D42" s="9">
        <v>5</v>
      </c>
      <c r="E42" s="9" t="str">
        <f t="shared" si="0"/>
        <v>20165</v>
      </c>
      <c r="F42" s="52">
        <v>42491</v>
      </c>
      <c r="G42" s="3">
        <v>126.8</v>
      </c>
      <c r="H42" s="3">
        <v>139.1</v>
      </c>
      <c r="I42" s="3">
        <v>125.4</v>
      </c>
      <c r="J42" s="3">
        <v>131.69999999999999</v>
      </c>
      <c r="K42" s="3">
        <v>115</v>
      </c>
      <c r="L42" s="3">
        <v>136</v>
      </c>
      <c r="M42" s="3">
        <v>145.1</v>
      </c>
      <c r="N42" s="3">
        <v>171.7</v>
      </c>
      <c r="O42" s="3">
        <v>108.7</v>
      </c>
      <c r="P42" s="3">
        <v>135.30000000000001</v>
      </c>
      <c r="Q42" s="3">
        <v>124.2</v>
      </c>
      <c r="R42" s="3">
        <v>137.4</v>
      </c>
      <c r="S42" s="3">
        <v>134</v>
      </c>
      <c r="T42" s="3">
        <v>133.1076923076923</v>
      </c>
      <c r="U42" s="3">
        <v>137.69999999999999</v>
      </c>
      <c r="V42" s="3">
        <v>132.19999999999999</v>
      </c>
      <c r="W42" s="3">
        <v>126.8</v>
      </c>
      <c r="X42" s="3">
        <v>131.4</v>
      </c>
      <c r="Y42" s="3">
        <v>119.2</v>
      </c>
      <c r="Z42" s="3">
        <v>127.39999999999999</v>
      </c>
      <c r="AA42" s="3">
        <v>122.7</v>
      </c>
      <c r="AB42" s="24" t="s">
        <v>84</v>
      </c>
      <c r="AC42" s="3">
        <v>126</v>
      </c>
      <c r="AD42" s="9">
        <v>126</v>
      </c>
      <c r="AE42" s="3">
        <v>123.7</v>
      </c>
      <c r="AF42" s="3">
        <v>121.5</v>
      </c>
      <c r="AG42" s="3">
        <v>122.6</v>
      </c>
      <c r="AH42" s="3">
        <v>112.8</v>
      </c>
      <c r="AI42" s="3">
        <v>128.5</v>
      </c>
      <c r="AJ42" s="3">
        <v>120.7</v>
      </c>
      <c r="AK42" s="43">
        <v>128.6</v>
      </c>
    </row>
    <row r="43" spans="1:37" x14ac:dyDescent="0.25">
      <c r="A43" s="22" t="s">
        <v>35</v>
      </c>
      <c r="B43" s="2">
        <v>2016</v>
      </c>
      <c r="C43" s="10" t="s">
        <v>42</v>
      </c>
      <c r="D43" s="10">
        <v>6</v>
      </c>
      <c r="E43" s="9" t="str">
        <f t="shared" si="0"/>
        <v>20166</v>
      </c>
      <c r="F43" s="54">
        <v>42522</v>
      </c>
      <c r="G43" s="2">
        <v>127.7</v>
      </c>
      <c r="H43" s="2">
        <v>140.5</v>
      </c>
      <c r="I43" s="2">
        <v>128.30000000000001</v>
      </c>
      <c r="J43" s="2">
        <v>132.6</v>
      </c>
      <c r="K43" s="2">
        <v>115.5</v>
      </c>
      <c r="L43" s="2">
        <v>136.5</v>
      </c>
      <c r="M43" s="2">
        <v>159.69999999999999</v>
      </c>
      <c r="N43" s="2">
        <v>174.3</v>
      </c>
      <c r="O43" s="2">
        <v>109.9</v>
      </c>
      <c r="P43" s="2">
        <v>136.30000000000001</v>
      </c>
      <c r="Q43" s="2">
        <v>124.4</v>
      </c>
      <c r="R43" s="2">
        <v>138.1</v>
      </c>
      <c r="S43" s="2">
        <v>136.80000000000001</v>
      </c>
      <c r="T43" s="2">
        <v>135.43076923076922</v>
      </c>
      <c r="U43" s="2">
        <v>138.69999999999999</v>
      </c>
      <c r="V43" s="2">
        <v>132.9</v>
      </c>
      <c r="W43" s="2">
        <v>127.2</v>
      </c>
      <c r="X43" s="2">
        <v>132</v>
      </c>
      <c r="Y43" s="2">
        <v>119.4</v>
      </c>
      <c r="Z43" s="2">
        <v>127.875</v>
      </c>
      <c r="AA43" s="2">
        <v>123.3</v>
      </c>
      <c r="AB43" s="25" t="s">
        <v>85</v>
      </c>
      <c r="AC43" s="2">
        <v>126.4</v>
      </c>
      <c r="AD43" s="10">
        <v>126.4</v>
      </c>
      <c r="AE43" s="2">
        <v>124.1</v>
      </c>
      <c r="AF43" s="2">
        <v>121.7</v>
      </c>
      <c r="AG43" s="2">
        <v>122.9</v>
      </c>
      <c r="AH43" s="2">
        <v>114.2</v>
      </c>
      <c r="AI43" s="2">
        <v>129.69999999999999</v>
      </c>
      <c r="AJ43" s="2">
        <v>121.5</v>
      </c>
      <c r="AK43" s="42">
        <v>130.1</v>
      </c>
    </row>
    <row r="44" spans="1:37" x14ac:dyDescent="0.25">
      <c r="A44" s="21" t="s">
        <v>35</v>
      </c>
      <c r="B44" s="3">
        <v>2016</v>
      </c>
      <c r="C44" s="9" t="s">
        <v>44</v>
      </c>
      <c r="D44" s="9">
        <v>7</v>
      </c>
      <c r="E44" s="9" t="str">
        <f t="shared" si="0"/>
        <v>20167</v>
      </c>
      <c r="F44" s="52">
        <v>42552</v>
      </c>
      <c r="G44" s="3">
        <v>128.5</v>
      </c>
      <c r="H44" s="3">
        <v>141.19999999999999</v>
      </c>
      <c r="I44" s="3">
        <v>132.30000000000001</v>
      </c>
      <c r="J44" s="3">
        <v>133.5</v>
      </c>
      <c r="K44" s="3">
        <v>116.4</v>
      </c>
      <c r="L44" s="3">
        <v>137.80000000000001</v>
      </c>
      <c r="M44" s="3">
        <v>165.4</v>
      </c>
      <c r="N44" s="3">
        <v>177.4</v>
      </c>
      <c r="O44" s="3">
        <v>111.3</v>
      </c>
      <c r="P44" s="3">
        <v>137.5</v>
      </c>
      <c r="Q44" s="3">
        <v>125</v>
      </c>
      <c r="R44" s="3">
        <v>138.80000000000001</v>
      </c>
      <c r="S44" s="3">
        <v>138.4</v>
      </c>
      <c r="T44" s="3">
        <v>137.19230769230768</v>
      </c>
      <c r="U44" s="3">
        <v>139.30000000000001</v>
      </c>
      <c r="V44" s="3">
        <v>133.5</v>
      </c>
      <c r="W44" s="3">
        <v>127.6</v>
      </c>
      <c r="X44" s="3">
        <v>132.69999999999999</v>
      </c>
      <c r="Y44" s="3">
        <v>120.5</v>
      </c>
      <c r="Z44" s="3">
        <v>128.57499999999999</v>
      </c>
      <c r="AA44" s="3">
        <v>123.4</v>
      </c>
      <c r="AB44" s="24" t="s">
        <v>86</v>
      </c>
      <c r="AC44" s="3">
        <v>126.9</v>
      </c>
      <c r="AD44" s="9">
        <v>126.9</v>
      </c>
      <c r="AE44" s="3">
        <v>124.5</v>
      </c>
      <c r="AF44" s="3">
        <v>122.4</v>
      </c>
      <c r="AG44" s="3">
        <v>123.45</v>
      </c>
      <c r="AH44" s="3">
        <v>113.9</v>
      </c>
      <c r="AI44" s="3">
        <v>130.80000000000001</v>
      </c>
      <c r="AJ44" s="3">
        <v>121.9</v>
      </c>
      <c r="AK44" s="43">
        <v>131.1</v>
      </c>
    </row>
    <row r="45" spans="1:37" x14ac:dyDescent="0.25">
      <c r="A45" s="22" t="s">
        <v>35</v>
      </c>
      <c r="B45" s="2">
        <v>2016</v>
      </c>
      <c r="C45" s="10" t="s">
        <v>46</v>
      </c>
      <c r="D45" s="10">
        <v>8</v>
      </c>
      <c r="E45" s="9" t="str">
        <f t="shared" si="0"/>
        <v>20168</v>
      </c>
      <c r="F45" s="54">
        <v>42583</v>
      </c>
      <c r="G45" s="2">
        <v>129.30000000000001</v>
      </c>
      <c r="H45" s="2">
        <v>139.30000000000001</v>
      </c>
      <c r="I45" s="2">
        <v>131.6</v>
      </c>
      <c r="J45" s="2">
        <v>134.1</v>
      </c>
      <c r="K45" s="2">
        <v>116.9</v>
      </c>
      <c r="L45" s="2">
        <v>138.1</v>
      </c>
      <c r="M45" s="2">
        <v>159.1</v>
      </c>
      <c r="N45" s="2">
        <v>175.6</v>
      </c>
      <c r="O45" s="2">
        <v>112.9</v>
      </c>
      <c r="P45" s="2">
        <v>138.1</v>
      </c>
      <c r="Q45" s="2">
        <v>125.5</v>
      </c>
      <c r="R45" s="2">
        <v>139.5</v>
      </c>
      <c r="S45" s="2">
        <v>137.9</v>
      </c>
      <c r="T45" s="2">
        <v>136.76153846153846</v>
      </c>
      <c r="U45" s="2">
        <v>140.19999999999999</v>
      </c>
      <c r="V45" s="2">
        <v>134.1</v>
      </c>
      <c r="W45" s="2">
        <v>128.19999999999999</v>
      </c>
      <c r="X45" s="2">
        <v>133.19999999999999</v>
      </c>
      <c r="Y45" s="2">
        <v>121.5</v>
      </c>
      <c r="Z45" s="2">
        <v>129.25</v>
      </c>
      <c r="AA45" s="2">
        <v>123.6</v>
      </c>
      <c r="AB45" s="25" t="s">
        <v>87</v>
      </c>
      <c r="AC45" s="2">
        <v>127.4</v>
      </c>
      <c r="AD45" s="10">
        <v>127.4</v>
      </c>
      <c r="AE45" s="2">
        <v>124.8</v>
      </c>
      <c r="AF45" s="2">
        <v>122.7</v>
      </c>
      <c r="AG45" s="2">
        <v>123.75</v>
      </c>
      <c r="AH45" s="2">
        <v>113.1</v>
      </c>
      <c r="AI45" s="2">
        <v>131.69999999999999</v>
      </c>
      <c r="AJ45" s="2">
        <v>122.1</v>
      </c>
      <c r="AK45" s="42">
        <v>131.1</v>
      </c>
    </row>
    <row r="46" spans="1:37" x14ac:dyDescent="0.25">
      <c r="A46" s="21" t="s">
        <v>35</v>
      </c>
      <c r="B46" s="3">
        <v>2016</v>
      </c>
      <c r="C46" s="9" t="s">
        <v>48</v>
      </c>
      <c r="D46" s="9">
        <v>9</v>
      </c>
      <c r="E46" s="9" t="str">
        <f t="shared" si="0"/>
        <v>20169</v>
      </c>
      <c r="F46" s="52">
        <v>42614</v>
      </c>
      <c r="G46" s="3">
        <v>129.9</v>
      </c>
      <c r="H46" s="3">
        <v>138</v>
      </c>
      <c r="I46" s="3">
        <v>130.5</v>
      </c>
      <c r="J46" s="3">
        <v>134.4</v>
      </c>
      <c r="K46" s="3">
        <v>117.2</v>
      </c>
      <c r="L46" s="3">
        <v>136.1</v>
      </c>
      <c r="M46" s="3">
        <v>150.69999999999999</v>
      </c>
      <c r="N46" s="3">
        <v>171.5</v>
      </c>
      <c r="O46" s="3">
        <v>113.8</v>
      </c>
      <c r="P46" s="3">
        <v>138.80000000000001</v>
      </c>
      <c r="Q46" s="3">
        <v>126</v>
      </c>
      <c r="R46" s="3">
        <v>140.19999999999999</v>
      </c>
      <c r="S46" s="3">
        <v>136.6</v>
      </c>
      <c r="T46" s="3">
        <v>135.66923076923075</v>
      </c>
      <c r="U46" s="3">
        <v>141</v>
      </c>
      <c r="V46" s="3">
        <v>134.6</v>
      </c>
      <c r="W46" s="3">
        <v>128.6</v>
      </c>
      <c r="X46" s="3">
        <v>133.80000000000001</v>
      </c>
      <c r="Y46" s="3">
        <v>122.1</v>
      </c>
      <c r="Z46" s="3">
        <v>129.77500000000001</v>
      </c>
      <c r="AA46" s="3">
        <v>124.1</v>
      </c>
      <c r="AB46" s="24" t="s">
        <v>88</v>
      </c>
      <c r="AC46" s="3">
        <v>127.9</v>
      </c>
      <c r="AD46" s="9">
        <v>127.9</v>
      </c>
      <c r="AE46" s="3">
        <v>125.4</v>
      </c>
      <c r="AF46" s="3">
        <v>122.9</v>
      </c>
      <c r="AG46" s="3">
        <v>124.15</v>
      </c>
      <c r="AH46" s="3">
        <v>114.3</v>
      </c>
      <c r="AI46" s="3">
        <v>131.80000000000001</v>
      </c>
      <c r="AJ46" s="3">
        <v>122.8</v>
      </c>
      <c r="AK46" s="43">
        <v>130.9</v>
      </c>
    </row>
    <row r="47" spans="1:37" x14ac:dyDescent="0.25">
      <c r="A47" s="22" t="s">
        <v>35</v>
      </c>
      <c r="B47" s="2">
        <v>2016</v>
      </c>
      <c r="C47" s="10" t="s">
        <v>50</v>
      </c>
      <c r="D47" s="10">
        <v>10</v>
      </c>
      <c r="E47" s="9" t="str">
        <f t="shared" si="0"/>
        <v>201610</v>
      </c>
      <c r="F47" s="54">
        <v>42644</v>
      </c>
      <c r="G47" s="2">
        <v>130.5</v>
      </c>
      <c r="H47" s="2">
        <v>137.9</v>
      </c>
      <c r="I47" s="2">
        <v>130.19999999999999</v>
      </c>
      <c r="J47" s="2">
        <v>134.80000000000001</v>
      </c>
      <c r="K47" s="2">
        <v>117.8</v>
      </c>
      <c r="L47" s="2">
        <v>134.69999999999999</v>
      </c>
      <c r="M47" s="2">
        <v>151.19999999999999</v>
      </c>
      <c r="N47" s="2">
        <v>172.1</v>
      </c>
      <c r="O47" s="2">
        <v>114.1</v>
      </c>
      <c r="P47" s="2">
        <v>139.30000000000001</v>
      </c>
      <c r="Q47" s="2">
        <v>126.1</v>
      </c>
      <c r="R47" s="2">
        <v>141.1</v>
      </c>
      <c r="S47" s="2">
        <v>137</v>
      </c>
      <c r="T47" s="2">
        <v>135.90769230769226</v>
      </c>
      <c r="U47" s="2">
        <v>141.80000000000001</v>
      </c>
      <c r="V47" s="2">
        <v>135.5</v>
      </c>
      <c r="W47" s="2">
        <v>129.1</v>
      </c>
      <c r="X47" s="2">
        <v>134.5</v>
      </c>
      <c r="Y47" s="2">
        <v>122.1</v>
      </c>
      <c r="Z47" s="2">
        <v>130.30000000000001</v>
      </c>
      <c r="AA47" s="2">
        <v>124.3</v>
      </c>
      <c r="AB47" s="25" t="s">
        <v>89</v>
      </c>
      <c r="AC47" s="2">
        <v>128.4</v>
      </c>
      <c r="AD47" s="10">
        <v>128.4</v>
      </c>
      <c r="AE47" s="2">
        <v>126.1</v>
      </c>
      <c r="AF47" s="2">
        <v>123.5</v>
      </c>
      <c r="AG47" s="2">
        <v>124.8</v>
      </c>
      <c r="AH47" s="2">
        <v>115.2</v>
      </c>
      <c r="AI47" s="2">
        <v>132.4</v>
      </c>
      <c r="AJ47" s="2">
        <v>123.4</v>
      </c>
      <c r="AK47" s="42">
        <v>131.4</v>
      </c>
    </row>
    <row r="48" spans="1:37" x14ac:dyDescent="0.25">
      <c r="A48" s="21" t="s">
        <v>35</v>
      </c>
      <c r="B48" s="3">
        <v>2016</v>
      </c>
      <c r="C48" s="9" t="s">
        <v>53</v>
      </c>
      <c r="D48" s="9">
        <v>11</v>
      </c>
      <c r="E48" s="9" t="str">
        <f t="shared" si="0"/>
        <v>201611</v>
      </c>
      <c r="F48" s="52">
        <v>42675</v>
      </c>
      <c r="G48" s="3">
        <v>131.4</v>
      </c>
      <c r="H48" s="3">
        <v>137.80000000000001</v>
      </c>
      <c r="I48" s="3">
        <v>132</v>
      </c>
      <c r="J48" s="3">
        <v>135</v>
      </c>
      <c r="K48" s="3">
        <v>118</v>
      </c>
      <c r="L48" s="3">
        <v>134.1</v>
      </c>
      <c r="M48" s="3">
        <v>141.9</v>
      </c>
      <c r="N48" s="3">
        <v>171.7</v>
      </c>
      <c r="O48" s="3">
        <v>114.1</v>
      </c>
      <c r="P48" s="3">
        <v>139.69999999999999</v>
      </c>
      <c r="Q48" s="3">
        <v>126.2</v>
      </c>
      <c r="R48" s="3">
        <v>141.80000000000001</v>
      </c>
      <c r="S48" s="3">
        <v>136.1</v>
      </c>
      <c r="T48" s="3">
        <v>135.36923076923077</v>
      </c>
      <c r="U48" s="3">
        <v>142</v>
      </c>
      <c r="V48" s="3">
        <v>135.80000000000001</v>
      </c>
      <c r="W48" s="3">
        <v>129.30000000000001</v>
      </c>
      <c r="X48" s="3">
        <v>135</v>
      </c>
      <c r="Y48" s="3">
        <v>122.6</v>
      </c>
      <c r="Z48" s="3">
        <v>130.67500000000001</v>
      </c>
      <c r="AA48" s="3">
        <v>125</v>
      </c>
      <c r="AB48" s="24" t="s">
        <v>90</v>
      </c>
      <c r="AC48" s="3">
        <v>128.6</v>
      </c>
      <c r="AD48" s="9">
        <v>128.6</v>
      </c>
      <c r="AE48" s="3">
        <v>126.4</v>
      </c>
      <c r="AF48" s="3">
        <v>124</v>
      </c>
      <c r="AG48" s="3">
        <v>125.2</v>
      </c>
      <c r="AH48" s="3">
        <v>115.7</v>
      </c>
      <c r="AI48" s="3">
        <v>132.80000000000001</v>
      </c>
      <c r="AJ48" s="3">
        <v>123.8</v>
      </c>
      <c r="AK48" s="43">
        <v>131.19999999999999</v>
      </c>
    </row>
    <row r="49" spans="1:37" x14ac:dyDescent="0.25">
      <c r="A49" s="22" t="s">
        <v>35</v>
      </c>
      <c r="B49" s="2">
        <v>2016</v>
      </c>
      <c r="C49" s="10" t="s">
        <v>55</v>
      </c>
      <c r="D49" s="10">
        <v>12</v>
      </c>
      <c r="E49" s="9" t="str">
        <f t="shared" si="0"/>
        <v>201612</v>
      </c>
      <c r="F49" s="54">
        <v>42705</v>
      </c>
      <c r="G49" s="2">
        <v>132.30000000000001</v>
      </c>
      <c r="H49" s="2">
        <v>137.6</v>
      </c>
      <c r="I49" s="2">
        <v>132.9</v>
      </c>
      <c r="J49" s="2">
        <v>135.1</v>
      </c>
      <c r="K49" s="2">
        <v>118.6</v>
      </c>
      <c r="L49" s="2">
        <v>132.69999999999999</v>
      </c>
      <c r="M49" s="2">
        <v>125.3</v>
      </c>
      <c r="N49" s="2">
        <v>168.7</v>
      </c>
      <c r="O49" s="2">
        <v>114.4</v>
      </c>
      <c r="P49" s="2">
        <v>140.19999999999999</v>
      </c>
      <c r="Q49" s="2">
        <v>126.6</v>
      </c>
      <c r="R49" s="2">
        <v>142.30000000000001</v>
      </c>
      <c r="S49" s="2">
        <v>134</v>
      </c>
      <c r="T49" s="2">
        <v>133.9</v>
      </c>
      <c r="U49" s="2">
        <v>143.1</v>
      </c>
      <c r="V49" s="2">
        <v>136.30000000000001</v>
      </c>
      <c r="W49" s="2">
        <v>129.80000000000001</v>
      </c>
      <c r="X49" s="2">
        <v>135.4</v>
      </c>
      <c r="Y49" s="2">
        <v>121.1</v>
      </c>
      <c r="Z49" s="2">
        <v>130.65</v>
      </c>
      <c r="AA49" s="2">
        <v>126.6</v>
      </c>
      <c r="AB49" s="25" t="s">
        <v>91</v>
      </c>
      <c r="AC49" s="2">
        <v>129.19999999999999</v>
      </c>
      <c r="AD49" s="10">
        <v>129.19999999999999</v>
      </c>
      <c r="AE49" s="2">
        <v>126.9</v>
      </c>
      <c r="AF49" s="2">
        <v>124.2</v>
      </c>
      <c r="AG49" s="2">
        <v>125.55000000000001</v>
      </c>
      <c r="AH49" s="2">
        <v>116</v>
      </c>
      <c r="AI49" s="2">
        <v>133.1</v>
      </c>
      <c r="AJ49" s="2">
        <v>123.9</v>
      </c>
      <c r="AK49" s="42">
        <v>130.4</v>
      </c>
    </row>
    <row r="50" spans="1:37" x14ac:dyDescent="0.25">
      <c r="A50" s="21" t="s">
        <v>35</v>
      </c>
      <c r="B50" s="3">
        <v>2017</v>
      </c>
      <c r="C50" s="9" t="s">
        <v>31</v>
      </c>
      <c r="D50" s="9">
        <v>1</v>
      </c>
      <c r="E50" s="9" t="str">
        <f t="shared" si="0"/>
        <v>20171</v>
      </c>
      <c r="F50" s="52">
        <v>42736</v>
      </c>
      <c r="G50" s="3">
        <v>132.80000000000001</v>
      </c>
      <c r="H50" s="3">
        <v>138.19999999999999</v>
      </c>
      <c r="I50" s="3">
        <v>132.19999999999999</v>
      </c>
      <c r="J50" s="3">
        <v>135.4</v>
      </c>
      <c r="K50" s="3">
        <v>119.1</v>
      </c>
      <c r="L50" s="3">
        <v>133</v>
      </c>
      <c r="M50" s="3">
        <v>119.4</v>
      </c>
      <c r="N50" s="3">
        <v>159.5</v>
      </c>
      <c r="O50" s="3">
        <v>115.6</v>
      </c>
      <c r="P50" s="3">
        <v>139.6</v>
      </c>
      <c r="Q50" s="3">
        <v>126.6</v>
      </c>
      <c r="R50" s="3">
        <v>142.80000000000001</v>
      </c>
      <c r="S50" s="3">
        <v>133.1</v>
      </c>
      <c r="T50" s="3">
        <v>132.86923076923074</v>
      </c>
      <c r="U50" s="3">
        <v>143.80000000000001</v>
      </c>
      <c r="V50" s="3">
        <v>136.6</v>
      </c>
      <c r="W50" s="3">
        <v>130.19999999999999</v>
      </c>
      <c r="X50" s="3">
        <v>135.6</v>
      </c>
      <c r="Y50" s="3">
        <v>121.7</v>
      </c>
      <c r="Z50" s="3">
        <v>131.02500000000001</v>
      </c>
      <c r="AA50" s="3">
        <v>126.8</v>
      </c>
      <c r="AB50" s="24" t="s">
        <v>92</v>
      </c>
      <c r="AC50" s="3">
        <v>129.4</v>
      </c>
      <c r="AD50" s="9">
        <v>129.4</v>
      </c>
      <c r="AE50" s="3">
        <v>127.1</v>
      </c>
      <c r="AF50" s="3">
        <v>124.2</v>
      </c>
      <c r="AG50" s="3">
        <v>125.65</v>
      </c>
      <c r="AH50" s="3">
        <v>117</v>
      </c>
      <c r="AI50" s="3">
        <v>133.30000000000001</v>
      </c>
      <c r="AJ50" s="3">
        <v>124.4</v>
      </c>
      <c r="AK50" s="43">
        <v>130.30000000000001</v>
      </c>
    </row>
    <row r="51" spans="1:37" x14ac:dyDescent="0.25">
      <c r="A51" s="22" t="s">
        <v>35</v>
      </c>
      <c r="B51" s="2">
        <v>2017</v>
      </c>
      <c r="C51" s="10" t="s">
        <v>36</v>
      </c>
      <c r="D51" s="10">
        <v>2</v>
      </c>
      <c r="E51" s="9" t="str">
        <f t="shared" si="0"/>
        <v>20172</v>
      </c>
      <c r="F51" s="54">
        <v>42767</v>
      </c>
      <c r="G51" s="2">
        <v>133.1</v>
      </c>
      <c r="H51" s="2">
        <v>138.80000000000001</v>
      </c>
      <c r="I51" s="2">
        <v>129.30000000000001</v>
      </c>
      <c r="J51" s="2">
        <v>135.80000000000001</v>
      </c>
      <c r="K51" s="2">
        <v>119.2</v>
      </c>
      <c r="L51" s="2">
        <v>135.30000000000001</v>
      </c>
      <c r="M51" s="2">
        <v>119.5</v>
      </c>
      <c r="N51" s="2">
        <v>152.19999999999999</v>
      </c>
      <c r="O51" s="2">
        <v>117.3</v>
      </c>
      <c r="P51" s="2">
        <v>138.69999999999999</v>
      </c>
      <c r="Q51" s="2">
        <v>126.9</v>
      </c>
      <c r="R51" s="2">
        <v>143.19999999999999</v>
      </c>
      <c r="S51" s="2">
        <v>133</v>
      </c>
      <c r="T51" s="2">
        <v>132.48461538461541</v>
      </c>
      <c r="U51" s="2">
        <v>144.4</v>
      </c>
      <c r="V51" s="2">
        <v>136.80000000000001</v>
      </c>
      <c r="W51" s="2">
        <v>130.30000000000001</v>
      </c>
      <c r="X51" s="2">
        <v>135.9</v>
      </c>
      <c r="Y51" s="2">
        <v>122.6</v>
      </c>
      <c r="Z51" s="2">
        <v>131.4</v>
      </c>
      <c r="AA51" s="2">
        <v>127.9</v>
      </c>
      <c r="AB51" s="25" t="s">
        <v>93</v>
      </c>
      <c r="AC51" s="2">
        <v>129.69999999999999</v>
      </c>
      <c r="AD51" s="10">
        <v>129.69999999999999</v>
      </c>
      <c r="AE51" s="2">
        <v>127.4</v>
      </c>
      <c r="AF51" s="2">
        <v>124.6</v>
      </c>
      <c r="AG51" s="2">
        <v>126</v>
      </c>
      <c r="AH51" s="2">
        <v>117.4</v>
      </c>
      <c r="AI51" s="2">
        <v>133.4</v>
      </c>
      <c r="AJ51" s="2">
        <v>124.8</v>
      </c>
      <c r="AK51" s="42">
        <v>130.6</v>
      </c>
    </row>
    <row r="52" spans="1:37" x14ac:dyDescent="0.25">
      <c r="A52" s="21" t="s">
        <v>35</v>
      </c>
      <c r="B52" s="3">
        <v>2017</v>
      </c>
      <c r="C52" s="9" t="s">
        <v>38</v>
      </c>
      <c r="D52" s="9">
        <v>3</v>
      </c>
      <c r="E52" s="9" t="str">
        <f t="shared" si="0"/>
        <v>20173</v>
      </c>
      <c r="F52" s="52">
        <v>42795</v>
      </c>
      <c r="G52" s="3">
        <v>133.30000000000001</v>
      </c>
      <c r="H52" s="3">
        <v>139</v>
      </c>
      <c r="I52" s="3">
        <v>128.6</v>
      </c>
      <c r="J52" s="3">
        <v>136.30000000000001</v>
      </c>
      <c r="K52" s="3">
        <v>118.8</v>
      </c>
      <c r="L52" s="3">
        <v>138.30000000000001</v>
      </c>
      <c r="M52" s="3">
        <v>120.5</v>
      </c>
      <c r="N52" s="3">
        <v>143.9</v>
      </c>
      <c r="O52" s="3">
        <v>118</v>
      </c>
      <c r="P52" s="3">
        <v>137.9</v>
      </c>
      <c r="Q52" s="3">
        <v>127.2</v>
      </c>
      <c r="R52" s="3">
        <v>144</v>
      </c>
      <c r="S52" s="3">
        <v>133.1</v>
      </c>
      <c r="T52" s="3">
        <v>132.22307692307692</v>
      </c>
      <c r="U52" s="3">
        <v>145.1</v>
      </c>
      <c r="V52" s="3">
        <v>137.30000000000001</v>
      </c>
      <c r="W52" s="3">
        <v>130.6</v>
      </c>
      <c r="X52" s="3">
        <v>136.4</v>
      </c>
      <c r="Y52" s="3">
        <v>122.6</v>
      </c>
      <c r="Z52" s="3">
        <v>131.72499999999999</v>
      </c>
      <c r="AA52" s="3">
        <v>129.1</v>
      </c>
      <c r="AB52" s="24" t="s">
        <v>94</v>
      </c>
      <c r="AC52" s="3">
        <v>130.1</v>
      </c>
      <c r="AD52" s="9">
        <v>130.1</v>
      </c>
      <c r="AE52" s="3">
        <v>127.8</v>
      </c>
      <c r="AF52" s="3">
        <v>125</v>
      </c>
      <c r="AG52" s="3">
        <v>126.4</v>
      </c>
      <c r="AH52" s="3">
        <v>117.6</v>
      </c>
      <c r="AI52" s="3">
        <v>133.80000000000001</v>
      </c>
      <c r="AJ52" s="3">
        <v>125.1</v>
      </c>
      <c r="AK52" s="43">
        <v>130.9</v>
      </c>
    </row>
    <row r="53" spans="1:37" x14ac:dyDescent="0.25">
      <c r="A53" s="22" t="s">
        <v>35</v>
      </c>
      <c r="B53" s="2">
        <v>2017</v>
      </c>
      <c r="C53" s="10" t="s">
        <v>39</v>
      </c>
      <c r="D53" s="10">
        <v>4</v>
      </c>
      <c r="E53" s="9" t="str">
        <f t="shared" si="0"/>
        <v>20174</v>
      </c>
      <c r="F53" s="54">
        <v>42826</v>
      </c>
      <c r="G53" s="2">
        <v>133</v>
      </c>
      <c r="H53" s="2">
        <v>139.4</v>
      </c>
      <c r="I53" s="2">
        <v>126.1</v>
      </c>
      <c r="J53" s="2">
        <v>137.19999999999999</v>
      </c>
      <c r="K53" s="2">
        <v>118.4</v>
      </c>
      <c r="L53" s="2">
        <v>139.9</v>
      </c>
      <c r="M53" s="2">
        <v>123.4</v>
      </c>
      <c r="N53" s="2">
        <v>140.9</v>
      </c>
      <c r="O53" s="2">
        <v>118.5</v>
      </c>
      <c r="P53" s="2">
        <v>136.5</v>
      </c>
      <c r="Q53" s="2">
        <v>127.4</v>
      </c>
      <c r="R53" s="2">
        <v>144.19999999999999</v>
      </c>
      <c r="S53" s="2">
        <v>133.5</v>
      </c>
      <c r="T53" s="2">
        <v>132.1846153846154</v>
      </c>
      <c r="U53" s="2">
        <v>145.4</v>
      </c>
      <c r="V53" s="2">
        <v>138</v>
      </c>
      <c r="W53" s="2">
        <v>131.1</v>
      </c>
      <c r="X53" s="2">
        <v>137</v>
      </c>
      <c r="Y53" s="2">
        <v>123.1</v>
      </c>
      <c r="Z53" s="2">
        <v>132.30000000000001</v>
      </c>
      <c r="AA53" s="2">
        <v>129.80000000000001</v>
      </c>
      <c r="AB53" s="25" t="s">
        <v>95</v>
      </c>
      <c r="AC53" s="2">
        <v>130.4</v>
      </c>
      <c r="AD53" s="10">
        <v>130.4</v>
      </c>
      <c r="AE53" s="2">
        <v>128.1</v>
      </c>
      <c r="AF53" s="2">
        <v>125.1</v>
      </c>
      <c r="AG53" s="2">
        <v>126.6</v>
      </c>
      <c r="AH53" s="2">
        <v>116.6</v>
      </c>
      <c r="AI53" s="2">
        <v>134.5</v>
      </c>
      <c r="AJ53" s="2">
        <v>125.1</v>
      </c>
      <c r="AK53" s="42">
        <v>131.1</v>
      </c>
    </row>
    <row r="54" spans="1:37" x14ac:dyDescent="0.25">
      <c r="A54" s="21" t="s">
        <v>35</v>
      </c>
      <c r="B54" s="3">
        <v>2017</v>
      </c>
      <c r="C54" s="9" t="s">
        <v>41</v>
      </c>
      <c r="D54" s="9">
        <v>5</v>
      </c>
      <c r="E54" s="9" t="str">
        <f t="shared" si="0"/>
        <v>20175</v>
      </c>
      <c r="F54" s="52">
        <v>42856</v>
      </c>
      <c r="G54" s="3">
        <v>132.9</v>
      </c>
      <c r="H54" s="3">
        <v>141.6</v>
      </c>
      <c r="I54" s="3">
        <v>126.3</v>
      </c>
      <c r="J54" s="3">
        <v>137.69999999999999</v>
      </c>
      <c r="K54" s="3">
        <v>118.1</v>
      </c>
      <c r="L54" s="3">
        <v>137.9</v>
      </c>
      <c r="M54" s="3">
        <v>125.6</v>
      </c>
      <c r="N54" s="3">
        <v>138.30000000000001</v>
      </c>
      <c r="O54" s="3">
        <v>119.4</v>
      </c>
      <c r="P54" s="3">
        <v>136</v>
      </c>
      <c r="Q54" s="3">
        <v>127.6</v>
      </c>
      <c r="R54" s="3">
        <v>144.5</v>
      </c>
      <c r="S54" s="3">
        <v>133.69999999999999</v>
      </c>
      <c r="T54" s="3">
        <v>132.27692307692308</v>
      </c>
      <c r="U54" s="3">
        <v>146.19999999999999</v>
      </c>
      <c r="V54" s="3">
        <v>138.19999999999999</v>
      </c>
      <c r="W54" s="3">
        <v>131.4</v>
      </c>
      <c r="X54" s="3">
        <v>137.19999999999999</v>
      </c>
      <c r="Y54" s="3">
        <v>123</v>
      </c>
      <c r="Z54" s="3">
        <v>132.44999999999999</v>
      </c>
      <c r="AA54" s="3">
        <v>129.4</v>
      </c>
      <c r="AB54" s="24" t="s">
        <v>96</v>
      </c>
      <c r="AC54" s="3">
        <v>130.9</v>
      </c>
      <c r="AD54" s="9">
        <v>130.9</v>
      </c>
      <c r="AE54" s="3">
        <v>128.4</v>
      </c>
      <c r="AF54" s="3">
        <v>125.7</v>
      </c>
      <c r="AG54" s="3">
        <v>127.05000000000001</v>
      </c>
      <c r="AH54" s="3">
        <v>116.7</v>
      </c>
      <c r="AI54" s="3">
        <v>134.80000000000001</v>
      </c>
      <c r="AJ54" s="3">
        <v>125.3</v>
      </c>
      <c r="AK54" s="43">
        <v>131.4</v>
      </c>
    </row>
    <row r="55" spans="1:37" x14ac:dyDescent="0.25">
      <c r="A55" s="22" t="s">
        <v>35</v>
      </c>
      <c r="B55" s="2">
        <v>2017</v>
      </c>
      <c r="C55" s="10" t="s">
        <v>42</v>
      </c>
      <c r="D55" s="10">
        <v>6</v>
      </c>
      <c r="E55" s="9" t="str">
        <f t="shared" si="0"/>
        <v>20176</v>
      </c>
      <c r="F55" s="54">
        <v>42887</v>
      </c>
      <c r="G55" s="2">
        <v>133.30000000000001</v>
      </c>
      <c r="H55" s="2">
        <v>145.5</v>
      </c>
      <c r="I55" s="2">
        <v>128.1</v>
      </c>
      <c r="J55" s="2">
        <v>138.1</v>
      </c>
      <c r="K55" s="2">
        <v>118.2</v>
      </c>
      <c r="L55" s="2">
        <v>139.19999999999999</v>
      </c>
      <c r="M55" s="2">
        <v>133.30000000000001</v>
      </c>
      <c r="N55" s="2">
        <v>136.19999999999999</v>
      </c>
      <c r="O55" s="2">
        <v>119.6</v>
      </c>
      <c r="P55" s="2">
        <v>135.30000000000001</v>
      </c>
      <c r="Q55" s="2">
        <v>127.8</v>
      </c>
      <c r="R55" s="2">
        <v>144.9</v>
      </c>
      <c r="S55" s="2">
        <v>135.19999999999999</v>
      </c>
      <c r="T55" s="2">
        <v>133.43846153846155</v>
      </c>
      <c r="U55" s="2">
        <v>146.5</v>
      </c>
      <c r="V55" s="2">
        <v>138.5</v>
      </c>
      <c r="W55" s="2">
        <v>131.69999999999999</v>
      </c>
      <c r="X55" s="2">
        <v>137.5</v>
      </c>
      <c r="Y55" s="2">
        <v>123.4</v>
      </c>
      <c r="Z55" s="2">
        <v>132.77500000000001</v>
      </c>
      <c r="AA55" s="2">
        <v>128.80000000000001</v>
      </c>
      <c r="AB55" s="25" t="s">
        <v>97</v>
      </c>
      <c r="AC55" s="2">
        <v>131.19999999999999</v>
      </c>
      <c r="AD55" s="10">
        <v>131.19999999999999</v>
      </c>
      <c r="AE55" s="2">
        <v>128.5</v>
      </c>
      <c r="AF55" s="2">
        <v>125.9</v>
      </c>
      <c r="AG55" s="2">
        <v>127.2</v>
      </c>
      <c r="AH55" s="2">
        <v>116.5</v>
      </c>
      <c r="AI55" s="2">
        <v>135.4</v>
      </c>
      <c r="AJ55" s="2">
        <v>125.5</v>
      </c>
      <c r="AK55" s="42">
        <v>132</v>
      </c>
    </row>
    <row r="56" spans="1:37" x14ac:dyDescent="0.25">
      <c r="A56" s="21" t="s">
        <v>35</v>
      </c>
      <c r="B56" s="3">
        <v>2017</v>
      </c>
      <c r="C56" s="9" t="s">
        <v>44</v>
      </c>
      <c r="D56" s="9">
        <v>7</v>
      </c>
      <c r="E56" s="9" t="str">
        <f t="shared" si="0"/>
        <v>20177</v>
      </c>
      <c r="F56" s="52">
        <v>42917</v>
      </c>
      <c r="G56" s="3">
        <v>133.6</v>
      </c>
      <c r="H56" s="3">
        <v>145.69999999999999</v>
      </c>
      <c r="I56" s="3">
        <v>129.6</v>
      </c>
      <c r="J56" s="3">
        <v>138.5</v>
      </c>
      <c r="K56" s="3">
        <v>118.1</v>
      </c>
      <c r="L56" s="3">
        <v>141.80000000000001</v>
      </c>
      <c r="M56" s="3">
        <v>159.5</v>
      </c>
      <c r="N56" s="3">
        <v>133.6</v>
      </c>
      <c r="O56" s="3">
        <v>120.5</v>
      </c>
      <c r="P56" s="3">
        <v>135.19999999999999</v>
      </c>
      <c r="Q56" s="3">
        <v>128.5</v>
      </c>
      <c r="R56" s="3">
        <v>145.80000000000001</v>
      </c>
      <c r="S56" s="3">
        <v>139</v>
      </c>
      <c r="T56" s="3">
        <v>136.1076923076923</v>
      </c>
      <c r="U56" s="3">
        <v>148.19999999999999</v>
      </c>
      <c r="V56" s="3">
        <v>139.30000000000001</v>
      </c>
      <c r="W56" s="3">
        <v>132.1</v>
      </c>
      <c r="X56" s="3">
        <v>138.30000000000001</v>
      </c>
      <c r="Y56" s="3">
        <v>123.6</v>
      </c>
      <c r="Z56" s="3">
        <v>133.32499999999999</v>
      </c>
      <c r="AA56" s="3">
        <v>129.4</v>
      </c>
      <c r="AB56" s="24" t="s">
        <v>98</v>
      </c>
      <c r="AC56" s="3">
        <v>131.9</v>
      </c>
      <c r="AD56" s="9">
        <v>131.9</v>
      </c>
      <c r="AE56" s="3">
        <v>129.4</v>
      </c>
      <c r="AF56" s="3">
        <v>126.6</v>
      </c>
      <c r="AG56" s="3">
        <v>128</v>
      </c>
      <c r="AH56" s="3">
        <v>116</v>
      </c>
      <c r="AI56" s="3">
        <v>136.80000000000001</v>
      </c>
      <c r="AJ56" s="3">
        <v>125.9</v>
      </c>
      <c r="AK56" s="43">
        <v>134.19999999999999</v>
      </c>
    </row>
    <row r="57" spans="1:37" x14ac:dyDescent="0.25">
      <c r="A57" s="22" t="s">
        <v>35</v>
      </c>
      <c r="B57" s="2">
        <v>2017</v>
      </c>
      <c r="C57" s="10" t="s">
        <v>46</v>
      </c>
      <c r="D57" s="10">
        <v>8</v>
      </c>
      <c r="E57" s="9" t="str">
        <f t="shared" si="0"/>
        <v>20178</v>
      </c>
      <c r="F57" s="54">
        <v>42948</v>
      </c>
      <c r="G57" s="2">
        <v>134.30000000000001</v>
      </c>
      <c r="H57" s="2">
        <v>143.4</v>
      </c>
      <c r="I57" s="2">
        <v>129.30000000000001</v>
      </c>
      <c r="J57" s="2">
        <v>139</v>
      </c>
      <c r="K57" s="2">
        <v>118.1</v>
      </c>
      <c r="L57" s="2">
        <v>145.5</v>
      </c>
      <c r="M57" s="2">
        <v>168.6</v>
      </c>
      <c r="N57" s="2">
        <v>132.69999999999999</v>
      </c>
      <c r="O57" s="2">
        <v>121.2</v>
      </c>
      <c r="P57" s="2">
        <v>135.6</v>
      </c>
      <c r="Q57" s="2">
        <v>128.69999999999999</v>
      </c>
      <c r="R57" s="2">
        <v>146.80000000000001</v>
      </c>
      <c r="S57" s="2">
        <v>140.6</v>
      </c>
      <c r="T57" s="2">
        <v>137.21538461538461</v>
      </c>
      <c r="U57" s="2">
        <v>149.80000000000001</v>
      </c>
      <c r="V57" s="2">
        <v>140.30000000000001</v>
      </c>
      <c r="W57" s="2">
        <v>133</v>
      </c>
      <c r="X57" s="2">
        <v>139.30000000000001</v>
      </c>
      <c r="Y57" s="2">
        <v>124.5</v>
      </c>
      <c r="Z57" s="2">
        <v>134.27500000000001</v>
      </c>
      <c r="AA57" s="2">
        <v>129.80000000000001</v>
      </c>
      <c r="AB57" s="25" t="s">
        <v>99</v>
      </c>
      <c r="AC57" s="2">
        <v>132.80000000000001</v>
      </c>
      <c r="AD57" s="10">
        <v>132.80000000000001</v>
      </c>
      <c r="AE57" s="2">
        <v>130.19999999999999</v>
      </c>
      <c r="AF57" s="2">
        <v>127.3</v>
      </c>
      <c r="AG57" s="2">
        <v>128.75</v>
      </c>
      <c r="AH57" s="2">
        <v>117.3</v>
      </c>
      <c r="AI57" s="2">
        <v>137.6</v>
      </c>
      <c r="AJ57" s="2">
        <v>126.8</v>
      </c>
      <c r="AK57" s="42">
        <v>135.4</v>
      </c>
    </row>
    <row r="58" spans="1:37" x14ac:dyDescent="0.25">
      <c r="A58" s="21" t="s">
        <v>35</v>
      </c>
      <c r="B58" s="3">
        <v>2017</v>
      </c>
      <c r="C58" s="9" t="s">
        <v>48</v>
      </c>
      <c r="D58" s="9">
        <v>9</v>
      </c>
      <c r="E58" s="9" t="str">
        <f t="shared" si="0"/>
        <v>20179</v>
      </c>
      <c r="F58" s="52">
        <v>42979</v>
      </c>
      <c r="G58" s="3">
        <v>134.69999999999999</v>
      </c>
      <c r="H58" s="3">
        <v>142.4</v>
      </c>
      <c r="I58" s="3">
        <v>130.19999999999999</v>
      </c>
      <c r="J58" s="3">
        <v>139.6</v>
      </c>
      <c r="K58" s="3">
        <v>118.4</v>
      </c>
      <c r="L58" s="3">
        <v>143</v>
      </c>
      <c r="M58" s="3">
        <v>156.6</v>
      </c>
      <c r="N58" s="3">
        <v>132.9</v>
      </c>
      <c r="O58" s="3">
        <v>121.5</v>
      </c>
      <c r="P58" s="3">
        <v>135.6</v>
      </c>
      <c r="Q58" s="3">
        <v>128.80000000000001</v>
      </c>
      <c r="R58" s="3">
        <v>147.30000000000001</v>
      </c>
      <c r="S58" s="3">
        <v>139</v>
      </c>
      <c r="T58" s="3">
        <v>136.15384615384613</v>
      </c>
      <c r="U58" s="3">
        <v>150.80000000000001</v>
      </c>
      <c r="V58" s="3">
        <v>141.1</v>
      </c>
      <c r="W58" s="3">
        <v>133.4</v>
      </c>
      <c r="X58" s="3">
        <v>140</v>
      </c>
      <c r="Y58" s="3">
        <v>125.7</v>
      </c>
      <c r="Z58" s="3">
        <v>135.05000000000001</v>
      </c>
      <c r="AA58" s="3">
        <v>131</v>
      </c>
      <c r="AB58" s="24" t="s">
        <v>100</v>
      </c>
      <c r="AC58" s="3">
        <v>133.30000000000001</v>
      </c>
      <c r="AD58" s="9">
        <v>133.30000000000001</v>
      </c>
      <c r="AE58" s="3">
        <v>130.6</v>
      </c>
      <c r="AF58" s="3">
        <v>127.9</v>
      </c>
      <c r="AG58" s="3">
        <v>129.25</v>
      </c>
      <c r="AH58" s="3">
        <v>118.3</v>
      </c>
      <c r="AI58" s="3">
        <v>137.4</v>
      </c>
      <c r="AJ58" s="3">
        <v>127.5</v>
      </c>
      <c r="AK58" s="43">
        <v>135.19999999999999</v>
      </c>
    </row>
    <row r="59" spans="1:37" x14ac:dyDescent="0.25">
      <c r="A59" s="22" t="s">
        <v>35</v>
      </c>
      <c r="B59" s="2">
        <v>2017</v>
      </c>
      <c r="C59" s="10" t="s">
        <v>50</v>
      </c>
      <c r="D59" s="10">
        <v>10</v>
      </c>
      <c r="E59" s="9" t="str">
        <f t="shared" si="0"/>
        <v>201710</v>
      </c>
      <c r="F59" s="54">
        <v>43009</v>
      </c>
      <c r="G59" s="2">
        <v>135.30000000000001</v>
      </c>
      <c r="H59" s="2">
        <v>142.19999999999999</v>
      </c>
      <c r="I59" s="2">
        <v>131.19999999999999</v>
      </c>
      <c r="J59" s="2">
        <v>140.6</v>
      </c>
      <c r="K59" s="2">
        <v>119</v>
      </c>
      <c r="L59" s="2">
        <v>141.5</v>
      </c>
      <c r="M59" s="2">
        <v>162.6</v>
      </c>
      <c r="N59" s="2">
        <v>132.30000000000001</v>
      </c>
      <c r="O59" s="2">
        <v>121.8</v>
      </c>
      <c r="P59" s="2">
        <v>136.30000000000001</v>
      </c>
      <c r="Q59" s="2">
        <v>128.69999999999999</v>
      </c>
      <c r="R59" s="2">
        <v>148.1</v>
      </c>
      <c r="S59" s="2">
        <v>140.1</v>
      </c>
      <c r="T59" s="2">
        <v>136.89999999999998</v>
      </c>
      <c r="U59" s="2">
        <v>151.6</v>
      </c>
      <c r="V59" s="2">
        <v>142</v>
      </c>
      <c r="W59" s="2">
        <v>134.1</v>
      </c>
      <c r="X59" s="2">
        <v>140.80000000000001</v>
      </c>
      <c r="Y59" s="2">
        <v>126.2</v>
      </c>
      <c r="Z59" s="2">
        <v>135.77500000000001</v>
      </c>
      <c r="AA59" s="2">
        <v>132.19999999999999</v>
      </c>
      <c r="AB59" s="25" t="s">
        <v>101</v>
      </c>
      <c r="AC59" s="2">
        <v>133.6</v>
      </c>
      <c r="AD59" s="10">
        <v>133.6</v>
      </c>
      <c r="AE59" s="2">
        <v>131.30000000000001</v>
      </c>
      <c r="AF59" s="2">
        <v>128.4</v>
      </c>
      <c r="AG59" s="2">
        <v>129.85000000000002</v>
      </c>
      <c r="AH59" s="2">
        <v>117.8</v>
      </c>
      <c r="AI59" s="2">
        <v>137.9</v>
      </c>
      <c r="AJ59" s="2">
        <v>127.7</v>
      </c>
      <c r="AK59" s="42">
        <v>136.1</v>
      </c>
    </row>
    <row r="60" spans="1:37" x14ac:dyDescent="0.25">
      <c r="A60" s="21" t="s">
        <v>35</v>
      </c>
      <c r="B60" s="3">
        <v>2017</v>
      </c>
      <c r="C60" s="9" t="s">
        <v>53</v>
      </c>
      <c r="D60" s="9">
        <v>11</v>
      </c>
      <c r="E60" s="9" t="str">
        <f t="shared" si="0"/>
        <v>201711</v>
      </c>
      <c r="F60" s="52">
        <v>43040</v>
      </c>
      <c r="G60" s="3">
        <v>135.69999999999999</v>
      </c>
      <c r="H60" s="3">
        <v>142.4</v>
      </c>
      <c r="I60" s="3">
        <v>142.9</v>
      </c>
      <c r="J60" s="3">
        <v>140.80000000000001</v>
      </c>
      <c r="K60" s="3">
        <v>119.2</v>
      </c>
      <c r="L60" s="3">
        <v>142.19999999999999</v>
      </c>
      <c r="M60" s="3">
        <v>173.8</v>
      </c>
      <c r="N60" s="3">
        <v>131.19999999999999</v>
      </c>
      <c r="O60" s="3">
        <v>123</v>
      </c>
      <c r="P60" s="3">
        <v>136.80000000000001</v>
      </c>
      <c r="Q60" s="3">
        <v>129.19999999999999</v>
      </c>
      <c r="R60" s="3">
        <v>148.9</v>
      </c>
      <c r="S60" s="3">
        <v>142.1</v>
      </c>
      <c r="T60" s="3">
        <v>139.09230769230768</v>
      </c>
      <c r="U60" s="3">
        <v>153.19999999999999</v>
      </c>
      <c r="V60" s="3">
        <v>143</v>
      </c>
      <c r="W60" s="3">
        <v>134.80000000000001</v>
      </c>
      <c r="X60" s="3">
        <v>141.80000000000001</v>
      </c>
      <c r="Y60" s="3">
        <v>126.8</v>
      </c>
      <c r="Z60" s="3">
        <v>136.6</v>
      </c>
      <c r="AA60" s="3">
        <v>135.30000000000001</v>
      </c>
      <c r="AB60" s="24" t="s">
        <v>102</v>
      </c>
      <c r="AC60" s="3">
        <v>134.4</v>
      </c>
      <c r="AD60" s="9">
        <v>134.4</v>
      </c>
      <c r="AE60" s="3">
        <v>132.6</v>
      </c>
      <c r="AF60" s="3">
        <v>128.9</v>
      </c>
      <c r="AG60" s="3">
        <v>130.75</v>
      </c>
      <c r="AH60" s="3">
        <v>118.3</v>
      </c>
      <c r="AI60" s="3">
        <v>138.6</v>
      </c>
      <c r="AJ60" s="3">
        <v>128.4</v>
      </c>
      <c r="AK60" s="43">
        <v>137.6</v>
      </c>
    </row>
    <row r="61" spans="1:37" x14ac:dyDescent="0.25">
      <c r="A61" s="22" t="s">
        <v>35</v>
      </c>
      <c r="B61" s="2">
        <v>2017</v>
      </c>
      <c r="C61" s="10" t="s">
        <v>55</v>
      </c>
      <c r="D61" s="10">
        <v>12</v>
      </c>
      <c r="E61" s="9" t="str">
        <f t="shared" si="0"/>
        <v>201712</v>
      </c>
      <c r="F61" s="54">
        <v>43070</v>
      </c>
      <c r="G61" s="2">
        <v>135.80000000000001</v>
      </c>
      <c r="H61" s="2">
        <v>143.30000000000001</v>
      </c>
      <c r="I61" s="2">
        <v>145.19999999999999</v>
      </c>
      <c r="J61" s="2">
        <v>141</v>
      </c>
      <c r="K61" s="2">
        <v>120.5</v>
      </c>
      <c r="L61" s="2">
        <v>141.5</v>
      </c>
      <c r="M61" s="2">
        <v>161.69999999999999</v>
      </c>
      <c r="N61" s="2">
        <v>129.1</v>
      </c>
      <c r="O61" s="2">
        <v>121.5</v>
      </c>
      <c r="P61" s="2">
        <v>137.1</v>
      </c>
      <c r="Q61" s="2">
        <v>128.80000000000001</v>
      </c>
      <c r="R61" s="2">
        <v>149</v>
      </c>
      <c r="S61" s="2">
        <v>140.5</v>
      </c>
      <c r="T61" s="2">
        <v>138.07692307692307</v>
      </c>
      <c r="U61" s="2">
        <v>154.19999999999999</v>
      </c>
      <c r="V61" s="2">
        <v>143.1</v>
      </c>
      <c r="W61" s="2">
        <v>135.1</v>
      </c>
      <c r="X61" s="2">
        <v>142</v>
      </c>
      <c r="Y61" s="2">
        <v>126.5</v>
      </c>
      <c r="Z61" s="2">
        <v>136.67500000000001</v>
      </c>
      <c r="AA61" s="2">
        <v>136.6</v>
      </c>
      <c r="AB61" s="25" t="s">
        <v>103</v>
      </c>
      <c r="AC61" s="2">
        <v>134.69999999999999</v>
      </c>
      <c r="AD61" s="10">
        <v>134.69999999999999</v>
      </c>
      <c r="AE61" s="2">
        <v>133.1</v>
      </c>
      <c r="AF61" s="2">
        <v>129</v>
      </c>
      <c r="AG61" s="2">
        <v>131.05000000000001</v>
      </c>
      <c r="AH61" s="2">
        <v>118.5</v>
      </c>
      <c r="AI61" s="2">
        <v>138.5</v>
      </c>
      <c r="AJ61" s="2">
        <v>128.6</v>
      </c>
      <c r="AK61" s="42">
        <v>137.19999999999999</v>
      </c>
    </row>
    <row r="62" spans="1:37" x14ac:dyDescent="0.25">
      <c r="A62" s="21" t="s">
        <v>35</v>
      </c>
      <c r="B62" s="3">
        <v>2018</v>
      </c>
      <c r="C62" s="9" t="s">
        <v>31</v>
      </c>
      <c r="D62" s="9">
        <v>1</v>
      </c>
      <c r="E62" s="9" t="str">
        <f t="shared" si="0"/>
        <v>20181</v>
      </c>
      <c r="F62" s="52">
        <v>43101</v>
      </c>
      <c r="G62" s="3">
        <v>136</v>
      </c>
      <c r="H62" s="3">
        <v>144.19999999999999</v>
      </c>
      <c r="I62" s="3">
        <v>143.69999999999999</v>
      </c>
      <c r="J62" s="3">
        <v>141.1</v>
      </c>
      <c r="K62" s="3">
        <v>120.7</v>
      </c>
      <c r="L62" s="3">
        <v>141.30000000000001</v>
      </c>
      <c r="M62" s="3">
        <v>151.6</v>
      </c>
      <c r="N62" s="3">
        <v>127.3</v>
      </c>
      <c r="O62" s="3">
        <v>118.8</v>
      </c>
      <c r="P62" s="3">
        <v>137.5</v>
      </c>
      <c r="Q62" s="3">
        <v>129</v>
      </c>
      <c r="R62" s="3">
        <v>149.5</v>
      </c>
      <c r="S62" s="3">
        <v>139.19999999999999</v>
      </c>
      <c r="T62" s="3">
        <v>136.91538461538462</v>
      </c>
      <c r="U62" s="3">
        <v>154.69999999999999</v>
      </c>
      <c r="V62" s="3">
        <v>143.5</v>
      </c>
      <c r="W62" s="3">
        <v>135.5</v>
      </c>
      <c r="X62" s="3">
        <v>142.30000000000001</v>
      </c>
      <c r="Y62" s="3">
        <v>127.3</v>
      </c>
      <c r="Z62" s="3">
        <v>137.15</v>
      </c>
      <c r="AA62" s="3">
        <v>136.6</v>
      </c>
      <c r="AB62" s="24" t="s">
        <v>104</v>
      </c>
      <c r="AC62" s="3">
        <v>134.9</v>
      </c>
      <c r="AD62" s="9">
        <v>134.9</v>
      </c>
      <c r="AE62" s="3">
        <v>133.30000000000001</v>
      </c>
      <c r="AF62" s="3">
        <v>129.69999999999999</v>
      </c>
      <c r="AG62" s="3">
        <v>131.5</v>
      </c>
      <c r="AH62" s="3">
        <v>119.3</v>
      </c>
      <c r="AI62" s="3">
        <v>139</v>
      </c>
      <c r="AJ62" s="3">
        <v>129.1</v>
      </c>
      <c r="AK62" s="43">
        <v>136.9</v>
      </c>
    </row>
    <row r="63" spans="1:37" x14ac:dyDescent="0.25">
      <c r="A63" s="22" t="s">
        <v>35</v>
      </c>
      <c r="B63" s="2">
        <v>2018</v>
      </c>
      <c r="C63" s="10" t="s">
        <v>36</v>
      </c>
      <c r="D63" s="10">
        <v>2</v>
      </c>
      <c r="E63" s="9" t="str">
        <f t="shared" si="0"/>
        <v>20182</v>
      </c>
      <c r="F63" s="54">
        <v>43132</v>
      </c>
      <c r="G63" s="2">
        <v>135.9</v>
      </c>
      <c r="H63" s="2">
        <v>143.5</v>
      </c>
      <c r="I63" s="2">
        <v>140.30000000000001</v>
      </c>
      <c r="J63" s="2">
        <v>140.9</v>
      </c>
      <c r="K63" s="2">
        <v>120.4</v>
      </c>
      <c r="L63" s="2">
        <v>142.9</v>
      </c>
      <c r="M63" s="2">
        <v>140.5</v>
      </c>
      <c r="N63" s="2">
        <v>125.8</v>
      </c>
      <c r="O63" s="2">
        <v>117.1</v>
      </c>
      <c r="P63" s="2">
        <v>137.30000000000001</v>
      </c>
      <c r="Q63" s="2">
        <v>128.6</v>
      </c>
      <c r="R63" s="2">
        <v>149.6</v>
      </c>
      <c r="S63" s="2">
        <v>137.6</v>
      </c>
      <c r="T63" s="2">
        <v>135.4153846153846</v>
      </c>
      <c r="U63" s="2">
        <v>154.9</v>
      </c>
      <c r="V63" s="2">
        <v>143.80000000000001</v>
      </c>
      <c r="W63" s="2">
        <v>135.6</v>
      </c>
      <c r="X63" s="2">
        <v>142.6</v>
      </c>
      <c r="Y63" s="2">
        <v>127.7</v>
      </c>
      <c r="Z63" s="2">
        <v>137.42500000000001</v>
      </c>
      <c r="AA63" s="2">
        <v>136.69999999999999</v>
      </c>
      <c r="AB63" s="25" t="s">
        <v>105</v>
      </c>
      <c r="AC63" s="2">
        <v>135.19999999999999</v>
      </c>
      <c r="AD63" s="10">
        <v>135.19999999999999</v>
      </c>
      <c r="AE63" s="2">
        <v>133.80000000000001</v>
      </c>
      <c r="AF63" s="2">
        <v>129.9</v>
      </c>
      <c r="AG63" s="2">
        <v>131.85000000000002</v>
      </c>
      <c r="AH63" s="2">
        <v>120.2</v>
      </c>
      <c r="AI63" s="2">
        <v>139</v>
      </c>
      <c r="AJ63" s="2">
        <v>129.6</v>
      </c>
      <c r="AK63" s="42">
        <v>136.4</v>
      </c>
    </row>
    <row r="64" spans="1:37" x14ac:dyDescent="0.25">
      <c r="A64" s="21" t="s">
        <v>35</v>
      </c>
      <c r="B64" s="3">
        <v>2018</v>
      </c>
      <c r="C64" s="9" t="s">
        <v>38</v>
      </c>
      <c r="D64" s="9">
        <v>3</v>
      </c>
      <c r="E64" s="9" t="str">
        <f t="shared" si="0"/>
        <v>20183</v>
      </c>
      <c r="F64" s="52">
        <v>43160</v>
      </c>
      <c r="G64" s="3">
        <v>136.19999999999999</v>
      </c>
      <c r="H64" s="3">
        <v>143.6</v>
      </c>
      <c r="I64" s="3">
        <v>138.30000000000001</v>
      </c>
      <c r="J64" s="3">
        <v>141.19999999999999</v>
      </c>
      <c r="K64" s="3">
        <v>120.7</v>
      </c>
      <c r="L64" s="3">
        <v>146.19999999999999</v>
      </c>
      <c r="M64" s="3">
        <v>134.6</v>
      </c>
      <c r="N64" s="3">
        <v>124.6</v>
      </c>
      <c r="O64" s="3">
        <v>116.1</v>
      </c>
      <c r="P64" s="3">
        <v>137.80000000000001</v>
      </c>
      <c r="Q64" s="3">
        <v>129.1</v>
      </c>
      <c r="R64" s="3">
        <v>150.4</v>
      </c>
      <c r="S64" s="3">
        <v>137.19999999999999</v>
      </c>
      <c r="T64" s="3">
        <v>135.07692307692307</v>
      </c>
      <c r="U64" s="3">
        <v>156.30000000000001</v>
      </c>
      <c r="V64" s="3">
        <v>144.30000000000001</v>
      </c>
      <c r="W64" s="3">
        <v>136.19999999999999</v>
      </c>
      <c r="X64" s="3">
        <v>143.1</v>
      </c>
      <c r="Y64" s="3">
        <v>128.19999999999999</v>
      </c>
      <c r="Z64" s="3">
        <v>137.94999999999999</v>
      </c>
      <c r="AA64" s="3">
        <v>136.5</v>
      </c>
      <c r="AB64" s="24" t="s">
        <v>106</v>
      </c>
      <c r="AC64" s="3">
        <v>135.6</v>
      </c>
      <c r="AD64" s="9">
        <v>135.6</v>
      </c>
      <c r="AE64" s="3">
        <v>134.30000000000001</v>
      </c>
      <c r="AF64" s="3">
        <v>130.4</v>
      </c>
      <c r="AG64" s="3">
        <v>132.35000000000002</v>
      </c>
      <c r="AH64" s="3">
        <v>121</v>
      </c>
      <c r="AI64" s="3">
        <v>139.80000000000001</v>
      </c>
      <c r="AJ64" s="3">
        <v>130.30000000000001</v>
      </c>
      <c r="AK64" s="43">
        <v>136.5</v>
      </c>
    </row>
    <row r="65" spans="1:37" x14ac:dyDescent="0.25">
      <c r="A65" s="22" t="s">
        <v>35</v>
      </c>
      <c r="B65" s="2">
        <v>2018</v>
      </c>
      <c r="C65" s="10" t="s">
        <v>39</v>
      </c>
      <c r="D65" s="10">
        <v>4</v>
      </c>
      <c r="E65" s="9" t="str">
        <f t="shared" si="0"/>
        <v>20184</v>
      </c>
      <c r="F65" s="54">
        <v>43191</v>
      </c>
      <c r="G65" s="2">
        <v>136.4</v>
      </c>
      <c r="H65" s="2">
        <v>144.4</v>
      </c>
      <c r="I65" s="2">
        <v>133.9</v>
      </c>
      <c r="J65" s="2">
        <v>141.6</v>
      </c>
      <c r="K65" s="2">
        <v>121</v>
      </c>
      <c r="L65" s="2">
        <v>153.5</v>
      </c>
      <c r="M65" s="2">
        <v>132.6</v>
      </c>
      <c r="N65" s="2">
        <v>123.5</v>
      </c>
      <c r="O65" s="2">
        <v>113.7</v>
      </c>
      <c r="P65" s="2">
        <v>138.19999999999999</v>
      </c>
      <c r="Q65" s="2">
        <v>129.6</v>
      </c>
      <c r="R65" s="2">
        <v>151.19999999999999</v>
      </c>
      <c r="S65" s="2">
        <v>137.5</v>
      </c>
      <c r="T65" s="2">
        <v>135.16153846153847</v>
      </c>
      <c r="U65" s="2">
        <v>156.9</v>
      </c>
      <c r="V65" s="2">
        <v>145.30000000000001</v>
      </c>
      <c r="W65" s="2">
        <v>136.69999999999999</v>
      </c>
      <c r="X65" s="2">
        <v>144</v>
      </c>
      <c r="Y65" s="2">
        <v>129.19999999999999</v>
      </c>
      <c r="Z65" s="2">
        <v>138.80000000000001</v>
      </c>
      <c r="AA65" s="2">
        <v>136.5</v>
      </c>
      <c r="AB65" s="25" t="s">
        <v>107</v>
      </c>
      <c r="AC65" s="2">
        <v>136.6</v>
      </c>
      <c r="AD65" s="10">
        <v>136.6</v>
      </c>
      <c r="AE65" s="2">
        <v>135.19999999999999</v>
      </c>
      <c r="AF65" s="2">
        <v>131.30000000000001</v>
      </c>
      <c r="AG65" s="2">
        <v>133.25</v>
      </c>
      <c r="AH65" s="2">
        <v>121.9</v>
      </c>
      <c r="AI65" s="2">
        <v>141.4</v>
      </c>
      <c r="AJ65" s="2">
        <v>131.30000000000001</v>
      </c>
      <c r="AK65" s="42">
        <v>137.1</v>
      </c>
    </row>
    <row r="66" spans="1:37" x14ac:dyDescent="0.25">
      <c r="A66" s="21" t="s">
        <v>35</v>
      </c>
      <c r="B66" s="3">
        <v>2018</v>
      </c>
      <c r="C66" s="9" t="s">
        <v>41</v>
      </c>
      <c r="D66" s="9">
        <v>5</v>
      </c>
      <c r="E66" s="9" t="str">
        <f t="shared" si="0"/>
        <v>20185</v>
      </c>
      <c r="F66" s="52">
        <v>43221</v>
      </c>
      <c r="G66" s="3">
        <v>136.6</v>
      </c>
      <c r="H66" s="3">
        <v>146.6</v>
      </c>
      <c r="I66" s="3">
        <v>133.6</v>
      </c>
      <c r="J66" s="3">
        <v>142.1</v>
      </c>
      <c r="K66" s="3">
        <v>121</v>
      </c>
      <c r="L66" s="3">
        <v>154.6</v>
      </c>
      <c r="M66" s="3">
        <v>135.6</v>
      </c>
      <c r="N66" s="3">
        <v>122.3</v>
      </c>
      <c r="O66" s="3">
        <v>109.6</v>
      </c>
      <c r="P66" s="3">
        <v>138.1</v>
      </c>
      <c r="Q66" s="3">
        <v>129.9</v>
      </c>
      <c r="R66" s="3">
        <v>151.69999999999999</v>
      </c>
      <c r="S66" s="3">
        <v>138.1</v>
      </c>
      <c r="T66" s="3">
        <v>135.36923076923077</v>
      </c>
      <c r="U66" s="3">
        <v>157.9</v>
      </c>
      <c r="V66" s="3">
        <v>146</v>
      </c>
      <c r="W66" s="3">
        <v>137.4</v>
      </c>
      <c r="X66" s="3">
        <v>144.69999999999999</v>
      </c>
      <c r="Y66" s="3">
        <v>129.9</v>
      </c>
      <c r="Z66" s="3">
        <v>139.5</v>
      </c>
      <c r="AA66" s="3">
        <v>136.9</v>
      </c>
      <c r="AB66" s="24" t="s">
        <v>108</v>
      </c>
      <c r="AC66" s="3">
        <v>137.4</v>
      </c>
      <c r="AD66" s="9">
        <v>137.4</v>
      </c>
      <c r="AE66" s="3">
        <v>136</v>
      </c>
      <c r="AF66" s="3">
        <v>131.80000000000001</v>
      </c>
      <c r="AG66" s="3">
        <v>133.9</v>
      </c>
      <c r="AH66" s="3">
        <v>122.9</v>
      </c>
      <c r="AI66" s="3">
        <v>142.1</v>
      </c>
      <c r="AJ66" s="3">
        <v>132.1</v>
      </c>
      <c r="AK66" s="43">
        <v>137.80000000000001</v>
      </c>
    </row>
    <row r="67" spans="1:37" x14ac:dyDescent="0.25">
      <c r="A67" s="22" t="s">
        <v>35</v>
      </c>
      <c r="B67" s="2">
        <v>2018</v>
      </c>
      <c r="C67" s="10" t="s">
        <v>42</v>
      </c>
      <c r="D67" s="10">
        <v>6</v>
      </c>
      <c r="E67" s="9" t="str">
        <f t="shared" ref="E67:E125" si="1">B67&amp;D67</f>
        <v>20186</v>
      </c>
      <c r="F67" s="54">
        <v>43252</v>
      </c>
      <c r="G67" s="2">
        <v>136.9</v>
      </c>
      <c r="H67" s="2">
        <v>148.69999999999999</v>
      </c>
      <c r="I67" s="2">
        <v>135.6</v>
      </c>
      <c r="J67" s="2">
        <v>142.30000000000001</v>
      </c>
      <c r="K67" s="2">
        <v>121.3</v>
      </c>
      <c r="L67" s="2">
        <v>153.19999999999999</v>
      </c>
      <c r="M67" s="2">
        <v>143.69999999999999</v>
      </c>
      <c r="N67" s="2">
        <v>121.4</v>
      </c>
      <c r="O67" s="2">
        <v>111.1</v>
      </c>
      <c r="P67" s="2">
        <v>138.4</v>
      </c>
      <c r="Q67" s="2">
        <v>130.30000000000001</v>
      </c>
      <c r="R67" s="2">
        <v>151.80000000000001</v>
      </c>
      <c r="S67" s="2">
        <v>139.4</v>
      </c>
      <c r="T67" s="2">
        <v>136.46923076923079</v>
      </c>
      <c r="U67" s="2">
        <v>158.30000000000001</v>
      </c>
      <c r="V67" s="2">
        <v>146.4</v>
      </c>
      <c r="W67" s="2">
        <v>138.1</v>
      </c>
      <c r="X67" s="2">
        <v>145.19999999999999</v>
      </c>
      <c r="Y67" s="2">
        <v>130.1</v>
      </c>
      <c r="Z67" s="2">
        <v>139.94999999999999</v>
      </c>
      <c r="AA67" s="2">
        <v>138.1</v>
      </c>
      <c r="AB67" s="25" t="s">
        <v>109</v>
      </c>
      <c r="AC67" s="2">
        <v>137.9</v>
      </c>
      <c r="AD67" s="10">
        <v>137.9</v>
      </c>
      <c r="AE67" s="2">
        <v>136.19999999999999</v>
      </c>
      <c r="AF67" s="2">
        <v>132.6</v>
      </c>
      <c r="AG67" s="2">
        <v>134.39999999999998</v>
      </c>
      <c r="AH67" s="2">
        <v>123.7</v>
      </c>
      <c r="AI67" s="2">
        <v>142.80000000000001</v>
      </c>
      <c r="AJ67" s="2">
        <v>132.6</v>
      </c>
      <c r="AK67" s="42">
        <v>138.5</v>
      </c>
    </row>
    <row r="68" spans="1:37" x14ac:dyDescent="0.25">
      <c r="A68" s="21" t="s">
        <v>35</v>
      </c>
      <c r="B68" s="3">
        <v>2018</v>
      </c>
      <c r="C68" s="9" t="s">
        <v>44</v>
      </c>
      <c r="D68" s="9">
        <v>7</v>
      </c>
      <c r="E68" s="9" t="str">
        <f t="shared" si="1"/>
        <v>20187</v>
      </c>
      <c r="F68" s="52">
        <v>43282</v>
      </c>
      <c r="G68" s="3">
        <v>137.5</v>
      </c>
      <c r="H68" s="3">
        <v>149.1</v>
      </c>
      <c r="I68" s="3">
        <v>139.19999999999999</v>
      </c>
      <c r="J68" s="3">
        <v>142.5</v>
      </c>
      <c r="K68" s="3">
        <v>121.4</v>
      </c>
      <c r="L68" s="3">
        <v>151.6</v>
      </c>
      <c r="M68" s="3">
        <v>155.9</v>
      </c>
      <c r="N68" s="3">
        <v>121.7</v>
      </c>
      <c r="O68" s="3">
        <v>113.5</v>
      </c>
      <c r="P68" s="3">
        <v>138.9</v>
      </c>
      <c r="Q68" s="3">
        <v>130.30000000000001</v>
      </c>
      <c r="R68" s="3">
        <v>152.30000000000001</v>
      </c>
      <c r="S68" s="3">
        <v>141.4</v>
      </c>
      <c r="T68" s="3">
        <v>138.1</v>
      </c>
      <c r="U68" s="3">
        <v>157.5</v>
      </c>
      <c r="V68" s="3">
        <v>146.80000000000001</v>
      </c>
      <c r="W68" s="3">
        <v>138.4</v>
      </c>
      <c r="X68" s="3">
        <v>145.6</v>
      </c>
      <c r="Y68" s="3">
        <v>130.1</v>
      </c>
      <c r="Z68" s="3">
        <v>140.22500000000002</v>
      </c>
      <c r="AA68" s="3">
        <v>139.69999999999999</v>
      </c>
      <c r="AB68" s="24" t="s">
        <v>110</v>
      </c>
      <c r="AC68" s="3">
        <v>138.6</v>
      </c>
      <c r="AD68" s="9">
        <v>138.6</v>
      </c>
      <c r="AE68" s="3">
        <v>137</v>
      </c>
      <c r="AF68" s="3">
        <v>133.1</v>
      </c>
      <c r="AG68" s="3">
        <v>135.05000000000001</v>
      </c>
      <c r="AH68" s="3">
        <v>123.6</v>
      </c>
      <c r="AI68" s="3">
        <v>144.69999999999999</v>
      </c>
      <c r="AJ68" s="3">
        <v>133.19999999999999</v>
      </c>
      <c r="AK68" s="43">
        <v>139.80000000000001</v>
      </c>
    </row>
    <row r="69" spans="1:37" x14ac:dyDescent="0.25">
      <c r="A69" s="22" t="s">
        <v>35</v>
      </c>
      <c r="B69" s="2">
        <v>2018</v>
      </c>
      <c r="C69" s="10" t="s">
        <v>46</v>
      </c>
      <c r="D69" s="10">
        <v>8</v>
      </c>
      <c r="E69" s="9" t="str">
        <f t="shared" si="1"/>
        <v>20188</v>
      </c>
      <c r="F69" s="54">
        <v>43313</v>
      </c>
      <c r="G69" s="2">
        <v>138.30000000000001</v>
      </c>
      <c r="H69" s="2">
        <v>148</v>
      </c>
      <c r="I69" s="2">
        <v>138.1</v>
      </c>
      <c r="J69" s="2">
        <v>142.6</v>
      </c>
      <c r="K69" s="2">
        <v>122.2</v>
      </c>
      <c r="L69" s="2">
        <v>150.6</v>
      </c>
      <c r="M69" s="2">
        <v>156.6</v>
      </c>
      <c r="N69" s="2">
        <v>122.4</v>
      </c>
      <c r="O69" s="2">
        <v>114.7</v>
      </c>
      <c r="P69" s="2">
        <v>139.4</v>
      </c>
      <c r="Q69" s="2">
        <v>131.1</v>
      </c>
      <c r="R69" s="2">
        <v>153</v>
      </c>
      <c r="S69" s="2">
        <v>141.69999999999999</v>
      </c>
      <c r="T69" s="2">
        <v>138.36153846153849</v>
      </c>
      <c r="U69" s="2">
        <v>157.9</v>
      </c>
      <c r="V69" s="2">
        <v>147.30000000000001</v>
      </c>
      <c r="W69" s="2">
        <v>138.80000000000001</v>
      </c>
      <c r="X69" s="2">
        <v>146.1</v>
      </c>
      <c r="Y69" s="2">
        <v>130.1</v>
      </c>
      <c r="Z69" s="2">
        <v>140.57500000000002</v>
      </c>
      <c r="AA69" s="2">
        <v>140.9</v>
      </c>
      <c r="AB69" s="25" t="s">
        <v>111</v>
      </c>
      <c r="AC69" s="2">
        <v>139.4</v>
      </c>
      <c r="AD69" s="10">
        <v>139.4</v>
      </c>
      <c r="AE69" s="2">
        <v>137.69999999999999</v>
      </c>
      <c r="AF69" s="2">
        <v>133.6</v>
      </c>
      <c r="AG69" s="2">
        <v>135.64999999999998</v>
      </c>
      <c r="AH69" s="2">
        <v>124.3</v>
      </c>
      <c r="AI69" s="2">
        <v>146</v>
      </c>
      <c r="AJ69" s="2">
        <v>133.9</v>
      </c>
      <c r="AK69" s="42">
        <v>140.4</v>
      </c>
    </row>
    <row r="70" spans="1:37" x14ac:dyDescent="0.25">
      <c r="A70" s="21" t="s">
        <v>35</v>
      </c>
      <c r="B70" s="3">
        <v>2018</v>
      </c>
      <c r="C70" s="9" t="s">
        <v>48</v>
      </c>
      <c r="D70" s="9">
        <v>9</v>
      </c>
      <c r="E70" s="9" t="str">
        <f t="shared" si="1"/>
        <v>20189</v>
      </c>
      <c r="F70" s="52">
        <v>43344</v>
      </c>
      <c r="G70" s="3">
        <v>138.6</v>
      </c>
      <c r="H70" s="3">
        <v>145.80000000000001</v>
      </c>
      <c r="I70" s="3">
        <v>135.1</v>
      </c>
      <c r="J70" s="3">
        <v>142.9</v>
      </c>
      <c r="K70" s="3">
        <v>122.1</v>
      </c>
      <c r="L70" s="3">
        <v>145.4</v>
      </c>
      <c r="M70" s="3">
        <v>150</v>
      </c>
      <c r="N70" s="3">
        <v>121.4</v>
      </c>
      <c r="O70" s="3">
        <v>113.7</v>
      </c>
      <c r="P70" s="3">
        <v>139.5</v>
      </c>
      <c r="Q70" s="3">
        <v>130.80000000000001</v>
      </c>
      <c r="R70" s="3">
        <v>153.80000000000001</v>
      </c>
      <c r="S70" s="3">
        <v>140.4</v>
      </c>
      <c r="T70" s="3">
        <v>136.88461538461539</v>
      </c>
      <c r="U70" s="3">
        <v>159.19999999999999</v>
      </c>
      <c r="V70" s="3">
        <v>147.69999999999999</v>
      </c>
      <c r="W70" s="3">
        <v>139.1</v>
      </c>
      <c r="X70" s="3">
        <v>146.5</v>
      </c>
      <c r="Y70" s="3">
        <v>130.9</v>
      </c>
      <c r="Z70" s="3">
        <v>141.04999999999998</v>
      </c>
      <c r="AA70" s="3">
        <v>142.30000000000001</v>
      </c>
      <c r="AB70" s="24" t="s">
        <v>112</v>
      </c>
      <c r="AC70" s="3">
        <v>139.69999999999999</v>
      </c>
      <c r="AD70" s="9">
        <v>139.69999999999999</v>
      </c>
      <c r="AE70" s="3">
        <v>138.4</v>
      </c>
      <c r="AF70" s="3">
        <v>134.5</v>
      </c>
      <c r="AG70" s="3">
        <v>136.44999999999999</v>
      </c>
      <c r="AH70" s="3">
        <v>126</v>
      </c>
      <c r="AI70" s="3">
        <v>146.19999999999999</v>
      </c>
      <c r="AJ70" s="3">
        <v>134.69999999999999</v>
      </c>
      <c r="AK70" s="43">
        <v>140.19999999999999</v>
      </c>
    </row>
    <row r="71" spans="1:37" x14ac:dyDescent="0.25">
      <c r="A71" s="22" t="s">
        <v>35</v>
      </c>
      <c r="B71" s="2">
        <v>2018</v>
      </c>
      <c r="C71" s="10" t="s">
        <v>50</v>
      </c>
      <c r="D71" s="10">
        <v>10</v>
      </c>
      <c r="E71" s="9" t="str">
        <f t="shared" si="1"/>
        <v>201810</v>
      </c>
      <c r="F71" s="54">
        <v>43374</v>
      </c>
      <c r="G71" s="2">
        <v>137.4</v>
      </c>
      <c r="H71" s="2">
        <v>149.5</v>
      </c>
      <c r="I71" s="2">
        <v>137.30000000000001</v>
      </c>
      <c r="J71" s="2">
        <v>141.9</v>
      </c>
      <c r="K71" s="2">
        <v>121.1</v>
      </c>
      <c r="L71" s="2">
        <v>142.5</v>
      </c>
      <c r="M71" s="2">
        <v>146.69999999999999</v>
      </c>
      <c r="N71" s="2">
        <v>119.1</v>
      </c>
      <c r="O71" s="2">
        <v>111.9</v>
      </c>
      <c r="P71" s="2">
        <v>141</v>
      </c>
      <c r="Q71" s="2">
        <v>133.6</v>
      </c>
      <c r="R71" s="2">
        <v>154.5</v>
      </c>
      <c r="S71" s="2">
        <v>139.69999999999999</v>
      </c>
      <c r="T71" s="2">
        <v>136.63076923076923</v>
      </c>
      <c r="U71" s="2">
        <v>162.6</v>
      </c>
      <c r="V71" s="2">
        <v>148</v>
      </c>
      <c r="W71" s="2">
        <v>139.19999999999999</v>
      </c>
      <c r="X71" s="2">
        <v>146.80000000000001</v>
      </c>
      <c r="Y71" s="2">
        <v>132</v>
      </c>
      <c r="Z71" s="2">
        <v>141.5</v>
      </c>
      <c r="AA71" s="2">
        <v>145.30000000000001</v>
      </c>
      <c r="AB71" s="25" t="s">
        <v>114</v>
      </c>
      <c r="AC71" s="2">
        <v>142.19999999999999</v>
      </c>
      <c r="AD71" s="10">
        <v>142.19999999999999</v>
      </c>
      <c r="AE71" s="2">
        <v>142.1</v>
      </c>
      <c r="AF71" s="2">
        <v>136.5</v>
      </c>
      <c r="AG71" s="2">
        <v>139.30000000000001</v>
      </c>
      <c r="AH71" s="2">
        <v>125.5</v>
      </c>
      <c r="AI71" s="2">
        <v>147.80000000000001</v>
      </c>
      <c r="AJ71" s="2">
        <v>136.30000000000001</v>
      </c>
      <c r="AK71" s="42">
        <v>140.80000000000001</v>
      </c>
    </row>
    <row r="72" spans="1:37" x14ac:dyDescent="0.25">
      <c r="A72" s="21" t="s">
        <v>35</v>
      </c>
      <c r="B72" s="3">
        <v>2018</v>
      </c>
      <c r="C72" s="9" t="s">
        <v>53</v>
      </c>
      <c r="D72" s="9">
        <v>11</v>
      </c>
      <c r="E72" s="9" t="str">
        <f t="shared" si="1"/>
        <v>201811</v>
      </c>
      <c r="F72" s="52">
        <v>43405</v>
      </c>
      <c r="G72" s="3">
        <v>137.4</v>
      </c>
      <c r="H72" s="3">
        <v>149.19999999999999</v>
      </c>
      <c r="I72" s="3">
        <v>137.1</v>
      </c>
      <c r="J72" s="3">
        <v>141.80000000000001</v>
      </c>
      <c r="K72" s="3">
        <v>121.1</v>
      </c>
      <c r="L72" s="3">
        <v>142.80000000000001</v>
      </c>
      <c r="M72" s="3">
        <v>146.69999999999999</v>
      </c>
      <c r="N72" s="3">
        <v>119.1</v>
      </c>
      <c r="O72" s="3">
        <v>111.9</v>
      </c>
      <c r="P72" s="3">
        <v>140.9</v>
      </c>
      <c r="Q72" s="3">
        <v>133.5</v>
      </c>
      <c r="R72" s="3">
        <v>154.5</v>
      </c>
      <c r="S72" s="3">
        <v>139.69999999999999</v>
      </c>
      <c r="T72" s="3">
        <v>136.59230769230771</v>
      </c>
      <c r="U72" s="3">
        <v>162.6</v>
      </c>
      <c r="V72" s="3">
        <v>148</v>
      </c>
      <c r="W72" s="3">
        <v>139.1</v>
      </c>
      <c r="X72" s="3">
        <v>146.69999999999999</v>
      </c>
      <c r="Y72" s="3">
        <v>132</v>
      </c>
      <c r="Z72" s="3">
        <v>141.44999999999999</v>
      </c>
      <c r="AA72" s="3">
        <v>145.1</v>
      </c>
      <c r="AB72" s="24" t="s">
        <v>114</v>
      </c>
      <c r="AC72" s="3">
        <v>142.19999999999999</v>
      </c>
      <c r="AD72" s="9">
        <v>142.19999999999999</v>
      </c>
      <c r="AE72" s="3">
        <v>142.1</v>
      </c>
      <c r="AF72" s="3">
        <v>136.5</v>
      </c>
      <c r="AG72" s="3">
        <v>139.30000000000001</v>
      </c>
      <c r="AH72" s="3">
        <v>125.5</v>
      </c>
      <c r="AI72" s="3">
        <v>147.80000000000001</v>
      </c>
      <c r="AJ72" s="3">
        <v>136.30000000000001</v>
      </c>
      <c r="AK72" s="43">
        <v>140.80000000000001</v>
      </c>
    </row>
    <row r="73" spans="1:37" x14ac:dyDescent="0.25">
      <c r="A73" s="22" t="s">
        <v>35</v>
      </c>
      <c r="B73" s="2">
        <v>2018</v>
      </c>
      <c r="C73" s="10" t="s">
        <v>55</v>
      </c>
      <c r="D73" s="10">
        <v>12</v>
      </c>
      <c r="E73" s="9" t="str">
        <f t="shared" si="1"/>
        <v>201812</v>
      </c>
      <c r="F73" s="54">
        <v>43435</v>
      </c>
      <c r="G73" s="2">
        <v>137.5</v>
      </c>
      <c r="H73" s="2">
        <v>150.5</v>
      </c>
      <c r="I73" s="2">
        <v>138.80000000000001</v>
      </c>
      <c r="J73" s="2">
        <v>142.1</v>
      </c>
      <c r="K73" s="2">
        <v>122</v>
      </c>
      <c r="L73" s="2">
        <v>139.4</v>
      </c>
      <c r="M73" s="2">
        <v>135.19999999999999</v>
      </c>
      <c r="N73" s="2">
        <v>119.8</v>
      </c>
      <c r="O73" s="2">
        <v>110.3</v>
      </c>
      <c r="P73" s="2">
        <v>140.6</v>
      </c>
      <c r="Q73" s="2">
        <v>133.80000000000001</v>
      </c>
      <c r="R73" s="2">
        <v>154.6</v>
      </c>
      <c r="S73" s="2">
        <v>138.19999999999999</v>
      </c>
      <c r="T73" s="2">
        <v>135.59999999999997</v>
      </c>
      <c r="U73" s="2">
        <v>163</v>
      </c>
      <c r="V73" s="2">
        <v>148.1</v>
      </c>
      <c r="W73" s="2">
        <v>139.4</v>
      </c>
      <c r="X73" s="2">
        <v>146.80000000000001</v>
      </c>
      <c r="Y73" s="2">
        <v>132.19999999999999</v>
      </c>
      <c r="Z73" s="2">
        <v>141.625</v>
      </c>
      <c r="AA73" s="2">
        <v>142.69999999999999</v>
      </c>
      <c r="AB73" s="25" t="s">
        <v>115</v>
      </c>
      <c r="AC73" s="2">
        <v>143.19999999999999</v>
      </c>
      <c r="AD73" s="10">
        <v>143.19999999999999</v>
      </c>
      <c r="AE73" s="2">
        <v>144.9</v>
      </c>
      <c r="AF73" s="2">
        <v>136.80000000000001</v>
      </c>
      <c r="AG73" s="2">
        <v>140.85000000000002</v>
      </c>
      <c r="AH73" s="2">
        <v>123.6</v>
      </c>
      <c r="AI73" s="2">
        <v>150.1</v>
      </c>
      <c r="AJ73" s="2">
        <v>136.80000000000001</v>
      </c>
      <c r="AK73" s="42">
        <v>140.1</v>
      </c>
    </row>
    <row r="74" spans="1:37" x14ac:dyDescent="0.25">
      <c r="A74" s="21" t="s">
        <v>35</v>
      </c>
      <c r="B74" s="3">
        <v>2019</v>
      </c>
      <c r="C74" s="9" t="s">
        <v>31</v>
      </c>
      <c r="D74" s="9">
        <v>1</v>
      </c>
      <c r="E74" s="9" t="str">
        <f t="shared" si="1"/>
        <v>20191</v>
      </c>
      <c r="F74" s="52">
        <v>43466</v>
      </c>
      <c r="G74" s="3">
        <v>137.1</v>
      </c>
      <c r="H74" s="3">
        <v>151.4</v>
      </c>
      <c r="I74" s="3">
        <v>140.19999999999999</v>
      </c>
      <c r="J74" s="3">
        <v>142.1</v>
      </c>
      <c r="K74" s="3">
        <v>121.8</v>
      </c>
      <c r="L74" s="3">
        <v>135.4</v>
      </c>
      <c r="M74" s="3">
        <v>131.30000000000001</v>
      </c>
      <c r="N74" s="3">
        <v>120.3</v>
      </c>
      <c r="O74" s="3">
        <v>109.1</v>
      </c>
      <c r="P74" s="3">
        <v>139.4</v>
      </c>
      <c r="Q74" s="3">
        <v>133.30000000000001</v>
      </c>
      <c r="R74" s="3">
        <v>154.6</v>
      </c>
      <c r="S74" s="3">
        <v>137.4</v>
      </c>
      <c r="T74" s="3">
        <v>134.87692307692308</v>
      </c>
      <c r="U74" s="3">
        <v>163.19999999999999</v>
      </c>
      <c r="V74" s="3">
        <v>147.6</v>
      </c>
      <c r="W74" s="3">
        <v>139</v>
      </c>
      <c r="X74" s="3">
        <v>146.4</v>
      </c>
      <c r="Y74" s="3">
        <v>132.80000000000001</v>
      </c>
      <c r="Z74" s="3">
        <v>141.44999999999999</v>
      </c>
      <c r="AA74" s="3">
        <v>139.5</v>
      </c>
      <c r="AB74" s="24" t="s">
        <v>116</v>
      </c>
      <c r="AC74" s="3">
        <v>143.6</v>
      </c>
      <c r="AD74" s="9">
        <v>143.6</v>
      </c>
      <c r="AE74" s="3">
        <v>145.1</v>
      </c>
      <c r="AF74" s="3">
        <v>136.69999999999999</v>
      </c>
      <c r="AG74" s="3">
        <v>140.89999999999998</v>
      </c>
      <c r="AH74" s="3">
        <v>123.3</v>
      </c>
      <c r="AI74" s="3">
        <v>150.19999999999999</v>
      </c>
      <c r="AJ74" s="3">
        <v>136.9</v>
      </c>
      <c r="AK74" s="43">
        <v>139.6</v>
      </c>
    </row>
    <row r="75" spans="1:37" x14ac:dyDescent="0.25">
      <c r="A75" s="22" t="s">
        <v>35</v>
      </c>
      <c r="B75" s="2">
        <v>2019</v>
      </c>
      <c r="C75" s="10" t="s">
        <v>36</v>
      </c>
      <c r="D75" s="10">
        <v>2</v>
      </c>
      <c r="E75" s="9" t="str">
        <f t="shared" si="1"/>
        <v>20192</v>
      </c>
      <c r="F75" s="54">
        <v>43497</v>
      </c>
      <c r="G75" s="2">
        <v>137.6</v>
      </c>
      <c r="H75" s="2">
        <v>152</v>
      </c>
      <c r="I75" s="2">
        <v>141.5</v>
      </c>
      <c r="J75" s="2">
        <v>142.19999999999999</v>
      </c>
      <c r="K75" s="2">
        <v>122</v>
      </c>
      <c r="L75" s="2">
        <v>136.4</v>
      </c>
      <c r="M75" s="2">
        <v>129.69999999999999</v>
      </c>
      <c r="N75" s="2">
        <v>121</v>
      </c>
      <c r="O75" s="2">
        <v>109</v>
      </c>
      <c r="P75" s="2">
        <v>139.69999999999999</v>
      </c>
      <c r="Q75" s="2">
        <v>133.6</v>
      </c>
      <c r="R75" s="2">
        <v>154.9</v>
      </c>
      <c r="S75" s="2">
        <v>137.5</v>
      </c>
      <c r="T75" s="2">
        <v>135.16153846153844</v>
      </c>
      <c r="U75" s="2">
        <v>163.4</v>
      </c>
      <c r="V75" s="2">
        <v>147.69999999999999</v>
      </c>
      <c r="W75" s="2">
        <v>139.69999999999999</v>
      </c>
      <c r="X75" s="2">
        <v>146.5</v>
      </c>
      <c r="Y75" s="2">
        <v>134.1</v>
      </c>
      <c r="Z75" s="2">
        <v>142</v>
      </c>
      <c r="AA75" s="2">
        <v>138.4</v>
      </c>
      <c r="AB75" s="25" t="s">
        <v>117</v>
      </c>
      <c r="AC75" s="2">
        <v>143.69999999999999</v>
      </c>
      <c r="AD75" s="10">
        <v>143.69999999999999</v>
      </c>
      <c r="AE75" s="2">
        <v>145.6</v>
      </c>
      <c r="AF75" s="2">
        <v>137.1</v>
      </c>
      <c r="AG75" s="2">
        <v>141.35</v>
      </c>
      <c r="AH75" s="2">
        <v>123.9</v>
      </c>
      <c r="AI75" s="2">
        <v>150.30000000000001</v>
      </c>
      <c r="AJ75" s="2">
        <v>137.4</v>
      </c>
      <c r="AK75" s="42">
        <v>139.9</v>
      </c>
    </row>
    <row r="76" spans="1:37" x14ac:dyDescent="0.25">
      <c r="A76" s="21" t="s">
        <v>35</v>
      </c>
      <c r="B76" s="3">
        <v>2019</v>
      </c>
      <c r="C76" s="9" t="s">
        <v>38</v>
      </c>
      <c r="D76" s="9">
        <v>3</v>
      </c>
      <c r="E76" s="9" t="str">
        <f t="shared" si="1"/>
        <v>20193</v>
      </c>
      <c r="F76" s="52">
        <v>43525</v>
      </c>
      <c r="G76" s="3">
        <v>137.80000000000001</v>
      </c>
      <c r="H76" s="3">
        <v>153</v>
      </c>
      <c r="I76" s="3">
        <v>140.30000000000001</v>
      </c>
      <c r="J76" s="3">
        <v>142.30000000000001</v>
      </c>
      <c r="K76" s="3">
        <v>122</v>
      </c>
      <c r="L76" s="3">
        <v>137.6</v>
      </c>
      <c r="M76" s="3">
        <v>132.6</v>
      </c>
      <c r="N76" s="3">
        <v>121.8</v>
      </c>
      <c r="O76" s="3">
        <v>109</v>
      </c>
      <c r="P76" s="3">
        <v>139.5</v>
      </c>
      <c r="Q76" s="3">
        <v>133.69999999999999</v>
      </c>
      <c r="R76" s="3">
        <v>155.19999999999999</v>
      </c>
      <c r="S76" s="3">
        <v>138.1</v>
      </c>
      <c r="T76" s="3">
        <v>135.6076923076923</v>
      </c>
      <c r="U76" s="3">
        <v>163.5</v>
      </c>
      <c r="V76" s="3">
        <v>147.9</v>
      </c>
      <c r="W76" s="3">
        <v>139.9</v>
      </c>
      <c r="X76" s="3">
        <v>146.69999999999999</v>
      </c>
      <c r="Y76" s="3">
        <v>133.4</v>
      </c>
      <c r="Z76" s="3">
        <v>141.97499999999999</v>
      </c>
      <c r="AA76" s="3">
        <v>139.69999999999999</v>
      </c>
      <c r="AB76" s="24" t="s">
        <v>118</v>
      </c>
      <c r="AC76" s="3">
        <v>143.80000000000001</v>
      </c>
      <c r="AD76" s="9">
        <v>143.80000000000001</v>
      </c>
      <c r="AE76" s="3">
        <v>146.19999999999999</v>
      </c>
      <c r="AF76" s="3">
        <v>137.69999999999999</v>
      </c>
      <c r="AG76" s="3">
        <v>141.94999999999999</v>
      </c>
      <c r="AH76" s="3">
        <v>124.6</v>
      </c>
      <c r="AI76" s="3">
        <v>150.30000000000001</v>
      </c>
      <c r="AJ76" s="3">
        <v>137.69999999999999</v>
      </c>
      <c r="AK76" s="43">
        <v>140.4</v>
      </c>
    </row>
    <row r="77" spans="1:37" x14ac:dyDescent="0.25">
      <c r="A77" s="22" t="s">
        <v>35</v>
      </c>
      <c r="B77" s="2">
        <v>2019</v>
      </c>
      <c r="C77" s="10" t="s">
        <v>41</v>
      </c>
      <c r="D77" s="10">
        <v>5</v>
      </c>
      <c r="E77" s="9" t="str">
        <f t="shared" si="1"/>
        <v>20195</v>
      </c>
      <c r="F77" s="54">
        <v>43586</v>
      </c>
      <c r="G77" s="2">
        <v>138.30000000000001</v>
      </c>
      <c r="H77" s="2">
        <v>158.5</v>
      </c>
      <c r="I77" s="2">
        <v>136</v>
      </c>
      <c r="J77" s="2">
        <v>142.5</v>
      </c>
      <c r="K77" s="2">
        <v>122</v>
      </c>
      <c r="L77" s="2">
        <v>146.5</v>
      </c>
      <c r="M77" s="2">
        <v>143</v>
      </c>
      <c r="N77" s="2">
        <v>124.9</v>
      </c>
      <c r="O77" s="2">
        <v>109.9</v>
      </c>
      <c r="P77" s="2">
        <v>139.9</v>
      </c>
      <c r="Q77" s="2">
        <v>134</v>
      </c>
      <c r="R77" s="2">
        <v>155.5</v>
      </c>
      <c r="S77" s="2">
        <v>140.9</v>
      </c>
      <c r="T77" s="2">
        <v>137.83846153846156</v>
      </c>
      <c r="U77" s="2">
        <v>164.1</v>
      </c>
      <c r="V77" s="2">
        <v>148.4</v>
      </c>
      <c r="W77" s="2">
        <v>140.4</v>
      </c>
      <c r="X77" s="2">
        <v>147.30000000000001</v>
      </c>
      <c r="Y77" s="2">
        <v>133.4</v>
      </c>
      <c r="Z77" s="2">
        <v>142.375</v>
      </c>
      <c r="AA77" s="2">
        <v>140.30000000000001</v>
      </c>
      <c r="AB77" s="25" t="s">
        <v>119</v>
      </c>
      <c r="AC77" s="2">
        <v>143.69999999999999</v>
      </c>
      <c r="AD77" s="10">
        <v>143.69999999999999</v>
      </c>
      <c r="AE77" s="2">
        <v>146.9</v>
      </c>
      <c r="AF77" s="2">
        <v>139.19999999999999</v>
      </c>
      <c r="AG77" s="2">
        <v>143.05000000000001</v>
      </c>
      <c r="AH77" s="2">
        <v>124.9</v>
      </c>
      <c r="AI77" s="2">
        <v>151.6</v>
      </c>
      <c r="AJ77" s="2">
        <v>138.19999999999999</v>
      </c>
      <c r="AK77" s="42">
        <v>142</v>
      </c>
    </row>
    <row r="78" spans="1:37" x14ac:dyDescent="0.25">
      <c r="A78" s="21" t="s">
        <v>35</v>
      </c>
      <c r="B78" s="3">
        <v>2019</v>
      </c>
      <c r="C78" s="9" t="s">
        <v>42</v>
      </c>
      <c r="D78" s="9">
        <v>6</v>
      </c>
      <c r="E78" s="9" t="str">
        <f t="shared" si="1"/>
        <v>20196</v>
      </c>
      <c r="F78" s="52">
        <v>43617</v>
      </c>
      <c r="G78" s="3">
        <v>138.69999999999999</v>
      </c>
      <c r="H78" s="3">
        <v>162.1</v>
      </c>
      <c r="I78" s="3">
        <v>137.80000000000001</v>
      </c>
      <c r="J78" s="3">
        <v>143.30000000000001</v>
      </c>
      <c r="K78" s="3">
        <v>122.2</v>
      </c>
      <c r="L78" s="3">
        <v>146.80000000000001</v>
      </c>
      <c r="M78" s="3">
        <v>150.5</v>
      </c>
      <c r="N78" s="3">
        <v>128.30000000000001</v>
      </c>
      <c r="O78" s="3">
        <v>111</v>
      </c>
      <c r="P78" s="3">
        <v>140.6</v>
      </c>
      <c r="Q78" s="3">
        <v>134.19999999999999</v>
      </c>
      <c r="R78" s="3">
        <v>155.9</v>
      </c>
      <c r="S78" s="3">
        <v>142.69999999999999</v>
      </c>
      <c r="T78" s="3">
        <v>139.54615384615386</v>
      </c>
      <c r="U78" s="3">
        <v>164.9</v>
      </c>
      <c r="V78" s="3">
        <v>148.6</v>
      </c>
      <c r="W78" s="3">
        <v>140.4</v>
      </c>
      <c r="X78" s="3">
        <v>147.4</v>
      </c>
      <c r="Y78" s="3">
        <v>134.30000000000001</v>
      </c>
      <c r="Z78" s="3">
        <v>142.67500000000001</v>
      </c>
      <c r="AA78" s="3">
        <v>141.19999999999999</v>
      </c>
      <c r="AB78" s="24" t="s">
        <v>120</v>
      </c>
      <c r="AC78" s="3">
        <v>143.80000000000001</v>
      </c>
      <c r="AD78" s="9">
        <v>143.80000000000001</v>
      </c>
      <c r="AE78" s="3">
        <v>147.4</v>
      </c>
      <c r="AF78" s="3">
        <v>139.6</v>
      </c>
      <c r="AG78" s="3">
        <v>143.5</v>
      </c>
      <c r="AH78" s="3">
        <v>124.6</v>
      </c>
      <c r="AI78" s="3">
        <v>152.5</v>
      </c>
      <c r="AJ78" s="3">
        <v>138.6</v>
      </c>
      <c r="AK78" s="43">
        <v>142.9</v>
      </c>
    </row>
    <row r="79" spans="1:37" x14ac:dyDescent="0.25">
      <c r="A79" s="22" t="s">
        <v>35</v>
      </c>
      <c r="B79" s="2">
        <v>2019</v>
      </c>
      <c r="C79" s="10" t="s">
        <v>44</v>
      </c>
      <c r="D79" s="10">
        <v>7</v>
      </c>
      <c r="E79" s="9" t="str">
        <f t="shared" si="1"/>
        <v>20197</v>
      </c>
      <c r="F79" s="54">
        <v>43647</v>
      </c>
      <c r="G79" s="2">
        <v>139.30000000000001</v>
      </c>
      <c r="H79" s="2">
        <v>162.69999999999999</v>
      </c>
      <c r="I79" s="2">
        <v>140</v>
      </c>
      <c r="J79" s="2">
        <v>144</v>
      </c>
      <c r="K79" s="2">
        <v>122.5</v>
      </c>
      <c r="L79" s="2">
        <v>150.30000000000001</v>
      </c>
      <c r="M79" s="2">
        <v>160.30000000000001</v>
      </c>
      <c r="N79" s="2">
        <v>130</v>
      </c>
      <c r="O79" s="2">
        <v>111.1</v>
      </c>
      <c r="P79" s="2">
        <v>141.69999999999999</v>
      </c>
      <c r="Q79" s="2">
        <v>134.69999999999999</v>
      </c>
      <c r="R79" s="2">
        <v>156.19999999999999</v>
      </c>
      <c r="S79" s="2">
        <v>144.69999999999999</v>
      </c>
      <c r="T79" s="2">
        <v>141.34615384615384</v>
      </c>
      <c r="U79" s="2">
        <v>165.2</v>
      </c>
      <c r="V79" s="2">
        <v>148.9</v>
      </c>
      <c r="W79" s="2">
        <v>140.5</v>
      </c>
      <c r="X79" s="2">
        <v>147.6</v>
      </c>
      <c r="Y79" s="2">
        <v>135.69999999999999</v>
      </c>
      <c r="Z79" s="2">
        <v>143.17500000000001</v>
      </c>
      <c r="AA79" s="2">
        <v>139.30000000000001</v>
      </c>
      <c r="AB79" s="25" t="s">
        <v>121</v>
      </c>
      <c r="AC79" s="2">
        <v>144.19999999999999</v>
      </c>
      <c r="AD79" s="10">
        <v>144.19999999999999</v>
      </c>
      <c r="AE79" s="2">
        <v>147.9</v>
      </c>
      <c r="AF79" s="2">
        <v>140.5</v>
      </c>
      <c r="AG79" s="2">
        <v>144.19999999999999</v>
      </c>
      <c r="AH79" s="2">
        <v>125.6</v>
      </c>
      <c r="AI79" s="2">
        <v>154</v>
      </c>
      <c r="AJ79" s="2">
        <v>139.5</v>
      </c>
      <c r="AK79" s="42">
        <v>144.19999999999999</v>
      </c>
    </row>
    <row r="80" spans="1:37" x14ac:dyDescent="0.25">
      <c r="A80" s="21" t="s">
        <v>35</v>
      </c>
      <c r="B80" s="3">
        <v>2019</v>
      </c>
      <c r="C80" s="9" t="s">
        <v>46</v>
      </c>
      <c r="D80" s="9">
        <v>8</v>
      </c>
      <c r="E80" s="9" t="str">
        <f t="shared" si="1"/>
        <v>20198</v>
      </c>
      <c r="F80" s="52">
        <v>43678</v>
      </c>
      <c r="G80" s="3">
        <v>140.1</v>
      </c>
      <c r="H80" s="3">
        <v>160.6</v>
      </c>
      <c r="I80" s="3">
        <v>138.5</v>
      </c>
      <c r="J80" s="3">
        <v>144.69999999999999</v>
      </c>
      <c r="K80" s="3">
        <v>122.9</v>
      </c>
      <c r="L80" s="3">
        <v>149.4</v>
      </c>
      <c r="M80" s="3">
        <v>167.4</v>
      </c>
      <c r="N80" s="3">
        <v>130.9</v>
      </c>
      <c r="O80" s="3">
        <v>112</v>
      </c>
      <c r="P80" s="3">
        <v>142.6</v>
      </c>
      <c r="Q80" s="3">
        <v>134.9</v>
      </c>
      <c r="R80" s="3">
        <v>156.6</v>
      </c>
      <c r="S80" s="3">
        <v>145.9</v>
      </c>
      <c r="T80" s="3">
        <v>142.03846153846155</v>
      </c>
      <c r="U80" s="3">
        <v>165.8</v>
      </c>
      <c r="V80" s="3">
        <v>149.1</v>
      </c>
      <c r="W80" s="3">
        <v>140.6</v>
      </c>
      <c r="X80" s="3">
        <v>147.9</v>
      </c>
      <c r="Y80" s="3">
        <v>138.4</v>
      </c>
      <c r="Z80" s="3">
        <v>144</v>
      </c>
      <c r="AA80" s="3">
        <v>138.5</v>
      </c>
      <c r="AB80" s="24" t="s">
        <v>122</v>
      </c>
      <c r="AC80" s="3">
        <v>144.5</v>
      </c>
      <c r="AD80" s="9">
        <v>144.5</v>
      </c>
      <c r="AE80" s="3">
        <v>148.5</v>
      </c>
      <c r="AF80" s="3">
        <v>140.9</v>
      </c>
      <c r="AG80" s="3">
        <v>144.69999999999999</v>
      </c>
      <c r="AH80" s="3">
        <v>125.8</v>
      </c>
      <c r="AI80" s="3">
        <v>154.9</v>
      </c>
      <c r="AJ80" s="3">
        <v>140.19999999999999</v>
      </c>
      <c r="AK80" s="43">
        <v>145</v>
      </c>
    </row>
    <row r="81" spans="1:37" x14ac:dyDescent="0.25">
      <c r="A81" s="22" t="s">
        <v>35</v>
      </c>
      <c r="B81" s="2">
        <v>2019</v>
      </c>
      <c r="C81" s="10" t="s">
        <v>48</v>
      </c>
      <c r="D81" s="10">
        <v>9</v>
      </c>
      <c r="E81" s="9" t="str">
        <f t="shared" si="1"/>
        <v>20199</v>
      </c>
      <c r="F81" s="54">
        <v>43709</v>
      </c>
      <c r="G81" s="2">
        <v>140.9</v>
      </c>
      <c r="H81" s="2">
        <v>160.80000000000001</v>
      </c>
      <c r="I81" s="2">
        <v>139.6</v>
      </c>
      <c r="J81" s="2">
        <v>145.4</v>
      </c>
      <c r="K81" s="2">
        <v>123.5</v>
      </c>
      <c r="L81" s="2">
        <v>146.6</v>
      </c>
      <c r="M81" s="2">
        <v>173.2</v>
      </c>
      <c r="N81" s="2">
        <v>131.6</v>
      </c>
      <c r="O81" s="2">
        <v>113.2</v>
      </c>
      <c r="P81" s="2">
        <v>144.1</v>
      </c>
      <c r="Q81" s="2">
        <v>135</v>
      </c>
      <c r="R81" s="2">
        <v>156.80000000000001</v>
      </c>
      <c r="S81" s="2">
        <v>147</v>
      </c>
      <c r="T81" s="2">
        <v>142.89999999999998</v>
      </c>
      <c r="U81" s="2">
        <v>166.5</v>
      </c>
      <c r="V81" s="2">
        <v>149.19999999999999</v>
      </c>
      <c r="W81" s="2">
        <v>140.6</v>
      </c>
      <c r="X81" s="2">
        <v>147.9</v>
      </c>
      <c r="Y81" s="2">
        <v>139.69999999999999</v>
      </c>
      <c r="Z81" s="2">
        <v>144.34999999999997</v>
      </c>
      <c r="AA81" s="2">
        <v>139.19999999999999</v>
      </c>
      <c r="AB81" s="25" t="s">
        <v>123</v>
      </c>
      <c r="AC81" s="2">
        <v>144.6</v>
      </c>
      <c r="AD81" s="10">
        <v>144.6</v>
      </c>
      <c r="AE81" s="2">
        <v>149</v>
      </c>
      <c r="AF81" s="2">
        <v>141.30000000000001</v>
      </c>
      <c r="AG81" s="2">
        <v>145.15</v>
      </c>
      <c r="AH81" s="2">
        <v>126.1</v>
      </c>
      <c r="AI81" s="2">
        <v>155.19999999999999</v>
      </c>
      <c r="AJ81" s="2">
        <v>140.69999999999999</v>
      </c>
      <c r="AK81" s="42">
        <v>145.80000000000001</v>
      </c>
    </row>
    <row r="82" spans="1:37" x14ac:dyDescent="0.25">
      <c r="A82" s="21" t="s">
        <v>35</v>
      </c>
      <c r="B82" s="3">
        <v>2019</v>
      </c>
      <c r="C82" s="9" t="s">
        <v>50</v>
      </c>
      <c r="D82" s="9">
        <v>10</v>
      </c>
      <c r="E82" s="9" t="str">
        <f t="shared" si="1"/>
        <v>201910</v>
      </c>
      <c r="F82" s="52">
        <v>43739</v>
      </c>
      <c r="G82" s="3">
        <v>141.80000000000001</v>
      </c>
      <c r="H82" s="3">
        <v>161</v>
      </c>
      <c r="I82" s="3">
        <v>142.6</v>
      </c>
      <c r="J82" s="3">
        <v>146.19999999999999</v>
      </c>
      <c r="K82" s="3">
        <v>123.9</v>
      </c>
      <c r="L82" s="3">
        <v>148</v>
      </c>
      <c r="M82" s="3">
        <v>188.4</v>
      </c>
      <c r="N82" s="3">
        <v>132.5</v>
      </c>
      <c r="O82" s="3">
        <v>114</v>
      </c>
      <c r="P82" s="3">
        <v>145.4</v>
      </c>
      <c r="Q82" s="3">
        <v>135.1</v>
      </c>
      <c r="R82" s="3">
        <v>157.1</v>
      </c>
      <c r="S82" s="3">
        <v>149.6</v>
      </c>
      <c r="T82" s="3">
        <v>145.04615384615383</v>
      </c>
      <c r="U82" s="3">
        <v>167.1</v>
      </c>
      <c r="V82" s="3">
        <v>149.4</v>
      </c>
      <c r="W82" s="3">
        <v>140.80000000000001</v>
      </c>
      <c r="X82" s="3">
        <v>148.19999999999999</v>
      </c>
      <c r="Y82" s="3">
        <v>140</v>
      </c>
      <c r="Z82" s="3">
        <v>144.60000000000002</v>
      </c>
      <c r="AA82" s="3">
        <v>140.6</v>
      </c>
      <c r="AB82" s="24" t="s">
        <v>124</v>
      </c>
      <c r="AC82" s="3">
        <v>145</v>
      </c>
      <c r="AD82" s="9">
        <v>145</v>
      </c>
      <c r="AE82" s="3">
        <v>149.4</v>
      </c>
      <c r="AF82" s="3">
        <v>141.69999999999999</v>
      </c>
      <c r="AG82" s="3">
        <v>145.55000000000001</v>
      </c>
      <c r="AH82" s="3">
        <v>126.3</v>
      </c>
      <c r="AI82" s="3">
        <v>155.4</v>
      </c>
      <c r="AJ82" s="3">
        <v>141</v>
      </c>
      <c r="AK82" s="43">
        <v>147.19999999999999</v>
      </c>
    </row>
    <row r="83" spans="1:37" x14ac:dyDescent="0.25">
      <c r="A83" s="22" t="s">
        <v>35</v>
      </c>
      <c r="B83" s="2">
        <v>2019</v>
      </c>
      <c r="C83" s="10" t="s">
        <v>53</v>
      </c>
      <c r="D83" s="10">
        <v>11</v>
      </c>
      <c r="E83" s="9" t="str">
        <f t="shared" si="1"/>
        <v>201911</v>
      </c>
      <c r="F83" s="54">
        <v>43770</v>
      </c>
      <c r="G83" s="2">
        <v>142.5</v>
      </c>
      <c r="H83" s="2">
        <v>163.19999999999999</v>
      </c>
      <c r="I83" s="2">
        <v>145.6</v>
      </c>
      <c r="J83" s="2">
        <v>146.69999999999999</v>
      </c>
      <c r="K83" s="2">
        <v>124.3</v>
      </c>
      <c r="L83" s="2">
        <v>147.4</v>
      </c>
      <c r="M83" s="2">
        <v>199.6</v>
      </c>
      <c r="N83" s="2">
        <v>135.69999999999999</v>
      </c>
      <c r="O83" s="2">
        <v>114.2</v>
      </c>
      <c r="P83" s="2">
        <v>147</v>
      </c>
      <c r="Q83" s="2">
        <v>135.30000000000001</v>
      </c>
      <c r="R83" s="2">
        <v>157.5</v>
      </c>
      <c r="S83" s="2">
        <v>151.9</v>
      </c>
      <c r="T83" s="2">
        <v>146.99230769230769</v>
      </c>
      <c r="U83" s="2">
        <v>167.9</v>
      </c>
      <c r="V83" s="2">
        <v>149.9</v>
      </c>
      <c r="W83" s="2">
        <v>141</v>
      </c>
      <c r="X83" s="2">
        <v>148.6</v>
      </c>
      <c r="Y83" s="2">
        <v>140.30000000000001</v>
      </c>
      <c r="Z83" s="2">
        <v>144.94999999999999</v>
      </c>
      <c r="AA83" s="2">
        <v>142.30000000000001</v>
      </c>
      <c r="AB83" s="25" t="s">
        <v>125</v>
      </c>
      <c r="AC83" s="2">
        <v>145.30000000000001</v>
      </c>
      <c r="AD83" s="10">
        <v>145.30000000000001</v>
      </c>
      <c r="AE83" s="2">
        <v>149.9</v>
      </c>
      <c r="AF83" s="2">
        <v>142.1</v>
      </c>
      <c r="AG83" s="2">
        <v>146</v>
      </c>
      <c r="AH83" s="2">
        <v>126.6</v>
      </c>
      <c r="AI83" s="2">
        <v>155.5</v>
      </c>
      <c r="AJ83" s="2">
        <v>141.30000000000001</v>
      </c>
      <c r="AK83" s="42">
        <v>148.6</v>
      </c>
    </row>
    <row r="84" spans="1:37" x14ac:dyDescent="0.25">
      <c r="A84" s="21" t="s">
        <v>35</v>
      </c>
      <c r="B84" s="3">
        <v>2019</v>
      </c>
      <c r="C84" s="9" t="s">
        <v>55</v>
      </c>
      <c r="D84" s="9">
        <v>12</v>
      </c>
      <c r="E84" s="9" t="str">
        <f t="shared" si="1"/>
        <v>201912</v>
      </c>
      <c r="F84" s="52">
        <v>43800</v>
      </c>
      <c r="G84" s="3">
        <v>143.5</v>
      </c>
      <c r="H84" s="3">
        <v>165</v>
      </c>
      <c r="I84" s="3">
        <v>151.1</v>
      </c>
      <c r="J84" s="3">
        <v>148.30000000000001</v>
      </c>
      <c r="K84" s="3">
        <v>125.7</v>
      </c>
      <c r="L84" s="3">
        <v>145.69999999999999</v>
      </c>
      <c r="M84" s="3">
        <v>217</v>
      </c>
      <c r="N84" s="3">
        <v>138.30000000000001</v>
      </c>
      <c r="O84" s="3">
        <v>114</v>
      </c>
      <c r="P84" s="3">
        <v>148.69999999999999</v>
      </c>
      <c r="Q84" s="3">
        <v>135.80000000000001</v>
      </c>
      <c r="R84" s="3">
        <v>158</v>
      </c>
      <c r="S84" s="3">
        <v>155</v>
      </c>
      <c r="T84" s="3">
        <v>149.70000000000002</v>
      </c>
      <c r="U84" s="3">
        <v>168.5</v>
      </c>
      <c r="V84" s="3">
        <v>150.30000000000001</v>
      </c>
      <c r="W84" s="3">
        <v>141.30000000000001</v>
      </c>
      <c r="X84" s="3">
        <v>149</v>
      </c>
      <c r="Y84" s="3">
        <v>140.4</v>
      </c>
      <c r="Z84" s="3">
        <v>145.25</v>
      </c>
      <c r="AA84" s="3">
        <v>143.69999999999999</v>
      </c>
      <c r="AB84" s="24" t="s">
        <v>126</v>
      </c>
      <c r="AC84" s="3">
        <v>145.80000000000001</v>
      </c>
      <c r="AD84" s="9">
        <v>145.80000000000001</v>
      </c>
      <c r="AE84" s="3">
        <v>150.4</v>
      </c>
      <c r="AF84" s="3">
        <v>142.30000000000001</v>
      </c>
      <c r="AG84" s="3">
        <v>146.35000000000002</v>
      </c>
      <c r="AH84" s="3">
        <v>129.80000000000001</v>
      </c>
      <c r="AI84" s="3">
        <v>155.69999999999999</v>
      </c>
      <c r="AJ84" s="3">
        <v>142.5</v>
      </c>
      <c r="AK84" s="43">
        <v>150.4</v>
      </c>
    </row>
    <row r="85" spans="1:37" x14ac:dyDescent="0.25">
      <c r="A85" s="22" t="s">
        <v>35</v>
      </c>
      <c r="B85" s="2">
        <v>2020</v>
      </c>
      <c r="C85" s="10" t="s">
        <v>31</v>
      </c>
      <c r="D85" s="10">
        <v>1</v>
      </c>
      <c r="E85" s="9" t="str">
        <f t="shared" si="1"/>
        <v>20201</v>
      </c>
      <c r="F85" s="54">
        <v>43831</v>
      </c>
      <c r="G85" s="2">
        <v>144.30000000000001</v>
      </c>
      <c r="H85" s="2">
        <v>167.4</v>
      </c>
      <c r="I85" s="2">
        <v>154.9</v>
      </c>
      <c r="J85" s="2">
        <v>150.1</v>
      </c>
      <c r="K85" s="2">
        <v>129.9</v>
      </c>
      <c r="L85" s="2">
        <v>143.19999999999999</v>
      </c>
      <c r="M85" s="2">
        <v>197</v>
      </c>
      <c r="N85" s="2">
        <v>140.4</v>
      </c>
      <c r="O85" s="2">
        <v>114.1</v>
      </c>
      <c r="P85" s="2">
        <v>150.9</v>
      </c>
      <c r="Q85" s="2">
        <v>136.1</v>
      </c>
      <c r="R85" s="2">
        <v>158.6</v>
      </c>
      <c r="S85" s="2">
        <v>153.5</v>
      </c>
      <c r="T85" s="2">
        <v>149.26153846153846</v>
      </c>
      <c r="U85" s="2">
        <v>169.2</v>
      </c>
      <c r="V85" s="2">
        <v>150.5</v>
      </c>
      <c r="W85" s="2">
        <v>141.5</v>
      </c>
      <c r="X85" s="2">
        <v>149.19999999999999</v>
      </c>
      <c r="Y85" s="2">
        <v>142.30000000000001</v>
      </c>
      <c r="Z85" s="2">
        <v>145.875</v>
      </c>
      <c r="AA85" s="2">
        <v>144.6</v>
      </c>
      <c r="AB85" s="25" t="s">
        <v>127</v>
      </c>
      <c r="AC85" s="2">
        <v>146.19999999999999</v>
      </c>
      <c r="AD85" s="10">
        <v>146.19999999999999</v>
      </c>
      <c r="AE85" s="2">
        <v>151.19999999999999</v>
      </c>
      <c r="AF85" s="2">
        <v>142.80000000000001</v>
      </c>
      <c r="AG85" s="2">
        <v>147</v>
      </c>
      <c r="AH85" s="2">
        <v>130.9</v>
      </c>
      <c r="AI85" s="2">
        <v>156.1</v>
      </c>
      <c r="AJ85" s="2">
        <v>143.4</v>
      </c>
      <c r="AK85" s="42">
        <v>150.19999999999999</v>
      </c>
    </row>
    <row r="86" spans="1:37" x14ac:dyDescent="0.25">
      <c r="A86" s="21" t="s">
        <v>35</v>
      </c>
      <c r="B86" s="3">
        <v>2020</v>
      </c>
      <c r="C86" s="9" t="s">
        <v>36</v>
      </c>
      <c r="D86" s="9">
        <v>2</v>
      </c>
      <c r="E86" s="9" t="str">
        <f t="shared" si="1"/>
        <v>20202</v>
      </c>
      <c r="F86" s="52">
        <v>43862</v>
      </c>
      <c r="G86" s="3">
        <v>144.80000000000001</v>
      </c>
      <c r="H86" s="3">
        <v>167.5</v>
      </c>
      <c r="I86" s="3">
        <v>151.80000000000001</v>
      </c>
      <c r="J86" s="3">
        <v>150.80000000000001</v>
      </c>
      <c r="K86" s="3">
        <v>131.4</v>
      </c>
      <c r="L86" s="3">
        <v>141.80000000000001</v>
      </c>
      <c r="M86" s="3">
        <v>170.7</v>
      </c>
      <c r="N86" s="3">
        <v>141.1</v>
      </c>
      <c r="O86" s="3">
        <v>113.6</v>
      </c>
      <c r="P86" s="3">
        <v>152</v>
      </c>
      <c r="Q86" s="3">
        <v>136.5</v>
      </c>
      <c r="R86" s="3">
        <v>159.1</v>
      </c>
      <c r="S86" s="3">
        <v>150.5</v>
      </c>
      <c r="T86" s="3">
        <v>147.04615384615383</v>
      </c>
      <c r="U86" s="3">
        <v>170.1</v>
      </c>
      <c r="V86" s="3">
        <v>150.80000000000001</v>
      </c>
      <c r="W86" s="3">
        <v>141.69999999999999</v>
      </c>
      <c r="X86" s="3">
        <v>149.5</v>
      </c>
      <c r="Y86" s="3">
        <v>143.4</v>
      </c>
      <c r="Z86" s="3">
        <v>146.35</v>
      </c>
      <c r="AA86" s="3">
        <v>147.19999999999999</v>
      </c>
      <c r="AB86" s="24" t="s">
        <v>128</v>
      </c>
      <c r="AC86" s="3">
        <v>146.4</v>
      </c>
      <c r="AD86" s="9">
        <v>146.4</v>
      </c>
      <c r="AE86" s="3">
        <v>151.69999999999999</v>
      </c>
      <c r="AF86" s="3">
        <v>143.19999999999999</v>
      </c>
      <c r="AG86" s="3">
        <v>147.44999999999999</v>
      </c>
      <c r="AH86" s="3">
        <v>130.30000000000001</v>
      </c>
      <c r="AI86" s="3">
        <v>156.19999999999999</v>
      </c>
      <c r="AJ86" s="3">
        <v>143.6</v>
      </c>
      <c r="AK86" s="43">
        <v>149.1</v>
      </c>
    </row>
    <row r="87" spans="1:37" x14ac:dyDescent="0.25">
      <c r="A87" s="22" t="s">
        <v>35</v>
      </c>
      <c r="B87" s="2">
        <v>2020</v>
      </c>
      <c r="C87" s="10" t="s">
        <v>38</v>
      </c>
      <c r="D87" s="10">
        <v>3</v>
      </c>
      <c r="E87" s="9" t="str">
        <f t="shared" si="1"/>
        <v>20203</v>
      </c>
      <c r="F87" s="54">
        <v>43891</v>
      </c>
      <c r="G87" s="2">
        <v>145.1</v>
      </c>
      <c r="H87" s="2">
        <v>167</v>
      </c>
      <c r="I87" s="2">
        <v>148.1</v>
      </c>
      <c r="J87" s="2">
        <v>151.5</v>
      </c>
      <c r="K87" s="2">
        <v>131.19999999999999</v>
      </c>
      <c r="L87" s="2">
        <v>142.5</v>
      </c>
      <c r="M87" s="2">
        <v>157.30000000000001</v>
      </c>
      <c r="N87" s="2">
        <v>141.1</v>
      </c>
      <c r="O87" s="2">
        <v>113.2</v>
      </c>
      <c r="P87" s="2">
        <v>153.19999999999999</v>
      </c>
      <c r="Q87" s="2">
        <v>136.69999999999999</v>
      </c>
      <c r="R87" s="2">
        <v>159.6</v>
      </c>
      <c r="S87" s="2">
        <v>148.9</v>
      </c>
      <c r="T87" s="2">
        <v>145.80000000000001</v>
      </c>
      <c r="U87" s="2">
        <v>171.2</v>
      </c>
      <c r="V87" s="2">
        <v>151.19999999999999</v>
      </c>
      <c r="W87" s="2">
        <v>141.9</v>
      </c>
      <c r="X87" s="2">
        <v>149.80000000000001</v>
      </c>
      <c r="Y87" s="2">
        <v>145.19999999999999</v>
      </c>
      <c r="Z87" s="2">
        <v>147.02500000000001</v>
      </c>
      <c r="AA87" s="2">
        <v>148.9</v>
      </c>
      <c r="AB87" s="25" t="s">
        <v>129</v>
      </c>
      <c r="AC87" s="2">
        <v>146.4</v>
      </c>
      <c r="AD87" s="10">
        <v>146.4</v>
      </c>
      <c r="AE87" s="2">
        <v>152.30000000000001</v>
      </c>
      <c r="AF87" s="2">
        <v>143.69999999999999</v>
      </c>
      <c r="AG87" s="2">
        <v>148</v>
      </c>
      <c r="AH87" s="2">
        <v>129.9</v>
      </c>
      <c r="AI87" s="2">
        <v>156.1</v>
      </c>
      <c r="AJ87" s="2">
        <v>143.80000000000001</v>
      </c>
      <c r="AK87" s="42">
        <v>148.6</v>
      </c>
    </row>
    <row r="88" spans="1:37" x14ac:dyDescent="0.25">
      <c r="A88" s="21" t="s">
        <v>35</v>
      </c>
      <c r="B88" s="3">
        <v>2020</v>
      </c>
      <c r="C88" s="9" t="s">
        <v>39</v>
      </c>
      <c r="D88" s="9">
        <v>4</v>
      </c>
      <c r="E88" s="9" t="str">
        <f t="shared" si="1"/>
        <v>20204</v>
      </c>
      <c r="F88" s="52">
        <v>43922</v>
      </c>
      <c r="G88" s="3">
        <v>148.69999999999999</v>
      </c>
      <c r="H88" s="24">
        <v>175.56666666666666</v>
      </c>
      <c r="I88" s="3">
        <v>148.80000000000001</v>
      </c>
      <c r="J88" s="3">
        <v>155.6</v>
      </c>
      <c r="K88" s="3">
        <v>135.1</v>
      </c>
      <c r="L88" s="3">
        <v>149.9</v>
      </c>
      <c r="M88" s="3">
        <v>168.6</v>
      </c>
      <c r="N88" s="3">
        <v>150.4</v>
      </c>
      <c r="O88" s="3">
        <v>120.3</v>
      </c>
      <c r="P88" s="3">
        <v>157.1</v>
      </c>
      <c r="Q88" s="3">
        <v>136.80000000000001</v>
      </c>
      <c r="R88" s="24">
        <v>160.33333333333334</v>
      </c>
      <c r="S88" s="3">
        <v>151.4</v>
      </c>
      <c r="T88" s="3">
        <v>150.66153846153844</v>
      </c>
      <c r="U88" s="3">
        <v>175.29999999999998</v>
      </c>
      <c r="V88" s="24">
        <v>151.63333333333333</v>
      </c>
      <c r="W88" s="24">
        <v>142.73333333333335</v>
      </c>
      <c r="X88" s="24">
        <v>150.33333333333334</v>
      </c>
      <c r="Y88" s="24">
        <v>147.33333333333331</v>
      </c>
      <c r="Z88" s="24">
        <v>148.00833333333333</v>
      </c>
      <c r="AA88" s="3">
        <v>144.1</v>
      </c>
      <c r="AB88" s="24" t="s">
        <v>130</v>
      </c>
      <c r="AC88" s="3">
        <v>146.4</v>
      </c>
      <c r="AD88" s="9">
        <v>146.4</v>
      </c>
      <c r="AE88" s="3">
        <v>150.69999999999999</v>
      </c>
      <c r="AF88" s="24">
        <v>145.23333333333332</v>
      </c>
      <c r="AG88" s="24">
        <v>147.96666666666664</v>
      </c>
      <c r="AH88" s="3">
        <v>131.6</v>
      </c>
      <c r="AI88" s="24">
        <v>156.19999999999999</v>
      </c>
      <c r="AJ88" s="24">
        <v>144.86666666666667</v>
      </c>
      <c r="AK88" s="55">
        <v>149.66666666666666</v>
      </c>
    </row>
    <row r="89" spans="1:37" x14ac:dyDescent="0.25">
      <c r="A89" s="22" t="s">
        <v>35</v>
      </c>
      <c r="B89" s="2">
        <v>2020</v>
      </c>
      <c r="C89" s="10" t="s">
        <v>41</v>
      </c>
      <c r="D89" s="10">
        <v>5</v>
      </c>
      <c r="E89" s="9" t="str">
        <f t="shared" si="1"/>
        <v>20205</v>
      </c>
      <c r="F89" s="54">
        <v>43952</v>
      </c>
      <c r="G89" s="2">
        <v>149.14999999999998</v>
      </c>
      <c r="H89" s="25">
        <v>184.13333333333333</v>
      </c>
      <c r="I89" s="2">
        <v>150.10000000000002</v>
      </c>
      <c r="J89" s="2">
        <v>154.44999999999999</v>
      </c>
      <c r="K89" s="2">
        <v>135.69999999999999</v>
      </c>
      <c r="L89" s="2">
        <v>148.55000000000001</v>
      </c>
      <c r="M89" s="2">
        <v>162.55000000000001</v>
      </c>
      <c r="N89" s="2">
        <v>150.65</v>
      </c>
      <c r="O89" s="2">
        <v>117.25</v>
      </c>
      <c r="P89" s="2">
        <v>158.30000000000001</v>
      </c>
      <c r="Q89" s="2">
        <v>138.10000000000002</v>
      </c>
      <c r="R89" s="25">
        <v>161.06666666666669</v>
      </c>
      <c r="S89" s="2">
        <v>152.69999999999999</v>
      </c>
      <c r="T89" s="2">
        <v>150.97692307692307</v>
      </c>
      <c r="U89" s="2">
        <v>179.39999999999998</v>
      </c>
      <c r="V89" s="25">
        <v>152.06666666666666</v>
      </c>
      <c r="W89" s="25">
        <v>143.56666666666669</v>
      </c>
      <c r="X89" s="25">
        <v>150.86666666666667</v>
      </c>
      <c r="Y89" s="25">
        <v>149.46666666666664</v>
      </c>
      <c r="Z89" s="25">
        <v>148.99166666666667</v>
      </c>
      <c r="AA89" s="2">
        <v>143</v>
      </c>
      <c r="AB89" s="25">
        <v>155.14999999999998</v>
      </c>
      <c r="AC89" s="2">
        <v>146.4</v>
      </c>
      <c r="AD89" s="10">
        <v>150.77499999999998</v>
      </c>
      <c r="AE89" s="2">
        <v>152.55000000000001</v>
      </c>
      <c r="AF89" s="25">
        <v>146.76666666666665</v>
      </c>
      <c r="AG89" s="25">
        <v>149.65833333333333</v>
      </c>
      <c r="AH89" s="2">
        <v>133.29999999999998</v>
      </c>
      <c r="AI89" s="25">
        <v>156.29999999999998</v>
      </c>
      <c r="AJ89" s="25">
        <v>145.93333333333334</v>
      </c>
      <c r="AK89" s="56">
        <v>150.73333333333332</v>
      </c>
    </row>
    <row r="90" spans="1:37" x14ac:dyDescent="0.25">
      <c r="A90" s="21" t="s">
        <v>35</v>
      </c>
      <c r="B90" s="3">
        <v>2020</v>
      </c>
      <c r="C90" s="9" t="s">
        <v>42</v>
      </c>
      <c r="D90" s="9">
        <v>6</v>
      </c>
      <c r="E90" s="9" t="str">
        <f t="shared" si="1"/>
        <v>20206</v>
      </c>
      <c r="F90" s="52">
        <v>43983</v>
      </c>
      <c r="G90" s="3">
        <v>149.6</v>
      </c>
      <c r="H90" s="3">
        <v>192.7</v>
      </c>
      <c r="I90" s="3">
        <v>151.4</v>
      </c>
      <c r="J90" s="3">
        <v>153.30000000000001</v>
      </c>
      <c r="K90" s="3">
        <v>136.30000000000001</v>
      </c>
      <c r="L90" s="3">
        <v>147.19999999999999</v>
      </c>
      <c r="M90" s="3">
        <v>156.5</v>
      </c>
      <c r="N90" s="3">
        <v>150.9</v>
      </c>
      <c r="O90" s="3">
        <v>114.2</v>
      </c>
      <c r="P90" s="3">
        <v>159.5</v>
      </c>
      <c r="Q90" s="3">
        <v>139.4</v>
      </c>
      <c r="R90" s="3">
        <v>161.80000000000001</v>
      </c>
      <c r="S90" s="3">
        <v>154</v>
      </c>
      <c r="T90" s="3">
        <v>151.2923076923077</v>
      </c>
      <c r="U90" s="3">
        <v>183.5</v>
      </c>
      <c r="V90" s="3">
        <v>152.5</v>
      </c>
      <c r="W90" s="3">
        <v>144.4</v>
      </c>
      <c r="X90" s="3">
        <v>151.4</v>
      </c>
      <c r="Y90" s="3">
        <v>151.6</v>
      </c>
      <c r="Z90" s="3">
        <v>149.97499999999999</v>
      </c>
      <c r="AA90" s="3">
        <v>141.9</v>
      </c>
      <c r="AB90" s="24" t="s">
        <v>131</v>
      </c>
      <c r="AC90" s="3">
        <v>146.4</v>
      </c>
      <c r="AD90" s="9">
        <v>146.4</v>
      </c>
      <c r="AE90" s="3">
        <v>154.4</v>
      </c>
      <c r="AF90" s="3">
        <v>148.30000000000001</v>
      </c>
      <c r="AG90" s="3">
        <v>151.35000000000002</v>
      </c>
      <c r="AH90" s="3">
        <v>135</v>
      </c>
      <c r="AI90" s="3">
        <v>156.4</v>
      </c>
      <c r="AJ90" s="3">
        <v>147</v>
      </c>
      <c r="AK90" s="43">
        <v>151.80000000000001</v>
      </c>
    </row>
    <row r="91" spans="1:37" x14ac:dyDescent="0.25">
      <c r="A91" s="22" t="s">
        <v>35</v>
      </c>
      <c r="B91" s="2">
        <v>2020</v>
      </c>
      <c r="C91" s="10" t="s">
        <v>44</v>
      </c>
      <c r="D91" s="10">
        <v>7</v>
      </c>
      <c r="E91" s="9" t="str">
        <f t="shared" si="1"/>
        <v>20207</v>
      </c>
      <c r="F91" s="54">
        <v>44013</v>
      </c>
      <c r="G91" s="2">
        <v>149.6</v>
      </c>
      <c r="H91" s="2">
        <v>192.7</v>
      </c>
      <c r="I91" s="2">
        <v>151.4</v>
      </c>
      <c r="J91" s="2">
        <v>153.30000000000001</v>
      </c>
      <c r="K91" s="2">
        <v>136.30000000000001</v>
      </c>
      <c r="L91" s="2">
        <v>147.19999999999999</v>
      </c>
      <c r="M91" s="2">
        <v>156.5</v>
      </c>
      <c r="N91" s="2">
        <v>150.9</v>
      </c>
      <c r="O91" s="2">
        <v>114.2</v>
      </c>
      <c r="P91" s="2">
        <v>159.5</v>
      </c>
      <c r="Q91" s="2">
        <v>139.4</v>
      </c>
      <c r="R91" s="2">
        <v>161.80000000000001</v>
      </c>
      <c r="S91" s="2">
        <v>154</v>
      </c>
      <c r="T91" s="2">
        <v>151.2923076923077</v>
      </c>
      <c r="U91" s="2">
        <v>183.5</v>
      </c>
      <c r="V91" s="2">
        <v>152.5</v>
      </c>
      <c r="W91" s="2">
        <v>144.4</v>
      </c>
      <c r="X91" s="2">
        <v>151.4</v>
      </c>
      <c r="Y91" s="2">
        <v>151.6</v>
      </c>
      <c r="Z91" s="2">
        <v>149.97499999999999</v>
      </c>
      <c r="AA91" s="2">
        <v>141.9</v>
      </c>
      <c r="AB91" s="25" t="s">
        <v>131</v>
      </c>
      <c r="AC91" s="2">
        <v>146.4</v>
      </c>
      <c r="AD91" s="10">
        <v>146.4</v>
      </c>
      <c r="AE91" s="2">
        <v>154.4</v>
      </c>
      <c r="AF91" s="2">
        <v>148.30000000000001</v>
      </c>
      <c r="AG91" s="2">
        <v>151.35000000000002</v>
      </c>
      <c r="AH91" s="2">
        <v>135</v>
      </c>
      <c r="AI91" s="2">
        <v>156.4</v>
      </c>
      <c r="AJ91" s="2">
        <v>147</v>
      </c>
      <c r="AK91" s="42">
        <v>151.80000000000001</v>
      </c>
    </row>
    <row r="92" spans="1:37" x14ac:dyDescent="0.25">
      <c r="A92" s="21" t="s">
        <v>35</v>
      </c>
      <c r="B92" s="3">
        <v>2020</v>
      </c>
      <c r="C92" s="9" t="s">
        <v>46</v>
      </c>
      <c r="D92" s="9">
        <v>8</v>
      </c>
      <c r="E92" s="9" t="str">
        <f t="shared" si="1"/>
        <v>20208</v>
      </c>
      <c r="F92" s="52">
        <v>44044</v>
      </c>
      <c r="G92" s="3">
        <v>148.9</v>
      </c>
      <c r="H92" s="3">
        <v>190.9</v>
      </c>
      <c r="I92" s="3">
        <v>150.80000000000001</v>
      </c>
      <c r="J92" s="3">
        <v>153.30000000000001</v>
      </c>
      <c r="K92" s="3">
        <v>137.4</v>
      </c>
      <c r="L92" s="3">
        <v>150.4</v>
      </c>
      <c r="M92" s="3">
        <v>178.1</v>
      </c>
      <c r="N92" s="3">
        <v>150.4</v>
      </c>
      <c r="O92" s="3">
        <v>115.1</v>
      </c>
      <c r="P92" s="3">
        <v>160</v>
      </c>
      <c r="Q92" s="3">
        <v>140.6</v>
      </c>
      <c r="R92" s="3">
        <v>162.30000000000001</v>
      </c>
      <c r="S92" s="3">
        <v>157</v>
      </c>
      <c r="T92" s="3">
        <v>153.47692307692307</v>
      </c>
      <c r="U92" s="3">
        <v>182.6</v>
      </c>
      <c r="V92" s="3">
        <v>153.1</v>
      </c>
      <c r="W92" s="3">
        <v>143.4</v>
      </c>
      <c r="X92" s="3">
        <v>151.69999999999999</v>
      </c>
      <c r="Y92" s="3">
        <v>154.30000000000001</v>
      </c>
      <c r="Z92" s="3">
        <v>150.625</v>
      </c>
      <c r="AA92" s="3">
        <v>143</v>
      </c>
      <c r="AB92" s="24" t="s">
        <v>132</v>
      </c>
      <c r="AC92" s="3">
        <v>148.4</v>
      </c>
      <c r="AD92" s="9">
        <v>148.4</v>
      </c>
      <c r="AE92" s="3">
        <v>155</v>
      </c>
      <c r="AF92" s="3">
        <v>146</v>
      </c>
      <c r="AG92" s="3">
        <v>150.5</v>
      </c>
      <c r="AH92" s="3">
        <v>138.5</v>
      </c>
      <c r="AI92" s="3">
        <v>158.5</v>
      </c>
      <c r="AJ92" s="3">
        <v>149</v>
      </c>
      <c r="AK92" s="43">
        <v>153.9</v>
      </c>
    </row>
    <row r="93" spans="1:37" x14ac:dyDescent="0.25">
      <c r="A93" s="22" t="s">
        <v>35</v>
      </c>
      <c r="B93" s="2">
        <v>2020</v>
      </c>
      <c r="C93" s="10" t="s">
        <v>48</v>
      </c>
      <c r="D93" s="10">
        <v>9</v>
      </c>
      <c r="E93" s="9" t="str">
        <f t="shared" si="1"/>
        <v>20209</v>
      </c>
      <c r="F93" s="54">
        <v>44075</v>
      </c>
      <c r="G93" s="2">
        <v>148.4</v>
      </c>
      <c r="H93" s="2">
        <v>187.1</v>
      </c>
      <c r="I93" s="2">
        <v>152.5</v>
      </c>
      <c r="J93" s="2">
        <v>153.6</v>
      </c>
      <c r="K93" s="2">
        <v>138.19999999999999</v>
      </c>
      <c r="L93" s="2">
        <v>150.9</v>
      </c>
      <c r="M93" s="2">
        <v>186.7</v>
      </c>
      <c r="N93" s="2">
        <v>149.80000000000001</v>
      </c>
      <c r="O93" s="2">
        <v>116.4</v>
      </c>
      <c r="P93" s="2">
        <v>160.30000000000001</v>
      </c>
      <c r="Q93" s="2">
        <v>142.19999999999999</v>
      </c>
      <c r="R93" s="2">
        <v>162.9</v>
      </c>
      <c r="S93" s="2">
        <v>158</v>
      </c>
      <c r="T93" s="2">
        <v>154.38461538461539</v>
      </c>
      <c r="U93" s="2">
        <v>184.4</v>
      </c>
      <c r="V93" s="2">
        <v>153.4</v>
      </c>
      <c r="W93" s="2">
        <v>144.30000000000001</v>
      </c>
      <c r="X93" s="2">
        <v>152</v>
      </c>
      <c r="Y93" s="2">
        <v>158.4</v>
      </c>
      <c r="Z93" s="2">
        <v>152.02500000000001</v>
      </c>
      <c r="AA93" s="2">
        <v>142.9</v>
      </c>
      <c r="AB93" s="25" t="s">
        <v>133</v>
      </c>
      <c r="AC93" s="2">
        <v>148.69999999999999</v>
      </c>
      <c r="AD93" s="10">
        <v>148.69999999999999</v>
      </c>
      <c r="AE93" s="2">
        <v>155.6</v>
      </c>
      <c r="AF93" s="2">
        <v>146.6</v>
      </c>
      <c r="AG93" s="2">
        <v>151.1</v>
      </c>
      <c r="AH93" s="2">
        <v>139.6</v>
      </c>
      <c r="AI93" s="2">
        <v>157.5</v>
      </c>
      <c r="AJ93" s="2">
        <v>150</v>
      </c>
      <c r="AK93" s="42">
        <v>154.69999999999999</v>
      </c>
    </row>
    <row r="94" spans="1:37" x14ac:dyDescent="0.25">
      <c r="A94" s="21" t="s">
        <v>35</v>
      </c>
      <c r="B94" s="3">
        <v>2020</v>
      </c>
      <c r="C94" s="9" t="s">
        <v>50</v>
      </c>
      <c r="D94" s="9">
        <v>10</v>
      </c>
      <c r="E94" s="9" t="str">
        <f t="shared" si="1"/>
        <v>202010</v>
      </c>
      <c r="F94" s="52">
        <v>44105</v>
      </c>
      <c r="G94" s="3">
        <v>147.5</v>
      </c>
      <c r="H94" s="3">
        <v>188.9</v>
      </c>
      <c r="I94" s="3">
        <v>161.4</v>
      </c>
      <c r="J94" s="3">
        <v>153.6</v>
      </c>
      <c r="K94" s="3">
        <v>140.1</v>
      </c>
      <c r="L94" s="3">
        <v>151.19999999999999</v>
      </c>
      <c r="M94" s="3">
        <v>209.2</v>
      </c>
      <c r="N94" s="3">
        <v>150.9</v>
      </c>
      <c r="O94" s="3">
        <v>116.2</v>
      </c>
      <c r="P94" s="3">
        <v>161</v>
      </c>
      <c r="Q94" s="3">
        <v>144</v>
      </c>
      <c r="R94" s="3">
        <v>163.19999999999999</v>
      </c>
      <c r="S94" s="3">
        <v>161.4</v>
      </c>
      <c r="T94" s="3">
        <v>157.5846153846154</v>
      </c>
      <c r="U94" s="3">
        <v>184.3</v>
      </c>
      <c r="V94" s="3">
        <v>153.69999999999999</v>
      </c>
      <c r="W94" s="3">
        <v>144.6</v>
      </c>
      <c r="X94" s="3">
        <v>152.30000000000001</v>
      </c>
      <c r="Y94" s="3">
        <v>157</v>
      </c>
      <c r="Z94" s="3">
        <v>151.89999999999998</v>
      </c>
      <c r="AA94" s="3">
        <v>143.1</v>
      </c>
      <c r="AB94" s="24" t="s">
        <v>134</v>
      </c>
      <c r="AC94" s="3">
        <v>148.69999999999999</v>
      </c>
      <c r="AD94" s="9">
        <v>148.69999999999999</v>
      </c>
      <c r="AE94" s="3">
        <v>156.30000000000001</v>
      </c>
      <c r="AF94" s="3">
        <v>146.5</v>
      </c>
      <c r="AG94" s="3">
        <v>151.4</v>
      </c>
      <c r="AH94" s="3">
        <v>140.6</v>
      </c>
      <c r="AI94" s="3">
        <v>158.5</v>
      </c>
      <c r="AJ94" s="3">
        <v>150.4</v>
      </c>
      <c r="AK94" s="43">
        <v>156.4</v>
      </c>
    </row>
    <row r="95" spans="1:37" x14ac:dyDescent="0.25">
      <c r="A95" s="22" t="s">
        <v>35</v>
      </c>
      <c r="B95" s="2">
        <v>2020</v>
      </c>
      <c r="C95" s="10" t="s">
        <v>53</v>
      </c>
      <c r="D95" s="10">
        <v>11</v>
      </c>
      <c r="E95" s="9" t="str">
        <f t="shared" si="1"/>
        <v>202011</v>
      </c>
      <c r="F95" s="54">
        <v>44136</v>
      </c>
      <c r="G95" s="2">
        <v>146.80000000000001</v>
      </c>
      <c r="H95" s="2">
        <v>191</v>
      </c>
      <c r="I95" s="2">
        <v>173.6</v>
      </c>
      <c r="J95" s="2">
        <v>153.80000000000001</v>
      </c>
      <c r="K95" s="2">
        <v>142.69999999999999</v>
      </c>
      <c r="L95" s="2">
        <v>148.4</v>
      </c>
      <c r="M95" s="2">
        <v>230</v>
      </c>
      <c r="N95" s="2">
        <v>156.80000000000001</v>
      </c>
      <c r="O95" s="2">
        <v>115.7</v>
      </c>
      <c r="P95" s="2">
        <v>161.80000000000001</v>
      </c>
      <c r="Q95" s="2">
        <v>146.5</v>
      </c>
      <c r="R95" s="2">
        <v>163.80000000000001</v>
      </c>
      <c r="S95" s="2">
        <v>164.7</v>
      </c>
      <c r="T95" s="2">
        <v>161.19999999999999</v>
      </c>
      <c r="U95" s="2">
        <v>184.8</v>
      </c>
      <c r="V95" s="2">
        <v>154.30000000000001</v>
      </c>
      <c r="W95" s="2">
        <v>144.9</v>
      </c>
      <c r="X95" s="2">
        <v>152.80000000000001</v>
      </c>
      <c r="Y95" s="2">
        <v>156.9</v>
      </c>
      <c r="Z95" s="2">
        <v>152.22500000000002</v>
      </c>
      <c r="AA95" s="2">
        <v>143.6</v>
      </c>
      <c r="AB95" s="25" t="s">
        <v>135</v>
      </c>
      <c r="AC95" s="2">
        <v>149.19999999999999</v>
      </c>
      <c r="AD95" s="10">
        <v>149.19999999999999</v>
      </c>
      <c r="AE95" s="2">
        <v>157.19999999999999</v>
      </c>
      <c r="AF95" s="2">
        <v>148.4</v>
      </c>
      <c r="AG95" s="2">
        <v>152.80000000000001</v>
      </c>
      <c r="AH95" s="2">
        <v>140.4</v>
      </c>
      <c r="AI95" s="2">
        <v>158.6</v>
      </c>
      <c r="AJ95" s="2">
        <v>150.69999999999999</v>
      </c>
      <c r="AK95" s="42">
        <v>158.4</v>
      </c>
    </row>
    <row r="96" spans="1:37" x14ac:dyDescent="0.25">
      <c r="A96" s="21" t="s">
        <v>35</v>
      </c>
      <c r="B96" s="3">
        <v>2020</v>
      </c>
      <c r="C96" s="9" t="s">
        <v>55</v>
      </c>
      <c r="D96" s="9">
        <v>12</v>
      </c>
      <c r="E96" s="9" t="str">
        <f t="shared" si="1"/>
        <v>202012</v>
      </c>
      <c r="F96" s="52">
        <v>44166</v>
      </c>
      <c r="G96" s="3">
        <v>146</v>
      </c>
      <c r="H96" s="3">
        <v>191</v>
      </c>
      <c r="I96" s="3">
        <v>175.3</v>
      </c>
      <c r="J96" s="3">
        <v>154.1</v>
      </c>
      <c r="K96" s="3">
        <v>146.6</v>
      </c>
      <c r="L96" s="3">
        <v>147.69999999999999</v>
      </c>
      <c r="M96" s="3">
        <v>230.5</v>
      </c>
      <c r="N96" s="3">
        <v>160.19999999999999</v>
      </c>
      <c r="O96" s="3">
        <v>115.3</v>
      </c>
      <c r="P96" s="3">
        <v>163</v>
      </c>
      <c r="Q96" s="3">
        <v>149.19999999999999</v>
      </c>
      <c r="R96" s="3">
        <v>164.8</v>
      </c>
      <c r="S96" s="3">
        <v>165.4</v>
      </c>
      <c r="T96" s="3">
        <v>162.23846153846154</v>
      </c>
      <c r="U96" s="3">
        <v>185.4</v>
      </c>
      <c r="V96" s="3">
        <v>155</v>
      </c>
      <c r="W96" s="3">
        <v>145.4</v>
      </c>
      <c r="X96" s="3">
        <v>153.6</v>
      </c>
      <c r="Y96" s="3">
        <v>157.1</v>
      </c>
      <c r="Z96" s="3">
        <v>152.77500000000001</v>
      </c>
      <c r="AA96" s="3">
        <v>144.6</v>
      </c>
      <c r="AB96" s="24" t="s">
        <v>136</v>
      </c>
      <c r="AC96" s="3">
        <v>149.69999999999999</v>
      </c>
      <c r="AD96" s="9">
        <v>149.69999999999999</v>
      </c>
      <c r="AE96" s="3">
        <v>158.30000000000001</v>
      </c>
      <c r="AF96" s="3">
        <v>148.5</v>
      </c>
      <c r="AG96" s="3">
        <v>153.4</v>
      </c>
      <c r="AH96" s="3">
        <v>140.69999999999999</v>
      </c>
      <c r="AI96" s="3">
        <v>159.4</v>
      </c>
      <c r="AJ96" s="3">
        <v>151.19999999999999</v>
      </c>
      <c r="AK96" s="43">
        <v>158.9</v>
      </c>
    </row>
    <row r="97" spans="1:37" x14ac:dyDescent="0.25">
      <c r="A97" s="22" t="s">
        <v>35</v>
      </c>
      <c r="B97" s="2">
        <v>2021</v>
      </c>
      <c r="C97" s="10" t="s">
        <v>31</v>
      </c>
      <c r="D97" s="10">
        <v>1</v>
      </c>
      <c r="E97" s="9" t="str">
        <f t="shared" si="1"/>
        <v>20211</v>
      </c>
      <c r="F97" s="54">
        <v>44197</v>
      </c>
      <c r="G97" s="2">
        <v>144.9</v>
      </c>
      <c r="H97" s="2">
        <v>190.1</v>
      </c>
      <c r="I97" s="2">
        <v>175.3</v>
      </c>
      <c r="J97" s="2">
        <v>154.1</v>
      </c>
      <c r="K97" s="2">
        <v>150.9</v>
      </c>
      <c r="L97" s="2">
        <v>149.6</v>
      </c>
      <c r="M97" s="2">
        <v>194.2</v>
      </c>
      <c r="N97" s="2">
        <v>160.4</v>
      </c>
      <c r="O97" s="2">
        <v>114.6</v>
      </c>
      <c r="P97" s="2">
        <v>164</v>
      </c>
      <c r="Q97" s="2">
        <v>151.80000000000001</v>
      </c>
      <c r="R97" s="2">
        <v>165.6</v>
      </c>
      <c r="S97" s="2">
        <v>161</v>
      </c>
      <c r="T97" s="2">
        <v>159.73076923076923</v>
      </c>
      <c r="U97" s="2">
        <v>186.5</v>
      </c>
      <c r="V97" s="2">
        <v>155.5</v>
      </c>
      <c r="W97" s="2">
        <v>146.1</v>
      </c>
      <c r="X97" s="2">
        <v>154.19999999999999</v>
      </c>
      <c r="Y97" s="2">
        <v>156.80000000000001</v>
      </c>
      <c r="Z97" s="2">
        <v>153.15</v>
      </c>
      <c r="AA97" s="2">
        <v>147.9</v>
      </c>
      <c r="AB97" s="25" t="s">
        <v>137</v>
      </c>
      <c r="AC97" s="2">
        <v>150</v>
      </c>
      <c r="AD97" s="10">
        <v>150</v>
      </c>
      <c r="AE97" s="2">
        <v>159.30000000000001</v>
      </c>
      <c r="AF97" s="2">
        <v>149.6</v>
      </c>
      <c r="AG97" s="2">
        <v>154.44999999999999</v>
      </c>
      <c r="AH97" s="2">
        <v>141.9</v>
      </c>
      <c r="AI97" s="2">
        <v>159.19999999999999</v>
      </c>
      <c r="AJ97" s="2">
        <v>151.9</v>
      </c>
      <c r="AK97" s="42">
        <v>157.30000000000001</v>
      </c>
    </row>
    <row r="98" spans="1:37" x14ac:dyDescent="0.25">
      <c r="A98" s="21" t="s">
        <v>35</v>
      </c>
      <c r="B98" s="3">
        <v>2021</v>
      </c>
      <c r="C98" s="9" t="s">
        <v>36</v>
      </c>
      <c r="D98" s="9">
        <v>2</v>
      </c>
      <c r="E98" s="9" t="str">
        <f t="shared" si="1"/>
        <v>20212</v>
      </c>
      <c r="F98" s="52">
        <v>44228</v>
      </c>
      <c r="G98" s="3">
        <v>144.30000000000001</v>
      </c>
      <c r="H98" s="3">
        <v>186.5</v>
      </c>
      <c r="I98" s="3">
        <v>168.7</v>
      </c>
      <c r="J98" s="3">
        <v>154.69999999999999</v>
      </c>
      <c r="K98" s="3">
        <v>158.69999999999999</v>
      </c>
      <c r="L98" s="3">
        <v>150.69999999999999</v>
      </c>
      <c r="M98" s="3">
        <v>160</v>
      </c>
      <c r="N98" s="3">
        <v>158.80000000000001</v>
      </c>
      <c r="O98" s="3">
        <v>112.8</v>
      </c>
      <c r="P98" s="3">
        <v>164.2</v>
      </c>
      <c r="Q98" s="3">
        <v>155.5</v>
      </c>
      <c r="R98" s="3">
        <v>167.5</v>
      </c>
      <c r="S98" s="3">
        <v>156.9</v>
      </c>
      <c r="T98" s="3">
        <v>156.8692307692308</v>
      </c>
      <c r="U98" s="3">
        <v>188.3</v>
      </c>
      <c r="V98" s="3">
        <v>157.19999999999999</v>
      </c>
      <c r="W98" s="3">
        <v>147.4</v>
      </c>
      <c r="X98" s="3">
        <v>155.80000000000001</v>
      </c>
      <c r="Y98" s="3">
        <v>155.80000000000001</v>
      </c>
      <c r="Z98" s="3">
        <v>154.05000000000001</v>
      </c>
      <c r="AA98" s="3">
        <v>152.4</v>
      </c>
      <c r="AB98" s="24" t="s">
        <v>138</v>
      </c>
      <c r="AC98" s="3">
        <v>150.9</v>
      </c>
      <c r="AD98" s="9">
        <v>150.9</v>
      </c>
      <c r="AE98" s="3">
        <v>161.30000000000001</v>
      </c>
      <c r="AF98" s="3">
        <v>151.5</v>
      </c>
      <c r="AG98" s="3">
        <v>156.4</v>
      </c>
      <c r="AH98" s="3">
        <v>145.1</v>
      </c>
      <c r="AI98" s="3">
        <v>159.5</v>
      </c>
      <c r="AJ98" s="3">
        <v>153.4</v>
      </c>
      <c r="AK98" s="43">
        <v>156.6</v>
      </c>
    </row>
    <row r="99" spans="1:37" x14ac:dyDescent="0.25">
      <c r="A99" s="22" t="s">
        <v>35</v>
      </c>
      <c r="B99" s="2">
        <v>2021</v>
      </c>
      <c r="C99" s="10" t="s">
        <v>38</v>
      </c>
      <c r="D99" s="10">
        <v>3</v>
      </c>
      <c r="E99" s="9" t="str">
        <f t="shared" si="1"/>
        <v>20213</v>
      </c>
      <c r="F99" s="54">
        <v>44256</v>
      </c>
      <c r="G99" s="2">
        <v>144.1</v>
      </c>
      <c r="H99" s="2">
        <v>192.2</v>
      </c>
      <c r="I99" s="2">
        <v>163.80000000000001</v>
      </c>
      <c r="J99" s="2">
        <v>154.9</v>
      </c>
      <c r="K99" s="2">
        <v>163.9</v>
      </c>
      <c r="L99" s="2">
        <v>153.69999999999999</v>
      </c>
      <c r="M99" s="2">
        <v>149.5</v>
      </c>
      <c r="N99" s="2">
        <v>159.80000000000001</v>
      </c>
      <c r="O99" s="2">
        <v>112.6</v>
      </c>
      <c r="P99" s="2">
        <v>163.5</v>
      </c>
      <c r="Q99" s="2">
        <v>156.5</v>
      </c>
      <c r="R99" s="2">
        <v>168.2</v>
      </c>
      <c r="S99" s="2">
        <v>156.69999999999999</v>
      </c>
      <c r="T99" s="2">
        <v>156.87692307692308</v>
      </c>
      <c r="U99" s="2">
        <v>188.1</v>
      </c>
      <c r="V99" s="2">
        <v>157.80000000000001</v>
      </c>
      <c r="W99" s="2">
        <v>147.9</v>
      </c>
      <c r="X99" s="2">
        <v>156.4</v>
      </c>
      <c r="Y99" s="2">
        <v>153.80000000000001</v>
      </c>
      <c r="Z99" s="2">
        <v>153.97500000000002</v>
      </c>
      <c r="AA99" s="2">
        <v>155.5</v>
      </c>
      <c r="AB99" s="25" t="s">
        <v>140</v>
      </c>
      <c r="AC99" s="2">
        <v>151.19999999999999</v>
      </c>
      <c r="AD99" s="10">
        <v>151.19999999999999</v>
      </c>
      <c r="AE99" s="2">
        <v>161.69999999999999</v>
      </c>
      <c r="AF99" s="2">
        <v>152.6</v>
      </c>
      <c r="AG99" s="2">
        <v>157.14999999999998</v>
      </c>
      <c r="AH99" s="2">
        <v>146.19999999999999</v>
      </c>
      <c r="AI99" s="2">
        <v>160.19999999999999</v>
      </c>
      <c r="AJ99" s="2">
        <v>153.80000000000001</v>
      </c>
      <c r="AK99" s="42">
        <v>156.80000000000001</v>
      </c>
    </row>
    <row r="100" spans="1:37" x14ac:dyDescent="0.25">
      <c r="A100" s="21" t="s">
        <v>35</v>
      </c>
      <c r="B100" s="3">
        <v>2021</v>
      </c>
      <c r="C100" s="9" t="s">
        <v>39</v>
      </c>
      <c r="D100" s="9">
        <v>4</v>
      </c>
      <c r="E100" s="9" t="str">
        <f t="shared" si="1"/>
        <v>20214</v>
      </c>
      <c r="F100" s="52">
        <v>44287</v>
      </c>
      <c r="G100" s="3">
        <v>144.30000000000001</v>
      </c>
      <c r="H100" s="3">
        <v>198</v>
      </c>
      <c r="I100" s="3">
        <v>164.6</v>
      </c>
      <c r="J100" s="3">
        <v>155.4</v>
      </c>
      <c r="K100" s="3">
        <v>170.1</v>
      </c>
      <c r="L100" s="3">
        <v>164.4</v>
      </c>
      <c r="M100" s="3">
        <v>144.1</v>
      </c>
      <c r="N100" s="3">
        <v>161.69999999999999</v>
      </c>
      <c r="O100" s="3">
        <v>113.1</v>
      </c>
      <c r="P100" s="3">
        <v>163.9</v>
      </c>
      <c r="Q100" s="3">
        <v>157.6</v>
      </c>
      <c r="R100" s="3">
        <v>168.9</v>
      </c>
      <c r="S100" s="3">
        <v>158</v>
      </c>
      <c r="T100" s="3">
        <v>158.77692307692308</v>
      </c>
      <c r="U100" s="3">
        <v>188.8</v>
      </c>
      <c r="V100" s="3">
        <v>158.80000000000001</v>
      </c>
      <c r="W100" s="3">
        <v>148.5</v>
      </c>
      <c r="X100" s="3">
        <v>157.30000000000001</v>
      </c>
      <c r="Y100" s="3">
        <v>155.4</v>
      </c>
      <c r="Z100" s="3">
        <v>155</v>
      </c>
      <c r="AA100" s="3">
        <v>155.6</v>
      </c>
      <c r="AB100" s="24" t="s">
        <v>141</v>
      </c>
      <c r="AC100" s="3">
        <v>151.80000000000001</v>
      </c>
      <c r="AD100" s="9">
        <v>151.80000000000001</v>
      </c>
      <c r="AE100" s="3">
        <v>162.30000000000001</v>
      </c>
      <c r="AF100" s="3">
        <v>153.19999999999999</v>
      </c>
      <c r="AG100" s="3">
        <v>157.75</v>
      </c>
      <c r="AH100" s="3">
        <v>146.6</v>
      </c>
      <c r="AI100" s="3">
        <v>160.30000000000001</v>
      </c>
      <c r="AJ100" s="3">
        <v>154.4</v>
      </c>
      <c r="AK100" s="43">
        <v>157.80000000000001</v>
      </c>
    </row>
    <row r="101" spans="1:37" x14ac:dyDescent="0.25">
      <c r="A101" s="22" t="s">
        <v>35</v>
      </c>
      <c r="B101" s="2">
        <v>2021</v>
      </c>
      <c r="C101" s="10" t="s">
        <v>41</v>
      </c>
      <c r="D101" s="10">
        <v>5</v>
      </c>
      <c r="E101" s="9" t="str">
        <f t="shared" si="1"/>
        <v>20215</v>
      </c>
      <c r="F101" s="54">
        <v>44317</v>
      </c>
      <c r="G101" s="2">
        <v>146.30000000000001</v>
      </c>
      <c r="H101" s="2">
        <v>200.5</v>
      </c>
      <c r="I101" s="2">
        <v>170.3</v>
      </c>
      <c r="J101" s="2">
        <v>156.1</v>
      </c>
      <c r="K101" s="2">
        <v>178.7</v>
      </c>
      <c r="L101" s="2">
        <v>167.1</v>
      </c>
      <c r="M101" s="2">
        <v>147.9</v>
      </c>
      <c r="N101" s="2">
        <v>165.4</v>
      </c>
      <c r="O101" s="2">
        <v>114.8</v>
      </c>
      <c r="P101" s="2">
        <v>168.2</v>
      </c>
      <c r="Q101" s="2">
        <v>159.30000000000001</v>
      </c>
      <c r="R101" s="2">
        <v>170.4</v>
      </c>
      <c r="S101" s="2">
        <v>160.69999999999999</v>
      </c>
      <c r="T101" s="2">
        <v>161.9769230769231</v>
      </c>
      <c r="U101" s="2">
        <v>191.9</v>
      </c>
      <c r="V101" s="2">
        <v>161.80000000000001</v>
      </c>
      <c r="W101" s="2">
        <v>152.1</v>
      </c>
      <c r="X101" s="2">
        <v>160.4</v>
      </c>
      <c r="Y101" s="2">
        <v>158.6</v>
      </c>
      <c r="Z101" s="2">
        <v>158.22499999999999</v>
      </c>
      <c r="AA101" s="2">
        <v>159.4</v>
      </c>
      <c r="AB101" s="25" t="s">
        <v>142</v>
      </c>
      <c r="AC101" s="2">
        <v>154.69999999999999</v>
      </c>
      <c r="AD101" s="10">
        <v>154.69999999999999</v>
      </c>
      <c r="AE101" s="2">
        <v>165.8</v>
      </c>
      <c r="AF101" s="2">
        <v>155.80000000000001</v>
      </c>
      <c r="AG101" s="2">
        <v>160.80000000000001</v>
      </c>
      <c r="AH101" s="2">
        <v>148.9</v>
      </c>
      <c r="AI101" s="2">
        <v>161.19999999999999</v>
      </c>
      <c r="AJ101" s="2">
        <v>156.80000000000001</v>
      </c>
      <c r="AK101" s="42">
        <v>160.4</v>
      </c>
    </row>
    <row r="102" spans="1:37" x14ac:dyDescent="0.25">
      <c r="A102" s="21" t="s">
        <v>35</v>
      </c>
      <c r="B102" s="3">
        <v>2021</v>
      </c>
      <c r="C102" s="9" t="s">
        <v>42</v>
      </c>
      <c r="D102" s="9">
        <v>6</v>
      </c>
      <c r="E102" s="9" t="str">
        <f t="shared" si="1"/>
        <v>20216</v>
      </c>
      <c r="F102" s="52">
        <v>44348</v>
      </c>
      <c r="G102" s="3">
        <v>146.69999999999999</v>
      </c>
      <c r="H102" s="3">
        <v>202</v>
      </c>
      <c r="I102" s="3">
        <v>180.7</v>
      </c>
      <c r="J102" s="3">
        <v>156.19999999999999</v>
      </c>
      <c r="K102" s="3">
        <v>183.7</v>
      </c>
      <c r="L102" s="3">
        <v>164.6</v>
      </c>
      <c r="M102" s="3">
        <v>155.4</v>
      </c>
      <c r="N102" s="3">
        <v>166</v>
      </c>
      <c r="O102" s="3">
        <v>115.1</v>
      </c>
      <c r="P102" s="3">
        <v>168.5</v>
      </c>
      <c r="Q102" s="3">
        <v>160</v>
      </c>
      <c r="R102" s="3">
        <v>172.4</v>
      </c>
      <c r="S102" s="3">
        <v>162.6</v>
      </c>
      <c r="T102" s="3">
        <v>164.14615384615385</v>
      </c>
      <c r="U102" s="3">
        <v>190.8</v>
      </c>
      <c r="V102" s="3">
        <v>162.19999999999999</v>
      </c>
      <c r="W102" s="3">
        <v>151.80000000000001</v>
      </c>
      <c r="X102" s="3">
        <v>160.69999999999999</v>
      </c>
      <c r="Y102" s="3">
        <v>158.80000000000001</v>
      </c>
      <c r="Z102" s="3">
        <v>158.375</v>
      </c>
      <c r="AA102" s="3">
        <v>159.80000000000001</v>
      </c>
      <c r="AB102" s="24" t="s">
        <v>143</v>
      </c>
      <c r="AC102" s="3">
        <v>154.80000000000001</v>
      </c>
      <c r="AD102" s="9">
        <v>154.80000000000001</v>
      </c>
      <c r="AE102" s="3">
        <v>166.3</v>
      </c>
      <c r="AF102" s="3">
        <v>154.9</v>
      </c>
      <c r="AG102" s="3">
        <v>160.60000000000002</v>
      </c>
      <c r="AH102" s="3">
        <v>150.69999999999999</v>
      </c>
      <c r="AI102" s="3">
        <v>161.69999999999999</v>
      </c>
      <c r="AJ102" s="3">
        <v>157.6</v>
      </c>
      <c r="AK102" s="43">
        <v>161.30000000000001</v>
      </c>
    </row>
    <row r="103" spans="1:37" x14ac:dyDescent="0.25">
      <c r="A103" s="22" t="s">
        <v>35</v>
      </c>
      <c r="B103" s="2">
        <v>2021</v>
      </c>
      <c r="C103" s="10" t="s">
        <v>44</v>
      </c>
      <c r="D103" s="10">
        <v>7</v>
      </c>
      <c r="E103" s="9" t="str">
        <f t="shared" si="1"/>
        <v>20217</v>
      </c>
      <c r="F103" s="54">
        <v>44378</v>
      </c>
      <c r="G103" s="2">
        <v>146.4</v>
      </c>
      <c r="H103" s="2">
        <v>206.8</v>
      </c>
      <c r="I103" s="2">
        <v>182.2</v>
      </c>
      <c r="J103" s="2">
        <v>157.5</v>
      </c>
      <c r="K103" s="2">
        <v>182.1</v>
      </c>
      <c r="L103" s="2">
        <v>163.9</v>
      </c>
      <c r="M103" s="2">
        <v>164.2</v>
      </c>
      <c r="N103" s="2">
        <v>164</v>
      </c>
      <c r="O103" s="2">
        <v>114.5</v>
      </c>
      <c r="P103" s="2">
        <v>168.3</v>
      </c>
      <c r="Q103" s="2">
        <v>160.9</v>
      </c>
      <c r="R103" s="2">
        <v>172.2</v>
      </c>
      <c r="S103" s="2">
        <v>164</v>
      </c>
      <c r="T103" s="2">
        <v>165.15384615384616</v>
      </c>
      <c r="U103" s="2">
        <v>191.2</v>
      </c>
      <c r="V103" s="2">
        <v>162.80000000000001</v>
      </c>
      <c r="W103" s="2">
        <v>153.1</v>
      </c>
      <c r="X103" s="2">
        <v>161.4</v>
      </c>
      <c r="Y103" s="2">
        <v>160.1</v>
      </c>
      <c r="Z103" s="2">
        <v>159.35</v>
      </c>
      <c r="AA103" s="2">
        <v>160.69999999999999</v>
      </c>
      <c r="AB103" s="25" t="s">
        <v>144</v>
      </c>
      <c r="AC103" s="2">
        <v>155.80000000000001</v>
      </c>
      <c r="AD103" s="10">
        <v>155.80000000000001</v>
      </c>
      <c r="AE103" s="2">
        <v>167</v>
      </c>
      <c r="AF103" s="2">
        <v>155.30000000000001</v>
      </c>
      <c r="AG103" s="2">
        <v>161.15</v>
      </c>
      <c r="AH103" s="2">
        <v>153.1</v>
      </c>
      <c r="AI103" s="2">
        <v>163.19999999999999</v>
      </c>
      <c r="AJ103" s="2">
        <v>159</v>
      </c>
      <c r="AK103" s="42">
        <v>162.5</v>
      </c>
    </row>
    <row r="104" spans="1:37" x14ac:dyDescent="0.25">
      <c r="A104" s="21" t="s">
        <v>35</v>
      </c>
      <c r="B104" s="3">
        <v>2021</v>
      </c>
      <c r="C104" s="9" t="s">
        <v>46</v>
      </c>
      <c r="D104" s="9">
        <v>8</v>
      </c>
      <c r="E104" s="9" t="str">
        <f t="shared" si="1"/>
        <v>20218</v>
      </c>
      <c r="F104" s="52">
        <v>44409</v>
      </c>
      <c r="G104" s="3">
        <v>146.6</v>
      </c>
      <c r="H104" s="3">
        <v>204</v>
      </c>
      <c r="I104" s="3">
        <v>172.8</v>
      </c>
      <c r="J104" s="3">
        <v>158.4</v>
      </c>
      <c r="K104" s="3">
        <v>188</v>
      </c>
      <c r="L104" s="3">
        <v>156.80000000000001</v>
      </c>
      <c r="M104" s="3">
        <v>162.19999999999999</v>
      </c>
      <c r="N104" s="3">
        <v>164.1</v>
      </c>
      <c r="O104" s="3">
        <v>119.7</v>
      </c>
      <c r="P104" s="3">
        <v>168.8</v>
      </c>
      <c r="Q104" s="3">
        <v>162.69999999999999</v>
      </c>
      <c r="R104" s="3">
        <v>173.9</v>
      </c>
      <c r="S104" s="3">
        <v>164</v>
      </c>
      <c r="T104" s="3">
        <v>164.76923076923077</v>
      </c>
      <c r="U104" s="3">
        <v>192.1</v>
      </c>
      <c r="V104" s="3">
        <v>164.5</v>
      </c>
      <c r="W104" s="3">
        <v>155.30000000000001</v>
      </c>
      <c r="X104" s="3">
        <v>163.19999999999999</v>
      </c>
      <c r="Y104" s="3">
        <v>160</v>
      </c>
      <c r="Z104" s="3">
        <v>160.75</v>
      </c>
      <c r="AA104" s="3">
        <v>162.6</v>
      </c>
      <c r="AB104" s="24" t="s">
        <v>145</v>
      </c>
      <c r="AC104" s="3">
        <v>157.5</v>
      </c>
      <c r="AD104" s="9">
        <v>157.5</v>
      </c>
      <c r="AE104" s="3">
        <v>168.4</v>
      </c>
      <c r="AF104" s="3">
        <v>157.6</v>
      </c>
      <c r="AG104" s="3">
        <v>163</v>
      </c>
      <c r="AH104" s="3">
        <v>154</v>
      </c>
      <c r="AI104" s="3">
        <v>163.80000000000001</v>
      </c>
      <c r="AJ104" s="3">
        <v>160</v>
      </c>
      <c r="AK104" s="43">
        <v>163.19999999999999</v>
      </c>
    </row>
    <row r="105" spans="1:37" x14ac:dyDescent="0.25">
      <c r="A105" s="22" t="s">
        <v>35</v>
      </c>
      <c r="B105" s="2">
        <v>2021</v>
      </c>
      <c r="C105" s="10" t="s">
        <v>48</v>
      </c>
      <c r="D105" s="10">
        <v>9</v>
      </c>
      <c r="E105" s="9" t="str">
        <f t="shared" si="1"/>
        <v>20219</v>
      </c>
      <c r="F105" s="54">
        <v>44440</v>
      </c>
      <c r="G105" s="2">
        <v>146.6</v>
      </c>
      <c r="H105" s="2">
        <v>204</v>
      </c>
      <c r="I105" s="2">
        <v>172.8</v>
      </c>
      <c r="J105" s="2">
        <v>158.4</v>
      </c>
      <c r="K105" s="2">
        <v>188</v>
      </c>
      <c r="L105" s="2">
        <v>156.69999999999999</v>
      </c>
      <c r="M105" s="2">
        <v>162.30000000000001</v>
      </c>
      <c r="N105" s="2">
        <v>164.1</v>
      </c>
      <c r="O105" s="2">
        <v>119.7</v>
      </c>
      <c r="P105" s="2">
        <v>168.8</v>
      </c>
      <c r="Q105" s="2">
        <v>162.69999999999999</v>
      </c>
      <c r="R105" s="2">
        <v>173.9</v>
      </c>
      <c r="S105" s="2">
        <v>164</v>
      </c>
      <c r="T105" s="2">
        <v>164.76923076923077</v>
      </c>
      <c r="U105" s="2">
        <v>192.1</v>
      </c>
      <c r="V105" s="2">
        <v>164.6</v>
      </c>
      <c r="W105" s="2">
        <v>155.30000000000001</v>
      </c>
      <c r="X105" s="2">
        <v>163.30000000000001</v>
      </c>
      <c r="Y105" s="2">
        <v>160</v>
      </c>
      <c r="Z105" s="2">
        <v>160.80000000000001</v>
      </c>
      <c r="AA105" s="2">
        <v>162.6</v>
      </c>
      <c r="AB105" s="25" t="s">
        <v>145</v>
      </c>
      <c r="AC105" s="2">
        <v>157.5</v>
      </c>
      <c r="AD105" s="10">
        <v>157.5</v>
      </c>
      <c r="AE105" s="2">
        <v>168.4</v>
      </c>
      <c r="AF105" s="2">
        <v>157.69999999999999</v>
      </c>
      <c r="AG105" s="2">
        <v>163.05000000000001</v>
      </c>
      <c r="AH105" s="2">
        <v>154</v>
      </c>
      <c r="AI105" s="2">
        <v>163.69999999999999</v>
      </c>
      <c r="AJ105" s="2">
        <v>160</v>
      </c>
      <c r="AK105" s="42">
        <v>163.19999999999999</v>
      </c>
    </row>
    <row r="106" spans="1:37" x14ac:dyDescent="0.25">
      <c r="A106" s="21" t="s">
        <v>35</v>
      </c>
      <c r="B106" s="3">
        <v>2021</v>
      </c>
      <c r="C106" s="9" t="s">
        <v>50</v>
      </c>
      <c r="D106" s="9">
        <v>10</v>
      </c>
      <c r="E106" s="9" t="str">
        <f t="shared" si="1"/>
        <v>202110</v>
      </c>
      <c r="F106" s="52">
        <v>44470</v>
      </c>
      <c r="G106" s="3">
        <v>147.4</v>
      </c>
      <c r="H106" s="3">
        <v>204.6</v>
      </c>
      <c r="I106" s="3">
        <v>171.2</v>
      </c>
      <c r="J106" s="3">
        <v>158.69999999999999</v>
      </c>
      <c r="K106" s="3">
        <v>190.6</v>
      </c>
      <c r="L106" s="3">
        <v>155.69999999999999</v>
      </c>
      <c r="M106" s="3">
        <v>185.3</v>
      </c>
      <c r="N106" s="3">
        <v>165.2</v>
      </c>
      <c r="O106" s="3">
        <v>121.9</v>
      </c>
      <c r="P106" s="3">
        <v>169.3</v>
      </c>
      <c r="Q106" s="3">
        <v>163.19999999999999</v>
      </c>
      <c r="R106" s="3">
        <v>174.7</v>
      </c>
      <c r="S106" s="3">
        <v>167.7</v>
      </c>
      <c r="T106" s="3">
        <v>167.34615384615384</v>
      </c>
      <c r="U106" s="3">
        <v>192.7</v>
      </c>
      <c r="V106" s="3">
        <v>165.7</v>
      </c>
      <c r="W106" s="3">
        <v>156.30000000000001</v>
      </c>
      <c r="X106" s="3">
        <v>164.3</v>
      </c>
      <c r="Y106" s="3">
        <v>160.80000000000001</v>
      </c>
      <c r="Z106" s="3">
        <v>161.77500000000001</v>
      </c>
      <c r="AA106" s="3">
        <v>164.2</v>
      </c>
      <c r="AB106" s="24" t="s">
        <v>146</v>
      </c>
      <c r="AC106" s="3">
        <v>158.4</v>
      </c>
      <c r="AD106" s="9">
        <v>158.4</v>
      </c>
      <c r="AE106" s="3">
        <v>169.1</v>
      </c>
      <c r="AF106" s="3">
        <v>158.6</v>
      </c>
      <c r="AG106" s="3">
        <v>163.85</v>
      </c>
      <c r="AH106" s="3">
        <v>155.69999999999999</v>
      </c>
      <c r="AI106" s="3">
        <v>163.9</v>
      </c>
      <c r="AJ106" s="3">
        <v>161</v>
      </c>
      <c r="AK106" s="43">
        <v>165.5</v>
      </c>
    </row>
    <row r="107" spans="1:37" x14ac:dyDescent="0.25">
      <c r="A107" s="22" t="s">
        <v>35</v>
      </c>
      <c r="B107" s="2">
        <v>2021</v>
      </c>
      <c r="C107" s="10" t="s">
        <v>53</v>
      </c>
      <c r="D107" s="10">
        <v>11</v>
      </c>
      <c r="E107" s="9" t="str">
        <f t="shared" si="1"/>
        <v>202111</v>
      </c>
      <c r="F107" s="54">
        <v>44501</v>
      </c>
      <c r="G107" s="2">
        <v>148.19999999999999</v>
      </c>
      <c r="H107" s="2">
        <v>201.6</v>
      </c>
      <c r="I107" s="2">
        <v>173</v>
      </c>
      <c r="J107" s="2">
        <v>159.30000000000001</v>
      </c>
      <c r="K107" s="2">
        <v>190.1</v>
      </c>
      <c r="L107" s="2">
        <v>156.5</v>
      </c>
      <c r="M107" s="2">
        <v>199.2</v>
      </c>
      <c r="N107" s="2">
        <v>165.3</v>
      </c>
      <c r="O107" s="2">
        <v>122.4</v>
      </c>
      <c r="P107" s="2">
        <v>169.6</v>
      </c>
      <c r="Q107" s="2">
        <v>163.69999999999999</v>
      </c>
      <c r="R107" s="2">
        <v>175.5</v>
      </c>
      <c r="S107" s="2">
        <v>169.7</v>
      </c>
      <c r="T107" s="2">
        <v>168.77692307692308</v>
      </c>
      <c r="U107" s="2">
        <v>192.9</v>
      </c>
      <c r="V107" s="2">
        <v>167.2</v>
      </c>
      <c r="W107" s="2">
        <v>157.4</v>
      </c>
      <c r="X107" s="2">
        <v>165.8</v>
      </c>
      <c r="Y107" s="2">
        <v>162.19999999999999</v>
      </c>
      <c r="Z107" s="2">
        <v>163.15</v>
      </c>
      <c r="AA107" s="2">
        <v>163.9</v>
      </c>
      <c r="AB107" s="25" t="s">
        <v>147</v>
      </c>
      <c r="AC107" s="2">
        <v>159.30000000000001</v>
      </c>
      <c r="AD107" s="10">
        <v>159.30000000000001</v>
      </c>
      <c r="AE107" s="2">
        <v>169.9</v>
      </c>
      <c r="AF107" s="2">
        <v>159.80000000000001</v>
      </c>
      <c r="AG107" s="2">
        <v>164.85000000000002</v>
      </c>
      <c r="AH107" s="2">
        <v>154.80000000000001</v>
      </c>
      <c r="AI107" s="2">
        <v>164.3</v>
      </c>
      <c r="AJ107" s="2">
        <v>161.4</v>
      </c>
      <c r="AK107" s="42">
        <v>166.7</v>
      </c>
    </row>
    <row r="108" spans="1:37" x14ac:dyDescent="0.25">
      <c r="A108" s="21" t="s">
        <v>35</v>
      </c>
      <c r="B108" s="3">
        <v>2021</v>
      </c>
      <c r="C108" s="9" t="s">
        <v>55</v>
      </c>
      <c r="D108" s="9">
        <v>12</v>
      </c>
      <c r="E108" s="9" t="str">
        <f t="shared" si="1"/>
        <v>202112</v>
      </c>
      <c r="F108" s="52">
        <v>44531</v>
      </c>
      <c r="G108" s="3">
        <v>148.69999999999999</v>
      </c>
      <c r="H108" s="3">
        <v>198.8</v>
      </c>
      <c r="I108" s="3">
        <v>177.9</v>
      </c>
      <c r="J108" s="3">
        <v>159.9</v>
      </c>
      <c r="K108" s="3">
        <v>187.6</v>
      </c>
      <c r="L108" s="3">
        <v>154.9</v>
      </c>
      <c r="M108" s="3">
        <v>188.3</v>
      </c>
      <c r="N108" s="3">
        <v>164.4</v>
      </c>
      <c r="O108" s="3">
        <v>121</v>
      </c>
      <c r="P108" s="3">
        <v>170.5</v>
      </c>
      <c r="Q108" s="3">
        <v>164.2</v>
      </c>
      <c r="R108" s="3">
        <v>176.5</v>
      </c>
      <c r="S108" s="3">
        <v>168.2</v>
      </c>
      <c r="T108" s="3">
        <v>167.76153846153846</v>
      </c>
      <c r="U108" s="3">
        <v>192.4</v>
      </c>
      <c r="V108" s="3">
        <v>168.5</v>
      </c>
      <c r="W108" s="3">
        <v>158.69999999999999</v>
      </c>
      <c r="X108" s="3">
        <v>167</v>
      </c>
      <c r="Y108" s="3">
        <v>162.6</v>
      </c>
      <c r="Z108" s="3">
        <v>164.2</v>
      </c>
      <c r="AA108" s="3">
        <v>164.1</v>
      </c>
      <c r="AB108" s="24" t="s">
        <v>148</v>
      </c>
      <c r="AC108" s="3">
        <v>160.19999999999999</v>
      </c>
      <c r="AD108" s="9">
        <v>160.19999999999999</v>
      </c>
      <c r="AE108" s="3">
        <v>170.6</v>
      </c>
      <c r="AF108" s="3">
        <v>160.6</v>
      </c>
      <c r="AG108" s="3">
        <v>165.6</v>
      </c>
      <c r="AH108" s="3">
        <v>155.69999999999999</v>
      </c>
      <c r="AI108" s="3">
        <v>164.4</v>
      </c>
      <c r="AJ108" s="3">
        <v>162</v>
      </c>
      <c r="AK108" s="43">
        <v>166.2</v>
      </c>
    </row>
    <row r="109" spans="1:37" x14ac:dyDescent="0.25">
      <c r="A109" s="22" t="s">
        <v>35</v>
      </c>
      <c r="B109" s="2">
        <v>2022</v>
      </c>
      <c r="C109" s="10" t="s">
        <v>31</v>
      </c>
      <c r="D109" s="10">
        <v>1</v>
      </c>
      <c r="E109" s="9" t="str">
        <f t="shared" si="1"/>
        <v>20221</v>
      </c>
      <c r="F109" s="54">
        <v>44562</v>
      </c>
      <c r="G109" s="2">
        <v>149.5</v>
      </c>
      <c r="H109" s="2">
        <v>198.7</v>
      </c>
      <c r="I109" s="2">
        <v>178.8</v>
      </c>
      <c r="J109" s="2">
        <v>160.5</v>
      </c>
      <c r="K109" s="2">
        <v>184.7</v>
      </c>
      <c r="L109" s="2">
        <v>153.69999999999999</v>
      </c>
      <c r="M109" s="2">
        <v>174.3</v>
      </c>
      <c r="N109" s="2">
        <v>163.9</v>
      </c>
      <c r="O109" s="2">
        <v>120</v>
      </c>
      <c r="P109" s="2">
        <v>172.1</v>
      </c>
      <c r="Q109" s="2">
        <v>164.3</v>
      </c>
      <c r="R109" s="2">
        <v>177.3</v>
      </c>
      <c r="S109" s="2">
        <v>166.4</v>
      </c>
      <c r="T109" s="2">
        <v>166.47692307692307</v>
      </c>
      <c r="U109" s="2">
        <v>192.2</v>
      </c>
      <c r="V109" s="2">
        <v>169.9</v>
      </c>
      <c r="W109" s="2">
        <v>160.69999999999999</v>
      </c>
      <c r="X109" s="2">
        <v>168.5</v>
      </c>
      <c r="Y109" s="2">
        <v>163</v>
      </c>
      <c r="Z109" s="2">
        <v>165.52500000000001</v>
      </c>
      <c r="AA109" s="2">
        <v>164.2</v>
      </c>
      <c r="AB109" s="25" t="s">
        <v>149</v>
      </c>
      <c r="AC109" s="2">
        <v>161.1</v>
      </c>
      <c r="AD109" s="10">
        <v>161.1</v>
      </c>
      <c r="AE109" s="2">
        <v>171.4</v>
      </c>
      <c r="AF109" s="2">
        <v>161.19999999999999</v>
      </c>
      <c r="AG109" s="2">
        <v>166.3</v>
      </c>
      <c r="AH109" s="2">
        <v>156.5</v>
      </c>
      <c r="AI109" s="2">
        <v>164.7</v>
      </c>
      <c r="AJ109" s="2">
        <v>162.69999999999999</v>
      </c>
      <c r="AK109" s="42">
        <v>165.7</v>
      </c>
    </row>
    <row r="110" spans="1:37" x14ac:dyDescent="0.25">
      <c r="A110" s="21" t="s">
        <v>35</v>
      </c>
      <c r="B110" s="3">
        <v>2022</v>
      </c>
      <c r="C110" s="9" t="s">
        <v>36</v>
      </c>
      <c r="D110" s="9">
        <v>2</v>
      </c>
      <c r="E110" s="9" t="str">
        <f t="shared" si="1"/>
        <v>20222</v>
      </c>
      <c r="F110" s="52">
        <v>44593</v>
      </c>
      <c r="G110" s="3">
        <v>150</v>
      </c>
      <c r="H110" s="3">
        <v>200.6</v>
      </c>
      <c r="I110" s="3">
        <v>175.8</v>
      </c>
      <c r="J110" s="3">
        <v>160.69999999999999</v>
      </c>
      <c r="K110" s="3">
        <v>184.9</v>
      </c>
      <c r="L110" s="3">
        <v>153.69999999999999</v>
      </c>
      <c r="M110" s="3">
        <v>169.7</v>
      </c>
      <c r="N110" s="3">
        <v>163.69999999999999</v>
      </c>
      <c r="O110" s="3">
        <v>118.9</v>
      </c>
      <c r="P110" s="3">
        <v>174.3</v>
      </c>
      <c r="Q110" s="3">
        <v>164.7</v>
      </c>
      <c r="R110" s="3">
        <v>178</v>
      </c>
      <c r="S110" s="3">
        <v>166.2</v>
      </c>
      <c r="T110" s="3">
        <v>166.24615384615387</v>
      </c>
      <c r="U110" s="3">
        <v>192.8</v>
      </c>
      <c r="V110" s="3">
        <v>170.8</v>
      </c>
      <c r="W110" s="3">
        <v>162.4</v>
      </c>
      <c r="X110" s="3">
        <v>169.6</v>
      </c>
      <c r="Y110" s="3">
        <v>164.4</v>
      </c>
      <c r="Z110" s="3">
        <v>166.8</v>
      </c>
      <c r="AA110" s="3">
        <v>165.7</v>
      </c>
      <c r="AB110" s="24" t="s">
        <v>150</v>
      </c>
      <c r="AC110" s="3">
        <v>161.80000000000001</v>
      </c>
      <c r="AD110" s="9">
        <v>161.80000000000001</v>
      </c>
      <c r="AE110" s="3">
        <v>172.2</v>
      </c>
      <c r="AF110" s="3">
        <v>162.1</v>
      </c>
      <c r="AG110" s="3">
        <v>167.14999999999998</v>
      </c>
      <c r="AH110" s="3">
        <v>156.9</v>
      </c>
      <c r="AI110" s="3">
        <v>165.4</v>
      </c>
      <c r="AJ110" s="3">
        <v>163.5</v>
      </c>
      <c r="AK110" s="43">
        <v>166.1</v>
      </c>
    </row>
    <row r="111" spans="1:37" x14ac:dyDescent="0.25">
      <c r="A111" s="22" t="s">
        <v>35</v>
      </c>
      <c r="B111" s="2">
        <v>2022</v>
      </c>
      <c r="C111" s="10" t="s">
        <v>38</v>
      </c>
      <c r="D111" s="10">
        <v>3</v>
      </c>
      <c r="E111" s="9" t="str">
        <f t="shared" si="1"/>
        <v>20223</v>
      </c>
      <c r="F111" s="54">
        <v>44621</v>
      </c>
      <c r="G111" s="2">
        <v>151.30000000000001</v>
      </c>
      <c r="H111" s="2">
        <v>210.7</v>
      </c>
      <c r="I111" s="2">
        <v>167.8</v>
      </c>
      <c r="J111" s="2">
        <v>162.19999999999999</v>
      </c>
      <c r="K111" s="2">
        <v>194.6</v>
      </c>
      <c r="L111" s="2">
        <v>157.6</v>
      </c>
      <c r="M111" s="2">
        <v>166.9</v>
      </c>
      <c r="N111" s="2">
        <v>163.9</v>
      </c>
      <c r="O111" s="2">
        <v>118.8</v>
      </c>
      <c r="P111" s="2">
        <v>177.4</v>
      </c>
      <c r="Q111" s="2">
        <v>165.3</v>
      </c>
      <c r="R111" s="2">
        <v>179.3</v>
      </c>
      <c r="S111" s="2">
        <v>168.4</v>
      </c>
      <c r="T111" s="2">
        <v>168.01538461538465</v>
      </c>
      <c r="U111" s="2">
        <v>193.7</v>
      </c>
      <c r="V111" s="2">
        <v>172.1</v>
      </c>
      <c r="W111" s="2">
        <v>164.6</v>
      </c>
      <c r="X111" s="2">
        <v>171.1</v>
      </c>
      <c r="Y111" s="2">
        <v>167.2</v>
      </c>
      <c r="Z111" s="2">
        <v>168.75</v>
      </c>
      <c r="AA111" s="2">
        <v>167.2</v>
      </c>
      <c r="AB111" s="25" t="s">
        <v>151</v>
      </c>
      <c r="AC111" s="2">
        <v>162.80000000000001</v>
      </c>
      <c r="AD111" s="10">
        <v>162.80000000000001</v>
      </c>
      <c r="AE111" s="2">
        <v>173</v>
      </c>
      <c r="AF111" s="2">
        <v>163.30000000000001</v>
      </c>
      <c r="AG111" s="2">
        <v>168.15</v>
      </c>
      <c r="AH111" s="2">
        <v>157.9</v>
      </c>
      <c r="AI111" s="2">
        <v>166</v>
      </c>
      <c r="AJ111" s="2">
        <v>164.6</v>
      </c>
      <c r="AK111" s="42">
        <v>167.7</v>
      </c>
    </row>
    <row r="112" spans="1:37" x14ac:dyDescent="0.25">
      <c r="A112" s="21" t="s">
        <v>35</v>
      </c>
      <c r="B112" s="3">
        <v>2022</v>
      </c>
      <c r="C112" s="9" t="s">
        <v>39</v>
      </c>
      <c r="D112" s="9">
        <v>4</v>
      </c>
      <c r="E112" s="9" t="str">
        <f t="shared" si="1"/>
        <v>20224</v>
      </c>
      <c r="F112" s="52">
        <v>44652</v>
      </c>
      <c r="G112" s="3">
        <v>152.9</v>
      </c>
      <c r="H112" s="3">
        <v>211.8</v>
      </c>
      <c r="I112" s="3">
        <v>164.5</v>
      </c>
      <c r="J112" s="3">
        <v>163.9</v>
      </c>
      <c r="K112" s="3">
        <v>199.5</v>
      </c>
      <c r="L112" s="3">
        <v>172.6</v>
      </c>
      <c r="M112" s="3">
        <v>166.2</v>
      </c>
      <c r="N112" s="3">
        <v>164.7</v>
      </c>
      <c r="O112" s="3">
        <v>119</v>
      </c>
      <c r="P112" s="3">
        <v>181.3</v>
      </c>
      <c r="Q112" s="3">
        <v>166.2</v>
      </c>
      <c r="R112" s="3">
        <v>180.9</v>
      </c>
      <c r="S112" s="3">
        <v>170.8</v>
      </c>
      <c r="T112" s="3">
        <v>170.33076923076925</v>
      </c>
      <c r="U112" s="3">
        <v>193.9</v>
      </c>
      <c r="V112" s="3">
        <v>173.9</v>
      </c>
      <c r="W112" s="3">
        <v>166.5</v>
      </c>
      <c r="X112" s="3">
        <v>172.8</v>
      </c>
      <c r="Y112" s="3">
        <v>168.8</v>
      </c>
      <c r="Z112" s="3">
        <v>170.5</v>
      </c>
      <c r="AA112" s="3">
        <v>172.2</v>
      </c>
      <c r="AB112" s="24" t="s">
        <v>152</v>
      </c>
      <c r="AC112" s="3">
        <v>164</v>
      </c>
      <c r="AD112" s="9">
        <v>164</v>
      </c>
      <c r="AE112" s="3">
        <v>174</v>
      </c>
      <c r="AF112" s="3">
        <v>164.4</v>
      </c>
      <c r="AG112" s="3">
        <v>169.2</v>
      </c>
      <c r="AH112" s="3">
        <v>162.6</v>
      </c>
      <c r="AI112" s="3">
        <v>166.9</v>
      </c>
      <c r="AJ112" s="3">
        <v>166.8</v>
      </c>
      <c r="AK112" s="43">
        <v>170.1</v>
      </c>
    </row>
    <row r="113" spans="1:37" x14ac:dyDescent="0.25">
      <c r="A113" s="22" t="s">
        <v>35</v>
      </c>
      <c r="B113" s="2">
        <v>2022</v>
      </c>
      <c r="C113" s="10" t="s">
        <v>41</v>
      </c>
      <c r="D113" s="10">
        <v>5</v>
      </c>
      <c r="E113" s="9" t="str">
        <f t="shared" si="1"/>
        <v>20225</v>
      </c>
      <c r="F113" s="54">
        <v>44682</v>
      </c>
      <c r="G113" s="2">
        <v>154.1</v>
      </c>
      <c r="H113" s="2">
        <v>217</v>
      </c>
      <c r="I113" s="2">
        <v>162.4</v>
      </c>
      <c r="J113" s="2">
        <v>164.9</v>
      </c>
      <c r="K113" s="2">
        <v>202.4</v>
      </c>
      <c r="L113" s="2">
        <v>171</v>
      </c>
      <c r="M113" s="2">
        <v>174.9</v>
      </c>
      <c r="N113" s="2">
        <v>164.7</v>
      </c>
      <c r="O113" s="2">
        <v>119.7</v>
      </c>
      <c r="P113" s="2">
        <v>184.9</v>
      </c>
      <c r="Q113" s="2">
        <v>167.1</v>
      </c>
      <c r="R113" s="2">
        <v>182.5</v>
      </c>
      <c r="S113" s="2">
        <v>173.3</v>
      </c>
      <c r="T113" s="2">
        <v>172.22307692307697</v>
      </c>
      <c r="U113" s="2">
        <v>194.1</v>
      </c>
      <c r="V113" s="2">
        <v>175.6</v>
      </c>
      <c r="W113" s="2">
        <v>168.4</v>
      </c>
      <c r="X113" s="2">
        <v>174.6</v>
      </c>
      <c r="Y113" s="2">
        <v>168.4</v>
      </c>
      <c r="Z113" s="2">
        <v>171.75</v>
      </c>
      <c r="AA113" s="2">
        <v>174.6</v>
      </c>
      <c r="AB113" s="25" t="s">
        <v>153</v>
      </c>
      <c r="AC113" s="2">
        <v>165.2</v>
      </c>
      <c r="AD113" s="10">
        <v>165.2</v>
      </c>
      <c r="AE113" s="2">
        <v>174.8</v>
      </c>
      <c r="AF113" s="2">
        <v>165.1</v>
      </c>
      <c r="AG113" s="2">
        <v>169.95</v>
      </c>
      <c r="AH113" s="2">
        <v>163</v>
      </c>
      <c r="AI113" s="2">
        <v>167.9</v>
      </c>
      <c r="AJ113" s="2">
        <v>167.5</v>
      </c>
      <c r="AK113" s="42">
        <v>171.7</v>
      </c>
    </row>
    <row r="114" spans="1:37" x14ac:dyDescent="0.25">
      <c r="A114" s="21" t="s">
        <v>35</v>
      </c>
      <c r="B114" s="3">
        <v>2022</v>
      </c>
      <c r="C114" s="9" t="s">
        <v>42</v>
      </c>
      <c r="D114" s="9">
        <v>6</v>
      </c>
      <c r="E114" s="9" t="str">
        <f t="shared" si="1"/>
        <v>20226</v>
      </c>
      <c r="F114" s="52">
        <v>44713</v>
      </c>
      <c r="G114" s="3">
        <v>155</v>
      </c>
      <c r="H114" s="3">
        <v>219.4</v>
      </c>
      <c r="I114" s="3">
        <v>170.8</v>
      </c>
      <c r="J114" s="3">
        <v>165.8</v>
      </c>
      <c r="K114" s="3">
        <v>200.9</v>
      </c>
      <c r="L114" s="3">
        <v>169.7</v>
      </c>
      <c r="M114" s="3">
        <v>182.3</v>
      </c>
      <c r="N114" s="3">
        <v>164.3</v>
      </c>
      <c r="O114" s="3">
        <v>119.9</v>
      </c>
      <c r="P114" s="3">
        <v>187.1</v>
      </c>
      <c r="Q114" s="3">
        <v>167.9</v>
      </c>
      <c r="R114" s="3">
        <v>183.9</v>
      </c>
      <c r="S114" s="3">
        <v>174.9</v>
      </c>
      <c r="T114" s="3">
        <v>173.99230769230769</v>
      </c>
      <c r="U114" s="3">
        <v>194.3</v>
      </c>
      <c r="V114" s="3">
        <v>177.1</v>
      </c>
      <c r="W114" s="3">
        <v>169.9</v>
      </c>
      <c r="X114" s="3">
        <v>176</v>
      </c>
      <c r="Y114" s="3">
        <v>169.4</v>
      </c>
      <c r="Z114" s="3">
        <v>173.1</v>
      </c>
      <c r="AA114" s="3">
        <v>176</v>
      </c>
      <c r="AB114" s="24" t="s">
        <v>154</v>
      </c>
      <c r="AC114" s="3">
        <v>166.4</v>
      </c>
      <c r="AD114" s="9">
        <v>166.4</v>
      </c>
      <c r="AE114" s="3">
        <v>175.4</v>
      </c>
      <c r="AF114" s="3">
        <v>165.8</v>
      </c>
      <c r="AG114" s="3">
        <v>170.60000000000002</v>
      </c>
      <c r="AH114" s="3">
        <v>161.1</v>
      </c>
      <c r="AI114" s="3">
        <v>169</v>
      </c>
      <c r="AJ114" s="3">
        <v>167.5</v>
      </c>
      <c r="AK114" s="43">
        <v>172.6</v>
      </c>
    </row>
    <row r="115" spans="1:37" x14ac:dyDescent="0.25">
      <c r="A115" s="22" t="s">
        <v>35</v>
      </c>
      <c r="B115" s="2">
        <v>2022</v>
      </c>
      <c r="C115" s="10" t="s">
        <v>44</v>
      </c>
      <c r="D115" s="10">
        <v>7</v>
      </c>
      <c r="E115" s="9" t="str">
        <f t="shared" si="1"/>
        <v>20227</v>
      </c>
      <c r="F115" s="54">
        <v>44743</v>
      </c>
      <c r="G115" s="2">
        <v>156.5</v>
      </c>
      <c r="H115" s="2">
        <v>213</v>
      </c>
      <c r="I115" s="2">
        <v>175.2</v>
      </c>
      <c r="J115" s="2">
        <v>166.6</v>
      </c>
      <c r="K115" s="2">
        <v>195.8</v>
      </c>
      <c r="L115" s="2">
        <v>174.2</v>
      </c>
      <c r="M115" s="2">
        <v>182.1</v>
      </c>
      <c r="N115" s="2">
        <v>164.3</v>
      </c>
      <c r="O115" s="2">
        <v>120</v>
      </c>
      <c r="P115" s="2">
        <v>190</v>
      </c>
      <c r="Q115" s="2">
        <v>168.4</v>
      </c>
      <c r="R115" s="2">
        <v>185.2</v>
      </c>
      <c r="S115" s="2">
        <v>175</v>
      </c>
      <c r="T115" s="2">
        <v>174.33076923076925</v>
      </c>
      <c r="U115" s="2">
        <v>194.6</v>
      </c>
      <c r="V115" s="2">
        <v>178.3</v>
      </c>
      <c r="W115" s="2">
        <v>171.3</v>
      </c>
      <c r="X115" s="2">
        <v>177.3</v>
      </c>
      <c r="Y115" s="2">
        <v>169.7</v>
      </c>
      <c r="Z115" s="2">
        <v>174.15000000000003</v>
      </c>
      <c r="AA115" s="2">
        <v>179.6</v>
      </c>
      <c r="AB115" s="25" t="s">
        <v>155</v>
      </c>
      <c r="AC115" s="2">
        <v>167.4</v>
      </c>
      <c r="AD115" s="10">
        <v>167.4</v>
      </c>
      <c r="AE115" s="2">
        <v>176.1</v>
      </c>
      <c r="AF115" s="2">
        <v>166.3</v>
      </c>
      <c r="AG115" s="2">
        <v>171.2</v>
      </c>
      <c r="AH115" s="2">
        <v>161.6</v>
      </c>
      <c r="AI115" s="2">
        <v>171.4</v>
      </c>
      <c r="AJ115" s="2">
        <v>168.4</v>
      </c>
      <c r="AK115" s="42">
        <v>173.4</v>
      </c>
    </row>
    <row r="116" spans="1:37" x14ac:dyDescent="0.25">
      <c r="A116" s="21" t="s">
        <v>35</v>
      </c>
      <c r="B116" s="3">
        <v>2022</v>
      </c>
      <c r="C116" s="9" t="s">
        <v>46</v>
      </c>
      <c r="D116" s="9">
        <v>8</v>
      </c>
      <c r="E116" s="9" t="str">
        <f t="shared" si="1"/>
        <v>20228</v>
      </c>
      <c r="F116" s="52">
        <v>44774</v>
      </c>
      <c r="G116" s="3">
        <v>160.30000000000001</v>
      </c>
      <c r="H116" s="3">
        <v>206.5</v>
      </c>
      <c r="I116" s="3">
        <v>169.2</v>
      </c>
      <c r="J116" s="3">
        <v>168.1</v>
      </c>
      <c r="K116" s="3">
        <v>192.4</v>
      </c>
      <c r="L116" s="3">
        <v>172.9</v>
      </c>
      <c r="M116" s="3">
        <v>186.7</v>
      </c>
      <c r="N116" s="3">
        <v>167.2</v>
      </c>
      <c r="O116" s="3">
        <v>120.9</v>
      </c>
      <c r="P116" s="3">
        <v>193.6</v>
      </c>
      <c r="Q116" s="3">
        <v>168.8</v>
      </c>
      <c r="R116" s="3">
        <v>186.3</v>
      </c>
      <c r="S116" s="3">
        <v>176.3</v>
      </c>
      <c r="T116" s="3">
        <v>174.55384615384617</v>
      </c>
      <c r="U116" s="3">
        <v>195</v>
      </c>
      <c r="V116" s="3">
        <v>179.5</v>
      </c>
      <c r="W116" s="3">
        <v>172.7</v>
      </c>
      <c r="X116" s="3">
        <v>178.5</v>
      </c>
      <c r="Y116" s="3">
        <v>171.2</v>
      </c>
      <c r="Z116" s="3">
        <v>175.47500000000002</v>
      </c>
      <c r="AA116" s="3">
        <v>178.8</v>
      </c>
      <c r="AB116" s="24" t="s">
        <v>156</v>
      </c>
      <c r="AC116" s="3">
        <v>168.5</v>
      </c>
      <c r="AD116" s="9">
        <v>168.5</v>
      </c>
      <c r="AE116" s="3">
        <v>176.8</v>
      </c>
      <c r="AF116" s="3">
        <v>166.9</v>
      </c>
      <c r="AG116" s="3">
        <v>171.85000000000002</v>
      </c>
      <c r="AH116" s="3">
        <v>161.9</v>
      </c>
      <c r="AI116" s="3">
        <v>172.3</v>
      </c>
      <c r="AJ116" s="3">
        <v>169.1</v>
      </c>
      <c r="AK116" s="43">
        <v>174.3</v>
      </c>
    </row>
    <row r="117" spans="1:37" x14ac:dyDescent="0.25">
      <c r="A117" s="22" t="s">
        <v>35</v>
      </c>
      <c r="B117" s="2">
        <v>2022</v>
      </c>
      <c r="C117" s="10" t="s">
        <v>48</v>
      </c>
      <c r="D117" s="10">
        <v>9</v>
      </c>
      <c r="E117" s="9" t="str">
        <f t="shared" si="1"/>
        <v>20229</v>
      </c>
      <c r="F117" s="54">
        <v>44805</v>
      </c>
      <c r="G117" s="2">
        <v>163.5</v>
      </c>
      <c r="H117" s="2">
        <v>209.2</v>
      </c>
      <c r="I117" s="2">
        <v>169.7</v>
      </c>
      <c r="J117" s="2">
        <v>169.7</v>
      </c>
      <c r="K117" s="2">
        <v>188.7</v>
      </c>
      <c r="L117" s="2">
        <v>165.7</v>
      </c>
      <c r="M117" s="2">
        <v>191.8</v>
      </c>
      <c r="N117" s="2">
        <v>169.1</v>
      </c>
      <c r="O117" s="2">
        <v>121.6</v>
      </c>
      <c r="P117" s="2">
        <v>197.3</v>
      </c>
      <c r="Q117" s="2">
        <v>169.4</v>
      </c>
      <c r="R117" s="2">
        <v>187.4</v>
      </c>
      <c r="S117" s="2">
        <v>177.8</v>
      </c>
      <c r="T117" s="2">
        <v>175.45384615384617</v>
      </c>
      <c r="U117" s="2">
        <v>195.9</v>
      </c>
      <c r="V117" s="2">
        <v>180.9</v>
      </c>
      <c r="W117" s="2">
        <v>174.3</v>
      </c>
      <c r="X117" s="2">
        <v>179.9</v>
      </c>
      <c r="Y117" s="2">
        <v>170.9</v>
      </c>
      <c r="Z117" s="2">
        <v>176.5</v>
      </c>
      <c r="AA117" s="2">
        <v>179.5</v>
      </c>
      <c r="AB117" s="25" t="s">
        <v>157</v>
      </c>
      <c r="AC117" s="2">
        <v>169.5</v>
      </c>
      <c r="AD117" s="10">
        <v>169.5</v>
      </c>
      <c r="AE117" s="2">
        <v>177.8</v>
      </c>
      <c r="AF117" s="2">
        <v>167.6</v>
      </c>
      <c r="AG117" s="2">
        <v>172.7</v>
      </c>
      <c r="AH117" s="2">
        <v>162.30000000000001</v>
      </c>
      <c r="AI117" s="2">
        <v>173.1</v>
      </c>
      <c r="AJ117" s="2">
        <v>169.7</v>
      </c>
      <c r="AK117" s="42">
        <v>175.3</v>
      </c>
    </row>
    <row r="118" spans="1:37" x14ac:dyDescent="0.25">
      <c r="A118" s="21" t="s">
        <v>35</v>
      </c>
      <c r="B118" s="3">
        <v>2022</v>
      </c>
      <c r="C118" s="9" t="s">
        <v>50</v>
      </c>
      <c r="D118" s="9">
        <v>10</v>
      </c>
      <c r="E118" s="9" t="str">
        <f t="shared" si="1"/>
        <v>202210</v>
      </c>
      <c r="F118" s="52">
        <v>44835</v>
      </c>
      <c r="G118" s="3">
        <v>165.2</v>
      </c>
      <c r="H118" s="3">
        <v>210.9</v>
      </c>
      <c r="I118" s="3">
        <v>170.9</v>
      </c>
      <c r="J118" s="3">
        <v>170.9</v>
      </c>
      <c r="K118" s="3">
        <v>186.5</v>
      </c>
      <c r="L118" s="3">
        <v>163.80000000000001</v>
      </c>
      <c r="M118" s="3">
        <v>199.7</v>
      </c>
      <c r="N118" s="3">
        <v>169.8</v>
      </c>
      <c r="O118" s="3">
        <v>121.9</v>
      </c>
      <c r="P118" s="3">
        <v>199.9</v>
      </c>
      <c r="Q118" s="3">
        <v>169.9</v>
      </c>
      <c r="R118" s="3">
        <v>188.3</v>
      </c>
      <c r="S118" s="3">
        <v>179.6</v>
      </c>
      <c r="T118" s="3">
        <v>176.71538461538464</v>
      </c>
      <c r="U118" s="3">
        <v>196.3</v>
      </c>
      <c r="V118" s="3">
        <v>181.9</v>
      </c>
      <c r="W118" s="3">
        <v>175.3</v>
      </c>
      <c r="X118" s="3">
        <v>181</v>
      </c>
      <c r="Y118" s="3">
        <v>172.1</v>
      </c>
      <c r="Z118" s="3">
        <v>177.57500000000002</v>
      </c>
      <c r="AA118" s="3">
        <v>180.5</v>
      </c>
      <c r="AB118" s="24" t="s">
        <v>158</v>
      </c>
      <c r="AC118" s="3">
        <v>170.4</v>
      </c>
      <c r="AD118" s="9">
        <v>170.4</v>
      </c>
      <c r="AE118" s="3">
        <v>178.7</v>
      </c>
      <c r="AF118" s="3">
        <v>168.2</v>
      </c>
      <c r="AG118" s="3">
        <v>173.45</v>
      </c>
      <c r="AH118" s="3">
        <v>162.9</v>
      </c>
      <c r="AI118" s="3">
        <v>173.4</v>
      </c>
      <c r="AJ118" s="3">
        <v>170.5</v>
      </c>
      <c r="AK118" s="43">
        <v>176.7</v>
      </c>
    </row>
    <row r="119" spans="1:37" x14ac:dyDescent="0.25">
      <c r="A119" s="22" t="s">
        <v>35</v>
      </c>
      <c r="B119" s="2">
        <v>2022</v>
      </c>
      <c r="C119" s="10" t="s">
        <v>53</v>
      </c>
      <c r="D119" s="10">
        <v>11</v>
      </c>
      <c r="E119" s="9" t="str">
        <f t="shared" si="1"/>
        <v>202211</v>
      </c>
      <c r="F119" s="54">
        <v>44866</v>
      </c>
      <c r="G119" s="2">
        <v>167.4</v>
      </c>
      <c r="H119" s="2">
        <v>209.4</v>
      </c>
      <c r="I119" s="2">
        <v>181.4</v>
      </c>
      <c r="J119" s="2">
        <v>172.3</v>
      </c>
      <c r="K119" s="2">
        <v>188.9</v>
      </c>
      <c r="L119" s="2">
        <v>160.69999999999999</v>
      </c>
      <c r="M119" s="2">
        <v>183.1</v>
      </c>
      <c r="N119" s="2">
        <v>170.5</v>
      </c>
      <c r="O119" s="2">
        <v>122.1</v>
      </c>
      <c r="P119" s="2">
        <v>202.8</v>
      </c>
      <c r="Q119" s="2">
        <v>170.4</v>
      </c>
      <c r="R119" s="2">
        <v>189.5</v>
      </c>
      <c r="S119" s="2">
        <v>178.3</v>
      </c>
      <c r="T119" s="2">
        <v>176.67692307692309</v>
      </c>
      <c r="U119" s="2">
        <v>196.9</v>
      </c>
      <c r="V119" s="2">
        <v>183.1</v>
      </c>
      <c r="W119" s="2">
        <v>176.2</v>
      </c>
      <c r="X119" s="2">
        <v>182.1</v>
      </c>
      <c r="Y119" s="2">
        <v>173.6</v>
      </c>
      <c r="Z119" s="2">
        <v>178.75</v>
      </c>
      <c r="AA119" s="2">
        <v>181.3</v>
      </c>
      <c r="AB119" s="25" t="s">
        <v>159</v>
      </c>
      <c r="AC119" s="2">
        <v>171.4</v>
      </c>
      <c r="AD119" s="10">
        <v>171.4</v>
      </c>
      <c r="AE119" s="2">
        <v>179.8</v>
      </c>
      <c r="AF119" s="2">
        <v>168.5</v>
      </c>
      <c r="AG119" s="2">
        <v>174.15</v>
      </c>
      <c r="AH119" s="2">
        <v>163</v>
      </c>
      <c r="AI119" s="2">
        <v>173.7</v>
      </c>
      <c r="AJ119" s="2">
        <v>171.1</v>
      </c>
      <c r="AK119" s="42">
        <v>176.5</v>
      </c>
    </row>
    <row r="120" spans="1:37" x14ac:dyDescent="0.25">
      <c r="A120" s="21" t="s">
        <v>35</v>
      </c>
      <c r="B120" s="3">
        <v>2022</v>
      </c>
      <c r="C120" s="9" t="s">
        <v>55</v>
      </c>
      <c r="D120" s="9">
        <v>12</v>
      </c>
      <c r="E120" s="9" t="str">
        <f t="shared" si="1"/>
        <v>202212</v>
      </c>
      <c r="F120" s="52">
        <v>44896</v>
      </c>
      <c r="G120" s="3">
        <v>169.2</v>
      </c>
      <c r="H120" s="3">
        <v>209</v>
      </c>
      <c r="I120" s="3">
        <v>190.2</v>
      </c>
      <c r="J120" s="3">
        <v>173.6</v>
      </c>
      <c r="K120" s="3">
        <v>188.5</v>
      </c>
      <c r="L120" s="3">
        <v>158</v>
      </c>
      <c r="M120" s="3">
        <v>159.9</v>
      </c>
      <c r="N120" s="3">
        <v>170.8</v>
      </c>
      <c r="O120" s="3">
        <v>121.8</v>
      </c>
      <c r="P120" s="3">
        <v>205.2</v>
      </c>
      <c r="Q120" s="3">
        <v>171</v>
      </c>
      <c r="R120" s="3">
        <v>190.3</v>
      </c>
      <c r="S120" s="3">
        <v>175.9</v>
      </c>
      <c r="T120" s="3">
        <v>175.64615384615385</v>
      </c>
      <c r="U120" s="3">
        <v>197.3</v>
      </c>
      <c r="V120" s="3">
        <v>184</v>
      </c>
      <c r="W120" s="3">
        <v>177</v>
      </c>
      <c r="X120" s="3">
        <v>183</v>
      </c>
      <c r="Y120" s="3">
        <v>175.8</v>
      </c>
      <c r="Z120" s="3">
        <v>179.95</v>
      </c>
      <c r="AA120" s="3">
        <v>182</v>
      </c>
      <c r="AB120" s="24" t="s">
        <v>160</v>
      </c>
      <c r="AC120" s="3">
        <v>172.1</v>
      </c>
      <c r="AD120" s="9">
        <v>172.1</v>
      </c>
      <c r="AE120" s="3">
        <v>181.1</v>
      </c>
      <c r="AF120" s="3">
        <v>168.9</v>
      </c>
      <c r="AG120" s="3">
        <v>175</v>
      </c>
      <c r="AH120" s="3">
        <v>163.4</v>
      </c>
      <c r="AI120" s="3">
        <v>174.1</v>
      </c>
      <c r="AJ120" s="3">
        <v>172</v>
      </c>
      <c r="AK120" s="43">
        <v>175.7</v>
      </c>
    </row>
    <row r="121" spans="1:37" x14ac:dyDescent="0.25">
      <c r="A121" s="22" t="s">
        <v>35</v>
      </c>
      <c r="B121" s="2">
        <v>2023</v>
      </c>
      <c r="C121" s="10" t="s">
        <v>31</v>
      </c>
      <c r="D121" s="10">
        <v>1</v>
      </c>
      <c r="E121" s="9" t="str">
        <f t="shared" si="1"/>
        <v>20231</v>
      </c>
      <c r="F121" s="54">
        <v>44927</v>
      </c>
      <c r="G121" s="2">
        <v>173.8</v>
      </c>
      <c r="H121" s="2">
        <v>210.7</v>
      </c>
      <c r="I121" s="2">
        <v>194.5</v>
      </c>
      <c r="J121" s="2">
        <v>174.6</v>
      </c>
      <c r="K121" s="2">
        <v>187.2</v>
      </c>
      <c r="L121" s="2">
        <v>158.30000000000001</v>
      </c>
      <c r="M121" s="2">
        <v>153.9</v>
      </c>
      <c r="N121" s="2">
        <v>170.9</v>
      </c>
      <c r="O121" s="2">
        <v>121.1</v>
      </c>
      <c r="P121" s="2">
        <v>208.4</v>
      </c>
      <c r="Q121" s="2">
        <v>171.4</v>
      </c>
      <c r="R121" s="2">
        <v>191.2</v>
      </c>
      <c r="S121" s="2">
        <v>176.7</v>
      </c>
      <c r="T121" s="2">
        <v>176.36153846153846</v>
      </c>
      <c r="U121" s="2">
        <v>198.2</v>
      </c>
      <c r="V121" s="2">
        <v>184.9</v>
      </c>
      <c r="W121" s="2">
        <v>177.6</v>
      </c>
      <c r="X121" s="2">
        <v>183.8</v>
      </c>
      <c r="Y121" s="2">
        <v>178.6</v>
      </c>
      <c r="Z121" s="2">
        <v>181.22499999999999</v>
      </c>
      <c r="AA121" s="2">
        <v>182</v>
      </c>
      <c r="AB121" s="25" t="s">
        <v>161</v>
      </c>
      <c r="AC121" s="2">
        <v>172.9</v>
      </c>
      <c r="AD121" s="10">
        <v>172.9</v>
      </c>
      <c r="AE121" s="2">
        <v>182.3</v>
      </c>
      <c r="AF121" s="2">
        <v>169.5</v>
      </c>
      <c r="AG121" s="2">
        <v>175.9</v>
      </c>
      <c r="AH121" s="2">
        <v>163.6</v>
      </c>
      <c r="AI121" s="2">
        <v>174.3</v>
      </c>
      <c r="AJ121" s="2">
        <v>172.8</v>
      </c>
      <c r="AK121" s="42">
        <v>176.5</v>
      </c>
    </row>
    <row r="122" spans="1:37" x14ac:dyDescent="0.25">
      <c r="A122" s="21" t="s">
        <v>35</v>
      </c>
      <c r="B122" s="3">
        <v>2023</v>
      </c>
      <c r="C122" s="9" t="s">
        <v>36</v>
      </c>
      <c r="D122" s="9">
        <v>2</v>
      </c>
      <c r="E122" s="9" t="str">
        <f t="shared" si="1"/>
        <v>20232</v>
      </c>
      <c r="F122" s="52">
        <v>44958</v>
      </c>
      <c r="G122" s="3">
        <v>174.4</v>
      </c>
      <c r="H122" s="3">
        <v>207.7</v>
      </c>
      <c r="I122" s="3">
        <v>175.2</v>
      </c>
      <c r="J122" s="3">
        <v>177.3</v>
      </c>
      <c r="K122" s="3">
        <v>179.3</v>
      </c>
      <c r="L122" s="3">
        <v>169.5</v>
      </c>
      <c r="M122" s="3">
        <v>152.69999999999999</v>
      </c>
      <c r="N122" s="3">
        <v>171</v>
      </c>
      <c r="O122" s="3">
        <v>120</v>
      </c>
      <c r="P122" s="3">
        <v>209.7</v>
      </c>
      <c r="Q122" s="3">
        <v>172.3</v>
      </c>
      <c r="R122" s="3">
        <v>193</v>
      </c>
      <c r="S122" s="3">
        <v>177</v>
      </c>
      <c r="T122" s="3">
        <v>175.3153846153846</v>
      </c>
      <c r="U122" s="3">
        <v>199.5</v>
      </c>
      <c r="V122" s="3">
        <v>186.2</v>
      </c>
      <c r="W122" s="3">
        <v>178.7</v>
      </c>
      <c r="X122" s="3">
        <v>185.1</v>
      </c>
      <c r="Y122" s="3">
        <v>181</v>
      </c>
      <c r="Z122" s="3">
        <v>182.75</v>
      </c>
      <c r="AA122" s="3">
        <v>182.1</v>
      </c>
      <c r="AB122" s="24" t="s">
        <v>162</v>
      </c>
      <c r="AC122" s="3">
        <v>174.2</v>
      </c>
      <c r="AD122" s="9">
        <v>174.2</v>
      </c>
      <c r="AE122" s="3">
        <v>184.4</v>
      </c>
      <c r="AF122" s="3">
        <v>170.3</v>
      </c>
      <c r="AG122" s="3">
        <v>177.35000000000002</v>
      </c>
      <c r="AH122" s="3">
        <v>164.2</v>
      </c>
      <c r="AI122" s="3">
        <v>175</v>
      </c>
      <c r="AJ122" s="3">
        <v>174.1</v>
      </c>
      <c r="AK122" s="43">
        <v>177.2</v>
      </c>
    </row>
    <row r="123" spans="1:37" x14ac:dyDescent="0.25">
      <c r="A123" s="22" t="s">
        <v>35</v>
      </c>
      <c r="B123" s="2">
        <v>2023</v>
      </c>
      <c r="C123" s="10" t="s">
        <v>38</v>
      </c>
      <c r="D123" s="10">
        <v>3</v>
      </c>
      <c r="E123" s="9" t="str">
        <f t="shared" si="1"/>
        <v>20233</v>
      </c>
      <c r="F123" s="54">
        <v>44986</v>
      </c>
      <c r="G123" s="2">
        <v>174.4</v>
      </c>
      <c r="H123" s="2">
        <v>207.7</v>
      </c>
      <c r="I123" s="2">
        <v>175.2</v>
      </c>
      <c r="J123" s="2">
        <v>177.3</v>
      </c>
      <c r="K123" s="2">
        <v>179.2</v>
      </c>
      <c r="L123" s="2">
        <v>169.5</v>
      </c>
      <c r="M123" s="2">
        <v>152.80000000000001</v>
      </c>
      <c r="N123" s="2">
        <v>171.1</v>
      </c>
      <c r="O123" s="2">
        <v>120</v>
      </c>
      <c r="P123" s="2">
        <v>209.7</v>
      </c>
      <c r="Q123" s="2">
        <v>172.3</v>
      </c>
      <c r="R123" s="2">
        <v>193</v>
      </c>
      <c r="S123" s="2">
        <v>177</v>
      </c>
      <c r="T123" s="2">
        <v>175.32307692307691</v>
      </c>
      <c r="U123" s="2">
        <v>199.5</v>
      </c>
      <c r="V123" s="2">
        <v>186.1</v>
      </c>
      <c r="W123" s="2">
        <v>178.7</v>
      </c>
      <c r="X123" s="2">
        <v>185.1</v>
      </c>
      <c r="Y123" s="2">
        <v>181</v>
      </c>
      <c r="Z123" s="2">
        <v>182.72499999999999</v>
      </c>
      <c r="AA123" s="2">
        <v>181.9</v>
      </c>
      <c r="AB123" s="25" t="s">
        <v>162</v>
      </c>
      <c r="AC123" s="2">
        <v>174.2</v>
      </c>
      <c r="AD123" s="10">
        <v>174.2</v>
      </c>
      <c r="AE123" s="2">
        <v>184.4</v>
      </c>
      <c r="AF123" s="2">
        <v>170.3</v>
      </c>
      <c r="AG123" s="2">
        <v>177.35000000000002</v>
      </c>
      <c r="AH123" s="2">
        <v>164.2</v>
      </c>
      <c r="AI123" s="2">
        <v>175</v>
      </c>
      <c r="AJ123" s="2">
        <v>174.1</v>
      </c>
      <c r="AK123" s="42">
        <v>177.2</v>
      </c>
    </row>
    <row r="124" spans="1:37" x14ac:dyDescent="0.25">
      <c r="A124" s="21" t="s">
        <v>35</v>
      </c>
      <c r="B124" s="3">
        <v>2023</v>
      </c>
      <c r="C124" s="9" t="s">
        <v>39</v>
      </c>
      <c r="D124" s="9">
        <v>4</v>
      </c>
      <c r="E124" s="9" t="str">
        <f t="shared" si="1"/>
        <v>20234</v>
      </c>
      <c r="F124" s="52">
        <v>45017</v>
      </c>
      <c r="G124" s="3">
        <v>173.8</v>
      </c>
      <c r="H124" s="3">
        <v>209.3</v>
      </c>
      <c r="I124" s="3">
        <v>169.6</v>
      </c>
      <c r="J124" s="3">
        <v>178.4</v>
      </c>
      <c r="K124" s="3">
        <v>174.9</v>
      </c>
      <c r="L124" s="3">
        <v>176.3</v>
      </c>
      <c r="M124" s="3">
        <v>155.4</v>
      </c>
      <c r="N124" s="3">
        <v>173.4</v>
      </c>
      <c r="O124" s="3">
        <v>121.3</v>
      </c>
      <c r="P124" s="3">
        <v>212.9</v>
      </c>
      <c r="Q124" s="3">
        <v>172.9</v>
      </c>
      <c r="R124" s="3">
        <v>193.5</v>
      </c>
      <c r="S124" s="3">
        <v>177.9</v>
      </c>
      <c r="T124" s="3">
        <v>176.12307692307695</v>
      </c>
      <c r="U124" s="3">
        <v>200.6</v>
      </c>
      <c r="V124" s="3">
        <v>186.9</v>
      </c>
      <c r="W124" s="3">
        <v>179.2</v>
      </c>
      <c r="X124" s="3">
        <v>185.7</v>
      </c>
      <c r="Y124" s="3">
        <v>184</v>
      </c>
      <c r="Z124" s="3">
        <v>183.95</v>
      </c>
      <c r="AA124" s="3">
        <v>181.7</v>
      </c>
      <c r="AB124" s="24" t="s">
        <v>163</v>
      </c>
      <c r="AC124" s="3">
        <v>174.6</v>
      </c>
      <c r="AD124" s="9">
        <v>174.6</v>
      </c>
      <c r="AE124" s="3">
        <v>185</v>
      </c>
      <c r="AF124" s="3">
        <v>170.7</v>
      </c>
      <c r="AG124" s="3">
        <v>177.85</v>
      </c>
      <c r="AH124" s="3">
        <v>164.5</v>
      </c>
      <c r="AI124" s="3">
        <v>176.4</v>
      </c>
      <c r="AJ124" s="3">
        <v>175</v>
      </c>
      <c r="AK124" s="43">
        <v>178.1</v>
      </c>
    </row>
    <row r="125" spans="1:37" x14ac:dyDescent="0.25">
      <c r="A125" s="22" t="s">
        <v>35</v>
      </c>
      <c r="B125" s="2">
        <v>2023</v>
      </c>
      <c r="C125" s="10" t="s">
        <v>41</v>
      </c>
      <c r="D125" s="10">
        <v>5</v>
      </c>
      <c r="E125" s="9" t="str">
        <f t="shared" si="1"/>
        <v>20235</v>
      </c>
      <c r="F125" s="54">
        <v>45047</v>
      </c>
      <c r="G125" s="2">
        <v>173.7</v>
      </c>
      <c r="H125" s="2">
        <v>214.3</v>
      </c>
      <c r="I125" s="2">
        <v>173.2</v>
      </c>
      <c r="J125" s="2">
        <v>179.5</v>
      </c>
      <c r="K125" s="2">
        <v>170</v>
      </c>
      <c r="L125" s="2">
        <v>172.2</v>
      </c>
      <c r="M125" s="2">
        <v>161</v>
      </c>
      <c r="N125" s="2">
        <v>175.6</v>
      </c>
      <c r="O125" s="2">
        <v>122.7</v>
      </c>
      <c r="P125" s="2">
        <v>218</v>
      </c>
      <c r="Q125" s="2">
        <v>173.4</v>
      </c>
      <c r="R125" s="2">
        <v>194.2</v>
      </c>
      <c r="S125" s="2">
        <v>179.1</v>
      </c>
      <c r="T125" s="2">
        <v>177.45384615384617</v>
      </c>
      <c r="U125" s="2">
        <v>201</v>
      </c>
      <c r="V125" s="2">
        <v>187.3</v>
      </c>
      <c r="W125" s="2">
        <v>179.7</v>
      </c>
      <c r="X125" s="2">
        <v>186.2</v>
      </c>
      <c r="Y125" s="2">
        <v>185.2</v>
      </c>
      <c r="Z125" s="2">
        <v>184.60000000000002</v>
      </c>
      <c r="AA125" s="2">
        <v>182.8</v>
      </c>
      <c r="AB125" s="25" t="s">
        <v>164</v>
      </c>
      <c r="AC125" s="2">
        <v>175.2</v>
      </c>
      <c r="AD125" s="10">
        <v>175.2</v>
      </c>
      <c r="AE125" s="2">
        <v>185.7</v>
      </c>
      <c r="AF125" s="2">
        <v>171.2</v>
      </c>
      <c r="AG125" s="2">
        <v>178.45</v>
      </c>
      <c r="AH125" s="2">
        <v>164.8</v>
      </c>
      <c r="AI125" s="2">
        <v>177.1</v>
      </c>
      <c r="AJ125" s="2">
        <v>175.7</v>
      </c>
      <c r="AK125" s="42">
        <v>179.1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54367-BE79-4B19-9BC5-92A51C432A03}">
  <dimension ref="A1:S148"/>
  <sheetViews>
    <sheetView topLeftCell="A90" zoomScale="80" zoomScaleNormal="80" workbookViewId="0">
      <selection activeCell="C3" sqref="C3:S16"/>
    </sheetView>
  </sheetViews>
  <sheetFormatPr defaultRowHeight="15" x14ac:dyDescent="0.25"/>
  <cols>
    <col min="1" max="1" width="19.5703125" customWidth="1"/>
    <col min="3" max="3" width="44.85546875" bestFit="1" customWidth="1"/>
    <col min="4" max="4" width="10.85546875" customWidth="1"/>
    <col min="5" max="5" width="13.7109375" customWidth="1"/>
    <col min="6" max="6" width="13.140625" customWidth="1"/>
    <col min="7" max="7" width="33.28515625" bestFit="1" customWidth="1"/>
    <col min="8" max="8" width="18.7109375" customWidth="1"/>
    <col min="9" max="9" width="14.5703125" customWidth="1"/>
    <col min="10" max="10" width="15.42578125" customWidth="1"/>
    <col min="11" max="11" width="10.5703125" bestFit="1" customWidth="1"/>
    <col min="12" max="12" width="15.5703125" customWidth="1"/>
    <col min="13" max="13" width="19" bestFit="1" customWidth="1"/>
    <col min="14" max="14" width="23.140625" bestFit="1" customWidth="1"/>
    <col min="15" max="15" width="10.5703125" bestFit="1" customWidth="1"/>
    <col min="16" max="16" width="23.42578125" bestFit="1" customWidth="1"/>
    <col min="17" max="17" width="33.42578125" bestFit="1" customWidth="1"/>
    <col min="18" max="18" width="19.140625" bestFit="1" customWidth="1"/>
    <col min="19" max="19" width="10.5703125" bestFit="1" customWidth="1"/>
  </cols>
  <sheetData>
    <row r="1" spans="1:19" ht="27.75" customHeight="1" x14ac:dyDescent="0.25">
      <c r="A1" s="61"/>
    </row>
    <row r="3" spans="1:19" x14ac:dyDescent="0.25">
      <c r="C3" s="70" t="s">
        <v>228</v>
      </c>
      <c r="D3" s="70" t="s">
        <v>234</v>
      </c>
      <c r="E3" s="70" t="s">
        <v>237</v>
      </c>
      <c r="F3" s="70" t="s">
        <v>3</v>
      </c>
      <c r="G3" s="70" t="s">
        <v>4</v>
      </c>
      <c r="H3" s="70" t="s">
        <v>5</v>
      </c>
      <c r="I3" s="70" t="s">
        <v>6</v>
      </c>
      <c r="J3" s="70" t="s">
        <v>7</v>
      </c>
      <c r="K3" s="70" t="s">
        <v>8</v>
      </c>
      <c r="L3" s="70" t="s">
        <v>9</v>
      </c>
      <c r="M3" s="70" t="s">
        <v>10</v>
      </c>
      <c r="N3" s="70" t="s">
        <v>11</v>
      </c>
      <c r="O3" s="70" t="s">
        <v>12</v>
      </c>
      <c r="P3" s="70" t="s">
        <v>13</v>
      </c>
      <c r="Q3" s="70" t="s">
        <v>14</v>
      </c>
      <c r="R3" s="70" t="s">
        <v>15</v>
      </c>
      <c r="S3" s="70" t="s">
        <v>200</v>
      </c>
    </row>
    <row r="4" spans="1:19" x14ac:dyDescent="0.25">
      <c r="C4" s="38">
        <v>2022</v>
      </c>
      <c r="D4" s="38">
        <v>5</v>
      </c>
      <c r="E4" s="38" t="s">
        <v>248</v>
      </c>
      <c r="F4" s="47">
        <f>AVERAGE(INDEX('table for only foods q3'!$A$1:$T$373,MATCH('question 3'!$C4&amp;'question 3'!$D4&amp;"Rural",'table for only foods q3'!$E:$E,0),MATCH('question 3'!F$3,'table for only foods q3'!$A$1:$T$1,0)),INDEX('table for only foods q3'!$A$1:$T$373,MATCH('question 3'!$C4&amp;'question 3'!$D4&amp;"Rural+Urban",'table for only foods q3'!$E:$E,0),MATCH('question 3'!F$3,'table for only foods q3'!$A$1:$T$1,0)),INDEX('table for only foods q3'!$A$1:$T$373,MATCH('question 3'!$C4&amp;'question 3'!$D4&amp;"Urban",'table for only foods q3'!$E:$E,0),MATCH('question 3'!F$3,'table for only foods q3'!$A$1:$T$1,0)))</f>
        <v>154.56666666666666</v>
      </c>
      <c r="G4" s="47">
        <f>AVERAGE(INDEX('table for only foods q3'!$A$1:$T$373,MATCH('question 3'!$C4&amp;'question 3'!$D4&amp;"Rural",'table for only foods q3'!$E:$E,0),MATCH('question 3'!G$3,'table for only foods q3'!$A$1:$T$1,0)),INDEX('table for only foods q3'!$A$1:$T$373,MATCH('question 3'!$C4&amp;'question 3'!$D4&amp;"Rural+Urban",'table for only foods q3'!$E:$E,0),MATCH('question 3'!G$3,'table for only foods q3'!$A$1:$T$1,0)),INDEX('table for only foods q3'!$A$1:$T$373,MATCH('question 3'!$C4&amp;'question 3'!$D4&amp;"Urban",'table for only foods q3'!$E:$E,0),MATCH('question 3'!G$3,'table for only foods q3'!$A$1:$T$1,0)))</f>
        <v>217.63333333333333</v>
      </c>
      <c r="H4" s="47">
        <f>AVERAGE(INDEX('table for only foods q3'!$A$1:$T$373,MATCH('question 3'!$C4&amp;'question 3'!$D4&amp;"Rural",'table for only foods q3'!$E:$E,0),MATCH('question 3'!H$3,'table for only foods q3'!$A$1:$T$1,0)),INDEX('table for only foods q3'!$A$1:$T$373,MATCH('question 3'!$C4&amp;'question 3'!$D4&amp;"Rural+Urban",'table for only foods q3'!$E:$E,0),MATCH('question 3'!H$3,'table for only foods q3'!$A$1:$T$1,0)),INDEX('table for only foods q3'!$A$1:$T$373,MATCH('question 3'!$C4&amp;'question 3'!$D4&amp;"Urban",'table for only foods q3'!$E:$E,0),MATCH('question 3'!H$3,'table for only foods q3'!$A$1:$T$1,0)))</f>
        <v>162.63333333333333</v>
      </c>
      <c r="I4" s="47">
        <f>AVERAGE(INDEX('table for only foods q3'!$A$1:$T$373,MATCH('question 3'!$C4&amp;'question 3'!$D4&amp;"Rural",'table for only foods q3'!$E:$E,0),MATCH('question 3'!I$3,'table for only foods q3'!$A$1:$T$1,0)),INDEX('table for only foods q3'!$A$1:$T$373,MATCH('question 3'!$C4&amp;'question 3'!$D4&amp;"Rural+Urban",'table for only foods q3'!$E:$E,0),MATCH('question 3'!I$3,'table for only foods q3'!$A$1:$T$1,0)),INDEX('table for only foods q3'!$A$1:$T$373,MATCH('question 3'!$C4&amp;'question 3'!$D4&amp;"Urban",'table for only foods q3'!$E:$E,0),MATCH('question 3'!I$3,'table for only foods q3'!$A$1:$T$1,0)))</f>
        <v>164.96666666666667</v>
      </c>
      <c r="J4" s="47">
        <f>AVERAGE(INDEX('table for only foods q3'!$A$1:$T$373,MATCH('question 3'!$C4&amp;'question 3'!$D4&amp;"Rural",'table for only foods q3'!$E:$E,0),MATCH('question 3'!J$3,'table for only foods q3'!$A$1:$T$1,0)),INDEX('table for only foods q3'!$A$1:$T$373,MATCH('question 3'!$C4&amp;'question 3'!$D4&amp;"Rural+Urban",'table for only foods q3'!$E:$E,0),MATCH('question 3'!J$3,'table for only foods q3'!$A$1:$T$1,0)),INDEX('table for only foods q3'!$A$1:$T$373,MATCH('question 3'!$C4&amp;'question 3'!$D4&amp;"Urban",'table for only foods q3'!$E:$E,0),MATCH('question 3'!J$3,'table for only foods q3'!$A$1:$T$1,0)))</f>
        <v>200.6</v>
      </c>
      <c r="K4" s="47">
        <f>AVERAGE(INDEX('table for only foods q3'!$A$1:$T$373,MATCH('question 3'!$C4&amp;'question 3'!$D4&amp;"Rural",'table for only foods q3'!$E:$E,0),MATCH('question 3'!K$3,'table for only foods q3'!$A$1:$T$1,0)),INDEX('table for only foods q3'!$A$1:$T$373,MATCH('question 3'!$C4&amp;'question 3'!$D4&amp;"Rural+Urban",'table for only foods q3'!$E:$E,0),MATCH('question 3'!K$3,'table for only foods q3'!$A$1:$T$1,0)),INDEX('table for only foods q3'!$A$1:$T$373,MATCH('question 3'!$C4&amp;'question 3'!$D4&amp;"Urban",'table for only foods q3'!$E:$E,0),MATCH('question 3'!K$3,'table for only foods q3'!$A$1:$T$1,0)))</f>
        <v>171.16666666666666</v>
      </c>
      <c r="L4" s="47">
        <f>AVERAGE(INDEX('table for only foods q3'!$A$1:$T$373,MATCH('question 3'!$C4&amp;'question 3'!$D4&amp;"Rural",'table for only foods q3'!$E:$E,0),MATCH('question 3'!L$3,'table for only foods q3'!$A$1:$T$1,0)),INDEX('table for only foods q3'!$A$1:$T$373,MATCH('question 3'!$C4&amp;'question 3'!$D4&amp;"Rural+Urban",'table for only foods q3'!$E:$E,0),MATCH('question 3'!L$3,'table for only foods q3'!$A$1:$T$1,0)),INDEX('table for only foods q3'!$A$1:$T$373,MATCH('question 3'!$C4&amp;'question 3'!$D4&amp;"Urban",'table for only foods q3'!$E:$E,0),MATCH('question 3'!L$3,'table for only foods q3'!$A$1:$T$1,0)))</f>
        <v>179.5</v>
      </c>
      <c r="M4" s="47">
        <f>AVERAGE(INDEX('table for only foods q3'!$A$1:$T$373,MATCH('question 3'!$C4&amp;'question 3'!$D4&amp;"Rural",'table for only foods q3'!$E:$E,0),MATCH('question 3'!M$3,'table for only foods q3'!$A$1:$T$1,0)),INDEX('table for only foods q3'!$A$1:$T$373,MATCH('question 3'!$C4&amp;'question 3'!$D4&amp;"Rural+Urban",'table for only foods q3'!$E:$E,0),MATCH('question 3'!M$3,'table for only foods q3'!$A$1:$T$1,0)),INDEX('table for only foods q3'!$A$1:$T$373,MATCH('question 3'!$C4&amp;'question 3'!$D4&amp;"Urban",'table for only foods q3'!$E:$E,0),MATCH('question 3'!M$3,'table for only foods q3'!$A$1:$T$1,0)))</f>
        <v>164.6</v>
      </c>
      <c r="N4" s="47">
        <f>AVERAGE(INDEX('table for only foods q3'!$A$1:$T$373,MATCH('question 3'!$C4&amp;'question 3'!$D4&amp;"Rural",'table for only foods q3'!$E:$E,0),MATCH('question 3'!N$3,'table for only foods q3'!$A$1:$T$1,0)),INDEX('table for only foods q3'!$A$1:$T$373,MATCH('question 3'!$C4&amp;'question 3'!$D4&amp;"Rural+Urban",'table for only foods q3'!$E:$E,0),MATCH('question 3'!N$3,'table for only foods q3'!$A$1:$T$1,0)),INDEX('table for only foods q3'!$A$1:$T$373,MATCH('question 3'!$C4&amp;'question 3'!$D4&amp;"Urban",'table for only foods q3'!$E:$E,0),MATCH('question 3'!N$3,'table for only foods q3'!$A$1:$T$1,0)))</f>
        <v>119.93333333333334</v>
      </c>
      <c r="O4" s="47">
        <f>AVERAGE(INDEX('table for only foods q3'!$A$1:$T$373,MATCH('question 3'!$C4&amp;'question 3'!$D4&amp;"Rural",'table for only foods q3'!$E:$E,0),MATCH('question 3'!O$3,'table for only foods q3'!$A$1:$T$1,0)),INDEX('table for only foods q3'!$A$1:$T$373,MATCH('question 3'!$C4&amp;'question 3'!$D4&amp;"Rural+Urban",'table for only foods q3'!$E:$E,0),MATCH('question 3'!O$3,'table for only foods q3'!$A$1:$T$1,0)),INDEX('table for only foods q3'!$A$1:$T$373,MATCH('question 3'!$C4&amp;'question 3'!$D4&amp;"Urban",'table for only foods q3'!$E:$E,0),MATCH('question 3'!O$3,'table for only foods q3'!$A$1:$T$1,0)))</f>
        <v>184.29999999999998</v>
      </c>
      <c r="P4" s="47">
        <f>AVERAGE(INDEX('table for only foods q3'!$A$1:$T$373,MATCH('question 3'!$C4&amp;'question 3'!$D4&amp;"Rural",'table for only foods q3'!$E:$E,0),MATCH('question 3'!P$3,'table for only foods q3'!$A$1:$T$1,0)),INDEX('table for only foods q3'!$A$1:$T$373,MATCH('question 3'!$C4&amp;'question 3'!$D4&amp;"Rural+Urban",'table for only foods q3'!$E:$E,0),MATCH('question 3'!P$3,'table for only foods q3'!$A$1:$T$1,0)),INDEX('table for only foods q3'!$A$1:$T$373,MATCH('question 3'!$C4&amp;'question 3'!$D4&amp;"Urban",'table for only foods q3'!$E:$E,0),MATCH('question 3'!P$3,'table for only foods q3'!$A$1:$T$1,0)))</f>
        <v>166.26666666666665</v>
      </c>
      <c r="Q4" s="47">
        <f>AVERAGE(INDEX('table for only foods q3'!$A$1:$T$373,MATCH('question 3'!$C4&amp;'question 3'!$D4&amp;"Rural",'table for only foods q3'!$E:$E,0),MATCH('question 3'!Q$3,'table for only foods q3'!$A$1:$T$1,0)),INDEX('table for only foods q3'!$A$1:$T$373,MATCH('question 3'!$C4&amp;'question 3'!$D4&amp;"Rural+Urban",'table for only foods q3'!$E:$E,0),MATCH('question 3'!Q$3,'table for only foods q3'!$A$1:$T$1,0)),INDEX('table for only foods q3'!$A$1:$T$373,MATCH('question 3'!$C4&amp;'question 3'!$D4&amp;"Urban",'table for only foods q3'!$E:$E,0),MATCH('question 3'!Q$3,'table for only foods q3'!$A$1:$T$1,0)))</f>
        <v>182.6</v>
      </c>
      <c r="R4" s="47">
        <f>AVERAGE(INDEX('table for only foods q3'!$A$1:$T$373,MATCH('question 3'!$C4&amp;'question 3'!$D4&amp;"Rural",'table for only foods q3'!$E:$E,0),MATCH('question 3'!R$3,'table for only foods q3'!$A$1:$T$1,0)),INDEX('table for only foods q3'!$A$1:$T$373,MATCH('question 3'!$C4&amp;'question 3'!$D4&amp;"Rural+Urban",'table for only foods q3'!$E:$E,0),MATCH('question 3'!R$3,'table for only foods q3'!$A$1:$T$1,0)),INDEX('table for only foods q3'!$A$1:$T$373,MATCH('question 3'!$C4&amp;'question 3'!$D4&amp;"Urban",'table for only foods q3'!$E:$E,0),MATCH('question 3'!R$3,'table for only foods q3'!$A$1:$T$1,0)))</f>
        <v>173.86666666666667</v>
      </c>
      <c r="S4" s="47">
        <f>AVERAGE(INDEX('table for only foods q3'!$A$1:$T$373,MATCH('question 3'!$C4&amp;'question 3'!$D4&amp;"Rural",'table for only foods q3'!$E:$E,0),MATCH('question 3'!S$3,'table for only foods q3'!$A$1:$T$1,0)),INDEX('table for only foods q3'!$A$1:$T$373,MATCH('question 3'!$C4&amp;'question 3'!$D4&amp;"Rural+Urban",'table for only foods q3'!$E:$E,0),MATCH('question 3'!S$3,'table for only foods q3'!$A$1:$T$1,0)),INDEX('table for only foods q3'!$A$1:$T$373,MATCH('question 3'!$C4&amp;'question 3'!$D4&amp;"Urban",'table for only foods q3'!$E:$E,0),MATCH('question 3'!S$3,'table for only foods q3'!$A$1:$T$1,0)))</f>
        <v>172.51025641025646</v>
      </c>
    </row>
    <row r="5" spans="1:19" x14ac:dyDescent="0.25">
      <c r="C5" s="38">
        <v>2022</v>
      </c>
      <c r="D5" s="38">
        <v>6</v>
      </c>
      <c r="E5" s="38" t="s">
        <v>42</v>
      </c>
      <c r="F5" s="47">
        <f>AVERAGE(INDEX('table for only foods q3'!$A$1:$T$373,MATCH('question 3'!$C5&amp;'question 3'!$D5&amp;"Rural",'table for only foods q3'!$E:$E,0),MATCH('question 3'!F$3,'table for only foods q3'!$A$1:$T$1,0)),INDEX('table for only foods q3'!$A$1:$T$373,MATCH('question 3'!$C5&amp;'question 3'!$D5&amp;"Rural+Urban",'table for only foods q3'!$E:$E,0),MATCH('question 3'!F$3,'table for only foods q3'!$A$1:$T$1,0)),INDEX('table for only foods q3'!$A$1:$T$373,MATCH('question 3'!$C5&amp;'question 3'!$D5&amp;"Urban",'table for only foods q3'!$E:$E,0),MATCH('question 3'!F$3,'table for only foods q3'!$A$1:$T$1,0)))</f>
        <v>155.43333333333334</v>
      </c>
      <c r="G5" s="47">
        <f>AVERAGE(INDEX('table for only foods q3'!$A$1:$T$373,MATCH('question 3'!$C5&amp;'question 3'!$D5&amp;"Rural",'table for only foods q3'!$E:$E,0),MATCH('question 3'!G$3,'table for only foods q3'!$A$1:$T$1,0)),INDEX('table for only foods q3'!$A$1:$T$373,MATCH('question 3'!$C5&amp;'question 3'!$D5&amp;"Rural+Urban",'table for only foods q3'!$E:$E,0),MATCH('question 3'!G$3,'table for only foods q3'!$A$1:$T$1,0)),INDEX('table for only foods q3'!$A$1:$T$373,MATCH('question 3'!$C5&amp;'question 3'!$D5&amp;"Urban",'table for only foods q3'!$E:$E,0),MATCH('question 3'!G$3,'table for only foods q3'!$A$1:$T$1,0)))</f>
        <v>220</v>
      </c>
      <c r="H5" s="47">
        <f>AVERAGE(INDEX('table for only foods q3'!$A$1:$T$373,MATCH('question 3'!$C5&amp;'question 3'!$D5&amp;"Rural",'table for only foods q3'!$E:$E,0),MATCH('question 3'!H$3,'table for only foods q3'!$A$1:$T$1,0)),INDEX('table for only foods q3'!$A$1:$T$373,MATCH('question 3'!$C5&amp;'question 3'!$D5&amp;"Rural+Urban",'table for only foods q3'!$E:$E,0),MATCH('question 3'!H$3,'table for only foods q3'!$A$1:$T$1,0)),INDEX('table for only foods q3'!$A$1:$T$373,MATCH('question 3'!$C5&amp;'question 3'!$D5&amp;"Urban",'table for only foods q3'!$E:$E,0),MATCH('question 3'!H$3,'table for only foods q3'!$A$1:$T$1,0)))</f>
        <v>171.06666666666669</v>
      </c>
      <c r="I5" s="47">
        <f>AVERAGE(INDEX('table for only foods q3'!$A$1:$T$373,MATCH('question 3'!$C5&amp;'question 3'!$D5&amp;"Rural",'table for only foods q3'!$E:$E,0),MATCH('question 3'!I$3,'table for only foods q3'!$A$1:$T$1,0)),INDEX('table for only foods q3'!$A$1:$T$373,MATCH('question 3'!$C5&amp;'question 3'!$D5&amp;"Rural+Urban",'table for only foods q3'!$E:$E,0),MATCH('question 3'!I$3,'table for only foods q3'!$A$1:$T$1,0)),INDEX('table for only foods q3'!$A$1:$T$373,MATCH('question 3'!$C5&amp;'question 3'!$D5&amp;"Urban",'table for only foods q3'!$E:$E,0),MATCH('question 3'!I$3,'table for only foods q3'!$A$1:$T$1,0)))</f>
        <v>165.86666666666667</v>
      </c>
      <c r="J5" s="47">
        <f>AVERAGE(INDEX('table for only foods q3'!$A$1:$T$373,MATCH('question 3'!$C5&amp;'question 3'!$D5&amp;"Rural",'table for only foods q3'!$E:$E,0),MATCH('question 3'!J$3,'table for only foods q3'!$A$1:$T$1,0)),INDEX('table for only foods q3'!$A$1:$T$373,MATCH('question 3'!$C5&amp;'question 3'!$D5&amp;"Rural+Urban",'table for only foods q3'!$E:$E,0),MATCH('question 3'!J$3,'table for only foods q3'!$A$1:$T$1,0)),INDEX('table for only foods q3'!$A$1:$T$373,MATCH('question 3'!$C5&amp;'question 3'!$D5&amp;"Urban",'table for only foods q3'!$E:$E,0),MATCH('question 3'!J$3,'table for only foods q3'!$A$1:$T$1,0)))</f>
        <v>199.20000000000002</v>
      </c>
      <c r="K5" s="47">
        <f>AVERAGE(INDEX('table for only foods q3'!$A$1:$T$373,MATCH('question 3'!$C5&amp;'question 3'!$D5&amp;"Rural",'table for only foods q3'!$E:$E,0),MATCH('question 3'!K$3,'table for only foods q3'!$A$1:$T$1,0)),INDEX('table for only foods q3'!$A$1:$T$373,MATCH('question 3'!$C5&amp;'question 3'!$D5&amp;"Rural+Urban",'table for only foods q3'!$E:$E,0),MATCH('question 3'!K$3,'table for only foods q3'!$A$1:$T$1,0)),INDEX('table for only foods q3'!$A$1:$T$373,MATCH('question 3'!$C5&amp;'question 3'!$D5&amp;"Urban",'table for only foods q3'!$E:$E,0),MATCH('question 3'!K$3,'table for only foods q3'!$A$1:$T$1,0)))</f>
        <v>169.86666666666667</v>
      </c>
      <c r="L5" s="47">
        <f>AVERAGE(INDEX('table for only foods q3'!$A$1:$T$373,MATCH('question 3'!$C5&amp;'question 3'!$D5&amp;"Rural",'table for only foods q3'!$E:$E,0),MATCH('question 3'!L$3,'table for only foods q3'!$A$1:$T$1,0)),INDEX('table for only foods q3'!$A$1:$T$373,MATCH('question 3'!$C5&amp;'question 3'!$D5&amp;"Rural+Urban",'table for only foods q3'!$E:$E,0),MATCH('question 3'!L$3,'table for only foods q3'!$A$1:$T$1,0)),INDEX('table for only foods q3'!$A$1:$T$373,MATCH('question 3'!$C5&amp;'question 3'!$D5&amp;"Urban",'table for only foods q3'!$E:$E,0),MATCH('question 3'!L$3,'table for only foods q3'!$A$1:$T$1,0)))</f>
        <v>187.03333333333333</v>
      </c>
      <c r="M5" s="47">
        <f>AVERAGE(INDEX('table for only foods q3'!$A$1:$T$373,MATCH('question 3'!$C5&amp;'question 3'!$D5&amp;"Rural",'table for only foods q3'!$E:$E,0),MATCH('question 3'!M$3,'table for only foods q3'!$A$1:$T$1,0)),INDEX('table for only foods q3'!$A$1:$T$373,MATCH('question 3'!$C5&amp;'question 3'!$D5&amp;"Rural+Urban",'table for only foods q3'!$E:$E,0),MATCH('question 3'!M$3,'table for only foods q3'!$A$1:$T$1,0)),INDEX('table for only foods q3'!$A$1:$T$373,MATCH('question 3'!$C5&amp;'question 3'!$D5&amp;"Urban",'table for only foods q3'!$E:$E,0),MATCH('question 3'!M$3,'table for only foods q3'!$A$1:$T$1,0)))</f>
        <v>164.16666666666666</v>
      </c>
      <c r="N5" s="47">
        <f>AVERAGE(INDEX('table for only foods q3'!$A$1:$T$373,MATCH('question 3'!$C5&amp;'question 3'!$D5&amp;"Rural",'table for only foods q3'!$E:$E,0),MATCH('question 3'!N$3,'table for only foods q3'!$A$1:$T$1,0)),INDEX('table for only foods q3'!$A$1:$T$373,MATCH('question 3'!$C5&amp;'question 3'!$D5&amp;"Rural+Urban",'table for only foods q3'!$E:$E,0),MATCH('question 3'!N$3,'table for only foods q3'!$A$1:$T$1,0)),INDEX('table for only foods q3'!$A$1:$T$373,MATCH('question 3'!$C5&amp;'question 3'!$D5&amp;"Urban",'table for only foods q3'!$E:$E,0),MATCH('question 3'!N$3,'table for only foods q3'!$A$1:$T$1,0)))</f>
        <v>120.13333333333333</v>
      </c>
      <c r="O5" s="47">
        <f>AVERAGE(INDEX('table for only foods q3'!$A$1:$T$373,MATCH('question 3'!$C5&amp;'question 3'!$D5&amp;"Rural",'table for only foods q3'!$E:$E,0),MATCH('question 3'!O$3,'table for only foods q3'!$A$1:$T$1,0)),INDEX('table for only foods q3'!$A$1:$T$373,MATCH('question 3'!$C5&amp;'question 3'!$D5&amp;"Rural+Urban",'table for only foods q3'!$E:$E,0),MATCH('question 3'!O$3,'table for only foods q3'!$A$1:$T$1,0)),INDEX('table for only foods q3'!$A$1:$T$373,MATCH('question 3'!$C5&amp;'question 3'!$D5&amp;"Urban",'table for only foods q3'!$E:$E,0),MATCH('question 3'!O$3,'table for only foods q3'!$A$1:$T$1,0)))</f>
        <v>186.5</v>
      </c>
      <c r="P5" s="47">
        <f>AVERAGE(INDEX('table for only foods q3'!$A$1:$T$373,MATCH('question 3'!$C5&amp;'question 3'!$D5&amp;"Rural",'table for only foods q3'!$E:$E,0),MATCH('question 3'!P$3,'table for only foods q3'!$A$1:$T$1,0)),INDEX('table for only foods q3'!$A$1:$T$373,MATCH('question 3'!$C5&amp;'question 3'!$D5&amp;"Rural+Urban",'table for only foods q3'!$E:$E,0),MATCH('question 3'!P$3,'table for only foods q3'!$A$1:$T$1,0)),INDEX('table for only foods q3'!$A$1:$T$373,MATCH('question 3'!$C5&amp;'question 3'!$D5&amp;"Urban",'table for only foods q3'!$E:$E,0),MATCH('question 3'!P$3,'table for only foods q3'!$A$1:$T$1,0)))</f>
        <v>167.06666666666669</v>
      </c>
      <c r="Q5" s="47">
        <f>AVERAGE(INDEX('table for only foods q3'!$A$1:$T$373,MATCH('question 3'!$C5&amp;'question 3'!$D5&amp;"Rural",'table for only foods q3'!$E:$E,0),MATCH('question 3'!Q$3,'table for only foods q3'!$A$1:$T$1,0)),INDEX('table for only foods q3'!$A$1:$T$373,MATCH('question 3'!$C5&amp;'question 3'!$D5&amp;"Rural+Urban",'table for only foods q3'!$E:$E,0),MATCH('question 3'!Q$3,'table for only foods q3'!$A$1:$T$1,0)),INDEX('table for only foods q3'!$A$1:$T$373,MATCH('question 3'!$C5&amp;'question 3'!$D5&amp;"Urban",'table for only foods q3'!$E:$E,0),MATCH('question 3'!Q$3,'table for only foods q3'!$A$1:$T$1,0)))</f>
        <v>184.03333333333333</v>
      </c>
      <c r="R5" s="47">
        <f>AVERAGE(INDEX('table for only foods q3'!$A$1:$T$373,MATCH('question 3'!$C5&amp;'question 3'!$D5&amp;"Rural",'table for only foods q3'!$E:$E,0),MATCH('question 3'!R$3,'table for only foods q3'!$A$1:$T$1,0)),INDEX('table for only foods q3'!$A$1:$T$373,MATCH('question 3'!$C5&amp;'question 3'!$D5&amp;"Rural+Urban",'table for only foods q3'!$E:$E,0),MATCH('question 3'!R$3,'table for only foods q3'!$A$1:$T$1,0)),INDEX('table for only foods q3'!$A$1:$T$373,MATCH('question 3'!$C5&amp;'question 3'!$D5&amp;"Urban",'table for only foods q3'!$E:$E,0),MATCH('question 3'!R$3,'table for only foods q3'!$A$1:$T$1,0)))</f>
        <v>175.53333333333333</v>
      </c>
      <c r="S5" s="47">
        <f>AVERAGE(INDEX('table for only foods q3'!$A$1:$T$373,MATCH('question 3'!$C5&amp;'question 3'!$D5&amp;"Rural",'table for only foods q3'!$E:$E,0),MATCH('question 3'!S$3,'table for only foods q3'!$A$1:$T$1,0)),INDEX('table for only foods q3'!$A$1:$T$373,MATCH('question 3'!$C5&amp;'question 3'!$D5&amp;"Rural+Urban",'table for only foods q3'!$E:$E,0),MATCH('question 3'!S$3,'table for only foods q3'!$A$1:$T$1,0)),INDEX('table for only foods q3'!$A$1:$T$373,MATCH('question 3'!$C5&amp;'question 3'!$D5&amp;"Urban",'table for only foods q3'!$E:$E,0),MATCH('question 3'!S$3,'table for only foods q3'!$A$1:$T$1,0)))</f>
        <v>174.29999999999998</v>
      </c>
    </row>
    <row r="6" spans="1:19" x14ac:dyDescent="0.25">
      <c r="C6" s="38">
        <v>2022</v>
      </c>
      <c r="D6" s="38">
        <v>7</v>
      </c>
      <c r="E6" s="38" t="s">
        <v>238</v>
      </c>
      <c r="F6" s="47">
        <f>AVERAGE(INDEX('table for only foods q3'!$A$1:$T$373,MATCH('question 3'!$C6&amp;'question 3'!$D6&amp;"Rural",'table for only foods q3'!$E:$E,0),MATCH('question 3'!F$3,'table for only foods q3'!$A$1:$T$1,0)),INDEX('table for only foods q3'!$A$1:$T$373,MATCH('question 3'!$C6&amp;'question 3'!$D6&amp;"Rural+Urban",'table for only foods q3'!$E:$E,0),MATCH('question 3'!F$3,'table for only foods q3'!$A$1:$T$1,0)),INDEX('table for only foods q3'!$A$1:$T$373,MATCH('question 3'!$C6&amp;'question 3'!$D6&amp;"Urban",'table for only foods q3'!$E:$E,0),MATCH('question 3'!F$3,'table for only foods q3'!$A$1:$T$1,0)))</f>
        <v>157</v>
      </c>
      <c r="G6" s="47">
        <f>AVERAGE(INDEX('table for only foods q3'!$A$1:$T$373,MATCH('question 3'!$C6&amp;'question 3'!$D6&amp;"Rural",'table for only foods q3'!$E:$E,0),MATCH('question 3'!G$3,'table for only foods q3'!$A$1:$T$1,0)),INDEX('table for only foods q3'!$A$1:$T$373,MATCH('question 3'!$C6&amp;'question 3'!$D6&amp;"Rural+Urban",'table for only foods q3'!$E:$E,0),MATCH('question 3'!G$3,'table for only foods q3'!$A$1:$T$1,0)),INDEX('table for only foods q3'!$A$1:$T$373,MATCH('question 3'!$C6&amp;'question 3'!$D6&amp;"Urban",'table for only foods q3'!$E:$E,0),MATCH('question 3'!G$3,'table for only foods q3'!$A$1:$T$1,0)))</f>
        <v>213.63333333333333</v>
      </c>
      <c r="H6" s="47">
        <f>AVERAGE(INDEX('table for only foods q3'!$A$1:$T$373,MATCH('question 3'!$C6&amp;'question 3'!$D6&amp;"Rural",'table for only foods q3'!$E:$E,0),MATCH('question 3'!H$3,'table for only foods q3'!$A$1:$T$1,0)),INDEX('table for only foods q3'!$A$1:$T$373,MATCH('question 3'!$C6&amp;'question 3'!$D6&amp;"Rural+Urban",'table for only foods q3'!$E:$E,0),MATCH('question 3'!H$3,'table for only foods q3'!$A$1:$T$1,0)),INDEX('table for only foods q3'!$A$1:$T$373,MATCH('question 3'!$C6&amp;'question 3'!$D6&amp;"Urban",'table for only foods q3'!$E:$E,0),MATCH('question 3'!H$3,'table for only foods q3'!$A$1:$T$1,0)))</f>
        <v>175.36666666666667</v>
      </c>
      <c r="I6" s="47">
        <f>AVERAGE(INDEX('table for only foods q3'!$A$1:$T$373,MATCH('question 3'!$C6&amp;'question 3'!$D6&amp;"Rural",'table for only foods q3'!$E:$E,0),MATCH('question 3'!I$3,'table for only foods q3'!$A$1:$T$1,0)),INDEX('table for only foods q3'!$A$1:$T$373,MATCH('question 3'!$C6&amp;'question 3'!$D6&amp;"Rural+Urban",'table for only foods q3'!$E:$E,0),MATCH('question 3'!I$3,'table for only foods q3'!$A$1:$T$1,0)),INDEX('table for only foods q3'!$A$1:$T$373,MATCH('question 3'!$C6&amp;'question 3'!$D6&amp;"Urban",'table for only foods q3'!$E:$E,0),MATCH('question 3'!I$3,'table for only foods q3'!$A$1:$T$1,0)))</f>
        <v>166.66666666666666</v>
      </c>
      <c r="J6" s="47">
        <f>AVERAGE(INDEX('table for only foods q3'!$A$1:$T$373,MATCH('question 3'!$C6&amp;'question 3'!$D6&amp;"Rural",'table for only foods q3'!$E:$E,0),MATCH('question 3'!J$3,'table for only foods q3'!$A$1:$T$1,0)),INDEX('table for only foods q3'!$A$1:$T$373,MATCH('question 3'!$C6&amp;'question 3'!$D6&amp;"Rural+Urban",'table for only foods q3'!$E:$E,0),MATCH('question 3'!J$3,'table for only foods q3'!$A$1:$T$1,0)),INDEX('table for only foods q3'!$A$1:$T$373,MATCH('question 3'!$C6&amp;'question 3'!$D6&amp;"Urban",'table for only foods q3'!$E:$E,0),MATCH('question 3'!J$3,'table for only foods q3'!$A$1:$T$1,0)))</f>
        <v>194.26666666666665</v>
      </c>
      <c r="K6" s="47">
        <f>AVERAGE(INDEX('table for only foods q3'!$A$1:$T$373,MATCH('question 3'!$C6&amp;'question 3'!$D6&amp;"Rural",'table for only foods q3'!$E:$E,0),MATCH('question 3'!K$3,'table for only foods q3'!$A$1:$T$1,0)),INDEX('table for only foods q3'!$A$1:$T$373,MATCH('question 3'!$C6&amp;'question 3'!$D6&amp;"Rural+Urban",'table for only foods q3'!$E:$E,0),MATCH('question 3'!K$3,'table for only foods q3'!$A$1:$T$1,0)),INDEX('table for only foods q3'!$A$1:$T$373,MATCH('question 3'!$C6&amp;'question 3'!$D6&amp;"Urban",'table for only foods q3'!$E:$E,0),MATCH('question 3'!K$3,'table for only foods q3'!$A$1:$T$1,0)))</f>
        <v>174.43333333333331</v>
      </c>
      <c r="L6" s="47">
        <f>AVERAGE(INDEX('table for only foods q3'!$A$1:$T$373,MATCH('question 3'!$C6&amp;'question 3'!$D6&amp;"Rural",'table for only foods q3'!$E:$E,0),MATCH('question 3'!L$3,'table for only foods q3'!$A$1:$T$1,0)),INDEX('table for only foods q3'!$A$1:$T$373,MATCH('question 3'!$C6&amp;'question 3'!$D6&amp;"Rural+Urban",'table for only foods q3'!$E:$E,0),MATCH('question 3'!L$3,'table for only foods q3'!$A$1:$T$1,0)),INDEX('table for only foods q3'!$A$1:$T$373,MATCH('question 3'!$C6&amp;'question 3'!$D6&amp;"Urban",'table for only foods q3'!$E:$E,0),MATCH('question 3'!L$3,'table for only foods q3'!$A$1:$T$1,0)))</f>
        <v>186.4</v>
      </c>
      <c r="M6" s="47">
        <f>AVERAGE(INDEX('table for only foods q3'!$A$1:$T$373,MATCH('question 3'!$C6&amp;'question 3'!$D6&amp;"Rural",'table for only foods q3'!$E:$E,0),MATCH('question 3'!M$3,'table for only foods q3'!$A$1:$T$1,0)),INDEX('table for only foods q3'!$A$1:$T$373,MATCH('question 3'!$C6&amp;'question 3'!$D6&amp;"Rural+Urban",'table for only foods q3'!$E:$E,0),MATCH('question 3'!M$3,'table for only foods q3'!$A$1:$T$1,0)),INDEX('table for only foods q3'!$A$1:$T$373,MATCH('question 3'!$C6&amp;'question 3'!$D6&amp;"Urban",'table for only foods q3'!$E:$E,0),MATCH('question 3'!M$3,'table for only foods q3'!$A$1:$T$1,0)))</f>
        <v>164.23333333333335</v>
      </c>
      <c r="N6" s="47">
        <f>AVERAGE(INDEX('table for only foods q3'!$A$1:$T$373,MATCH('question 3'!$C6&amp;'question 3'!$D6&amp;"Rural",'table for only foods q3'!$E:$E,0),MATCH('question 3'!N$3,'table for only foods q3'!$A$1:$T$1,0)),INDEX('table for only foods q3'!$A$1:$T$373,MATCH('question 3'!$C6&amp;'question 3'!$D6&amp;"Rural+Urban",'table for only foods q3'!$E:$E,0),MATCH('question 3'!N$3,'table for only foods q3'!$A$1:$T$1,0)),INDEX('table for only foods q3'!$A$1:$T$373,MATCH('question 3'!$C6&amp;'question 3'!$D6&amp;"Urban",'table for only foods q3'!$E:$E,0),MATCH('question 3'!N$3,'table for only foods q3'!$A$1:$T$1,0)))</f>
        <v>120.23333333333333</v>
      </c>
      <c r="O6" s="47">
        <f>AVERAGE(INDEX('table for only foods q3'!$A$1:$T$373,MATCH('question 3'!$C6&amp;'question 3'!$D6&amp;"Rural",'table for only foods q3'!$E:$E,0),MATCH('question 3'!O$3,'table for only foods q3'!$A$1:$T$1,0)),INDEX('table for only foods q3'!$A$1:$T$373,MATCH('question 3'!$C6&amp;'question 3'!$D6&amp;"Rural+Urban",'table for only foods q3'!$E:$E,0),MATCH('question 3'!O$3,'table for only foods q3'!$A$1:$T$1,0)),INDEX('table for only foods q3'!$A$1:$T$373,MATCH('question 3'!$C6&amp;'question 3'!$D6&amp;"Urban",'table for only foods q3'!$E:$E,0),MATCH('question 3'!O$3,'table for only foods q3'!$A$1:$T$1,0)))</f>
        <v>189.36666666666667</v>
      </c>
      <c r="P6" s="47">
        <f>AVERAGE(INDEX('table for only foods q3'!$A$1:$T$373,MATCH('question 3'!$C6&amp;'question 3'!$D6&amp;"Rural",'table for only foods q3'!$E:$E,0),MATCH('question 3'!P$3,'table for only foods q3'!$A$1:$T$1,0)),INDEX('table for only foods q3'!$A$1:$T$373,MATCH('question 3'!$C6&amp;'question 3'!$D6&amp;"Rural+Urban",'table for only foods q3'!$E:$E,0),MATCH('question 3'!P$3,'table for only foods q3'!$A$1:$T$1,0)),INDEX('table for only foods q3'!$A$1:$T$373,MATCH('question 3'!$C6&amp;'question 3'!$D6&amp;"Urban",'table for only foods q3'!$E:$E,0),MATCH('question 3'!P$3,'table for only foods q3'!$A$1:$T$1,0)))</f>
        <v>167.56666666666666</v>
      </c>
      <c r="Q6" s="47">
        <f>AVERAGE(INDEX('table for only foods q3'!$A$1:$T$373,MATCH('question 3'!$C6&amp;'question 3'!$D6&amp;"Rural",'table for only foods q3'!$E:$E,0),MATCH('question 3'!Q$3,'table for only foods q3'!$A$1:$T$1,0)),INDEX('table for only foods q3'!$A$1:$T$373,MATCH('question 3'!$C6&amp;'question 3'!$D6&amp;"Rural+Urban",'table for only foods q3'!$E:$E,0),MATCH('question 3'!Q$3,'table for only foods q3'!$A$1:$T$1,0)),INDEX('table for only foods q3'!$A$1:$T$373,MATCH('question 3'!$C6&amp;'question 3'!$D6&amp;"Urban",'table for only foods q3'!$E:$E,0),MATCH('question 3'!Q$3,'table for only foods q3'!$A$1:$T$1,0)))</f>
        <v>185.33333333333334</v>
      </c>
      <c r="R6" s="47">
        <f>AVERAGE(INDEX('table for only foods q3'!$A$1:$T$373,MATCH('question 3'!$C6&amp;'question 3'!$D6&amp;"Rural",'table for only foods q3'!$E:$E,0),MATCH('question 3'!R$3,'table for only foods q3'!$A$1:$T$1,0)),INDEX('table for only foods q3'!$A$1:$T$373,MATCH('question 3'!$C6&amp;'question 3'!$D6&amp;"Rural+Urban",'table for only foods q3'!$E:$E,0),MATCH('question 3'!R$3,'table for only foods q3'!$A$1:$T$1,0)),INDEX('table for only foods q3'!$A$1:$T$373,MATCH('question 3'!$C6&amp;'question 3'!$D6&amp;"Urban",'table for only foods q3'!$E:$E,0),MATCH('question 3'!R$3,'table for only foods q3'!$A$1:$T$1,0)))</f>
        <v>175.63333333333333</v>
      </c>
      <c r="S6" s="47">
        <f>AVERAGE(INDEX('table for only foods q3'!$A$1:$T$373,MATCH('question 3'!$C6&amp;'question 3'!$D6&amp;"Rural",'table for only foods q3'!$E:$E,0),MATCH('question 3'!S$3,'table for only foods q3'!$A$1:$T$1,0)),INDEX('table for only foods q3'!$A$1:$T$373,MATCH('question 3'!$C6&amp;'question 3'!$D6&amp;"Rural+Urban",'table for only foods q3'!$E:$E,0),MATCH('question 3'!S$3,'table for only foods q3'!$A$1:$T$1,0)),INDEX('table for only foods q3'!$A$1:$T$373,MATCH('question 3'!$C6&amp;'question 3'!$D6&amp;"Urban",'table for only foods q3'!$E:$E,0),MATCH('question 3'!S$3,'table for only foods q3'!$A$1:$T$1,0)))</f>
        <v>174.62564102564102</v>
      </c>
    </row>
    <row r="7" spans="1:19" x14ac:dyDescent="0.25">
      <c r="C7" s="38">
        <v>2022</v>
      </c>
      <c r="D7" s="38">
        <v>8</v>
      </c>
      <c r="E7" s="38" t="s">
        <v>239</v>
      </c>
      <c r="F7" s="47">
        <f>AVERAGE(INDEX('table for only foods q3'!$A$1:$T$373,MATCH('question 3'!$C7&amp;'question 3'!$D7&amp;"Rural",'table for only foods q3'!$E:$E,0),MATCH('question 3'!F$3,'table for only foods q3'!$A$1:$T$1,0)),INDEX('table for only foods q3'!$A$1:$T$373,MATCH('question 3'!$C7&amp;'question 3'!$D7&amp;"Rural+Urban",'table for only foods q3'!$E:$E,0),MATCH('question 3'!F$3,'table for only foods q3'!$A$1:$T$1,0)),INDEX('table for only foods q3'!$A$1:$T$373,MATCH('question 3'!$C7&amp;'question 3'!$D7&amp;"Urban",'table for only foods q3'!$E:$E,0),MATCH('question 3'!F$3,'table for only foods q3'!$A$1:$T$1,0)))</f>
        <v>160.63333333333333</v>
      </c>
      <c r="G7" s="47">
        <f>AVERAGE(INDEX('table for only foods q3'!$A$1:$T$373,MATCH('question 3'!$C7&amp;'question 3'!$D7&amp;"Rural",'table for only foods q3'!$E:$E,0),MATCH('question 3'!G$3,'table for only foods q3'!$A$1:$T$1,0)),INDEX('table for only foods q3'!$A$1:$T$373,MATCH('question 3'!$C7&amp;'question 3'!$D7&amp;"Rural+Urban",'table for only foods q3'!$E:$E,0),MATCH('question 3'!G$3,'table for only foods q3'!$A$1:$T$1,0)),INDEX('table for only foods q3'!$A$1:$T$373,MATCH('question 3'!$C7&amp;'question 3'!$D7&amp;"Urban",'table for only foods q3'!$E:$E,0),MATCH('question 3'!G$3,'table for only foods q3'!$A$1:$T$1,0)))</f>
        <v>207.16666666666666</v>
      </c>
      <c r="H7" s="47">
        <f>AVERAGE(INDEX('table for only foods q3'!$A$1:$T$373,MATCH('question 3'!$C7&amp;'question 3'!$D7&amp;"Rural",'table for only foods q3'!$E:$E,0),MATCH('question 3'!H$3,'table for only foods q3'!$A$1:$T$1,0)),INDEX('table for only foods q3'!$A$1:$T$373,MATCH('question 3'!$C7&amp;'question 3'!$D7&amp;"Rural+Urban",'table for only foods q3'!$E:$E,0),MATCH('question 3'!H$3,'table for only foods q3'!$A$1:$T$1,0)),INDEX('table for only foods q3'!$A$1:$T$373,MATCH('question 3'!$C7&amp;'question 3'!$D7&amp;"Urban",'table for only foods q3'!$E:$E,0),MATCH('question 3'!H$3,'table for only foods q3'!$A$1:$T$1,0)))</f>
        <v>169.36666666666667</v>
      </c>
      <c r="I7" s="47">
        <f>AVERAGE(INDEX('table for only foods q3'!$A$1:$T$373,MATCH('question 3'!$C7&amp;'question 3'!$D7&amp;"Rural",'table for only foods q3'!$E:$E,0),MATCH('question 3'!I$3,'table for only foods q3'!$A$1:$T$1,0)),INDEX('table for only foods q3'!$A$1:$T$373,MATCH('question 3'!$C7&amp;'question 3'!$D7&amp;"Rural+Urban",'table for only foods q3'!$E:$E,0),MATCH('question 3'!I$3,'table for only foods q3'!$A$1:$T$1,0)),INDEX('table for only foods q3'!$A$1:$T$373,MATCH('question 3'!$C7&amp;'question 3'!$D7&amp;"Urban",'table for only foods q3'!$E:$E,0),MATCH('question 3'!I$3,'table for only foods q3'!$A$1:$T$1,0)))</f>
        <v>168.13333333333333</v>
      </c>
      <c r="J7" s="47">
        <f>AVERAGE(INDEX('table for only foods q3'!$A$1:$T$373,MATCH('question 3'!$C7&amp;'question 3'!$D7&amp;"Rural",'table for only foods q3'!$E:$E,0),MATCH('question 3'!J$3,'table for only foods q3'!$A$1:$T$1,0)),INDEX('table for only foods q3'!$A$1:$T$373,MATCH('question 3'!$C7&amp;'question 3'!$D7&amp;"Rural+Urban",'table for only foods q3'!$E:$E,0),MATCH('question 3'!J$3,'table for only foods q3'!$A$1:$T$1,0)),INDEX('table for only foods q3'!$A$1:$T$373,MATCH('question 3'!$C7&amp;'question 3'!$D7&amp;"Urban",'table for only foods q3'!$E:$E,0),MATCH('question 3'!J$3,'table for only foods q3'!$A$1:$T$1,0)))</f>
        <v>191</v>
      </c>
      <c r="K7" s="47">
        <f>AVERAGE(INDEX('table for only foods q3'!$A$1:$T$373,MATCH('question 3'!$C7&amp;'question 3'!$D7&amp;"Rural",'table for only foods q3'!$E:$E,0),MATCH('question 3'!K$3,'table for only foods q3'!$A$1:$T$1,0)),INDEX('table for only foods q3'!$A$1:$T$373,MATCH('question 3'!$C7&amp;'question 3'!$D7&amp;"Rural+Urban",'table for only foods q3'!$E:$E,0),MATCH('question 3'!K$3,'table for only foods q3'!$A$1:$T$1,0)),INDEX('table for only foods q3'!$A$1:$T$373,MATCH('question 3'!$C7&amp;'question 3'!$D7&amp;"Urban",'table for only foods q3'!$E:$E,0),MATCH('question 3'!K$3,'table for only foods q3'!$A$1:$T$1,0)))</f>
        <v>173.06666666666669</v>
      </c>
      <c r="L7" s="47">
        <f>AVERAGE(INDEX('table for only foods q3'!$A$1:$T$373,MATCH('question 3'!$C7&amp;'question 3'!$D7&amp;"Rural",'table for only foods q3'!$E:$E,0),MATCH('question 3'!L$3,'table for only foods q3'!$A$1:$T$1,0)),INDEX('table for only foods q3'!$A$1:$T$373,MATCH('question 3'!$C7&amp;'question 3'!$D7&amp;"Rural+Urban",'table for only foods q3'!$E:$E,0),MATCH('question 3'!L$3,'table for only foods q3'!$A$1:$T$1,0)),INDEX('table for only foods q3'!$A$1:$T$373,MATCH('question 3'!$C7&amp;'question 3'!$D7&amp;"Urban",'table for only foods q3'!$E:$E,0),MATCH('question 3'!L$3,'table for only foods q3'!$A$1:$T$1,0)))</f>
        <v>190.96666666666667</v>
      </c>
      <c r="M7" s="47">
        <f>AVERAGE(INDEX('table for only foods q3'!$A$1:$T$373,MATCH('question 3'!$C7&amp;'question 3'!$D7&amp;"Rural",'table for only foods q3'!$E:$E,0),MATCH('question 3'!M$3,'table for only foods q3'!$A$1:$T$1,0)),INDEX('table for only foods q3'!$A$1:$T$373,MATCH('question 3'!$C7&amp;'question 3'!$D7&amp;"Rural+Urban",'table for only foods q3'!$E:$E,0),MATCH('question 3'!M$3,'table for only foods q3'!$A$1:$T$1,0)),INDEX('table for only foods q3'!$A$1:$T$373,MATCH('question 3'!$C7&amp;'question 3'!$D7&amp;"Urban",'table for only foods q3'!$E:$E,0),MATCH('question 3'!M$3,'table for only foods q3'!$A$1:$T$1,0)))</f>
        <v>167.2</v>
      </c>
      <c r="N7" s="47">
        <f>AVERAGE(INDEX('table for only foods q3'!$A$1:$T$373,MATCH('question 3'!$C7&amp;'question 3'!$D7&amp;"Rural",'table for only foods q3'!$E:$E,0),MATCH('question 3'!N$3,'table for only foods q3'!$A$1:$T$1,0)),INDEX('table for only foods q3'!$A$1:$T$373,MATCH('question 3'!$C7&amp;'question 3'!$D7&amp;"Rural+Urban",'table for only foods q3'!$E:$E,0),MATCH('question 3'!N$3,'table for only foods q3'!$A$1:$T$1,0)),INDEX('table for only foods q3'!$A$1:$T$373,MATCH('question 3'!$C7&amp;'question 3'!$D7&amp;"Urban",'table for only foods q3'!$E:$E,0),MATCH('question 3'!N$3,'table for only foods q3'!$A$1:$T$1,0)))</f>
        <v>121.10000000000001</v>
      </c>
      <c r="O7" s="47">
        <f>AVERAGE(INDEX('table for only foods q3'!$A$1:$T$373,MATCH('question 3'!$C7&amp;'question 3'!$D7&amp;"Rural",'table for only foods q3'!$E:$E,0),MATCH('question 3'!O$3,'table for only foods q3'!$A$1:$T$1,0)),INDEX('table for only foods q3'!$A$1:$T$373,MATCH('question 3'!$C7&amp;'question 3'!$D7&amp;"Rural+Urban",'table for only foods q3'!$E:$E,0),MATCH('question 3'!O$3,'table for only foods q3'!$A$1:$T$1,0)),INDEX('table for only foods q3'!$A$1:$T$373,MATCH('question 3'!$C7&amp;'question 3'!$D7&amp;"Urban",'table for only foods q3'!$E:$E,0),MATCH('question 3'!O$3,'table for only foods q3'!$A$1:$T$1,0)))</f>
        <v>192.96666666666667</v>
      </c>
      <c r="P7" s="47">
        <f>AVERAGE(INDEX('table for only foods q3'!$A$1:$T$373,MATCH('question 3'!$C7&amp;'question 3'!$D7&amp;"Rural",'table for only foods q3'!$E:$E,0),MATCH('question 3'!P$3,'table for only foods q3'!$A$1:$T$1,0)),INDEX('table for only foods q3'!$A$1:$T$373,MATCH('question 3'!$C7&amp;'question 3'!$D7&amp;"Rural+Urban",'table for only foods q3'!$E:$E,0),MATCH('question 3'!P$3,'table for only foods q3'!$A$1:$T$1,0)),INDEX('table for only foods q3'!$A$1:$T$373,MATCH('question 3'!$C7&amp;'question 3'!$D7&amp;"Urban",'table for only foods q3'!$E:$E,0),MATCH('question 3'!P$3,'table for only foods q3'!$A$1:$T$1,0)))</f>
        <v>168.03333333333333</v>
      </c>
      <c r="Q7" s="47">
        <f>AVERAGE(INDEX('table for only foods q3'!$A$1:$T$373,MATCH('question 3'!$C7&amp;'question 3'!$D7&amp;"Rural",'table for only foods q3'!$E:$E,0),MATCH('question 3'!Q$3,'table for only foods q3'!$A$1:$T$1,0)),INDEX('table for only foods q3'!$A$1:$T$373,MATCH('question 3'!$C7&amp;'question 3'!$D7&amp;"Rural+Urban",'table for only foods q3'!$E:$E,0),MATCH('question 3'!Q$3,'table for only foods q3'!$A$1:$T$1,0)),INDEX('table for only foods q3'!$A$1:$T$373,MATCH('question 3'!$C7&amp;'question 3'!$D7&amp;"Urban",'table for only foods q3'!$E:$E,0),MATCH('question 3'!Q$3,'table for only foods q3'!$A$1:$T$1,0)))</f>
        <v>186.4</v>
      </c>
      <c r="R7" s="47">
        <f>AVERAGE(INDEX('table for only foods q3'!$A$1:$T$373,MATCH('question 3'!$C7&amp;'question 3'!$D7&amp;"Rural",'table for only foods q3'!$E:$E,0),MATCH('question 3'!R$3,'table for only foods q3'!$A$1:$T$1,0)),INDEX('table for only foods q3'!$A$1:$T$373,MATCH('question 3'!$C7&amp;'question 3'!$D7&amp;"Rural+Urban",'table for only foods q3'!$E:$E,0),MATCH('question 3'!R$3,'table for only foods q3'!$A$1:$T$1,0)),INDEX('table for only foods q3'!$A$1:$T$373,MATCH('question 3'!$C7&amp;'question 3'!$D7&amp;"Urban",'table for only foods q3'!$E:$E,0),MATCH('question 3'!R$3,'table for only foods q3'!$A$1:$T$1,0)))</f>
        <v>176.86666666666667</v>
      </c>
      <c r="S7" s="47">
        <f>AVERAGE(INDEX('table for only foods q3'!$A$1:$T$373,MATCH('question 3'!$C7&amp;'question 3'!$D7&amp;"Rural",'table for only foods q3'!$E:$E,0),MATCH('question 3'!S$3,'table for only foods q3'!$A$1:$T$1,0)),INDEX('table for only foods q3'!$A$1:$T$373,MATCH('question 3'!$C7&amp;'question 3'!$D7&amp;"Rural+Urban",'table for only foods q3'!$E:$E,0),MATCH('question 3'!S$3,'table for only foods q3'!$A$1:$T$1,0)),INDEX('table for only foods q3'!$A$1:$T$373,MATCH('question 3'!$C7&amp;'question 3'!$D7&amp;"Urban",'table for only foods q3'!$E:$E,0),MATCH('question 3'!S$3,'table for only foods q3'!$A$1:$T$1,0)))</f>
        <v>174.83846153846153</v>
      </c>
    </row>
    <row r="8" spans="1:19" x14ac:dyDescent="0.25">
      <c r="C8" s="38">
        <v>2022</v>
      </c>
      <c r="D8" s="38">
        <v>9</v>
      </c>
      <c r="E8" s="38" t="s">
        <v>240</v>
      </c>
      <c r="F8" s="47">
        <f>AVERAGE(INDEX('table for only foods q3'!$A$1:$T$373,MATCH('question 3'!$C8&amp;'question 3'!$D8&amp;"Rural",'table for only foods q3'!$E:$E,0),MATCH('question 3'!F$3,'table for only foods q3'!$A$1:$T$1,0)),INDEX('table for only foods q3'!$A$1:$T$373,MATCH('question 3'!$C8&amp;'question 3'!$D8&amp;"Rural+Urban",'table for only foods q3'!$E:$E,0),MATCH('question 3'!F$3,'table for only foods q3'!$A$1:$T$1,0)),INDEX('table for only foods q3'!$A$1:$T$373,MATCH('question 3'!$C8&amp;'question 3'!$D8&amp;"Urban",'table for only foods q3'!$E:$E,0),MATCH('question 3'!F$3,'table for only foods q3'!$A$1:$T$1,0)))</f>
        <v>163.76666666666665</v>
      </c>
      <c r="G8" s="47">
        <f>AVERAGE(INDEX('table for only foods q3'!$A$1:$T$373,MATCH('question 3'!$C8&amp;'question 3'!$D8&amp;"Rural",'table for only foods q3'!$E:$E,0),MATCH('question 3'!G$3,'table for only foods q3'!$A$1:$T$1,0)),INDEX('table for only foods q3'!$A$1:$T$373,MATCH('question 3'!$C8&amp;'question 3'!$D8&amp;"Rural+Urban",'table for only foods q3'!$E:$E,0),MATCH('question 3'!G$3,'table for only foods q3'!$A$1:$T$1,0)),INDEX('table for only foods q3'!$A$1:$T$373,MATCH('question 3'!$C8&amp;'question 3'!$D8&amp;"Urban",'table for only foods q3'!$E:$E,0),MATCH('question 3'!G$3,'table for only foods q3'!$A$1:$T$1,0)))</f>
        <v>209.86666666666665</v>
      </c>
      <c r="H8" s="47">
        <f>AVERAGE(INDEX('table for only foods q3'!$A$1:$T$373,MATCH('question 3'!$C8&amp;'question 3'!$D8&amp;"Rural",'table for only foods q3'!$E:$E,0),MATCH('question 3'!H$3,'table for only foods q3'!$A$1:$T$1,0)),INDEX('table for only foods q3'!$A$1:$T$373,MATCH('question 3'!$C8&amp;'question 3'!$D8&amp;"Rural+Urban",'table for only foods q3'!$E:$E,0),MATCH('question 3'!H$3,'table for only foods q3'!$A$1:$T$1,0)),INDEX('table for only foods q3'!$A$1:$T$373,MATCH('question 3'!$C8&amp;'question 3'!$D8&amp;"Urban",'table for only foods q3'!$E:$E,0),MATCH('question 3'!H$3,'table for only foods q3'!$A$1:$T$1,0)))</f>
        <v>169.86666666666667</v>
      </c>
      <c r="I8" s="47">
        <f>AVERAGE(INDEX('table for only foods q3'!$A$1:$T$373,MATCH('question 3'!$C8&amp;'question 3'!$D8&amp;"Rural",'table for only foods q3'!$E:$E,0),MATCH('question 3'!I$3,'table for only foods q3'!$A$1:$T$1,0)),INDEX('table for only foods q3'!$A$1:$T$373,MATCH('question 3'!$C8&amp;'question 3'!$D8&amp;"Rural+Urban",'table for only foods q3'!$E:$E,0),MATCH('question 3'!I$3,'table for only foods q3'!$A$1:$T$1,0)),INDEX('table for only foods q3'!$A$1:$T$373,MATCH('question 3'!$C8&amp;'question 3'!$D8&amp;"Urban",'table for only foods q3'!$E:$E,0),MATCH('question 3'!I$3,'table for only foods q3'!$A$1:$T$1,0)))</f>
        <v>169.76666666666665</v>
      </c>
      <c r="J8" s="47">
        <f>AVERAGE(INDEX('table for only foods q3'!$A$1:$T$373,MATCH('question 3'!$C8&amp;'question 3'!$D8&amp;"Rural",'table for only foods q3'!$E:$E,0),MATCH('question 3'!J$3,'table for only foods q3'!$A$1:$T$1,0)),INDEX('table for only foods q3'!$A$1:$T$373,MATCH('question 3'!$C8&amp;'question 3'!$D8&amp;"Rural+Urban",'table for only foods q3'!$E:$E,0),MATCH('question 3'!J$3,'table for only foods q3'!$A$1:$T$1,0)),INDEX('table for only foods q3'!$A$1:$T$373,MATCH('question 3'!$C8&amp;'question 3'!$D8&amp;"Urban",'table for only foods q3'!$E:$E,0),MATCH('question 3'!J$3,'table for only foods q3'!$A$1:$T$1,0)))</f>
        <v>187.36666666666665</v>
      </c>
      <c r="K8" s="47">
        <f>AVERAGE(INDEX('table for only foods q3'!$A$1:$T$373,MATCH('question 3'!$C8&amp;'question 3'!$D8&amp;"Rural",'table for only foods q3'!$E:$E,0),MATCH('question 3'!K$3,'table for only foods q3'!$A$1:$T$1,0)),INDEX('table for only foods q3'!$A$1:$T$373,MATCH('question 3'!$C8&amp;'question 3'!$D8&amp;"Rural+Urban",'table for only foods q3'!$E:$E,0),MATCH('question 3'!K$3,'table for only foods q3'!$A$1:$T$1,0)),INDEX('table for only foods q3'!$A$1:$T$373,MATCH('question 3'!$C8&amp;'question 3'!$D8&amp;"Urban",'table for only foods q3'!$E:$E,0),MATCH('question 3'!K$3,'table for only foods q3'!$A$1:$T$1,0)))</f>
        <v>165.76666666666665</v>
      </c>
      <c r="L8" s="47">
        <f>AVERAGE(INDEX('table for only foods q3'!$A$1:$T$373,MATCH('question 3'!$C8&amp;'question 3'!$D8&amp;"Rural",'table for only foods q3'!$E:$E,0),MATCH('question 3'!L$3,'table for only foods q3'!$A$1:$T$1,0)),INDEX('table for only foods q3'!$A$1:$T$373,MATCH('question 3'!$C8&amp;'question 3'!$D8&amp;"Rural+Urban",'table for only foods q3'!$E:$E,0),MATCH('question 3'!L$3,'table for only foods q3'!$A$1:$T$1,0)),INDEX('table for only foods q3'!$A$1:$T$373,MATCH('question 3'!$C8&amp;'question 3'!$D8&amp;"Urban",'table for only foods q3'!$E:$E,0),MATCH('question 3'!L$3,'table for only foods q3'!$A$1:$T$1,0)))</f>
        <v>196.5</v>
      </c>
      <c r="M8" s="47">
        <f>AVERAGE(INDEX('table for only foods q3'!$A$1:$T$373,MATCH('question 3'!$C8&amp;'question 3'!$D8&amp;"Rural",'table for only foods q3'!$E:$E,0),MATCH('question 3'!M$3,'table for only foods q3'!$A$1:$T$1,0)),INDEX('table for only foods q3'!$A$1:$T$373,MATCH('question 3'!$C8&amp;'question 3'!$D8&amp;"Rural+Urban",'table for only foods q3'!$E:$E,0),MATCH('question 3'!M$3,'table for only foods q3'!$A$1:$T$1,0)),INDEX('table for only foods q3'!$A$1:$T$373,MATCH('question 3'!$C8&amp;'question 3'!$D8&amp;"Urban",'table for only foods q3'!$E:$E,0),MATCH('question 3'!M$3,'table for only foods q3'!$A$1:$T$1,0)))</f>
        <v>169.1</v>
      </c>
      <c r="N8" s="47">
        <f>AVERAGE(INDEX('table for only foods q3'!$A$1:$T$373,MATCH('question 3'!$C8&amp;'question 3'!$D8&amp;"Rural",'table for only foods q3'!$E:$E,0),MATCH('question 3'!N$3,'table for only foods q3'!$A$1:$T$1,0)),INDEX('table for only foods q3'!$A$1:$T$373,MATCH('question 3'!$C8&amp;'question 3'!$D8&amp;"Rural+Urban",'table for only foods q3'!$E:$E,0),MATCH('question 3'!N$3,'table for only foods q3'!$A$1:$T$1,0)),INDEX('table for only foods q3'!$A$1:$T$373,MATCH('question 3'!$C8&amp;'question 3'!$D8&amp;"Urban",'table for only foods q3'!$E:$E,0),MATCH('question 3'!N$3,'table for only foods q3'!$A$1:$T$1,0)))</f>
        <v>121.83333333333333</v>
      </c>
      <c r="O8" s="47">
        <f>AVERAGE(INDEX('table for only foods q3'!$A$1:$T$373,MATCH('question 3'!$C8&amp;'question 3'!$D8&amp;"Rural",'table for only foods q3'!$E:$E,0),MATCH('question 3'!O$3,'table for only foods q3'!$A$1:$T$1,0)),INDEX('table for only foods q3'!$A$1:$T$373,MATCH('question 3'!$C8&amp;'question 3'!$D8&amp;"Rural+Urban",'table for only foods q3'!$E:$E,0),MATCH('question 3'!O$3,'table for only foods q3'!$A$1:$T$1,0)),INDEX('table for only foods q3'!$A$1:$T$373,MATCH('question 3'!$C8&amp;'question 3'!$D8&amp;"Urban",'table for only foods q3'!$E:$E,0),MATCH('question 3'!O$3,'table for only foods q3'!$A$1:$T$1,0)))</f>
        <v>196.66666666666666</v>
      </c>
      <c r="P8" s="47">
        <f>AVERAGE(INDEX('table for only foods q3'!$A$1:$T$373,MATCH('question 3'!$C8&amp;'question 3'!$D8&amp;"Rural",'table for only foods q3'!$E:$E,0),MATCH('question 3'!P$3,'table for only foods q3'!$A$1:$T$1,0)),INDEX('table for only foods q3'!$A$1:$T$373,MATCH('question 3'!$C8&amp;'question 3'!$D8&amp;"Rural+Urban",'table for only foods q3'!$E:$E,0),MATCH('question 3'!P$3,'table for only foods q3'!$A$1:$T$1,0)),INDEX('table for only foods q3'!$A$1:$T$373,MATCH('question 3'!$C8&amp;'question 3'!$D8&amp;"Urban",'table for only foods q3'!$E:$E,0),MATCH('question 3'!P$3,'table for only foods q3'!$A$1:$T$1,0)))</f>
        <v>168.63333333333333</v>
      </c>
      <c r="Q8" s="47">
        <f>AVERAGE(INDEX('table for only foods q3'!$A$1:$T$373,MATCH('question 3'!$C8&amp;'question 3'!$D8&amp;"Rural",'table for only foods q3'!$E:$E,0),MATCH('question 3'!Q$3,'table for only foods q3'!$A$1:$T$1,0)),INDEX('table for only foods q3'!$A$1:$T$373,MATCH('question 3'!$C8&amp;'question 3'!$D8&amp;"Rural+Urban",'table for only foods q3'!$E:$E,0),MATCH('question 3'!Q$3,'table for only foods q3'!$A$1:$T$1,0)),INDEX('table for only foods q3'!$A$1:$T$373,MATCH('question 3'!$C8&amp;'question 3'!$D8&amp;"Urban",'table for only foods q3'!$E:$E,0),MATCH('question 3'!Q$3,'table for only foods q3'!$A$1:$T$1,0)))</f>
        <v>187.53333333333333</v>
      </c>
      <c r="R8" s="47">
        <f>AVERAGE(INDEX('table for only foods q3'!$A$1:$T$373,MATCH('question 3'!$C8&amp;'question 3'!$D8&amp;"Rural",'table for only foods q3'!$E:$E,0),MATCH('question 3'!R$3,'table for only foods q3'!$A$1:$T$1,0)),INDEX('table for only foods q3'!$A$1:$T$373,MATCH('question 3'!$C8&amp;'question 3'!$D8&amp;"Rural+Urban",'table for only foods q3'!$E:$E,0),MATCH('question 3'!R$3,'table for only foods q3'!$A$1:$T$1,0)),INDEX('table for only foods q3'!$A$1:$T$373,MATCH('question 3'!$C8&amp;'question 3'!$D8&amp;"Urban",'table for only foods q3'!$E:$E,0),MATCH('question 3'!R$3,'table for only foods q3'!$A$1:$T$1,0)))</f>
        <v>178.36666666666667</v>
      </c>
      <c r="S8" s="47">
        <f>AVERAGE(INDEX('table for only foods q3'!$A$1:$T$373,MATCH('question 3'!$C8&amp;'question 3'!$D8&amp;"Rural",'table for only foods q3'!$E:$E,0),MATCH('question 3'!S$3,'table for only foods q3'!$A$1:$T$1,0)),INDEX('table for only foods q3'!$A$1:$T$373,MATCH('question 3'!$C8&amp;'question 3'!$D8&amp;"Rural+Urban",'table for only foods q3'!$E:$E,0),MATCH('question 3'!S$3,'table for only foods q3'!$A$1:$T$1,0)),INDEX('table for only foods q3'!$A$1:$T$373,MATCH('question 3'!$C8&amp;'question 3'!$D8&amp;"Urban",'table for only foods q3'!$E:$E,0),MATCH('question 3'!S$3,'table for only foods q3'!$A$1:$T$1,0)))</f>
        <v>175.7717948717949</v>
      </c>
    </row>
    <row r="9" spans="1:19" x14ac:dyDescent="0.25">
      <c r="C9" s="38">
        <v>2022</v>
      </c>
      <c r="D9" s="38">
        <v>10</v>
      </c>
      <c r="E9" s="38" t="s">
        <v>241</v>
      </c>
      <c r="F9" s="47">
        <f>AVERAGE(INDEX('table for only foods q3'!$A$1:$T$373,MATCH('question 3'!$C9&amp;'question 3'!$D9&amp;"Rural",'table for only foods q3'!$E:$E,0),MATCH('question 3'!F$3,'table for only foods q3'!$A$1:$T$1,0)),INDEX('table for only foods q3'!$A$1:$T$373,MATCH('question 3'!$C9&amp;'question 3'!$D9&amp;"Rural+Urban",'table for only foods q3'!$E:$E,0),MATCH('question 3'!F$3,'table for only foods q3'!$A$1:$T$1,0)),INDEX('table for only foods q3'!$A$1:$T$373,MATCH('question 3'!$C9&amp;'question 3'!$D9&amp;"Urban",'table for only foods q3'!$E:$E,0),MATCH('question 3'!F$3,'table for only foods q3'!$A$1:$T$1,0)))</f>
        <v>165.43333333333331</v>
      </c>
      <c r="G9" s="47">
        <f>AVERAGE(INDEX('table for only foods q3'!$A$1:$T$373,MATCH('question 3'!$C9&amp;'question 3'!$D9&amp;"Rural",'table for only foods q3'!$E:$E,0),MATCH('question 3'!G$3,'table for only foods q3'!$A$1:$T$1,0)),INDEX('table for only foods q3'!$A$1:$T$373,MATCH('question 3'!$C9&amp;'question 3'!$D9&amp;"Rural+Urban",'table for only foods q3'!$E:$E,0),MATCH('question 3'!G$3,'table for only foods q3'!$A$1:$T$1,0)),INDEX('table for only foods q3'!$A$1:$T$373,MATCH('question 3'!$C9&amp;'question 3'!$D9&amp;"Urban",'table for only foods q3'!$E:$E,0),MATCH('question 3'!G$3,'table for only foods q3'!$A$1:$T$1,0)))</f>
        <v>211.53333333333333</v>
      </c>
      <c r="H9" s="47">
        <f>AVERAGE(INDEX('table for only foods q3'!$A$1:$T$373,MATCH('question 3'!$C9&amp;'question 3'!$D9&amp;"Rural",'table for only foods q3'!$E:$E,0),MATCH('question 3'!H$3,'table for only foods q3'!$A$1:$T$1,0)),INDEX('table for only foods q3'!$A$1:$T$373,MATCH('question 3'!$C9&amp;'question 3'!$D9&amp;"Rural+Urban",'table for only foods q3'!$E:$E,0),MATCH('question 3'!H$3,'table for only foods q3'!$A$1:$T$1,0)),INDEX('table for only foods q3'!$A$1:$T$373,MATCH('question 3'!$C9&amp;'question 3'!$D9&amp;"Urban",'table for only foods q3'!$E:$E,0),MATCH('question 3'!H$3,'table for only foods q3'!$A$1:$T$1,0)))</f>
        <v>171.03333333333333</v>
      </c>
      <c r="I9" s="47">
        <f>AVERAGE(INDEX('table for only foods q3'!$A$1:$T$373,MATCH('question 3'!$C9&amp;'question 3'!$D9&amp;"Rural",'table for only foods q3'!$E:$E,0),MATCH('question 3'!I$3,'table for only foods q3'!$A$1:$T$1,0)),INDEX('table for only foods q3'!$A$1:$T$373,MATCH('question 3'!$C9&amp;'question 3'!$D9&amp;"Rural+Urban",'table for only foods q3'!$E:$E,0),MATCH('question 3'!I$3,'table for only foods q3'!$A$1:$T$1,0)),INDEX('table for only foods q3'!$A$1:$T$373,MATCH('question 3'!$C9&amp;'question 3'!$D9&amp;"Urban",'table for only foods q3'!$E:$E,0),MATCH('question 3'!I$3,'table for only foods q3'!$A$1:$T$1,0)))</f>
        <v>170.93333333333331</v>
      </c>
      <c r="J9" s="47">
        <f>AVERAGE(INDEX('table for only foods q3'!$A$1:$T$373,MATCH('question 3'!$C9&amp;'question 3'!$D9&amp;"Rural",'table for only foods q3'!$E:$E,0),MATCH('question 3'!J$3,'table for only foods q3'!$A$1:$T$1,0)),INDEX('table for only foods q3'!$A$1:$T$373,MATCH('question 3'!$C9&amp;'question 3'!$D9&amp;"Rural+Urban",'table for only foods q3'!$E:$E,0),MATCH('question 3'!J$3,'table for only foods q3'!$A$1:$T$1,0)),INDEX('table for only foods q3'!$A$1:$T$373,MATCH('question 3'!$C9&amp;'question 3'!$D9&amp;"Urban",'table for only foods q3'!$E:$E,0),MATCH('question 3'!J$3,'table for only foods q3'!$A$1:$T$1,0)))</f>
        <v>185.26666666666665</v>
      </c>
      <c r="K9" s="47">
        <f>AVERAGE(INDEX('table for only foods q3'!$A$1:$T$373,MATCH('question 3'!$C9&amp;'question 3'!$D9&amp;"Rural",'table for only foods q3'!$E:$E,0),MATCH('question 3'!K$3,'table for only foods q3'!$A$1:$T$1,0)),INDEX('table for only foods q3'!$A$1:$T$373,MATCH('question 3'!$C9&amp;'question 3'!$D9&amp;"Rural+Urban",'table for only foods q3'!$E:$E,0),MATCH('question 3'!K$3,'table for only foods q3'!$A$1:$T$1,0)),INDEX('table for only foods q3'!$A$1:$T$373,MATCH('question 3'!$C9&amp;'question 3'!$D9&amp;"Urban",'table for only foods q3'!$E:$E,0),MATCH('question 3'!K$3,'table for only foods q3'!$A$1:$T$1,0)))</f>
        <v>163.9</v>
      </c>
      <c r="L9" s="47">
        <f>AVERAGE(INDEX('table for only foods q3'!$A$1:$T$373,MATCH('question 3'!$C9&amp;'question 3'!$D9&amp;"Rural",'table for only foods q3'!$E:$E,0),MATCH('question 3'!L$3,'table for only foods q3'!$A$1:$T$1,0)),INDEX('table for only foods q3'!$A$1:$T$373,MATCH('question 3'!$C9&amp;'question 3'!$D9&amp;"Rural+Urban",'table for only foods q3'!$E:$E,0),MATCH('question 3'!L$3,'table for only foods q3'!$A$1:$T$1,0)),INDEX('table for only foods q3'!$A$1:$T$373,MATCH('question 3'!$C9&amp;'question 3'!$D9&amp;"Urban",'table for only foods q3'!$E:$E,0),MATCH('question 3'!L$3,'table for only foods q3'!$A$1:$T$1,0)))</f>
        <v>204.36666666666667</v>
      </c>
      <c r="M9" s="47">
        <f>AVERAGE(INDEX('table for only foods q3'!$A$1:$T$373,MATCH('question 3'!$C9&amp;'question 3'!$D9&amp;"Rural",'table for only foods q3'!$E:$E,0),MATCH('question 3'!M$3,'table for only foods q3'!$A$1:$T$1,0)),INDEX('table for only foods q3'!$A$1:$T$373,MATCH('question 3'!$C9&amp;'question 3'!$D9&amp;"Rural+Urban",'table for only foods q3'!$E:$E,0),MATCH('question 3'!M$3,'table for only foods q3'!$A$1:$T$1,0)),INDEX('table for only foods q3'!$A$1:$T$373,MATCH('question 3'!$C9&amp;'question 3'!$D9&amp;"Urban",'table for only foods q3'!$E:$E,0),MATCH('question 3'!M$3,'table for only foods q3'!$A$1:$T$1,0)))</f>
        <v>169.79999999999998</v>
      </c>
      <c r="N9" s="47">
        <f>AVERAGE(INDEX('table for only foods q3'!$A$1:$T$373,MATCH('question 3'!$C9&amp;'question 3'!$D9&amp;"Rural",'table for only foods q3'!$E:$E,0),MATCH('question 3'!N$3,'table for only foods q3'!$A$1:$T$1,0)),INDEX('table for only foods q3'!$A$1:$T$373,MATCH('question 3'!$C9&amp;'question 3'!$D9&amp;"Rural+Urban",'table for only foods q3'!$E:$E,0),MATCH('question 3'!N$3,'table for only foods q3'!$A$1:$T$1,0)),INDEX('table for only foods q3'!$A$1:$T$373,MATCH('question 3'!$C9&amp;'question 3'!$D9&amp;"Urban",'table for only foods q3'!$E:$E,0),MATCH('question 3'!N$3,'table for only foods q3'!$A$1:$T$1,0)))</f>
        <v>122.13333333333333</v>
      </c>
      <c r="O9" s="47">
        <f>AVERAGE(INDEX('table for only foods q3'!$A$1:$T$373,MATCH('question 3'!$C9&amp;'question 3'!$D9&amp;"Rural",'table for only foods q3'!$E:$E,0),MATCH('question 3'!O$3,'table for only foods q3'!$A$1:$T$1,0)),INDEX('table for only foods q3'!$A$1:$T$373,MATCH('question 3'!$C9&amp;'question 3'!$D9&amp;"Rural+Urban",'table for only foods q3'!$E:$E,0),MATCH('question 3'!O$3,'table for only foods q3'!$A$1:$T$1,0)),INDEX('table for only foods q3'!$A$1:$T$373,MATCH('question 3'!$C9&amp;'question 3'!$D9&amp;"Urban",'table for only foods q3'!$E:$E,0),MATCH('question 3'!O$3,'table for only foods q3'!$A$1:$T$1,0)))</f>
        <v>199.29999999999998</v>
      </c>
      <c r="P9" s="47">
        <f>AVERAGE(INDEX('table for only foods q3'!$A$1:$T$373,MATCH('question 3'!$C9&amp;'question 3'!$D9&amp;"Rural",'table for only foods q3'!$E:$E,0),MATCH('question 3'!P$3,'table for only foods q3'!$A$1:$T$1,0)),INDEX('table for only foods q3'!$A$1:$T$373,MATCH('question 3'!$C9&amp;'question 3'!$D9&amp;"Rural+Urban",'table for only foods q3'!$E:$E,0),MATCH('question 3'!P$3,'table for only foods q3'!$A$1:$T$1,0)),INDEX('table for only foods q3'!$A$1:$T$373,MATCH('question 3'!$C9&amp;'question 3'!$D9&amp;"Urban",'table for only foods q3'!$E:$E,0),MATCH('question 3'!P$3,'table for only foods q3'!$A$1:$T$1,0)))</f>
        <v>169.10000000000002</v>
      </c>
      <c r="Q9" s="47">
        <f>AVERAGE(INDEX('table for only foods q3'!$A$1:$T$373,MATCH('question 3'!$C9&amp;'question 3'!$D9&amp;"Rural",'table for only foods q3'!$E:$E,0),MATCH('question 3'!Q$3,'table for only foods q3'!$A$1:$T$1,0)),INDEX('table for only foods q3'!$A$1:$T$373,MATCH('question 3'!$C9&amp;'question 3'!$D9&amp;"Rural+Urban",'table for only foods q3'!$E:$E,0),MATCH('question 3'!Q$3,'table for only foods q3'!$A$1:$T$1,0)),INDEX('table for only foods q3'!$A$1:$T$373,MATCH('question 3'!$C9&amp;'question 3'!$D9&amp;"Urban",'table for only foods q3'!$E:$E,0),MATCH('question 3'!Q$3,'table for only foods q3'!$A$1:$T$1,0)))</f>
        <v>188.46666666666667</v>
      </c>
      <c r="R9" s="47">
        <f>AVERAGE(INDEX('table for only foods q3'!$A$1:$T$373,MATCH('question 3'!$C9&amp;'question 3'!$D9&amp;"Rural",'table for only foods q3'!$E:$E,0),MATCH('question 3'!R$3,'table for only foods q3'!$A$1:$T$1,0)),INDEX('table for only foods q3'!$A$1:$T$373,MATCH('question 3'!$C9&amp;'question 3'!$D9&amp;"Rural+Urban",'table for only foods q3'!$E:$E,0),MATCH('question 3'!R$3,'table for only foods q3'!$A$1:$T$1,0)),INDEX('table for only foods q3'!$A$1:$T$373,MATCH('question 3'!$C9&amp;'question 3'!$D9&amp;"Urban",'table for only foods q3'!$E:$E,0),MATCH('question 3'!R$3,'table for only foods q3'!$A$1:$T$1,0)))</f>
        <v>180.1</v>
      </c>
      <c r="S9" s="47">
        <f>AVERAGE(INDEX('table for only foods q3'!$A$1:$T$373,MATCH('question 3'!$C9&amp;'question 3'!$D9&amp;"Rural",'table for only foods q3'!$E:$E,0),MATCH('question 3'!S$3,'table for only foods q3'!$A$1:$T$1,0)),INDEX('table for only foods q3'!$A$1:$T$373,MATCH('question 3'!$C9&amp;'question 3'!$D9&amp;"Rural+Urban",'table for only foods q3'!$E:$E,0),MATCH('question 3'!S$3,'table for only foods q3'!$A$1:$T$1,0)),INDEX('table for only foods q3'!$A$1:$T$373,MATCH('question 3'!$C9&amp;'question 3'!$D9&amp;"Urban",'table for only foods q3'!$E:$E,0),MATCH('question 3'!S$3,'table for only foods q3'!$A$1:$T$1,0)))</f>
        <v>177.02820512820514</v>
      </c>
    </row>
    <row r="10" spans="1:19" x14ac:dyDescent="0.25">
      <c r="C10" s="38">
        <v>2022</v>
      </c>
      <c r="D10" s="38">
        <v>11</v>
      </c>
      <c r="E10" s="38" t="s">
        <v>242</v>
      </c>
      <c r="F10" s="47">
        <f>AVERAGE(INDEX('table for only foods q3'!$A$1:$T$373,MATCH('question 3'!$C10&amp;'question 3'!$D10&amp;"Rural",'table for only foods q3'!$E:$E,0),MATCH('question 3'!F$3,'table for only foods q3'!$A$1:$T$1,0)),INDEX('table for only foods q3'!$A$1:$T$373,MATCH('question 3'!$C10&amp;'question 3'!$D10&amp;"Rural+Urban",'table for only foods q3'!$E:$E,0),MATCH('question 3'!F$3,'table for only foods q3'!$A$1:$T$1,0)),INDEX('table for only foods q3'!$A$1:$T$373,MATCH('question 3'!$C10&amp;'question 3'!$D10&amp;"Urban",'table for only foods q3'!$E:$E,0),MATCH('question 3'!F$3,'table for only foods q3'!$A$1:$T$1,0)))</f>
        <v>167.56666666666669</v>
      </c>
      <c r="G10" s="47">
        <f>AVERAGE(INDEX('table for only foods q3'!$A$1:$T$373,MATCH('question 3'!$C10&amp;'question 3'!$D10&amp;"Rural",'table for only foods q3'!$E:$E,0),MATCH('question 3'!G$3,'table for only foods q3'!$A$1:$T$1,0)),INDEX('table for only foods q3'!$A$1:$T$373,MATCH('question 3'!$C10&amp;'question 3'!$D10&amp;"Rural+Urban",'table for only foods q3'!$E:$E,0),MATCH('question 3'!G$3,'table for only foods q3'!$A$1:$T$1,0)),INDEX('table for only foods q3'!$A$1:$T$373,MATCH('question 3'!$C10&amp;'question 3'!$D10&amp;"Urban",'table for only foods q3'!$E:$E,0),MATCH('question 3'!G$3,'table for only foods q3'!$A$1:$T$1,0)))</f>
        <v>210</v>
      </c>
      <c r="H10" s="47">
        <f>AVERAGE(INDEX('table for only foods q3'!$A$1:$T$373,MATCH('question 3'!$C10&amp;'question 3'!$D10&amp;"Rural",'table for only foods q3'!$E:$E,0),MATCH('question 3'!H$3,'table for only foods q3'!$A$1:$T$1,0)),INDEX('table for only foods q3'!$A$1:$T$373,MATCH('question 3'!$C10&amp;'question 3'!$D10&amp;"Rural+Urban",'table for only foods q3'!$E:$E,0),MATCH('question 3'!H$3,'table for only foods q3'!$A$1:$T$1,0)),INDEX('table for only foods q3'!$A$1:$T$373,MATCH('question 3'!$C10&amp;'question 3'!$D10&amp;"Urban",'table for only foods q3'!$E:$E,0),MATCH('question 3'!H$3,'table for only foods q3'!$A$1:$T$1,0)))</f>
        <v>181.6</v>
      </c>
      <c r="I10" s="47">
        <f>AVERAGE(INDEX('table for only foods q3'!$A$1:$T$373,MATCH('question 3'!$C10&amp;'question 3'!$D10&amp;"Rural",'table for only foods q3'!$E:$E,0),MATCH('question 3'!I$3,'table for only foods q3'!$A$1:$T$1,0)),INDEX('table for only foods q3'!$A$1:$T$373,MATCH('question 3'!$C10&amp;'question 3'!$D10&amp;"Rural+Urban",'table for only foods q3'!$E:$E,0),MATCH('question 3'!I$3,'table for only foods q3'!$A$1:$T$1,0)),INDEX('table for only foods q3'!$A$1:$T$373,MATCH('question 3'!$C10&amp;'question 3'!$D10&amp;"Urban",'table for only foods q3'!$E:$E,0),MATCH('question 3'!I$3,'table for only foods q3'!$A$1:$T$1,0)))</f>
        <v>172.30000000000004</v>
      </c>
      <c r="J10" s="47">
        <f>AVERAGE(INDEX('table for only foods q3'!$A$1:$T$373,MATCH('question 3'!$C10&amp;'question 3'!$D10&amp;"Rural",'table for only foods q3'!$E:$E,0),MATCH('question 3'!J$3,'table for only foods q3'!$A$1:$T$1,0)),INDEX('table for only foods q3'!$A$1:$T$373,MATCH('question 3'!$C10&amp;'question 3'!$D10&amp;"Rural+Urban",'table for only foods q3'!$E:$E,0),MATCH('question 3'!J$3,'table for only foods q3'!$A$1:$T$1,0)),INDEX('table for only foods q3'!$A$1:$T$373,MATCH('question 3'!$C10&amp;'question 3'!$D10&amp;"Urban",'table for only foods q3'!$E:$E,0),MATCH('question 3'!J$3,'table for only foods q3'!$A$1:$T$1,0)))</f>
        <v>187.63333333333333</v>
      </c>
      <c r="K10" s="47">
        <f>AVERAGE(INDEX('table for only foods q3'!$A$1:$T$373,MATCH('question 3'!$C10&amp;'question 3'!$D10&amp;"Rural",'table for only foods q3'!$E:$E,0),MATCH('question 3'!K$3,'table for only foods q3'!$A$1:$T$1,0)),INDEX('table for only foods q3'!$A$1:$T$373,MATCH('question 3'!$C10&amp;'question 3'!$D10&amp;"Rural+Urban",'table for only foods q3'!$E:$E,0),MATCH('question 3'!K$3,'table for only foods q3'!$A$1:$T$1,0)),INDEX('table for only foods q3'!$A$1:$T$373,MATCH('question 3'!$C10&amp;'question 3'!$D10&amp;"Urban",'table for only foods q3'!$E:$E,0),MATCH('question 3'!K$3,'table for only foods q3'!$A$1:$T$1,0)))</f>
        <v>160.79999999999998</v>
      </c>
      <c r="L10" s="47">
        <f>AVERAGE(INDEX('table for only foods q3'!$A$1:$T$373,MATCH('question 3'!$C10&amp;'question 3'!$D10&amp;"Rural",'table for only foods q3'!$E:$E,0),MATCH('question 3'!L$3,'table for only foods q3'!$A$1:$T$1,0)),INDEX('table for only foods q3'!$A$1:$T$373,MATCH('question 3'!$C10&amp;'question 3'!$D10&amp;"Rural+Urban",'table for only foods q3'!$E:$E,0),MATCH('question 3'!L$3,'table for only foods q3'!$A$1:$T$1,0)),INDEX('table for only foods q3'!$A$1:$T$373,MATCH('question 3'!$C10&amp;'question 3'!$D10&amp;"Urban",'table for only foods q3'!$E:$E,0),MATCH('question 3'!L$3,'table for only foods q3'!$A$1:$T$1,0)))</f>
        <v>186.73333333333335</v>
      </c>
      <c r="M10" s="47">
        <f>AVERAGE(INDEX('table for only foods q3'!$A$1:$T$373,MATCH('question 3'!$C10&amp;'question 3'!$D10&amp;"Rural",'table for only foods q3'!$E:$E,0),MATCH('question 3'!M$3,'table for only foods q3'!$A$1:$T$1,0)),INDEX('table for only foods q3'!$A$1:$T$373,MATCH('question 3'!$C10&amp;'question 3'!$D10&amp;"Rural+Urban",'table for only foods q3'!$E:$E,0),MATCH('question 3'!M$3,'table for only foods q3'!$A$1:$T$1,0)),INDEX('table for only foods q3'!$A$1:$T$373,MATCH('question 3'!$C10&amp;'question 3'!$D10&amp;"Urban",'table for only foods q3'!$E:$E,0),MATCH('question 3'!M$3,'table for only foods q3'!$A$1:$T$1,0)))</f>
        <v>170.56666666666666</v>
      </c>
      <c r="N10" s="47">
        <f>AVERAGE(INDEX('table for only foods q3'!$A$1:$T$373,MATCH('question 3'!$C10&amp;'question 3'!$D10&amp;"Rural",'table for only foods q3'!$E:$E,0),MATCH('question 3'!N$3,'table for only foods q3'!$A$1:$T$1,0)),INDEX('table for only foods q3'!$A$1:$T$373,MATCH('question 3'!$C10&amp;'question 3'!$D10&amp;"Rural+Urban",'table for only foods q3'!$E:$E,0),MATCH('question 3'!N$3,'table for only foods q3'!$A$1:$T$1,0)),INDEX('table for only foods q3'!$A$1:$T$373,MATCH('question 3'!$C10&amp;'question 3'!$D10&amp;"Urban",'table for only foods q3'!$E:$E,0),MATCH('question 3'!N$3,'table for only foods q3'!$A$1:$T$1,0)))</f>
        <v>122.33333333333333</v>
      </c>
      <c r="O10" s="47">
        <f>AVERAGE(INDEX('table for only foods q3'!$A$1:$T$373,MATCH('question 3'!$C10&amp;'question 3'!$D10&amp;"Rural",'table for only foods q3'!$E:$E,0),MATCH('question 3'!O$3,'table for only foods q3'!$A$1:$T$1,0)),INDEX('table for only foods q3'!$A$1:$T$373,MATCH('question 3'!$C10&amp;'question 3'!$D10&amp;"Rural+Urban",'table for only foods q3'!$E:$E,0),MATCH('question 3'!O$3,'table for only foods q3'!$A$1:$T$1,0)),INDEX('table for only foods q3'!$A$1:$T$373,MATCH('question 3'!$C10&amp;'question 3'!$D10&amp;"Urban",'table for only foods q3'!$E:$E,0),MATCH('question 3'!O$3,'table for only foods q3'!$A$1:$T$1,0)))</f>
        <v>202.13333333333335</v>
      </c>
      <c r="P10" s="47">
        <f>AVERAGE(INDEX('table for only foods q3'!$A$1:$T$373,MATCH('question 3'!$C10&amp;'question 3'!$D10&amp;"Rural",'table for only foods q3'!$E:$E,0),MATCH('question 3'!P$3,'table for only foods q3'!$A$1:$T$1,0)),INDEX('table for only foods q3'!$A$1:$T$373,MATCH('question 3'!$C10&amp;'question 3'!$D10&amp;"Rural+Urban",'table for only foods q3'!$E:$E,0),MATCH('question 3'!P$3,'table for only foods q3'!$A$1:$T$1,0)),INDEX('table for only foods q3'!$A$1:$T$373,MATCH('question 3'!$C10&amp;'question 3'!$D10&amp;"Urban",'table for only foods q3'!$E:$E,0),MATCH('question 3'!P$3,'table for only foods q3'!$A$1:$T$1,0)))</f>
        <v>169.63333333333333</v>
      </c>
      <c r="Q10" s="47">
        <f>AVERAGE(INDEX('table for only foods q3'!$A$1:$T$373,MATCH('question 3'!$C10&amp;'question 3'!$D10&amp;"Rural",'table for only foods q3'!$E:$E,0),MATCH('question 3'!Q$3,'table for only foods q3'!$A$1:$T$1,0)),INDEX('table for only foods q3'!$A$1:$T$373,MATCH('question 3'!$C10&amp;'question 3'!$D10&amp;"Rural+Urban",'table for only foods q3'!$E:$E,0),MATCH('question 3'!Q$3,'table for only foods q3'!$A$1:$T$1,0)),INDEX('table for only foods q3'!$A$1:$T$373,MATCH('question 3'!$C10&amp;'question 3'!$D10&amp;"Urban",'table for only foods q3'!$E:$E,0),MATCH('question 3'!Q$3,'table for only foods q3'!$A$1:$T$1,0)))</f>
        <v>189.6</v>
      </c>
      <c r="R10" s="47">
        <f>AVERAGE(INDEX('table for only foods q3'!$A$1:$T$373,MATCH('question 3'!$C10&amp;'question 3'!$D10&amp;"Rural",'table for only foods q3'!$E:$E,0),MATCH('question 3'!R$3,'table for only foods q3'!$A$1:$T$1,0)),INDEX('table for only foods q3'!$A$1:$T$373,MATCH('question 3'!$C10&amp;'question 3'!$D10&amp;"Rural+Urban",'table for only foods q3'!$E:$E,0),MATCH('question 3'!R$3,'table for only foods q3'!$A$1:$T$1,0)),INDEX('table for only foods q3'!$A$1:$T$373,MATCH('question 3'!$C10&amp;'question 3'!$D10&amp;"Urban",'table for only foods q3'!$E:$E,0),MATCH('question 3'!R$3,'table for only foods q3'!$A$1:$T$1,0)))</f>
        <v>178.73333333333335</v>
      </c>
      <c r="S10" s="47">
        <f>AVERAGE(INDEX('table for only foods q3'!$A$1:$T$373,MATCH('question 3'!$C10&amp;'question 3'!$D10&amp;"Rural",'table for only foods q3'!$E:$E,0),MATCH('question 3'!S$3,'table for only foods q3'!$A$1:$T$1,0)),INDEX('table for only foods q3'!$A$1:$T$373,MATCH('question 3'!$C10&amp;'question 3'!$D10&amp;"Rural+Urban",'table for only foods q3'!$E:$E,0),MATCH('question 3'!S$3,'table for only foods q3'!$A$1:$T$1,0)),INDEX('table for only foods q3'!$A$1:$T$373,MATCH('question 3'!$C10&amp;'question 3'!$D10&amp;"Urban",'table for only foods q3'!$E:$E,0),MATCH('question 3'!S$3,'table for only foods q3'!$A$1:$T$1,0)))</f>
        <v>176.89487179487182</v>
      </c>
    </row>
    <row r="11" spans="1:19" x14ac:dyDescent="0.25">
      <c r="C11" s="38">
        <v>2022</v>
      </c>
      <c r="D11" s="38">
        <v>12</v>
      </c>
      <c r="E11" s="38" t="s">
        <v>243</v>
      </c>
      <c r="F11" s="47">
        <f>AVERAGE(INDEX('table for only foods q3'!$A$1:$T$373,MATCH('question 3'!$C11&amp;'question 3'!$D11&amp;"Rural",'table for only foods q3'!$E:$E,0),MATCH('question 3'!F$3,'table for only foods q3'!$A$1:$T$1,0)),INDEX('table for only foods q3'!$A$1:$T$373,MATCH('question 3'!$C11&amp;'question 3'!$D11&amp;"Rural+Urban",'table for only foods q3'!$E:$E,0),MATCH('question 3'!F$3,'table for only foods q3'!$A$1:$T$1,0)),INDEX('table for only foods q3'!$A$1:$T$373,MATCH('question 3'!$C11&amp;'question 3'!$D11&amp;"Urban",'table for only foods q3'!$E:$E,0),MATCH('question 3'!F$3,'table for only foods q3'!$A$1:$T$1,0)))</f>
        <v>169.4</v>
      </c>
      <c r="G11" s="47">
        <f>AVERAGE(INDEX('table for only foods q3'!$A$1:$T$373,MATCH('question 3'!$C11&amp;'question 3'!$D11&amp;"Rural",'table for only foods q3'!$E:$E,0),MATCH('question 3'!G$3,'table for only foods q3'!$A$1:$T$1,0)),INDEX('table for only foods q3'!$A$1:$T$373,MATCH('question 3'!$C11&amp;'question 3'!$D11&amp;"Rural+Urban",'table for only foods q3'!$E:$E,0),MATCH('question 3'!G$3,'table for only foods q3'!$A$1:$T$1,0)),INDEX('table for only foods q3'!$A$1:$T$373,MATCH('question 3'!$C11&amp;'question 3'!$D11&amp;"Urban",'table for only foods q3'!$E:$E,0),MATCH('question 3'!G$3,'table for only foods q3'!$A$1:$T$1,0)))</f>
        <v>209.6</v>
      </c>
      <c r="H11" s="47">
        <f>AVERAGE(INDEX('table for only foods q3'!$A$1:$T$373,MATCH('question 3'!$C11&amp;'question 3'!$D11&amp;"Rural",'table for only foods q3'!$E:$E,0),MATCH('question 3'!H$3,'table for only foods q3'!$A$1:$T$1,0)),INDEX('table for only foods q3'!$A$1:$T$373,MATCH('question 3'!$C11&amp;'question 3'!$D11&amp;"Rural+Urban",'table for only foods q3'!$E:$E,0),MATCH('question 3'!H$3,'table for only foods q3'!$A$1:$T$1,0)),INDEX('table for only foods q3'!$A$1:$T$373,MATCH('question 3'!$C11&amp;'question 3'!$D11&amp;"Urban",'table for only foods q3'!$E:$E,0),MATCH('question 3'!H$3,'table for only foods q3'!$A$1:$T$1,0)))</f>
        <v>190.39999999999998</v>
      </c>
      <c r="I11" s="47">
        <f>AVERAGE(INDEX('table for only foods q3'!$A$1:$T$373,MATCH('question 3'!$C11&amp;'question 3'!$D11&amp;"Rural",'table for only foods q3'!$E:$E,0),MATCH('question 3'!I$3,'table for only foods q3'!$A$1:$T$1,0)),INDEX('table for only foods q3'!$A$1:$T$373,MATCH('question 3'!$C11&amp;'question 3'!$D11&amp;"Rural+Urban",'table for only foods q3'!$E:$E,0),MATCH('question 3'!I$3,'table for only foods q3'!$A$1:$T$1,0)),INDEX('table for only foods q3'!$A$1:$T$373,MATCH('question 3'!$C11&amp;'question 3'!$D11&amp;"Urban",'table for only foods q3'!$E:$E,0),MATCH('question 3'!I$3,'table for only foods q3'!$A$1:$T$1,0)))</f>
        <v>173.63333333333333</v>
      </c>
      <c r="J11" s="47">
        <f>AVERAGE(INDEX('table for only foods q3'!$A$1:$T$373,MATCH('question 3'!$C11&amp;'question 3'!$D11&amp;"Rural",'table for only foods q3'!$E:$E,0),MATCH('question 3'!J$3,'table for only foods q3'!$A$1:$T$1,0)),INDEX('table for only foods q3'!$A$1:$T$373,MATCH('question 3'!$C11&amp;'question 3'!$D11&amp;"Rural+Urban",'table for only foods q3'!$E:$E,0),MATCH('question 3'!J$3,'table for only foods q3'!$A$1:$T$1,0)),INDEX('table for only foods q3'!$A$1:$T$373,MATCH('question 3'!$C11&amp;'question 3'!$D11&amp;"Urban",'table for only foods q3'!$E:$E,0),MATCH('question 3'!J$3,'table for only foods q3'!$A$1:$T$1,0)))</f>
        <v>187.16666666666666</v>
      </c>
      <c r="K11" s="47">
        <f>AVERAGE(INDEX('table for only foods q3'!$A$1:$T$373,MATCH('question 3'!$C11&amp;'question 3'!$D11&amp;"Rural",'table for only foods q3'!$E:$E,0),MATCH('question 3'!K$3,'table for only foods q3'!$A$1:$T$1,0)),INDEX('table for only foods q3'!$A$1:$T$373,MATCH('question 3'!$C11&amp;'question 3'!$D11&amp;"Rural+Urban",'table for only foods q3'!$E:$E,0),MATCH('question 3'!K$3,'table for only foods q3'!$A$1:$T$1,0)),INDEX('table for only foods q3'!$A$1:$T$373,MATCH('question 3'!$C11&amp;'question 3'!$D11&amp;"Urban",'table for only foods q3'!$E:$E,0),MATCH('question 3'!K$3,'table for only foods q3'!$A$1:$T$1,0)))</f>
        <v>158.06666666666666</v>
      </c>
      <c r="L11" s="47">
        <f>AVERAGE(INDEX('table for only foods q3'!$A$1:$T$373,MATCH('question 3'!$C11&amp;'question 3'!$D11&amp;"Rural",'table for only foods q3'!$E:$E,0),MATCH('question 3'!L$3,'table for only foods q3'!$A$1:$T$1,0)),INDEX('table for only foods q3'!$A$1:$T$373,MATCH('question 3'!$C11&amp;'question 3'!$D11&amp;"Rural+Urban",'table for only foods q3'!$E:$E,0),MATCH('question 3'!L$3,'table for only foods q3'!$A$1:$T$1,0)),INDEX('table for only foods q3'!$A$1:$T$373,MATCH('question 3'!$C11&amp;'question 3'!$D11&amp;"Urban",'table for only foods q3'!$E:$E,0),MATCH('question 3'!L$3,'table for only foods q3'!$A$1:$T$1,0)))</f>
        <v>162.93333333333334</v>
      </c>
      <c r="M11" s="47">
        <f>AVERAGE(INDEX('table for only foods q3'!$A$1:$T$373,MATCH('question 3'!$C11&amp;'question 3'!$D11&amp;"Rural",'table for only foods q3'!$E:$E,0),MATCH('question 3'!M$3,'table for only foods q3'!$A$1:$T$1,0)),INDEX('table for only foods q3'!$A$1:$T$373,MATCH('question 3'!$C11&amp;'question 3'!$D11&amp;"Rural+Urban",'table for only foods q3'!$E:$E,0),MATCH('question 3'!M$3,'table for only foods q3'!$A$1:$T$1,0)),INDEX('table for only foods q3'!$A$1:$T$373,MATCH('question 3'!$C11&amp;'question 3'!$D11&amp;"Urban",'table for only foods q3'!$E:$E,0),MATCH('question 3'!M$3,'table for only foods q3'!$A$1:$T$1,0)))</f>
        <v>170.86666666666667</v>
      </c>
      <c r="N11" s="47">
        <f>AVERAGE(INDEX('table for only foods q3'!$A$1:$T$373,MATCH('question 3'!$C11&amp;'question 3'!$D11&amp;"Rural",'table for only foods q3'!$E:$E,0),MATCH('question 3'!N$3,'table for only foods q3'!$A$1:$T$1,0)),INDEX('table for only foods q3'!$A$1:$T$373,MATCH('question 3'!$C11&amp;'question 3'!$D11&amp;"Rural+Urban",'table for only foods q3'!$E:$E,0),MATCH('question 3'!N$3,'table for only foods q3'!$A$1:$T$1,0)),INDEX('table for only foods q3'!$A$1:$T$373,MATCH('question 3'!$C11&amp;'question 3'!$D11&amp;"Urban",'table for only foods q3'!$E:$E,0),MATCH('question 3'!N$3,'table for only foods q3'!$A$1:$T$1,0)))</f>
        <v>122.03333333333335</v>
      </c>
      <c r="O11" s="47">
        <f>AVERAGE(INDEX('table for only foods q3'!$A$1:$T$373,MATCH('question 3'!$C11&amp;'question 3'!$D11&amp;"Rural",'table for only foods q3'!$E:$E,0),MATCH('question 3'!O$3,'table for only foods q3'!$A$1:$T$1,0)),INDEX('table for only foods q3'!$A$1:$T$373,MATCH('question 3'!$C11&amp;'question 3'!$D11&amp;"Rural+Urban",'table for only foods q3'!$E:$E,0),MATCH('question 3'!O$3,'table for only foods q3'!$A$1:$T$1,0)),INDEX('table for only foods q3'!$A$1:$T$373,MATCH('question 3'!$C11&amp;'question 3'!$D11&amp;"Urban",'table for only foods q3'!$E:$E,0),MATCH('question 3'!O$3,'table for only foods q3'!$A$1:$T$1,0)))</f>
        <v>204.4</v>
      </c>
      <c r="P11" s="47">
        <f>AVERAGE(INDEX('table for only foods q3'!$A$1:$T$373,MATCH('question 3'!$C11&amp;'question 3'!$D11&amp;"Rural",'table for only foods q3'!$E:$E,0),MATCH('question 3'!P$3,'table for only foods q3'!$A$1:$T$1,0)),INDEX('table for only foods q3'!$A$1:$T$373,MATCH('question 3'!$C11&amp;'question 3'!$D11&amp;"Rural+Urban",'table for only foods q3'!$E:$E,0),MATCH('question 3'!P$3,'table for only foods q3'!$A$1:$T$1,0)),INDEX('table for only foods q3'!$A$1:$T$373,MATCH('question 3'!$C11&amp;'question 3'!$D11&amp;"Urban",'table for only foods q3'!$E:$E,0),MATCH('question 3'!P$3,'table for only foods q3'!$A$1:$T$1,0)))</f>
        <v>170.20000000000002</v>
      </c>
      <c r="Q11" s="47">
        <f>AVERAGE(INDEX('table for only foods q3'!$A$1:$T$373,MATCH('question 3'!$C11&amp;'question 3'!$D11&amp;"Rural",'table for only foods q3'!$E:$E,0),MATCH('question 3'!Q$3,'table for only foods q3'!$A$1:$T$1,0)),INDEX('table for only foods q3'!$A$1:$T$373,MATCH('question 3'!$C11&amp;'question 3'!$D11&amp;"Rural+Urban",'table for only foods q3'!$E:$E,0),MATCH('question 3'!Q$3,'table for only foods q3'!$A$1:$T$1,0)),INDEX('table for only foods q3'!$A$1:$T$373,MATCH('question 3'!$C11&amp;'question 3'!$D11&amp;"Urban",'table for only foods q3'!$E:$E,0),MATCH('question 3'!Q$3,'table for only foods q3'!$A$1:$T$1,0)))</f>
        <v>190.43333333333331</v>
      </c>
      <c r="R11" s="47">
        <f>AVERAGE(INDEX('table for only foods q3'!$A$1:$T$373,MATCH('question 3'!$C11&amp;'question 3'!$D11&amp;"Rural",'table for only foods q3'!$E:$E,0),MATCH('question 3'!R$3,'table for only foods q3'!$A$1:$T$1,0)),INDEX('table for only foods q3'!$A$1:$T$373,MATCH('question 3'!$C11&amp;'question 3'!$D11&amp;"Rural+Urban",'table for only foods q3'!$E:$E,0),MATCH('question 3'!R$3,'table for only foods q3'!$A$1:$T$1,0)),INDEX('table for only foods q3'!$A$1:$T$373,MATCH('question 3'!$C11&amp;'question 3'!$D11&amp;"Urban",'table for only foods q3'!$E:$E,0),MATCH('question 3'!R$3,'table for only foods q3'!$A$1:$T$1,0)))</f>
        <v>176.29999999999998</v>
      </c>
      <c r="S11" s="47">
        <f>AVERAGE(INDEX('table for only foods q3'!$A$1:$T$373,MATCH('question 3'!$C11&amp;'question 3'!$D11&amp;"Rural",'table for only foods q3'!$E:$E,0),MATCH('question 3'!S$3,'table for only foods q3'!$A$1:$T$1,0)),INDEX('table for only foods q3'!$A$1:$T$373,MATCH('question 3'!$C11&amp;'question 3'!$D11&amp;"Rural+Urban",'table for only foods q3'!$E:$E,0),MATCH('question 3'!S$3,'table for only foods q3'!$A$1:$T$1,0)),INDEX('table for only foods q3'!$A$1:$T$373,MATCH('question 3'!$C11&amp;'question 3'!$D11&amp;"Urban",'table for only foods q3'!$E:$E,0),MATCH('question 3'!S$3,'table for only foods q3'!$A$1:$T$1,0)))</f>
        <v>175.80256410256411</v>
      </c>
    </row>
    <row r="12" spans="1:19" x14ac:dyDescent="0.25">
      <c r="C12" s="38">
        <v>2023</v>
      </c>
      <c r="D12" s="38">
        <v>1</v>
      </c>
      <c r="E12" s="38" t="s">
        <v>244</v>
      </c>
      <c r="F12" s="47">
        <f>AVERAGE(INDEX('table for only foods q3'!$A$1:$T$373,MATCH('question 3'!$C12&amp;'question 3'!$D12&amp;"Rural",'table for only foods q3'!$E:$E,0),MATCH('question 3'!F$3,'table for only foods q3'!$A$1:$T$1,0)),INDEX('table for only foods q3'!$A$1:$T$373,MATCH('question 3'!$C12&amp;'question 3'!$D12&amp;"Rural+Urban",'table for only foods q3'!$E:$E,0),MATCH('question 3'!F$3,'table for only foods q3'!$A$1:$T$1,0)),INDEX('table for only foods q3'!$A$1:$T$373,MATCH('question 3'!$C12&amp;'question 3'!$D12&amp;"Urban",'table for only foods q3'!$E:$E,0),MATCH('question 3'!F$3,'table for only foods q3'!$A$1:$T$1,0)))</f>
        <v>173.70000000000002</v>
      </c>
      <c r="G12" s="47">
        <f>AVERAGE(INDEX('table for only foods q3'!$A$1:$T$373,MATCH('question 3'!$C12&amp;'question 3'!$D12&amp;"Rural",'table for only foods q3'!$E:$E,0),MATCH('question 3'!G$3,'table for only foods q3'!$A$1:$T$1,0)),INDEX('table for only foods q3'!$A$1:$T$373,MATCH('question 3'!$C12&amp;'question 3'!$D12&amp;"Rural+Urban",'table for only foods q3'!$E:$E,0),MATCH('question 3'!G$3,'table for only foods q3'!$A$1:$T$1,0)),INDEX('table for only foods q3'!$A$1:$T$373,MATCH('question 3'!$C12&amp;'question 3'!$D12&amp;"Urban",'table for only foods q3'!$E:$E,0),MATCH('question 3'!G$3,'table for only foods q3'!$A$1:$T$1,0)))</f>
        <v>211.4</v>
      </c>
      <c r="H12" s="47">
        <f>AVERAGE(INDEX('table for only foods q3'!$A$1:$T$373,MATCH('question 3'!$C12&amp;'question 3'!$D12&amp;"Rural",'table for only foods q3'!$E:$E,0),MATCH('question 3'!H$3,'table for only foods q3'!$A$1:$T$1,0)),INDEX('table for only foods q3'!$A$1:$T$373,MATCH('question 3'!$C12&amp;'question 3'!$D12&amp;"Rural+Urban",'table for only foods q3'!$E:$E,0),MATCH('question 3'!H$3,'table for only foods q3'!$A$1:$T$1,0)),INDEX('table for only foods q3'!$A$1:$T$373,MATCH('question 3'!$C12&amp;'question 3'!$D12&amp;"Urban",'table for only foods q3'!$E:$E,0),MATCH('question 3'!H$3,'table for only foods q3'!$A$1:$T$1,0)))</f>
        <v>194.79999999999998</v>
      </c>
      <c r="I12" s="47">
        <f>AVERAGE(INDEX('table for only foods q3'!$A$1:$T$373,MATCH('question 3'!$C12&amp;'question 3'!$D12&amp;"Rural",'table for only foods q3'!$E:$E,0),MATCH('question 3'!I$3,'table for only foods q3'!$A$1:$T$1,0)),INDEX('table for only foods q3'!$A$1:$T$373,MATCH('question 3'!$C12&amp;'question 3'!$D12&amp;"Rural+Urban",'table for only foods q3'!$E:$E,0),MATCH('question 3'!I$3,'table for only foods q3'!$A$1:$T$1,0)),INDEX('table for only foods q3'!$A$1:$T$373,MATCH('question 3'!$C12&amp;'question 3'!$D12&amp;"Urban",'table for only foods q3'!$E:$E,0),MATCH('question 3'!I$3,'table for only foods q3'!$A$1:$T$1,0)))</f>
        <v>174.69999999999996</v>
      </c>
      <c r="J12" s="47">
        <f>AVERAGE(INDEX('table for only foods q3'!$A$1:$T$373,MATCH('question 3'!$C12&amp;'question 3'!$D12&amp;"Rural",'table for only foods q3'!$E:$E,0),MATCH('question 3'!J$3,'table for only foods q3'!$A$1:$T$1,0)),INDEX('table for only foods q3'!$A$1:$T$373,MATCH('question 3'!$C12&amp;'question 3'!$D12&amp;"Rural+Urban",'table for only foods q3'!$E:$E,0),MATCH('question 3'!J$3,'table for only foods q3'!$A$1:$T$1,0)),INDEX('table for only foods q3'!$A$1:$T$373,MATCH('question 3'!$C12&amp;'question 3'!$D12&amp;"Urban",'table for only foods q3'!$E:$E,0),MATCH('question 3'!J$3,'table for only foods q3'!$A$1:$T$1,0)))</f>
        <v>185.93333333333331</v>
      </c>
      <c r="K12" s="47">
        <f>AVERAGE(INDEX('table for only foods q3'!$A$1:$T$373,MATCH('question 3'!$C12&amp;'question 3'!$D12&amp;"Rural",'table for only foods q3'!$E:$E,0),MATCH('question 3'!K$3,'table for only foods q3'!$A$1:$T$1,0)),INDEX('table for only foods q3'!$A$1:$T$373,MATCH('question 3'!$C12&amp;'question 3'!$D12&amp;"Rural+Urban",'table for only foods q3'!$E:$E,0),MATCH('question 3'!K$3,'table for only foods q3'!$A$1:$T$1,0)),INDEX('table for only foods q3'!$A$1:$T$373,MATCH('question 3'!$C12&amp;'question 3'!$D12&amp;"Urban",'table for only foods q3'!$E:$E,0),MATCH('question 3'!K$3,'table for only foods q3'!$A$1:$T$1,0)))</f>
        <v>158.36666666666667</v>
      </c>
      <c r="L12" s="47">
        <f>AVERAGE(INDEX('table for only foods q3'!$A$1:$T$373,MATCH('question 3'!$C12&amp;'question 3'!$D12&amp;"Rural",'table for only foods q3'!$E:$E,0),MATCH('question 3'!L$3,'table for only foods q3'!$A$1:$T$1,0)),INDEX('table for only foods q3'!$A$1:$T$373,MATCH('question 3'!$C12&amp;'question 3'!$D12&amp;"Rural+Urban",'table for only foods q3'!$E:$E,0),MATCH('question 3'!L$3,'table for only foods q3'!$A$1:$T$1,0)),INDEX('table for only foods q3'!$A$1:$T$373,MATCH('question 3'!$C12&amp;'question 3'!$D12&amp;"Urban",'table for only foods q3'!$E:$E,0),MATCH('question 3'!L$3,'table for only foods q3'!$A$1:$T$1,0)))</f>
        <v>157.36666666666667</v>
      </c>
      <c r="M12" s="47">
        <f>AVERAGE(INDEX('table for only foods q3'!$A$1:$T$373,MATCH('question 3'!$C12&amp;'question 3'!$D12&amp;"Rural",'table for only foods q3'!$E:$E,0),MATCH('question 3'!M$3,'table for only foods q3'!$A$1:$T$1,0)),INDEX('table for only foods q3'!$A$1:$T$373,MATCH('question 3'!$C12&amp;'question 3'!$D12&amp;"Rural+Urban",'table for only foods q3'!$E:$E,0),MATCH('question 3'!M$3,'table for only foods q3'!$A$1:$T$1,0)),INDEX('table for only foods q3'!$A$1:$T$373,MATCH('question 3'!$C12&amp;'question 3'!$D12&amp;"Urban",'table for only foods q3'!$E:$E,0),MATCH('question 3'!M$3,'table for only foods q3'!$A$1:$T$1,0)))</f>
        <v>170.93333333333331</v>
      </c>
      <c r="N12" s="47">
        <f>AVERAGE(INDEX('table for only foods q3'!$A$1:$T$373,MATCH('question 3'!$C12&amp;'question 3'!$D12&amp;"Rural",'table for only foods q3'!$E:$E,0),MATCH('question 3'!N$3,'table for only foods q3'!$A$1:$T$1,0)),INDEX('table for only foods q3'!$A$1:$T$373,MATCH('question 3'!$C12&amp;'question 3'!$D12&amp;"Rural+Urban",'table for only foods q3'!$E:$E,0),MATCH('question 3'!N$3,'table for only foods q3'!$A$1:$T$1,0)),INDEX('table for only foods q3'!$A$1:$T$373,MATCH('question 3'!$C12&amp;'question 3'!$D12&amp;"Urban",'table for only foods q3'!$E:$E,0),MATCH('question 3'!N$3,'table for only foods q3'!$A$1:$T$1,0)))</f>
        <v>121.36666666666666</v>
      </c>
      <c r="O12" s="47">
        <f>AVERAGE(INDEX('table for only foods q3'!$A$1:$T$373,MATCH('question 3'!$C12&amp;'question 3'!$D12&amp;"Rural",'table for only foods q3'!$E:$E,0),MATCH('question 3'!O$3,'table for only foods q3'!$A$1:$T$1,0)),INDEX('table for only foods q3'!$A$1:$T$373,MATCH('question 3'!$C12&amp;'question 3'!$D12&amp;"Rural+Urban",'table for only foods q3'!$E:$E,0),MATCH('question 3'!O$3,'table for only foods q3'!$A$1:$T$1,0)),INDEX('table for only foods q3'!$A$1:$T$373,MATCH('question 3'!$C12&amp;'question 3'!$D12&amp;"Urban",'table for only foods q3'!$E:$E,0),MATCH('question 3'!O$3,'table for only foods q3'!$A$1:$T$1,0)))</f>
        <v>207.73333333333335</v>
      </c>
      <c r="P12" s="47">
        <f>AVERAGE(INDEX('table for only foods q3'!$A$1:$T$373,MATCH('question 3'!$C12&amp;'question 3'!$D12&amp;"Rural",'table for only foods q3'!$E:$E,0),MATCH('question 3'!P$3,'table for only foods q3'!$A$1:$T$1,0)),INDEX('table for only foods q3'!$A$1:$T$373,MATCH('question 3'!$C12&amp;'question 3'!$D12&amp;"Rural+Urban",'table for only foods q3'!$E:$E,0),MATCH('question 3'!P$3,'table for only foods q3'!$A$1:$T$1,0)),INDEX('table for only foods q3'!$A$1:$T$373,MATCH('question 3'!$C12&amp;'question 3'!$D12&amp;"Urban",'table for only foods q3'!$E:$E,0),MATCH('question 3'!P$3,'table for only foods q3'!$A$1:$T$1,0)))</f>
        <v>170.66666666666666</v>
      </c>
      <c r="Q12" s="47">
        <f>AVERAGE(INDEX('table for only foods q3'!$A$1:$T$373,MATCH('question 3'!$C12&amp;'question 3'!$D12&amp;"Rural",'table for only foods q3'!$E:$E,0),MATCH('question 3'!Q$3,'table for only foods q3'!$A$1:$T$1,0)),INDEX('table for only foods q3'!$A$1:$T$373,MATCH('question 3'!$C12&amp;'question 3'!$D12&amp;"Rural+Urban",'table for only foods q3'!$E:$E,0),MATCH('question 3'!Q$3,'table for only foods q3'!$A$1:$T$1,0)),INDEX('table for only foods q3'!$A$1:$T$373,MATCH('question 3'!$C12&amp;'question 3'!$D12&amp;"Urban",'table for only foods q3'!$E:$E,0),MATCH('question 3'!Q$3,'table for only foods q3'!$A$1:$T$1,0)))</f>
        <v>191.33333333333334</v>
      </c>
      <c r="R12" s="47">
        <f>AVERAGE(INDEX('table for only foods q3'!$A$1:$T$373,MATCH('question 3'!$C12&amp;'question 3'!$D12&amp;"Rural",'table for only foods q3'!$E:$E,0),MATCH('question 3'!R$3,'table for only foods q3'!$A$1:$T$1,0)),INDEX('table for only foods q3'!$A$1:$T$373,MATCH('question 3'!$C12&amp;'question 3'!$D12&amp;"Rural+Urban",'table for only foods q3'!$E:$E,0),MATCH('question 3'!R$3,'table for only foods q3'!$A$1:$T$1,0)),INDEX('table for only foods q3'!$A$1:$T$373,MATCH('question 3'!$C12&amp;'question 3'!$D12&amp;"Urban",'table for only foods q3'!$E:$E,0),MATCH('question 3'!R$3,'table for only foods q3'!$A$1:$T$1,0)))</f>
        <v>177.06666666666669</v>
      </c>
      <c r="S12" s="47">
        <f>AVERAGE(INDEX('table for only foods q3'!$A$1:$T$373,MATCH('question 3'!$C12&amp;'question 3'!$D12&amp;"Rural",'table for only foods q3'!$E:$E,0),MATCH('question 3'!S$3,'table for only foods q3'!$A$1:$T$1,0)),INDEX('table for only foods q3'!$A$1:$T$373,MATCH('question 3'!$C12&amp;'question 3'!$D12&amp;"Rural+Urban",'table for only foods q3'!$E:$E,0),MATCH('question 3'!S$3,'table for only foods q3'!$A$1:$T$1,0)),INDEX('table for only foods q3'!$A$1:$T$373,MATCH('question 3'!$C12&amp;'question 3'!$D12&amp;"Urban",'table for only foods q3'!$E:$E,0),MATCH('question 3'!S$3,'table for only foods q3'!$A$1:$T$1,0)))</f>
        <v>176.56666666666669</v>
      </c>
    </row>
    <row r="13" spans="1:19" x14ac:dyDescent="0.25">
      <c r="C13" s="38">
        <v>2023</v>
      </c>
      <c r="D13" s="38">
        <v>2</v>
      </c>
      <c r="E13" s="38" t="s">
        <v>245</v>
      </c>
      <c r="F13" s="47">
        <f>AVERAGE(INDEX('table for only foods q3'!$A$1:$T$373,MATCH('question 3'!$C13&amp;'question 3'!$D13&amp;"Rural",'table for only foods q3'!$E:$E,0),MATCH('question 3'!F$3,'table for only foods q3'!$A$1:$T$1,0)),INDEX('table for only foods q3'!$A$1:$T$373,MATCH('question 3'!$C13&amp;'question 3'!$D13&amp;"Rural+Urban",'table for only foods q3'!$E:$E,0),MATCH('question 3'!F$3,'table for only foods q3'!$A$1:$T$1,0)),INDEX('table for only foods q3'!$A$1:$T$373,MATCH('question 3'!$C13&amp;'question 3'!$D13&amp;"Urban",'table for only foods q3'!$E:$E,0),MATCH('question 3'!F$3,'table for only foods q3'!$A$1:$T$1,0)))</f>
        <v>174.43333333333331</v>
      </c>
      <c r="G13" s="47">
        <f>AVERAGE(INDEX('table for only foods q3'!$A$1:$T$373,MATCH('question 3'!$C13&amp;'question 3'!$D13&amp;"Rural",'table for only foods q3'!$E:$E,0),MATCH('question 3'!G$3,'table for only foods q3'!$A$1:$T$1,0)),INDEX('table for only foods q3'!$A$1:$T$373,MATCH('question 3'!$C13&amp;'question 3'!$D13&amp;"Rural+Urban",'table for only foods q3'!$E:$E,0),MATCH('question 3'!G$3,'table for only foods q3'!$A$1:$T$1,0)),INDEX('table for only foods q3'!$A$1:$T$373,MATCH('question 3'!$C13&amp;'question 3'!$D13&amp;"Urban",'table for only foods q3'!$E:$E,0),MATCH('question 3'!G$3,'table for only foods q3'!$A$1:$T$1,0)))</f>
        <v>208.36666666666665</v>
      </c>
      <c r="H13" s="47">
        <f>AVERAGE(INDEX('table for only foods q3'!$A$1:$T$373,MATCH('question 3'!$C13&amp;'question 3'!$D13&amp;"Rural",'table for only foods q3'!$E:$E,0),MATCH('question 3'!H$3,'table for only foods q3'!$A$1:$T$1,0)),INDEX('table for only foods q3'!$A$1:$T$373,MATCH('question 3'!$C13&amp;'question 3'!$D13&amp;"Rural+Urban",'table for only foods q3'!$E:$E,0),MATCH('question 3'!H$3,'table for only foods q3'!$A$1:$T$1,0)),INDEX('table for only foods q3'!$A$1:$T$373,MATCH('question 3'!$C13&amp;'question 3'!$D13&amp;"Urban",'table for only foods q3'!$E:$E,0),MATCH('question 3'!H$3,'table for only foods q3'!$A$1:$T$1,0)))</f>
        <v>175.43333333333331</v>
      </c>
      <c r="I13" s="47">
        <f>AVERAGE(INDEX('table for only foods q3'!$A$1:$T$373,MATCH('question 3'!$C13&amp;'question 3'!$D13&amp;"Rural",'table for only foods q3'!$E:$E,0),MATCH('question 3'!I$3,'table for only foods q3'!$A$1:$T$1,0)),INDEX('table for only foods q3'!$A$1:$T$373,MATCH('question 3'!$C13&amp;'question 3'!$D13&amp;"Rural+Urban",'table for only foods q3'!$E:$E,0),MATCH('question 3'!I$3,'table for only foods q3'!$A$1:$T$1,0)),INDEX('table for only foods q3'!$A$1:$T$373,MATCH('question 3'!$C13&amp;'question 3'!$D13&amp;"Urban",'table for only foods q3'!$E:$E,0),MATCH('question 3'!I$3,'table for only foods q3'!$A$1:$T$1,0)))</f>
        <v>177.4</v>
      </c>
      <c r="J13" s="47">
        <f>AVERAGE(INDEX('table for only foods q3'!$A$1:$T$373,MATCH('question 3'!$C13&amp;'question 3'!$D13&amp;"Rural",'table for only foods q3'!$E:$E,0),MATCH('question 3'!J$3,'table for only foods q3'!$A$1:$T$1,0)),INDEX('table for only foods q3'!$A$1:$T$373,MATCH('question 3'!$C13&amp;'question 3'!$D13&amp;"Rural+Urban",'table for only foods q3'!$E:$E,0),MATCH('question 3'!J$3,'table for only foods q3'!$A$1:$T$1,0)),INDEX('table for only foods q3'!$A$1:$T$373,MATCH('question 3'!$C13&amp;'question 3'!$D13&amp;"Urban",'table for only foods q3'!$E:$E,0),MATCH('question 3'!J$3,'table for only foods q3'!$A$1:$T$1,0)))</f>
        <v>178.30000000000004</v>
      </c>
      <c r="K13" s="47">
        <f>AVERAGE(INDEX('table for only foods q3'!$A$1:$T$373,MATCH('question 3'!$C13&amp;'question 3'!$D13&amp;"Rural",'table for only foods q3'!$E:$E,0),MATCH('question 3'!K$3,'table for only foods q3'!$A$1:$T$1,0)),INDEX('table for only foods q3'!$A$1:$T$373,MATCH('question 3'!$C13&amp;'question 3'!$D13&amp;"Rural+Urban",'table for only foods q3'!$E:$E,0),MATCH('question 3'!K$3,'table for only foods q3'!$A$1:$T$1,0)),INDEX('table for only foods q3'!$A$1:$T$373,MATCH('question 3'!$C13&amp;'question 3'!$D13&amp;"Urban",'table for only foods q3'!$E:$E,0),MATCH('question 3'!K$3,'table for only foods q3'!$A$1:$T$1,0)))</f>
        <v>169.6</v>
      </c>
      <c r="L13" s="47">
        <f>AVERAGE(INDEX('table for only foods q3'!$A$1:$T$373,MATCH('question 3'!$C13&amp;'question 3'!$D13&amp;"Rural",'table for only foods q3'!$E:$E,0),MATCH('question 3'!L$3,'table for only foods q3'!$A$1:$T$1,0)),INDEX('table for only foods q3'!$A$1:$T$373,MATCH('question 3'!$C13&amp;'question 3'!$D13&amp;"Rural+Urban",'table for only foods q3'!$E:$E,0),MATCH('question 3'!L$3,'table for only foods q3'!$A$1:$T$1,0)),INDEX('table for only foods q3'!$A$1:$T$373,MATCH('question 3'!$C13&amp;'question 3'!$D13&amp;"Urban",'table for only foods q3'!$E:$E,0),MATCH('question 3'!L$3,'table for only foods q3'!$A$1:$T$1,0)))</f>
        <v>156.46666666666667</v>
      </c>
      <c r="M13" s="47">
        <f>AVERAGE(INDEX('table for only foods q3'!$A$1:$T$373,MATCH('question 3'!$C13&amp;'question 3'!$D13&amp;"Rural",'table for only foods q3'!$E:$E,0),MATCH('question 3'!M$3,'table for only foods q3'!$A$1:$T$1,0)),INDEX('table for only foods q3'!$A$1:$T$373,MATCH('question 3'!$C13&amp;'question 3'!$D13&amp;"Rural+Urban",'table for only foods q3'!$E:$E,0),MATCH('question 3'!M$3,'table for only foods q3'!$A$1:$T$1,0)),INDEX('table for only foods q3'!$A$1:$T$373,MATCH('question 3'!$C13&amp;'question 3'!$D13&amp;"Urban",'table for only foods q3'!$E:$E,0),MATCH('question 3'!M$3,'table for only foods q3'!$A$1:$T$1,0)))</f>
        <v>171.19999999999996</v>
      </c>
      <c r="N13" s="47">
        <f>AVERAGE(INDEX('table for only foods q3'!$A$1:$T$373,MATCH('question 3'!$C13&amp;'question 3'!$D13&amp;"Rural",'table for only foods q3'!$E:$E,0),MATCH('question 3'!N$3,'table for only foods q3'!$A$1:$T$1,0)),INDEX('table for only foods q3'!$A$1:$T$373,MATCH('question 3'!$C13&amp;'question 3'!$D13&amp;"Rural+Urban",'table for only foods q3'!$E:$E,0),MATCH('question 3'!N$3,'table for only foods q3'!$A$1:$T$1,0)),INDEX('table for only foods q3'!$A$1:$T$373,MATCH('question 3'!$C13&amp;'question 3'!$D13&amp;"Urban",'table for only foods q3'!$E:$E,0),MATCH('question 3'!N$3,'table for only foods q3'!$A$1:$T$1,0)))</f>
        <v>120.33333333333333</v>
      </c>
      <c r="O13" s="47">
        <f>AVERAGE(INDEX('table for only foods q3'!$A$1:$T$373,MATCH('question 3'!$C13&amp;'question 3'!$D13&amp;"Rural",'table for only foods q3'!$E:$E,0),MATCH('question 3'!O$3,'table for only foods q3'!$A$1:$T$1,0)),INDEX('table for only foods q3'!$A$1:$T$373,MATCH('question 3'!$C13&amp;'question 3'!$D13&amp;"Rural+Urban",'table for only foods q3'!$E:$E,0),MATCH('question 3'!O$3,'table for only foods q3'!$A$1:$T$1,0)),INDEX('table for only foods q3'!$A$1:$T$373,MATCH('question 3'!$C13&amp;'question 3'!$D13&amp;"Urban",'table for only foods q3'!$E:$E,0),MATCH('question 3'!O$3,'table for only foods q3'!$A$1:$T$1,0)))</f>
        <v>208.86666666666665</v>
      </c>
      <c r="P13" s="47">
        <f>AVERAGE(INDEX('table for only foods q3'!$A$1:$T$373,MATCH('question 3'!$C13&amp;'question 3'!$D13&amp;"Rural",'table for only foods q3'!$E:$E,0),MATCH('question 3'!P$3,'table for only foods q3'!$A$1:$T$1,0)),INDEX('table for only foods q3'!$A$1:$T$373,MATCH('question 3'!$C13&amp;'question 3'!$D13&amp;"Rural+Urban",'table for only foods q3'!$E:$E,0),MATCH('question 3'!P$3,'table for only foods q3'!$A$1:$T$1,0)),INDEX('table for only foods q3'!$A$1:$T$373,MATCH('question 3'!$C13&amp;'question 3'!$D13&amp;"Urban",'table for only foods q3'!$E:$E,0),MATCH('question 3'!P$3,'table for only foods q3'!$A$1:$T$1,0)))</f>
        <v>171.6</v>
      </c>
      <c r="Q13" s="47">
        <f>AVERAGE(INDEX('table for only foods q3'!$A$1:$T$373,MATCH('question 3'!$C13&amp;'question 3'!$D13&amp;"Rural",'table for only foods q3'!$E:$E,0),MATCH('question 3'!Q$3,'table for only foods q3'!$A$1:$T$1,0)),INDEX('table for only foods q3'!$A$1:$T$373,MATCH('question 3'!$C13&amp;'question 3'!$D13&amp;"Rural+Urban",'table for only foods q3'!$E:$E,0),MATCH('question 3'!Q$3,'table for only foods q3'!$A$1:$T$1,0)),INDEX('table for only foods q3'!$A$1:$T$373,MATCH('question 3'!$C13&amp;'question 3'!$D13&amp;"Urban",'table for only foods q3'!$E:$E,0),MATCH('question 3'!Q$3,'table for only foods q3'!$A$1:$T$1,0)))</f>
        <v>193.16666666666666</v>
      </c>
      <c r="R13" s="47">
        <f>AVERAGE(INDEX('table for only foods q3'!$A$1:$T$373,MATCH('question 3'!$C13&amp;'question 3'!$D13&amp;"Rural",'table for only foods q3'!$E:$E,0),MATCH('question 3'!R$3,'table for only foods q3'!$A$1:$T$1,0)),INDEX('table for only foods q3'!$A$1:$T$373,MATCH('question 3'!$C13&amp;'question 3'!$D13&amp;"Rural+Urban",'table for only foods q3'!$E:$E,0),MATCH('question 3'!R$3,'table for only foods q3'!$A$1:$T$1,0)),INDEX('table for only foods q3'!$A$1:$T$373,MATCH('question 3'!$C13&amp;'question 3'!$D13&amp;"Urban",'table for only foods q3'!$E:$E,0),MATCH('question 3'!R$3,'table for only foods q3'!$A$1:$T$1,0)))</f>
        <v>177.5</v>
      </c>
      <c r="S13" s="47">
        <f>AVERAGE(INDEX('table for only foods q3'!$A$1:$T$373,MATCH('question 3'!$C13&amp;'question 3'!$D13&amp;"Rural",'table for only foods q3'!$E:$E,0),MATCH('question 3'!S$3,'table for only foods q3'!$A$1:$T$1,0)),INDEX('table for only foods q3'!$A$1:$T$373,MATCH('question 3'!$C13&amp;'question 3'!$D13&amp;"Rural+Urban",'table for only foods q3'!$E:$E,0),MATCH('question 3'!S$3,'table for only foods q3'!$A$1:$T$1,0)),INDEX('table for only foods q3'!$A$1:$T$373,MATCH('question 3'!$C13&amp;'question 3'!$D13&amp;"Urban",'table for only foods q3'!$E:$E,0),MATCH('question 3'!S$3,'table for only foods q3'!$A$1:$T$1,0)))</f>
        <v>175.58974358974356</v>
      </c>
    </row>
    <row r="14" spans="1:19" x14ac:dyDescent="0.25">
      <c r="C14" s="38">
        <v>2023</v>
      </c>
      <c r="D14" s="38">
        <v>3</v>
      </c>
      <c r="E14" s="38" t="s">
        <v>246</v>
      </c>
      <c r="F14" s="47">
        <f>AVERAGE(INDEX('table for only foods q3'!$A$1:$T$373,MATCH('question 3'!$C14&amp;'question 3'!$D14&amp;"Rural",'table for only foods q3'!$E:$E,0),MATCH('question 3'!F$3,'table for only foods q3'!$A$1:$T$1,0)),INDEX('table for only foods q3'!$A$1:$T$373,MATCH('question 3'!$C14&amp;'question 3'!$D14&amp;"Rural+Urban",'table for only foods q3'!$E:$E,0),MATCH('question 3'!F$3,'table for only foods q3'!$A$1:$T$1,0)),INDEX('table for only foods q3'!$A$1:$T$373,MATCH('question 3'!$C14&amp;'question 3'!$D14&amp;"Urban",'table for only foods q3'!$E:$E,0),MATCH('question 3'!F$3,'table for only foods q3'!$A$1:$T$1,0)))</f>
        <v>174.4666666666667</v>
      </c>
      <c r="G14" s="47">
        <f>AVERAGE(INDEX('table for only foods q3'!$A$1:$T$373,MATCH('question 3'!$C14&amp;'question 3'!$D14&amp;"Rural",'table for only foods q3'!$E:$E,0),MATCH('question 3'!G$3,'table for only foods q3'!$A$1:$T$1,0)),INDEX('table for only foods q3'!$A$1:$T$373,MATCH('question 3'!$C14&amp;'question 3'!$D14&amp;"Rural+Urban",'table for only foods q3'!$E:$E,0),MATCH('question 3'!G$3,'table for only foods q3'!$A$1:$T$1,0)),INDEX('table for only foods q3'!$A$1:$T$373,MATCH('question 3'!$C14&amp;'question 3'!$D14&amp;"Urban",'table for only foods q3'!$E:$E,0),MATCH('question 3'!G$3,'table for only foods q3'!$A$1:$T$1,0)))</f>
        <v>208.36666666666665</v>
      </c>
      <c r="H14" s="47">
        <f>AVERAGE(INDEX('table for only foods q3'!$A$1:$T$373,MATCH('question 3'!$C14&amp;'question 3'!$D14&amp;"Rural",'table for only foods q3'!$E:$E,0),MATCH('question 3'!H$3,'table for only foods q3'!$A$1:$T$1,0)),INDEX('table for only foods q3'!$A$1:$T$373,MATCH('question 3'!$C14&amp;'question 3'!$D14&amp;"Rural+Urban",'table for only foods q3'!$E:$E,0),MATCH('question 3'!H$3,'table for only foods q3'!$A$1:$T$1,0)),INDEX('table for only foods q3'!$A$1:$T$373,MATCH('question 3'!$C14&amp;'question 3'!$D14&amp;"Urban",'table for only foods q3'!$E:$E,0),MATCH('question 3'!H$3,'table for only foods q3'!$A$1:$T$1,0)))</f>
        <v>175.43333333333331</v>
      </c>
      <c r="I14" s="47">
        <f>AVERAGE(INDEX('table for only foods q3'!$A$1:$T$373,MATCH('question 3'!$C14&amp;'question 3'!$D14&amp;"Rural",'table for only foods q3'!$E:$E,0),MATCH('question 3'!I$3,'table for only foods q3'!$A$1:$T$1,0)),INDEX('table for only foods q3'!$A$1:$T$373,MATCH('question 3'!$C14&amp;'question 3'!$D14&amp;"Rural+Urban",'table for only foods q3'!$E:$E,0),MATCH('question 3'!I$3,'table for only foods q3'!$A$1:$T$1,0)),INDEX('table for only foods q3'!$A$1:$T$373,MATCH('question 3'!$C14&amp;'question 3'!$D14&amp;"Urban",'table for only foods q3'!$E:$E,0),MATCH('question 3'!I$3,'table for only foods q3'!$A$1:$T$1,0)))</f>
        <v>177.4</v>
      </c>
      <c r="J14" s="47">
        <f>AVERAGE(INDEX('table for only foods q3'!$A$1:$T$373,MATCH('question 3'!$C14&amp;'question 3'!$D14&amp;"Rural",'table for only foods q3'!$E:$E,0),MATCH('question 3'!J$3,'table for only foods q3'!$A$1:$T$1,0)),INDEX('table for only foods q3'!$A$1:$T$373,MATCH('question 3'!$C14&amp;'question 3'!$D14&amp;"Rural+Urban",'table for only foods q3'!$E:$E,0),MATCH('question 3'!J$3,'table for only foods q3'!$A$1:$T$1,0)),INDEX('table for only foods q3'!$A$1:$T$373,MATCH('question 3'!$C14&amp;'question 3'!$D14&amp;"Urban",'table for only foods q3'!$E:$E,0),MATCH('question 3'!J$3,'table for only foods q3'!$A$1:$T$1,0)))</f>
        <v>178.23333333333335</v>
      </c>
      <c r="K14" s="47">
        <f>AVERAGE(INDEX('table for only foods q3'!$A$1:$T$373,MATCH('question 3'!$C14&amp;'question 3'!$D14&amp;"Rural",'table for only foods q3'!$E:$E,0),MATCH('question 3'!K$3,'table for only foods q3'!$A$1:$T$1,0)),INDEX('table for only foods q3'!$A$1:$T$373,MATCH('question 3'!$C14&amp;'question 3'!$D14&amp;"Rural+Urban",'table for only foods q3'!$E:$E,0),MATCH('question 3'!K$3,'table for only foods q3'!$A$1:$T$1,0)),INDEX('table for only foods q3'!$A$1:$T$373,MATCH('question 3'!$C14&amp;'question 3'!$D14&amp;"Urban",'table for only foods q3'!$E:$E,0),MATCH('question 3'!K$3,'table for only foods q3'!$A$1:$T$1,0)))</f>
        <v>169.6</v>
      </c>
      <c r="L14" s="47">
        <f>AVERAGE(INDEX('table for only foods q3'!$A$1:$T$373,MATCH('question 3'!$C14&amp;'question 3'!$D14&amp;"Rural",'table for only foods q3'!$E:$E,0),MATCH('question 3'!L$3,'table for only foods q3'!$A$1:$T$1,0)),INDEX('table for only foods q3'!$A$1:$T$373,MATCH('question 3'!$C14&amp;'question 3'!$D14&amp;"Rural+Urban",'table for only foods q3'!$E:$E,0),MATCH('question 3'!L$3,'table for only foods q3'!$A$1:$T$1,0)),INDEX('table for only foods q3'!$A$1:$T$373,MATCH('question 3'!$C14&amp;'question 3'!$D14&amp;"Urban",'table for only foods q3'!$E:$E,0),MATCH('question 3'!L$3,'table for only foods q3'!$A$1:$T$1,0)))</f>
        <v>156.53333333333333</v>
      </c>
      <c r="M14" s="47">
        <f>AVERAGE(INDEX('table for only foods q3'!$A$1:$T$373,MATCH('question 3'!$C14&amp;'question 3'!$D14&amp;"Rural",'table for only foods q3'!$E:$E,0),MATCH('question 3'!M$3,'table for only foods q3'!$A$1:$T$1,0)),INDEX('table for only foods q3'!$A$1:$T$373,MATCH('question 3'!$C14&amp;'question 3'!$D14&amp;"Rural+Urban",'table for only foods q3'!$E:$E,0),MATCH('question 3'!M$3,'table for only foods q3'!$A$1:$T$1,0)),INDEX('table for only foods q3'!$A$1:$T$373,MATCH('question 3'!$C14&amp;'question 3'!$D14&amp;"Urban",'table for only foods q3'!$E:$E,0),MATCH('question 3'!M$3,'table for only foods q3'!$A$1:$T$1,0)))</f>
        <v>171.26666666666665</v>
      </c>
      <c r="N14" s="47">
        <f>AVERAGE(INDEX('table for only foods q3'!$A$1:$T$373,MATCH('question 3'!$C14&amp;'question 3'!$D14&amp;"Rural",'table for only foods q3'!$E:$E,0),MATCH('question 3'!N$3,'table for only foods q3'!$A$1:$T$1,0)),INDEX('table for only foods q3'!$A$1:$T$373,MATCH('question 3'!$C14&amp;'question 3'!$D14&amp;"Rural+Urban",'table for only foods q3'!$E:$E,0),MATCH('question 3'!N$3,'table for only foods q3'!$A$1:$T$1,0)),INDEX('table for only foods q3'!$A$1:$T$373,MATCH('question 3'!$C14&amp;'question 3'!$D14&amp;"Urban",'table for only foods q3'!$E:$E,0),MATCH('question 3'!N$3,'table for only foods q3'!$A$1:$T$1,0)))</f>
        <v>120.33333333333333</v>
      </c>
      <c r="O14" s="47">
        <f>AVERAGE(INDEX('table for only foods q3'!$A$1:$T$373,MATCH('question 3'!$C14&amp;'question 3'!$D14&amp;"Rural",'table for only foods q3'!$E:$E,0),MATCH('question 3'!O$3,'table for only foods q3'!$A$1:$T$1,0)),INDEX('table for only foods q3'!$A$1:$T$373,MATCH('question 3'!$C14&amp;'question 3'!$D14&amp;"Rural+Urban",'table for only foods q3'!$E:$E,0),MATCH('question 3'!O$3,'table for only foods q3'!$A$1:$T$1,0)),INDEX('table for only foods q3'!$A$1:$T$373,MATCH('question 3'!$C14&amp;'question 3'!$D14&amp;"Urban",'table for only foods q3'!$E:$E,0),MATCH('question 3'!O$3,'table for only foods q3'!$A$1:$T$1,0)))</f>
        <v>208.86666666666665</v>
      </c>
      <c r="P14" s="47">
        <f>AVERAGE(INDEX('table for only foods q3'!$A$1:$T$373,MATCH('question 3'!$C14&amp;'question 3'!$D14&amp;"Rural",'table for only foods q3'!$E:$E,0),MATCH('question 3'!P$3,'table for only foods q3'!$A$1:$T$1,0)),INDEX('table for only foods q3'!$A$1:$T$373,MATCH('question 3'!$C14&amp;'question 3'!$D14&amp;"Rural+Urban",'table for only foods q3'!$E:$E,0),MATCH('question 3'!P$3,'table for only foods q3'!$A$1:$T$1,0)),INDEX('table for only foods q3'!$A$1:$T$373,MATCH('question 3'!$C14&amp;'question 3'!$D14&amp;"Urban",'table for only foods q3'!$E:$E,0),MATCH('question 3'!P$3,'table for only foods q3'!$A$1:$T$1,0)))</f>
        <v>171.6</v>
      </c>
      <c r="Q14" s="47">
        <f>AVERAGE(INDEX('table for only foods q3'!$A$1:$T$373,MATCH('question 3'!$C14&amp;'question 3'!$D14&amp;"Rural",'table for only foods q3'!$E:$E,0),MATCH('question 3'!Q$3,'table for only foods q3'!$A$1:$T$1,0)),INDEX('table for only foods q3'!$A$1:$T$373,MATCH('question 3'!$C14&amp;'question 3'!$D14&amp;"Rural+Urban",'table for only foods q3'!$E:$E,0),MATCH('question 3'!Q$3,'table for only foods q3'!$A$1:$T$1,0)),INDEX('table for only foods q3'!$A$1:$T$373,MATCH('question 3'!$C14&amp;'question 3'!$D14&amp;"Urban",'table for only foods q3'!$E:$E,0),MATCH('question 3'!Q$3,'table for only foods q3'!$A$1:$T$1,0)))</f>
        <v>193.16666666666666</v>
      </c>
      <c r="R14" s="47">
        <f>AVERAGE(INDEX('table for only foods q3'!$A$1:$T$373,MATCH('question 3'!$C14&amp;'question 3'!$D14&amp;"Rural",'table for only foods q3'!$E:$E,0),MATCH('question 3'!R$3,'table for only foods q3'!$A$1:$T$1,0)),INDEX('table for only foods q3'!$A$1:$T$373,MATCH('question 3'!$C14&amp;'question 3'!$D14&amp;"Rural+Urban",'table for only foods q3'!$E:$E,0),MATCH('question 3'!R$3,'table for only foods q3'!$A$1:$T$1,0)),INDEX('table for only foods q3'!$A$1:$T$373,MATCH('question 3'!$C14&amp;'question 3'!$D14&amp;"Urban",'table for only foods q3'!$E:$E,0),MATCH('question 3'!R$3,'table for only foods q3'!$A$1:$T$1,0)))</f>
        <v>177.53333333333333</v>
      </c>
      <c r="S14" s="47">
        <f>AVERAGE(INDEX('table for only foods q3'!$A$1:$T$373,MATCH('question 3'!$C14&amp;'question 3'!$D14&amp;"Rural",'table for only foods q3'!$E:$E,0),MATCH('question 3'!S$3,'table for only foods q3'!$A$1:$T$1,0)),INDEX('table for only foods q3'!$A$1:$T$373,MATCH('question 3'!$C14&amp;'question 3'!$D14&amp;"Rural+Urban",'table for only foods q3'!$E:$E,0),MATCH('question 3'!S$3,'table for only foods q3'!$A$1:$T$1,0)),INDEX('table for only foods q3'!$A$1:$T$373,MATCH('question 3'!$C14&amp;'question 3'!$D14&amp;"Urban",'table for only foods q3'!$E:$E,0),MATCH('question 3'!S$3,'table for only foods q3'!$A$1:$T$1,0)))</f>
        <v>175.60000000000002</v>
      </c>
    </row>
    <row r="15" spans="1:19" x14ac:dyDescent="0.25">
      <c r="C15" s="38">
        <v>2023</v>
      </c>
      <c r="D15" s="38">
        <v>4</v>
      </c>
      <c r="E15" s="38" t="s">
        <v>247</v>
      </c>
      <c r="F15" s="47">
        <f>AVERAGE(INDEX('table for only foods q3'!$A$1:$T$373,MATCH('question 3'!$C15&amp;'question 3'!$D15&amp;"Rural",'table for only foods q3'!$E:$E,0),MATCH('question 3'!F$3,'table for only foods q3'!$A$1:$T$1,0)),INDEX('table for only foods q3'!$A$1:$T$373,MATCH('question 3'!$C15&amp;'question 3'!$D15&amp;"Rural+Urban",'table for only foods q3'!$E:$E,0),MATCH('question 3'!F$3,'table for only foods q3'!$A$1:$T$1,0)),INDEX('table for only foods q3'!$A$1:$T$373,MATCH('question 3'!$C15&amp;'question 3'!$D15&amp;"Urban",'table for only foods q3'!$E:$E,0),MATCH('question 3'!F$3,'table for only foods q3'!$A$1:$T$1,0)))</f>
        <v>173.9666666666667</v>
      </c>
      <c r="G15" s="47">
        <f>AVERAGE(INDEX('table for only foods q3'!$A$1:$T$373,MATCH('question 3'!$C15&amp;'question 3'!$D15&amp;"Rural",'table for only foods q3'!$E:$E,0),MATCH('question 3'!G$3,'table for only foods q3'!$A$1:$T$1,0)),INDEX('table for only foods q3'!$A$1:$T$373,MATCH('question 3'!$C15&amp;'question 3'!$D15&amp;"Rural+Urban",'table for only foods q3'!$E:$E,0),MATCH('question 3'!G$3,'table for only foods q3'!$A$1:$T$1,0)),INDEX('table for only foods q3'!$A$1:$T$373,MATCH('question 3'!$C15&amp;'question 3'!$D15&amp;"Urban",'table for only foods q3'!$E:$E,0),MATCH('question 3'!G$3,'table for only foods q3'!$A$1:$T$1,0)))</f>
        <v>209.9666666666667</v>
      </c>
      <c r="H15" s="47">
        <f>AVERAGE(INDEX('table for only foods q3'!$A$1:$T$373,MATCH('question 3'!$C15&amp;'question 3'!$D15&amp;"Rural",'table for only foods q3'!$E:$E,0),MATCH('question 3'!H$3,'table for only foods q3'!$A$1:$T$1,0)),INDEX('table for only foods q3'!$A$1:$T$373,MATCH('question 3'!$C15&amp;'question 3'!$D15&amp;"Rural+Urban",'table for only foods q3'!$E:$E,0),MATCH('question 3'!H$3,'table for only foods q3'!$A$1:$T$1,0)),INDEX('table for only foods q3'!$A$1:$T$373,MATCH('question 3'!$C15&amp;'question 3'!$D15&amp;"Urban",'table for only foods q3'!$E:$E,0),MATCH('question 3'!H$3,'table for only foods q3'!$A$1:$T$1,0)))</f>
        <v>169.96666666666667</v>
      </c>
      <c r="I15" s="47">
        <f>AVERAGE(INDEX('table for only foods q3'!$A$1:$T$373,MATCH('question 3'!$C15&amp;'question 3'!$D15&amp;"Rural",'table for only foods q3'!$E:$E,0),MATCH('question 3'!I$3,'table for only foods q3'!$A$1:$T$1,0)),INDEX('table for only foods q3'!$A$1:$T$373,MATCH('question 3'!$C15&amp;'question 3'!$D15&amp;"Rural+Urban",'table for only foods q3'!$E:$E,0),MATCH('question 3'!I$3,'table for only foods q3'!$A$1:$T$1,0)),INDEX('table for only foods q3'!$A$1:$T$373,MATCH('question 3'!$C15&amp;'question 3'!$D15&amp;"Urban",'table for only foods q3'!$E:$E,0),MATCH('question 3'!I$3,'table for only foods q3'!$A$1:$T$1,0)))</f>
        <v>178.4666666666667</v>
      </c>
      <c r="J15" s="47">
        <f>AVERAGE(INDEX('table for only foods q3'!$A$1:$T$373,MATCH('question 3'!$C15&amp;'question 3'!$D15&amp;"Rural",'table for only foods q3'!$E:$E,0),MATCH('question 3'!J$3,'table for only foods q3'!$A$1:$T$1,0)),INDEX('table for only foods q3'!$A$1:$T$373,MATCH('question 3'!$C15&amp;'question 3'!$D15&amp;"Rural+Urban",'table for only foods q3'!$E:$E,0),MATCH('question 3'!J$3,'table for only foods q3'!$A$1:$T$1,0)),INDEX('table for only foods q3'!$A$1:$T$373,MATCH('question 3'!$C15&amp;'question 3'!$D15&amp;"Urban",'table for only foods q3'!$E:$E,0),MATCH('question 3'!J$3,'table for only foods q3'!$A$1:$T$1,0)))</f>
        <v>174.0333333333333</v>
      </c>
      <c r="K15" s="47">
        <f>AVERAGE(INDEX('table for only foods q3'!$A$1:$T$373,MATCH('question 3'!$C15&amp;'question 3'!$D15&amp;"Rural",'table for only foods q3'!$E:$E,0),MATCH('question 3'!K$3,'table for only foods q3'!$A$1:$T$1,0)),INDEX('table for only foods q3'!$A$1:$T$373,MATCH('question 3'!$C15&amp;'question 3'!$D15&amp;"Rural+Urban",'table for only foods q3'!$E:$E,0),MATCH('question 3'!K$3,'table for only foods q3'!$A$1:$T$1,0)),INDEX('table for only foods q3'!$A$1:$T$373,MATCH('question 3'!$C15&amp;'question 3'!$D15&amp;"Urban",'table for only foods q3'!$E:$E,0),MATCH('question 3'!K$3,'table for only foods q3'!$A$1:$T$1,0)))</f>
        <v>176.4</v>
      </c>
      <c r="L15" s="47">
        <f>AVERAGE(INDEX('table for only foods q3'!$A$1:$T$373,MATCH('question 3'!$C15&amp;'question 3'!$D15&amp;"Rural",'table for only foods q3'!$E:$E,0),MATCH('question 3'!L$3,'table for only foods q3'!$A$1:$T$1,0)),INDEX('table for only foods q3'!$A$1:$T$373,MATCH('question 3'!$C15&amp;'question 3'!$D15&amp;"Rural+Urban",'table for only foods q3'!$E:$E,0),MATCH('question 3'!L$3,'table for only foods q3'!$A$1:$T$1,0)),INDEX('table for only foods q3'!$A$1:$T$373,MATCH('question 3'!$C15&amp;'question 3'!$D15&amp;"Urban",'table for only foods q3'!$E:$E,0),MATCH('question 3'!L$3,'table for only foods q3'!$A$1:$T$1,0)))</f>
        <v>159.36666666666667</v>
      </c>
      <c r="M15" s="47">
        <f>AVERAGE(INDEX('table for only foods q3'!$A$1:$T$373,MATCH('question 3'!$C15&amp;'question 3'!$D15&amp;"Rural",'table for only foods q3'!$E:$E,0),MATCH('question 3'!M$3,'table for only foods q3'!$A$1:$T$1,0)),INDEX('table for only foods q3'!$A$1:$T$373,MATCH('question 3'!$C15&amp;'question 3'!$D15&amp;"Rural+Urban",'table for only foods q3'!$E:$E,0),MATCH('question 3'!M$3,'table for only foods q3'!$A$1:$T$1,0)),INDEX('table for only foods q3'!$A$1:$T$373,MATCH('question 3'!$C15&amp;'question 3'!$D15&amp;"Urban",'table for only foods q3'!$E:$E,0),MATCH('question 3'!M$3,'table for only foods q3'!$A$1:$T$1,0)))</f>
        <v>173.63333333333335</v>
      </c>
      <c r="N15" s="47">
        <f>AVERAGE(INDEX('table for only foods q3'!$A$1:$T$373,MATCH('question 3'!$C15&amp;'question 3'!$D15&amp;"Rural",'table for only foods q3'!$E:$E,0),MATCH('question 3'!N$3,'table for only foods q3'!$A$1:$T$1,0)),INDEX('table for only foods q3'!$A$1:$T$373,MATCH('question 3'!$C15&amp;'question 3'!$D15&amp;"Rural+Urban",'table for only foods q3'!$E:$E,0),MATCH('question 3'!N$3,'table for only foods q3'!$A$1:$T$1,0)),INDEX('table for only foods q3'!$A$1:$T$373,MATCH('question 3'!$C15&amp;'question 3'!$D15&amp;"Urban",'table for only foods q3'!$E:$E,0),MATCH('question 3'!N$3,'table for only foods q3'!$A$1:$T$1,0)))</f>
        <v>121.59999999999998</v>
      </c>
      <c r="O15" s="47">
        <f>AVERAGE(INDEX('table for only foods q3'!$A$1:$T$373,MATCH('question 3'!$C15&amp;'question 3'!$D15&amp;"Rural",'table for only foods q3'!$E:$E,0),MATCH('question 3'!O$3,'table for only foods q3'!$A$1:$T$1,0)),INDEX('table for only foods q3'!$A$1:$T$373,MATCH('question 3'!$C15&amp;'question 3'!$D15&amp;"Rural+Urban",'table for only foods q3'!$E:$E,0),MATCH('question 3'!O$3,'table for only foods q3'!$A$1:$T$1,0)),INDEX('table for only foods q3'!$A$1:$T$373,MATCH('question 3'!$C15&amp;'question 3'!$D15&amp;"Urban",'table for only foods q3'!$E:$E,0),MATCH('question 3'!O$3,'table for only foods q3'!$A$1:$T$1,0)))</f>
        <v>212.06666666666669</v>
      </c>
      <c r="P15" s="47">
        <f>AVERAGE(INDEX('table for only foods q3'!$A$1:$T$373,MATCH('question 3'!$C15&amp;'question 3'!$D15&amp;"Rural",'table for only foods q3'!$E:$E,0),MATCH('question 3'!P$3,'table for only foods q3'!$A$1:$T$1,0)),INDEX('table for only foods q3'!$A$1:$T$373,MATCH('question 3'!$C15&amp;'question 3'!$D15&amp;"Rural+Urban",'table for only foods q3'!$E:$E,0),MATCH('question 3'!P$3,'table for only foods q3'!$A$1:$T$1,0)),INDEX('table for only foods q3'!$A$1:$T$373,MATCH('question 3'!$C15&amp;'question 3'!$D15&amp;"Urban",'table for only foods q3'!$E:$E,0),MATCH('question 3'!P$3,'table for only foods q3'!$A$1:$T$1,0)))</f>
        <v>172.20000000000002</v>
      </c>
      <c r="Q15" s="47">
        <f>AVERAGE(INDEX('table for only foods q3'!$A$1:$T$373,MATCH('question 3'!$C15&amp;'question 3'!$D15&amp;"Rural",'table for only foods q3'!$E:$E,0),MATCH('question 3'!Q$3,'table for only foods q3'!$A$1:$T$1,0)),INDEX('table for only foods q3'!$A$1:$T$373,MATCH('question 3'!$C15&amp;'question 3'!$D15&amp;"Rural+Urban",'table for only foods q3'!$E:$E,0),MATCH('question 3'!Q$3,'table for only foods q3'!$A$1:$T$1,0)),INDEX('table for only foods q3'!$A$1:$T$373,MATCH('question 3'!$C15&amp;'question 3'!$D15&amp;"Urban",'table for only foods q3'!$E:$E,0),MATCH('question 3'!Q$3,'table for only foods q3'!$A$1:$T$1,0)))</f>
        <v>193.66666666666666</v>
      </c>
      <c r="R15" s="47">
        <f>AVERAGE(INDEX('table for only foods q3'!$A$1:$T$373,MATCH('question 3'!$C15&amp;'question 3'!$D15&amp;"Rural",'table for only foods q3'!$E:$E,0),MATCH('question 3'!R$3,'table for only foods q3'!$A$1:$T$1,0)),INDEX('table for only foods q3'!$A$1:$T$373,MATCH('question 3'!$C15&amp;'question 3'!$D15&amp;"Rural+Urban",'table for only foods q3'!$E:$E,0),MATCH('question 3'!R$3,'table for only foods q3'!$A$1:$T$1,0)),INDEX('table for only foods q3'!$A$1:$T$373,MATCH('question 3'!$C15&amp;'question 3'!$D15&amp;"Urban",'table for only foods q3'!$E:$E,0),MATCH('question 3'!R$3,'table for only foods q3'!$A$1:$T$1,0)))</f>
        <v>178.5</v>
      </c>
      <c r="S15" s="47">
        <f>AVERAGE(INDEX('table for only foods q3'!$A$1:$T$373,MATCH('question 3'!$C15&amp;'question 3'!$D15&amp;"Rural",'table for only foods q3'!$E:$E,0),MATCH('question 3'!S$3,'table for only foods q3'!$A$1:$T$1,0)),INDEX('table for only foods q3'!$A$1:$T$373,MATCH('question 3'!$C15&amp;'question 3'!$D15&amp;"Rural+Urban",'table for only foods q3'!$E:$E,0),MATCH('question 3'!S$3,'table for only foods q3'!$A$1:$T$1,0)),INDEX('table for only foods q3'!$A$1:$T$373,MATCH('question 3'!$C15&amp;'question 3'!$D15&amp;"Urban",'table for only foods q3'!$E:$E,0),MATCH('question 3'!S$3,'table for only foods q3'!$A$1:$T$1,0)))</f>
        <v>176.44871794871793</v>
      </c>
    </row>
    <row r="16" spans="1:19" x14ac:dyDescent="0.25">
      <c r="C16" s="38">
        <v>2023</v>
      </c>
      <c r="D16" s="38">
        <v>5</v>
      </c>
      <c r="E16" s="38" t="s">
        <v>248</v>
      </c>
      <c r="F16" s="47">
        <f>AVERAGE(INDEX('table for only foods q3'!$A$1:$T$373,MATCH('question 3'!$C16&amp;'question 3'!$D16&amp;"Rural",'table for only foods q3'!$E:$E,0),MATCH('question 3'!F$3,'table for only foods q3'!$A$1:$T$1,0)),INDEX('table for only foods q3'!$A$1:$T$373,MATCH('question 3'!$C16&amp;'question 3'!$D16&amp;"Rural+Urban",'table for only foods q3'!$E:$E,0),MATCH('question 3'!F$3,'table for only foods q3'!$A$1:$T$1,0)),INDEX('table for only foods q3'!$A$1:$T$373,MATCH('question 3'!$C16&amp;'question 3'!$D16&amp;"Urban",'table for only foods q3'!$E:$E,0),MATCH('question 3'!F$3,'table for only foods q3'!$A$1:$T$1,0)))</f>
        <v>173.86666666666665</v>
      </c>
      <c r="G16" s="47">
        <f>AVERAGE(INDEX('table for only foods q3'!$A$1:$T$373,MATCH('question 3'!$C16&amp;'question 3'!$D16&amp;"Rural",'table for only foods q3'!$E:$E,0),MATCH('question 3'!G$3,'table for only foods q3'!$A$1:$T$1,0)),INDEX('table for only foods q3'!$A$1:$T$373,MATCH('question 3'!$C16&amp;'question 3'!$D16&amp;"Rural+Urban",'table for only foods q3'!$E:$E,0),MATCH('question 3'!G$3,'table for only foods q3'!$A$1:$T$1,0)),INDEX('table for only foods q3'!$A$1:$T$373,MATCH('question 3'!$C16&amp;'question 3'!$D16&amp;"Urban",'table for only foods q3'!$E:$E,0),MATCH('question 3'!G$3,'table for only foods q3'!$A$1:$T$1,0)))</f>
        <v>215.06666666666669</v>
      </c>
      <c r="H16" s="47">
        <f>AVERAGE(INDEX('table for only foods q3'!$A$1:$T$373,MATCH('question 3'!$C16&amp;'question 3'!$D16&amp;"Rural",'table for only foods q3'!$E:$E,0),MATCH('question 3'!H$3,'table for only foods q3'!$A$1:$T$1,0)),INDEX('table for only foods q3'!$A$1:$T$373,MATCH('question 3'!$C16&amp;'question 3'!$D16&amp;"Rural+Urban",'table for only foods q3'!$E:$E,0),MATCH('question 3'!H$3,'table for only foods q3'!$A$1:$T$1,0)),INDEX('table for only foods q3'!$A$1:$T$373,MATCH('question 3'!$C16&amp;'question 3'!$D16&amp;"Urban",'table for only foods q3'!$E:$E,0),MATCH('question 3'!H$3,'table for only foods q3'!$A$1:$T$1,0)))</f>
        <v>173.63333333333333</v>
      </c>
      <c r="I16" s="47">
        <f>AVERAGE(INDEX('table for only foods q3'!$A$1:$T$373,MATCH('question 3'!$C16&amp;'question 3'!$D16&amp;"Rural",'table for only foods q3'!$E:$E,0),MATCH('question 3'!I$3,'table for only foods q3'!$A$1:$T$1,0)),INDEX('table for only foods q3'!$A$1:$T$373,MATCH('question 3'!$C16&amp;'question 3'!$D16&amp;"Rural+Urban",'table for only foods q3'!$E:$E,0),MATCH('question 3'!I$3,'table for only foods q3'!$A$1:$T$1,0)),INDEX('table for only foods q3'!$A$1:$T$373,MATCH('question 3'!$C16&amp;'question 3'!$D16&amp;"Urban",'table for only foods q3'!$E:$E,0),MATCH('question 3'!I$3,'table for only foods q3'!$A$1:$T$1,0)))</f>
        <v>179.5</v>
      </c>
      <c r="J16" s="47">
        <f>AVERAGE(INDEX('table for only foods q3'!$A$1:$T$373,MATCH('question 3'!$C16&amp;'question 3'!$D16&amp;"Rural",'table for only foods q3'!$E:$E,0),MATCH('question 3'!J$3,'table for only foods q3'!$A$1:$T$1,0)),INDEX('table for only foods q3'!$A$1:$T$373,MATCH('question 3'!$C16&amp;'question 3'!$D16&amp;"Rural+Urban",'table for only foods q3'!$E:$E,0),MATCH('question 3'!J$3,'table for only foods q3'!$A$1:$T$1,0)),INDEX('table for only foods q3'!$A$1:$T$373,MATCH('question 3'!$C16&amp;'question 3'!$D16&amp;"Urban",'table for only foods q3'!$E:$E,0),MATCH('question 3'!J$3,'table for only foods q3'!$A$1:$T$1,0)))</f>
        <v>169.23333333333335</v>
      </c>
      <c r="K16" s="47">
        <f>AVERAGE(INDEX('table for only foods q3'!$A$1:$T$373,MATCH('question 3'!$C16&amp;'question 3'!$D16&amp;"Rural",'table for only foods q3'!$E:$E,0),MATCH('question 3'!K$3,'table for only foods q3'!$A$1:$T$1,0)),INDEX('table for only foods q3'!$A$1:$T$373,MATCH('question 3'!$C16&amp;'question 3'!$D16&amp;"Rural+Urban",'table for only foods q3'!$E:$E,0),MATCH('question 3'!K$3,'table for only foods q3'!$A$1:$T$1,0)),INDEX('table for only foods q3'!$A$1:$T$373,MATCH('question 3'!$C16&amp;'question 3'!$D16&amp;"Urban",'table for only foods q3'!$E:$E,0),MATCH('question 3'!K$3,'table for only foods q3'!$A$1:$T$1,0)))</f>
        <v>172.33333333333334</v>
      </c>
      <c r="L16" s="47">
        <f>AVERAGE(INDEX('table for only foods q3'!$A$1:$T$373,MATCH('question 3'!$C16&amp;'question 3'!$D16&amp;"Rural",'table for only foods q3'!$E:$E,0),MATCH('question 3'!L$3,'table for only foods q3'!$A$1:$T$1,0)),INDEX('table for only foods q3'!$A$1:$T$373,MATCH('question 3'!$C16&amp;'question 3'!$D16&amp;"Rural+Urban",'table for only foods q3'!$E:$E,0),MATCH('question 3'!L$3,'table for only foods q3'!$A$1:$T$1,0)),INDEX('table for only foods q3'!$A$1:$T$373,MATCH('question 3'!$C16&amp;'question 3'!$D16&amp;"Urban",'table for only foods q3'!$E:$E,0),MATCH('question 3'!L$3,'table for only foods q3'!$A$1:$T$1,0)))</f>
        <v>164.9</v>
      </c>
      <c r="M16" s="47">
        <f>AVERAGE(INDEX('table for only foods q3'!$A$1:$T$373,MATCH('question 3'!$C16&amp;'question 3'!$D16&amp;"Rural",'table for only foods q3'!$E:$E,0),MATCH('question 3'!M$3,'table for only foods q3'!$A$1:$T$1,0)),INDEX('table for only foods q3'!$A$1:$T$373,MATCH('question 3'!$C16&amp;'question 3'!$D16&amp;"Rural+Urban",'table for only foods q3'!$E:$E,0),MATCH('question 3'!M$3,'table for only foods q3'!$A$1:$T$1,0)),INDEX('table for only foods q3'!$A$1:$T$373,MATCH('question 3'!$C16&amp;'question 3'!$D16&amp;"Urban",'table for only foods q3'!$E:$E,0),MATCH('question 3'!M$3,'table for only foods q3'!$A$1:$T$1,0)))</f>
        <v>175.79999999999998</v>
      </c>
      <c r="N16" s="47">
        <f>AVERAGE(INDEX('table for only foods q3'!$A$1:$T$373,MATCH('question 3'!$C16&amp;'question 3'!$D16&amp;"Rural",'table for only foods q3'!$E:$E,0),MATCH('question 3'!N$3,'table for only foods q3'!$A$1:$T$1,0)),INDEX('table for only foods q3'!$A$1:$T$373,MATCH('question 3'!$C16&amp;'question 3'!$D16&amp;"Rural+Urban",'table for only foods q3'!$E:$E,0),MATCH('question 3'!N$3,'table for only foods q3'!$A$1:$T$1,0)),INDEX('table for only foods q3'!$A$1:$T$373,MATCH('question 3'!$C16&amp;'question 3'!$D16&amp;"Urban",'table for only foods q3'!$E:$E,0),MATCH('question 3'!N$3,'table for only foods q3'!$A$1:$T$1,0)))</f>
        <v>122.93333333333334</v>
      </c>
      <c r="O16" s="47">
        <f>AVERAGE(INDEX('table for only foods q3'!$A$1:$T$373,MATCH('question 3'!$C16&amp;'question 3'!$D16&amp;"Rural",'table for only foods q3'!$E:$E,0),MATCH('question 3'!O$3,'table for only foods q3'!$A$1:$T$1,0)),INDEX('table for only foods q3'!$A$1:$T$373,MATCH('question 3'!$C16&amp;'question 3'!$D16&amp;"Rural+Urban",'table for only foods q3'!$E:$E,0),MATCH('question 3'!O$3,'table for only foods q3'!$A$1:$T$1,0)),INDEX('table for only foods q3'!$A$1:$T$373,MATCH('question 3'!$C16&amp;'question 3'!$D16&amp;"Urban",'table for only foods q3'!$E:$E,0),MATCH('question 3'!O$3,'table for only foods q3'!$A$1:$T$1,0)))</f>
        <v>216.96666666666667</v>
      </c>
      <c r="P16" s="47">
        <f>AVERAGE(INDEX('table for only foods q3'!$A$1:$T$373,MATCH('question 3'!$C16&amp;'question 3'!$D16&amp;"Rural",'table for only foods q3'!$E:$E,0),MATCH('question 3'!P$3,'table for only foods q3'!$A$1:$T$1,0)),INDEX('table for only foods q3'!$A$1:$T$373,MATCH('question 3'!$C16&amp;'question 3'!$D16&amp;"Rural+Urban",'table for only foods q3'!$E:$E,0),MATCH('question 3'!P$3,'table for only foods q3'!$A$1:$T$1,0)),INDEX('table for only foods q3'!$A$1:$T$373,MATCH('question 3'!$C16&amp;'question 3'!$D16&amp;"Urban",'table for only foods q3'!$E:$E,0),MATCH('question 3'!P$3,'table for only foods q3'!$A$1:$T$1,0)))</f>
        <v>172.66666666666666</v>
      </c>
      <c r="Q16" s="47">
        <f>AVERAGE(INDEX('table for only foods q3'!$A$1:$T$373,MATCH('question 3'!$C16&amp;'question 3'!$D16&amp;"Rural",'table for only foods q3'!$E:$E,0),MATCH('question 3'!Q$3,'table for only foods q3'!$A$1:$T$1,0)),INDEX('table for only foods q3'!$A$1:$T$373,MATCH('question 3'!$C16&amp;'question 3'!$D16&amp;"Rural+Urban",'table for only foods q3'!$E:$E,0),MATCH('question 3'!Q$3,'table for only foods q3'!$A$1:$T$1,0)),INDEX('table for only foods q3'!$A$1:$T$373,MATCH('question 3'!$C16&amp;'question 3'!$D16&amp;"Urban",'table for only foods q3'!$E:$E,0),MATCH('question 3'!Q$3,'table for only foods q3'!$A$1:$T$1,0)))</f>
        <v>194.33333333333334</v>
      </c>
      <c r="R16" s="47">
        <f>AVERAGE(INDEX('table for only foods q3'!$A$1:$T$373,MATCH('question 3'!$C16&amp;'question 3'!$D16&amp;"Rural",'table for only foods q3'!$E:$E,0),MATCH('question 3'!R$3,'table for only foods q3'!$A$1:$T$1,0)),INDEX('table for only foods q3'!$A$1:$T$373,MATCH('question 3'!$C16&amp;'question 3'!$D16&amp;"Rural+Urban",'table for only foods q3'!$E:$E,0),MATCH('question 3'!R$3,'table for only foods q3'!$A$1:$T$1,0)),INDEX('table for only foods q3'!$A$1:$T$373,MATCH('question 3'!$C16&amp;'question 3'!$D16&amp;"Urban",'table for only foods q3'!$E:$E,0),MATCH('question 3'!R$3,'table for only foods q3'!$A$1:$T$1,0)))</f>
        <v>179.66666666666666</v>
      </c>
      <c r="S16" s="47">
        <f>AVERAGE(INDEX('table for only foods q3'!$A$1:$T$373,MATCH('question 3'!$C16&amp;'question 3'!$D16&amp;"Rural",'table for only foods q3'!$E:$E,0),MATCH('question 3'!S$3,'table for only foods q3'!$A$1:$T$1,0)),INDEX('table for only foods q3'!$A$1:$T$373,MATCH('question 3'!$C16&amp;'question 3'!$D16&amp;"Rural+Urban",'table for only foods q3'!$E:$E,0),MATCH('question 3'!S$3,'table for only foods q3'!$A$1:$T$1,0)),INDEX('table for only foods q3'!$A$1:$T$373,MATCH('question 3'!$C16&amp;'question 3'!$D16&amp;"Urban",'table for only foods q3'!$E:$E,0),MATCH('question 3'!S$3,'table for only foods q3'!$A$1:$T$1,0)))</f>
        <v>177.76153846153849</v>
      </c>
    </row>
    <row r="17" spans="3:19" x14ac:dyDescent="0.25">
      <c r="C17" s="38">
        <v>2023</v>
      </c>
      <c r="D17" s="38">
        <v>6</v>
      </c>
      <c r="E17" s="38" t="s">
        <v>249</v>
      </c>
      <c r="F17" s="38"/>
      <c r="G17" s="38"/>
      <c r="H17" s="38"/>
      <c r="I17" s="38"/>
      <c r="J17" s="38"/>
      <c r="K17" s="38"/>
      <c r="L17" s="38"/>
      <c r="M17" s="38"/>
      <c r="N17" s="38"/>
      <c r="O17" s="38"/>
      <c r="P17" s="38"/>
      <c r="Q17" s="38"/>
      <c r="R17" s="38"/>
      <c r="S17" s="38"/>
    </row>
    <row r="18" spans="3:19" x14ac:dyDescent="0.25">
      <c r="C18" s="38">
        <v>2023</v>
      </c>
      <c r="D18" s="38">
        <v>7</v>
      </c>
      <c r="E18" s="38" t="s">
        <v>238</v>
      </c>
      <c r="F18" s="38"/>
      <c r="G18" s="38"/>
      <c r="H18" s="38"/>
      <c r="I18" s="38"/>
      <c r="J18" s="38"/>
      <c r="K18" s="38"/>
      <c r="L18" s="38"/>
      <c r="M18" s="38"/>
      <c r="N18" s="38"/>
      <c r="O18" s="38"/>
      <c r="P18" s="38"/>
      <c r="Q18" s="38"/>
      <c r="R18" s="38"/>
      <c r="S18" s="38"/>
    </row>
    <row r="19" spans="3:19" x14ac:dyDescent="0.25">
      <c r="C19" s="38">
        <v>2023</v>
      </c>
      <c r="D19" s="38">
        <v>8</v>
      </c>
      <c r="E19" s="38" t="s">
        <v>239</v>
      </c>
      <c r="F19" s="38"/>
      <c r="G19" s="38"/>
      <c r="H19" s="38"/>
      <c r="I19" s="38"/>
      <c r="J19" s="38"/>
      <c r="K19" s="38"/>
      <c r="L19" s="38"/>
      <c r="M19" s="38"/>
      <c r="N19" s="38"/>
      <c r="O19" s="38"/>
      <c r="P19" s="38"/>
      <c r="Q19" s="38"/>
      <c r="R19" s="38"/>
      <c r="S19" s="38"/>
    </row>
    <row r="20" spans="3:19" x14ac:dyDescent="0.25">
      <c r="C20" s="38">
        <v>2023</v>
      </c>
      <c r="D20" s="38">
        <v>9</v>
      </c>
      <c r="E20" s="38" t="s">
        <v>240</v>
      </c>
      <c r="F20" s="38"/>
      <c r="G20" s="38"/>
      <c r="H20" s="38"/>
      <c r="I20" s="38"/>
      <c r="J20" s="38"/>
      <c r="K20" s="38"/>
      <c r="L20" s="38"/>
      <c r="M20" s="38"/>
      <c r="N20" s="38"/>
      <c r="O20" s="38"/>
      <c r="P20" s="38"/>
      <c r="Q20" s="38"/>
      <c r="R20" s="38"/>
      <c r="S20" s="38"/>
    </row>
    <row r="21" spans="3:19" x14ac:dyDescent="0.25">
      <c r="C21" s="38">
        <v>2023</v>
      </c>
      <c r="D21" s="38">
        <v>10</v>
      </c>
      <c r="E21" s="38" t="s">
        <v>241</v>
      </c>
      <c r="F21" s="38"/>
      <c r="G21" s="38"/>
      <c r="H21" s="38"/>
      <c r="I21" s="38"/>
      <c r="J21" s="38"/>
      <c r="K21" s="38"/>
      <c r="L21" s="38"/>
      <c r="M21" s="38"/>
      <c r="N21" s="38"/>
      <c r="O21" s="38"/>
      <c r="P21" s="38"/>
      <c r="Q21" s="38"/>
      <c r="R21" s="38"/>
      <c r="S21" s="38"/>
    </row>
    <row r="22" spans="3:19" x14ac:dyDescent="0.25">
      <c r="C22" s="38">
        <v>2023</v>
      </c>
      <c r="D22" s="38">
        <v>11</v>
      </c>
      <c r="E22" s="38" t="s">
        <v>242</v>
      </c>
      <c r="F22" s="38"/>
      <c r="G22" s="38"/>
      <c r="H22" s="38"/>
      <c r="I22" s="38"/>
      <c r="J22" s="38"/>
      <c r="K22" s="38"/>
      <c r="L22" s="38"/>
      <c r="M22" s="38"/>
      <c r="N22" s="38"/>
      <c r="O22" s="38"/>
      <c r="P22" s="38"/>
      <c r="Q22" s="38"/>
      <c r="R22" s="38"/>
      <c r="S22" s="38"/>
    </row>
    <row r="26" spans="3:19" x14ac:dyDescent="0.25">
      <c r="H26" s="120" t="s">
        <v>256</v>
      </c>
      <c r="I26" s="116"/>
      <c r="J26" s="116"/>
      <c r="K26" s="116"/>
      <c r="L26" s="116"/>
      <c r="M26" s="116"/>
    </row>
    <row r="27" spans="3:19" x14ac:dyDescent="0.25">
      <c r="H27" s="116"/>
      <c r="I27" s="116"/>
      <c r="J27" s="116"/>
      <c r="K27" s="116"/>
      <c r="L27" s="116"/>
      <c r="M27" s="116"/>
    </row>
    <row r="28" spans="3:19" x14ac:dyDescent="0.25">
      <c r="H28" s="116"/>
      <c r="I28" s="116"/>
      <c r="J28" s="116"/>
      <c r="K28" s="116"/>
      <c r="L28" s="116"/>
      <c r="M28" s="116"/>
    </row>
    <row r="32" spans="3:19" x14ac:dyDescent="0.25">
      <c r="C32" s="70" t="s">
        <v>234</v>
      </c>
      <c r="D32" s="70" t="s">
        <v>3</v>
      </c>
      <c r="E32" s="70" t="s">
        <v>4</v>
      </c>
      <c r="F32" s="70" t="s">
        <v>5</v>
      </c>
      <c r="G32" s="70" t="s">
        <v>6</v>
      </c>
      <c r="H32" s="70" t="s">
        <v>7</v>
      </c>
      <c r="I32" s="70" t="s">
        <v>8</v>
      </c>
      <c r="J32" s="70" t="s">
        <v>9</v>
      </c>
      <c r="K32" s="70" t="s">
        <v>10</v>
      </c>
      <c r="L32" s="70" t="s">
        <v>11</v>
      </c>
      <c r="M32" s="70" t="s">
        <v>12</v>
      </c>
      <c r="N32" s="70" t="s">
        <v>13</v>
      </c>
      <c r="O32" s="70" t="s">
        <v>14</v>
      </c>
      <c r="P32" s="70" t="s">
        <v>15</v>
      </c>
      <c r="Q32" s="70" t="s">
        <v>200</v>
      </c>
    </row>
    <row r="33" spans="3:17" x14ac:dyDescent="0.25">
      <c r="C33" s="38">
        <v>1</v>
      </c>
      <c r="D33" s="64">
        <f>(F5-F4)/F4</f>
        <v>5.6070735389260789E-3</v>
      </c>
      <c r="E33" s="64">
        <f>(G5-G4)/G4</f>
        <v>1.0874559656915337E-2</v>
      </c>
      <c r="F33" s="64">
        <f t="shared" ref="F33:Q33" si="0">(H5-H4)/H4</f>
        <v>5.185488829678233E-2</v>
      </c>
      <c r="G33" s="64">
        <f t="shared" si="0"/>
        <v>5.4556476055769186E-3</v>
      </c>
      <c r="H33" s="64">
        <f t="shared" si="0"/>
        <v>-6.9790628115651912E-3</v>
      </c>
      <c r="I33" s="64">
        <f t="shared" si="0"/>
        <v>-7.5949367088606603E-3</v>
      </c>
      <c r="J33" s="64">
        <f t="shared" si="0"/>
        <v>4.1968430826369536E-2</v>
      </c>
      <c r="K33" s="64">
        <f t="shared" si="0"/>
        <v>-2.6326447954637738E-3</v>
      </c>
      <c r="L33" s="64">
        <f t="shared" si="0"/>
        <v>1.6675931072817284E-3</v>
      </c>
      <c r="M33" s="64">
        <f t="shared" si="0"/>
        <v>1.1937059142702209E-2</v>
      </c>
      <c r="N33" s="64">
        <f t="shared" si="0"/>
        <v>4.8115477145150749E-3</v>
      </c>
      <c r="O33" s="64">
        <f t="shared" si="0"/>
        <v>7.849580138736786E-3</v>
      </c>
      <c r="P33" s="64">
        <f t="shared" si="0"/>
        <v>9.5858895705520919E-3</v>
      </c>
      <c r="Q33" s="64">
        <f t="shared" si="0"/>
        <v>1.0374708304225298E-2</v>
      </c>
    </row>
    <row r="34" spans="3:17" x14ac:dyDescent="0.25">
      <c r="C34" s="38">
        <v>2</v>
      </c>
      <c r="D34" s="64">
        <f t="shared" ref="D34:D43" si="1">(F6-F5)/F5</f>
        <v>1.0079348059189338E-2</v>
      </c>
      <c r="E34" s="64">
        <f t="shared" ref="E34:E44" si="2">(G6-G5)/G5</f>
        <v>-2.8939393939393973E-2</v>
      </c>
      <c r="F34" s="64">
        <f t="shared" ref="F34:F44" si="3">(H6-H5)/H5</f>
        <v>2.5136399064692023E-2</v>
      </c>
      <c r="G34" s="64">
        <f t="shared" ref="G34:G44" si="4">(I6-I5)/I5</f>
        <v>4.8231511254018264E-3</v>
      </c>
      <c r="H34" s="64">
        <f t="shared" ref="H34:H44" si="5">(J6-J5)/J5</f>
        <v>-2.4765729585006852E-2</v>
      </c>
      <c r="I34" s="64">
        <f t="shared" ref="I34:I44" si="6">(K6-K5)/K5</f>
        <v>2.6883830455258835E-2</v>
      </c>
      <c r="J34" s="64">
        <f t="shared" ref="J34:J44" si="7">(L6-L5)/L5</f>
        <v>-3.3862056674389186E-3</v>
      </c>
      <c r="K34" s="64">
        <f t="shared" ref="K34:K44" si="8">(M6-M5)/M5</f>
        <v>4.0609137055852568E-4</v>
      </c>
      <c r="L34" s="64">
        <f t="shared" ref="L34:L44" si="9">(N6-N5)/N5</f>
        <v>8.3240843507221304E-4</v>
      </c>
      <c r="M34" s="64">
        <f t="shared" ref="M34:M44" si="10">(O6-O5)/O5</f>
        <v>1.5370866845397717E-2</v>
      </c>
      <c r="N34" s="64">
        <f t="shared" ref="N34:N44" si="11">(P6-P5)/P5</f>
        <v>2.9928172386271237E-3</v>
      </c>
      <c r="O34" s="64">
        <f t="shared" ref="O34:O44" si="12">(Q6-Q5)/Q5</f>
        <v>7.0639376924470825E-3</v>
      </c>
      <c r="P34" s="64">
        <f t="shared" ref="P34:P44" si="13">(R6-R5)/R5</f>
        <v>5.6969236612226164E-4</v>
      </c>
      <c r="Q34" s="64">
        <f t="shared" ref="Q34:Q44" si="14">(S6-S5)/S5</f>
        <v>1.8682789767127562E-3</v>
      </c>
    </row>
    <row r="35" spans="3:17" x14ac:dyDescent="0.25">
      <c r="C35" s="38">
        <v>3</v>
      </c>
      <c r="D35" s="64">
        <f t="shared" si="1"/>
        <v>2.3142250530785516E-2</v>
      </c>
      <c r="E35" s="64">
        <f t="shared" si="2"/>
        <v>-3.0269932906849751E-2</v>
      </c>
      <c r="F35" s="64">
        <f t="shared" si="3"/>
        <v>-3.4214027751378065E-2</v>
      </c>
      <c r="G35" s="64">
        <f t="shared" si="4"/>
        <v>8.8000000000000127E-3</v>
      </c>
      <c r="H35" s="64">
        <f t="shared" si="5"/>
        <v>-1.681537405627995E-2</v>
      </c>
      <c r="I35" s="64">
        <f t="shared" si="6"/>
        <v>-7.8348939422890358E-3</v>
      </c>
      <c r="J35" s="64">
        <f t="shared" si="7"/>
        <v>2.449928469241772E-2</v>
      </c>
      <c r="K35" s="64">
        <f t="shared" si="8"/>
        <v>1.806373046478571E-2</v>
      </c>
      <c r="L35" s="64">
        <f t="shared" si="9"/>
        <v>7.2082062655947398E-3</v>
      </c>
      <c r="M35" s="64">
        <f t="shared" si="10"/>
        <v>1.9010737546206621E-2</v>
      </c>
      <c r="N35" s="64">
        <f t="shared" si="11"/>
        <v>2.7849612094688796E-3</v>
      </c>
      <c r="O35" s="64">
        <f t="shared" si="12"/>
        <v>5.7553956834532167E-3</v>
      </c>
      <c r="P35" s="64">
        <f t="shared" si="13"/>
        <v>7.0222053520593011E-3</v>
      </c>
      <c r="Q35" s="64">
        <f t="shared" si="14"/>
        <v>1.2187243040056442E-3</v>
      </c>
    </row>
    <row r="36" spans="3:17" x14ac:dyDescent="0.25">
      <c r="C36" s="38">
        <v>4</v>
      </c>
      <c r="D36" s="64">
        <f t="shared" si="1"/>
        <v>1.9506121601992069E-2</v>
      </c>
      <c r="E36" s="64">
        <f t="shared" si="2"/>
        <v>1.303298471440059E-2</v>
      </c>
      <c r="F36" s="64">
        <f t="shared" si="3"/>
        <v>2.9521747687463098E-3</v>
      </c>
      <c r="G36" s="64">
        <f t="shared" si="4"/>
        <v>9.7145122918318345E-3</v>
      </c>
      <c r="H36" s="64">
        <f t="shared" si="5"/>
        <v>-1.9022687609075151E-2</v>
      </c>
      <c r="I36" s="64">
        <f t="shared" si="6"/>
        <v>-4.2180277349769098E-2</v>
      </c>
      <c r="J36" s="64">
        <f t="shared" si="7"/>
        <v>2.8975388374934533E-2</v>
      </c>
      <c r="K36" s="64">
        <f t="shared" si="8"/>
        <v>1.1363636363636399E-2</v>
      </c>
      <c r="L36" s="64">
        <f t="shared" si="9"/>
        <v>6.0556014313238645E-3</v>
      </c>
      <c r="M36" s="64">
        <f t="shared" si="10"/>
        <v>1.9174296078770022E-2</v>
      </c>
      <c r="N36" s="64">
        <f t="shared" si="11"/>
        <v>3.5707200952191688E-3</v>
      </c>
      <c r="O36" s="64">
        <f t="shared" si="12"/>
        <v>6.0801144492131209E-3</v>
      </c>
      <c r="P36" s="64">
        <f t="shared" si="13"/>
        <v>8.4809649453448915E-3</v>
      </c>
      <c r="Q36" s="64">
        <f t="shared" si="14"/>
        <v>5.3382609588339801E-3</v>
      </c>
    </row>
    <row r="37" spans="3:17" x14ac:dyDescent="0.25">
      <c r="C37" s="38">
        <v>5</v>
      </c>
      <c r="D37" s="64">
        <f t="shared" si="1"/>
        <v>1.0177081213108024E-2</v>
      </c>
      <c r="E37" s="64">
        <f t="shared" si="2"/>
        <v>7.9415501905972952E-3</v>
      </c>
      <c r="F37" s="64">
        <f t="shared" si="3"/>
        <v>6.8681318681318116E-3</v>
      </c>
      <c r="G37" s="64">
        <f t="shared" si="4"/>
        <v>6.872177498527335E-3</v>
      </c>
      <c r="H37" s="64">
        <f t="shared" si="5"/>
        <v>-1.1207970112079671E-2</v>
      </c>
      <c r="I37" s="64">
        <f t="shared" si="6"/>
        <v>-1.1260808365171803E-2</v>
      </c>
      <c r="J37" s="64">
        <f t="shared" si="7"/>
        <v>4.0033927056827859E-2</v>
      </c>
      <c r="K37" s="64">
        <f t="shared" si="8"/>
        <v>4.1395623891187974E-3</v>
      </c>
      <c r="L37" s="64">
        <f t="shared" si="9"/>
        <v>2.4623803009575693E-3</v>
      </c>
      <c r="M37" s="64">
        <f t="shared" si="10"/>
        <v>1.3389830508474539E-2</v>
      </c>
      <c r="N37" s="64">
        <f t="shared" si="11"/>
        <v>2.7673453251632557E-3</v>
      </c>
      <c r="O37" s="64">
        <f t="shared" si="12"/>
        <v>4.9768929968005892E-3</v>
      </c>
      <c r="P37" s="64">
        <f t="shared" si="13"/>
        <v>9.7178097551858713E-3</v>
      </c>
      <c r="Q37" s="64">
        <f t="shared" si="14"/>
        <v>7.1479628305932347E-3</v>
      </c>
    </row>
    <row r="38" spans="3:17" x14ac:dyDescent="0.25">
      <c r="C38" s="38">
        <v>6</v>
      </c>
      <c r="D38" s="64">
        <f t="shared" si="1"/>
        <v>1.2895426153536468E-2</v>
      </c>
      <c r="E38" s="64">
        <f t="shared" si="2"/>
        <v>-7.2486605735896537E-3</v>
      </c>
      <c r="F38" s="64">
        <f t="shared" si="3"/>
        <v>6.1781329175599274E-2</v>
      </c>
      <c r="G38" s="64">
        <f t="shared" si="4"/>
        <v>7.9953198127928893E-3</v>
      </c>
      <c r="H38" s="64">
        <f t="shared" si="5"/>
        <v>1.2774379273119869E-2</v>
      </c>
      <c r="I38" s="64">
        <f t="shared" si="6"/>
        <v>-1.8913971934106301E-2</v>
      </c>
      <c r="J38" s="64">
        <f t="shared" si="7"/>
        <v>-8.6282824987767043E-2</v>
      </c>
      <c r="K38" s="64">
        <f t="shared" si="8"/>
        <v>4.5151158225363959E-3</v>
      </c>
      <c r="L38" s="64">
        <f t="shared" si="9"/>
        <v>1.6375545851528618E-3</v>
      </c>
      <c r="M38" s="64">
        <f t="shared" si="10"/>
        <v>1.4216424151196044E-2</v>
      </c>
      <c r="N38" s="64">
        <f t="shared" si="11"/>
        <v>3.153952296471336E-3</v>
      </c>
      <c r="O38" s="64">
        <f t="shared" si="12"/>
        <v>6.0134418111071402E-3</v>
      </c>
      <c r="P38" s="64">
        <f t="shared" si="13"/>
        <v>-7.5883768276882061E-3</v>
      </c>
      <c r="Q38" s="64">
        <f t="shared" si="14"/>
        <v>-7.5317564925185087E-4</v>
      </c>
    </row>
    <row r="39" spans="3:17" x14ac:dyDescent="0.25">
      <c r="C39" s="38">
        <v>7</v>
      </c>
      <c r="D39" s="64">
        <f t="shared" si="1"/>
        <v>1.094091903719901E-2</v>
      </c>
      <c r="E39" s="64">
        <f t="shared" si="2"/>
        <v>-1.9047619047619319E-3</v>
      </c>
      <c r="F39" s="64">
        <f t="shared" si="3"/>
        <v>4.8458149779735588E-2</v>
      </c>
      <c r="G39" s="64">
        <f t="shared" si="4"/>
        <v>7.7384407041978277E-3</v>
      </c>
      <c r="H39" s="64">
        <f t="shared" si="5"/>
        <v>-2.4871202700302111E-3</v>
      </c>
      <c r="I39" s="64">
        <f t="shared" si="6"/>
        <v>-1.6998341625207216E-2</v>
      </c>
      <c r="J39" s="64">
        <f t="shared" si="7"/>
        <v>-0.1274544805426634</v>
      </c>
      <c r="K39" s="64">
        <f t="shared" si="8"/>
        <v>1.7588430721126327E-3</v>
      </c>
      <c r="L39" s="64">
        <f t="shared" si="9"/>
        <v>-2.4523160762941385E-3</v>
      </c>
      <c r="M39" s="64">
        <f t="shared" si="10"/>
        <v>1.1213720316622615E-2</v>
      </c>
      <c r="N39" s="64">
        <f t="shared" si="11"/>
        <v>3.3405384161919317E-3</v>
      </c>
      <c r="O39" s="64">
        <f t="shared" si="12"/>
        <v>4.3952180028128396E-3</v>
      </c>
      <c r="P39" s="64">
        <f t="shared" si="13"/>
        <v>-1.3614323013801E-2</v>
      </c>
      <c r="Q39" s="64">
        <f t="shared" si="14"/>
        <v>-6.1748974474192713E-3</v>
      </c>
    </row>
    <row r="40" spans="3:17" x14ac:dyDescent="0.25">
      <c r="C40" s="38">
        <v>8</v>
      </c>
      <c r="D40" s="64">
        <f t="shared" si="1"/>
        <v>2.5383707201889087E-2</v>
      </c>
      <c r="E40" s="64">
        <f t="shared" si="2"/>
        <v>8.5877862595420389E-3</v>
      </c>
      <c r="F40" s="64">
        <f t="shared" si="3"/>
        <v>2.3109243697479024E-2</v>
      </c>
      <c r="G40" s="64">
        <f t="shared" si="4"/>
        <v>6.1432136686502279E-3</v>
      </c>
      <c r="H40" s="64">
        <f t="shared" si="5"/>
        <v>-6.589492430988505E-3</v>
      </c>
      <c r="I40" s="64">
        <f t="shared" si="6"/>
        <v>1.8979333614509365E-3</v>
      </c>
      <c r="J40" s="64">
        <f t="shared" si="7"/>
        <v>-3.4165302782324034E-2</v>
      </c>
      <c r="K40" s="64">
        <f t="shared" si="8"/>
        <v>3.9016777214183253E-4</v>
      </c>
      <c r="L40" s="64">
        <f t="shared" si="9"/>
        <v>-5.462988254575407E-3</v>
      </c>
      <c r="M40" s="64">
        <f t="shared" si="10"/>
        <v>1.6307893020221832E-2</v>
      </c>
      <c r="N40" s="64">
        <f t="shared" si="11"/>
        <v>2.7418723070895424E-3</v>
      </c>
      <c r="O40" s="64">
        <f t="shared" si="12"/>
        <v>4.7260633642571374E-3</v>
      </c>
      <c r="P40" s="64">
        <f t="shared" si="13"/>
        <v>4.3486481376444038E-3</v>
      </c>
      <c r="Q40" s="64">
        <f t="shared" si="14"/>
        <v>4.3463675743478066E-3</v>
      </c>
    </row>
    <row r="41" spans="3:17" x14ac:dyDescent="0.25">
      <c r="C41" s="38">
        <v>9</v>
      </c>
      <c r="D41" s="64">
        <f t="shared" si="1"/>
        <v>4.2218384187293701E-3</v>
      </c>
      <c r="E41" s="64">
        <f t="shared" si="2"/>
        <v>-1.4348785871964805E-2</v>
      </c>
      <c r="F41" s="64">
        <f t="shared" si="3"/>
        <v>-9.9418206707734477E-2</v>
      </c>
      <c r="G41" s="64">
        <f t="shared" si="4"/>
        <v>1.545506582713249E-2</v>
      </c>
      <c r="H41" s="64">
        <f t="shared" si="5"/>
        <v>-4.1054141269271802E-2</v>
      </c>
      <c r="I41" s="64">
        <f t="shared" si="6"/>
        <v>7.0932435276783751E-2</v>
      </c>
      <c r="J41" s="64">
        <f t="shared" si="7"/>
        <v>-5.7191273035374218E-3</v>
      </c>
      <c r="K41" s="64">
        <f t="shared" si="8"/>
        <v>1.5600624024960114E-3</v>
      </c>
      <c r="L41" s="64">
        <f t="shared" si="9"/>
        <v>-8.5141444658060825E-3</v>
      </c>
      <c r="M41" s="64">
        <f t="shared" si="10"/>
        <v>5.4557124518611871E-3</v>
      </c>
      <c r="N41" s="64">
        <f t="shared" si="11"/>
        <v>5.4687500000000222E-3</v>
      </c>
      <c r="O41" s="64">
        <f t="shared" si="12"/>
        <v>9.5818815331009458E-3</v>
      </c>
      <c r="P41" s="64">
        <f t="shared" si="13"/>
        <v>2.4472891566263665E-3</v>
      </c>
      <c r="Q41" s="64">
        <f t="shared" si="14"/>
        <v>-5.53288508735017E-3</v>
      </c>
    </row>
    <row r="42" spans="3:17" x14ac:dyDescent="0.25">
      <c r="C42" s="38">
        <v>10</v>
      </c>
      <c r="D42" s="64">
        <f t="shared" si="1"/>
        <v>1.9109497420249352E-4</v>
      </c>
      <c r="E42" s="64">
        <f t="shared" si="2"/>
        <v>0</v>
      </c>
      <c r="F42" s="64">
        <f t="shared" si="3"/>
        <v>0</v>
      </c>
      <c r="G42" s="64">
        <f t="shared" si="4"/>
        <v>0</v>
      </c>
      <c r="H42" s="64">
        <f t="shared" si="5"/>
        <v>-3.7390166386254225E-4</v>
      </c>
      <c r="I42" s="64">
        <f t="shared" si="6"/>
        <v>0</v>
      </c>
      <c r="J42" s="64">
        <f t="shared" si="7"/>
        <v>4.2607584149976276E-4</v>
      </c>
      <c r="K42" s="64">
        <f t="shared" si="8"/>
        <v>3.8940809968861749E-4</v>
      </c>
      <c r="L42" s="64">
        <f t="shared" si="9"/>
        <v>0</v>
      </c>
      <c r="M42" s="64">
        <f t="shared" si="10"/>
        <v>0</v>
      </c>
      <c r="N42" s="64">
        <f t="shared" si="11"/>
        <v>0</v>
      </c>
      <c r="O42" s="64">
        <f t="shared" si="12"/>
        <v>0</v>
      </c>
      <c r="P42" s="64">
        <f t="shared" si="13"/>
        <v>1.8779342723003627E-4</v>
      </c>
      <c r="Q42" s="64">
        <f t="shared" si="14"/>
        <v>5.8411214953554095E-5</v>
      </c>
    </row>
    <row r="43" spans="3:17" x14ac:dyDescent="0.25">
      <c r="C43" s="38">
        <v>11</v>
      </c>
      <c r="D43" s="64">
        <f t="shared" si="1"/>
        <v>-2.8658769583492544E-3</v>
      </c>
      <c r="E43" s="64">
        <f t="shared" si="2"/>
        <v>7.678771396576794E-3</v>
      </c>
      <c r="F43" s="64">
        <f t="shared" si="3"/>
        <v>-3.1160934828044693E-2</v>
      </c>
      <c r="G43" s="64">
        <f t="shared" si="4"/>
        <v>6.012777151446963E-3</v>
      </c>
      <c r="H43" s="64">
        <f t="shared" si="5"/>
        <v>-2.3564615672339882E-2</v>
      </c>
      <c r="I43" s="64">
        <f t="shared" si="6"/>
        <v>4.0094339622641577E-2</v>
      </c>
      <c r="J43" s="64">
        <f t="shared" si="7"/>
        <v>1.8100511073253892E-2</v>
      </c>
      <c r="K43" s="64">
        <f t="shared" si="8"/>
        <v>1.3818606461658445E-2</v>
      </c>
      <c r="L43" s="64">
        <f t="shared" si="9"/>
        <v>1.0526315789473559E-2</v>
      </c>
      <c r="M43" s="64">
        <f t="shared" si="10"/>
        <v>1.5320778806256204E-2</v>
      </c>
      <c r="N43" s="64">
        <f t="shared" si="11"/>
        <v>3.4965034965036292E-3</v>
      </c>
      <c r="O43" s="64">
        <f t="shared" si="12"/>
        <v>2.5884383088869718E-3</v>
      </c>
      <c r="P43" s="64">
        <f t="shared" si="13"/>
        <v>5.4449868569282868E-3</v>
      </c>
      <c r="Q43" s="64">
        <f t="shared" si="14"/>
        <v>4.833245721628159E-3</v>
      </c>
    </row>
    <row r="44" spans="3:17" x14ac:dyDescent="0.25">
      <c r="C44" s="38">
        <v>12</v>
      </c>
      <c r="D44" s="64">
        <f>(F16-F15)/F15</f>
        <v>-5.7482276298170798E-4</v>
      </c>
      <c r="E44" s="64">
        <f t="shared" si="2"/>
        <v>2.4289569772979809E-2</v>
      </c>
      <c r="F44" s="64">
        <f t="shared" si="3"/>
        <v>2.1572857423024068E-2</v>
      </c>
      <c r="G44" s="64">
        <f t="shared" si="4"/>
        <v>5.7900635039221304E-3</v>
      </c>
      <c r="H44" s="64">
        <f t="shared" si="5"/>
        <v>-2.7580923194790014E-2</v>
      </c>
      <c r="I44" s="64">
        <f t="shared" si="6"/>
        <v>-2.3053665910808745E-2</v>
      </c>
      <c r="J44" s="64">
        <f t="shared" si="7"/>
        <v>3.4720769713449055E-2</v>
      </c>
      <c r="K44" s="64">
        <f t="shared" si="8"/>
        <v>1.2478402764445931E-2</v>
      </c>
      <c r="L44" s="64">
        <f t="shared" si="9"/>
        <v>1.0964912280701952E-2</v>
      </c>
      <c r="M44" s="64">
        <f t="shared" si="10"/>
        <v>2.310594152782133E-2</v>
      </c>
      <c r="N44" s="64">
        <f t="shared" si="11"/>
        <v>2.7100271002708483E-3</v>
      </c>
      <c r="O44" s="64">
        <f t="shared" si="12"/>
        <v>3.4423407917384802E-3</v>
      </c>
      <c r="P44" s="64">
        <f t="shared" si="13"/>
        <v>6.5359477124182479E-3</v>
      </c>
      <c r="Q44" s="64">
        <f t="shared" si="14"/>
        <v>7.4402383201339888E-3</v>
      </c>
    </row>
    <row r="45" spans="3:17" x14ac:dyDescent="0.25">
      <c r="C45" t="s">
        <v>257</v>
      </c>
      <c r="D45" s="57">
        <f>AVERAGE(D33:D44)</f>
        <v>9.8920134173522099E-3</v>
      </c>
      <c r="E45" s="57">
        <f t="shared" ref="E45:Q45" si="15">AVERAGE(E33:E44)</f>
        <v>-8.5885943379568688E-4</v>
      </c>
      <c r="F45" s="57">
        <f t="shared" si="15"/>
        <v>6.4116670655860993E-3</v>
      </c>
      <c r="G45" s="57">
        <f t="shared" si="15"/>
        <v>7.0666974324567035E-3</v>
      </c>
      <c r="H45" s="57">
        <f t="shared" si="15"/>
        <v>-1.3972219950180829E-2</v>
      </c>
      <c r="I45" s="57">
        <f t="shared" si="15"/>
        <v>9.9763690666018734E-4</v>
      </c>
      <c r="J45" s="57">
        <f t="shared" si="15"/>
        <v>-5.6902961420815384E-3</v>
      </c>
      <c r="K45" s="57">
        <f t="shared" si="15"/>
        <v>5.520915182309627E-3</v>
      </c>
      <c r="L45" s="57">
        <f t="shared" si="15"/>
        <v>2.0771269499069048E-3</v>
      </c>
      <c r="M45" s="57">
        <f t="shared" si="15"/>
        <v>1.370860503296086E-2</v>
      </c>
      <c r="N45" s="57">
        <f t="shared" si="15"/>
        <v>3.1532529332934009E-3</v>
      </c>
      <c r="O45" s="57">
        <f t="shared" si="15"/>
        <v>5.2061087310461924E-3</v>
      </c>
      <c r="P45" s="57">
        <f t="shared" si="15"/>
        <v>2.7615439532185462E-3</v>
      </c>
      <c r="Q45" s="57">
        <f t="shared" si="15"/>
        <v>2.5137700017844274E-3</v>
      </c>
    </row>
    <row r="47" spans="3:17" x14ac:dyDescent="0.25">
      <c r="F47" s="116" t="s">
        <v>258</v>
      </c>
      <c r="G47" s="116"/>
      <c r="H47" s="116"/>
      <c r="I47" s="116"/>
      <c r="J47" s="116"/>
      <c r="K47" s="116"/>
      <c r="L47" s="116"/>
      <c r="M47" s="116"/>
      <c r="N47" s="116"/>
      <c r="O47" s="116"/>
    </row>
    <row r="51" spans="3:17" x14ac:dyDescent="0.25">
      <c r="H51" s="116" t="s">
        <v>252</v>
      </c>
      <c r="I51" s="116"/>
      <c r="J51" s="116"/>
      <c r="K51" s="116"/>
      <c r="L51" s="116"/>
      <c r="M51" s="116"/>
    </row>
    <row r="52" spans="3:17" x14ac:dyDescent="0.25">
      <c r="H52" s="116"/>
      <c r="I52" s="116"/>
      <c r="J52" s="116"/>
      <c r="K52" s="116"/>
      <c r="L52" s="116"/>
      <c r="M52" s="116"/>
    </row>
    <row r="53" spans="3:17" x14ac:dyDescent="0.25">
      <c r="H53" s="116"/>
      <c r="I53" s="116"/>
      <c r="J53" s="116"/>
      <c r="K53" s="116"/>
      <c r="L53" s="116"/>
      <c r="M53" s="116"/>
    </row>
    <row r="56" spans="3:17" x14ac:dyDescent="0.25">
      <c r="C56" s="70" t="s">
        <v>253</v>
      </c>
      <c r="D56" s="70" t="s">
        <v>3</v>
      </c>
      <c r="E56" s="70" t="s">
        <v>4</v>
      </c>
      <c r="F56" s="70" t="s">
        <v>5</v>
      </c>
      <c r="G56" s="70" t="s">
        <v>6</v>
      </c>
      <c r="H56" s="70" t="s">
        <v>7</v>
      </c>
      <c r="I56" s="70" t="s">
        <v>8</v>
      </c>
      <c r="J56" s="70" t="s">
        <v>9</v>
      </c>
      <c r="K56" s="70" t="s">
        <v>10</v>
      </c>
      <c r="L56" s="70" t="s">
        <v>11</v>
      </c>
      <c r="M56" s="70" t="s">
        <v>12</v>
      </c>
      <c r="N56" s="70" t="s">
        <v>13</v>
      </c>
      <c r="O56" s="70" t="s">
        <v>14</v>
      </c>
      <c r="P56" s="70" t="s">
        <v>15</v>
      </c>
      <c r="Q56" s="70" t="s">
        <v>200</v>
      </c>
    </row>
    <row r="57" spans="3:17" x14ac:dyDescent="0.25">
      <c r="C57" s="70" t="s">
        <v>344</v>
      </c>
      <c r="D57" s="45">
        <f>(F16-F4)/F4</f>
        <v>0.12486521457839109</v>
      </c>
      <c r="E57" s="45">
        <f t="shared" ref="E57:Q57" si="16">(G16-G4)/G4</f>
        <v>-1.1793536529330531E-2</v>
      </c>
      <c r="F57" s="45">
        <f t="shared" si="16"/>
        <v>6.7636810821889728E-2</v>
      </c>
      <c r="G57" s="45">
        <f t="shared" si="16"/>
        <v>8.8098605778945224E-2</v>
      </c>
      <c r="H57" s="45">
        <f t="shared" si="16"/>
        <v>-0.15636424061149873</v>
      </c>
      <c r="I57" s="45">
        <f t="shared" si="16"/>
        <v>6.815968841285408E-3</v>
      </c>
      <c r="J57" s="45">
        <f t="shared" si="16"/>
        <v>-8.1337047353760419E-2</v>
      </c>
      <c r="K57" s="45">
        <f t="shared" si="16"/>
        <v>6.8043742405832261E-2</v>
      </c>
      <c r="L57" s="45">
        <f t="shared" si="16"/>
        <v>2.5013896609227346E-2</v>
      </c>
      <c r="M57" s="45">
        <f t="shared" si="16"/>
        <v>0.17724724181588003</v>
      </c>
      <c r="N57" s="45">
        <f t="shared" si="16"/>
        <v>3.8492381716118726E-2</v>
      </c>
      <c r="O57" s="45">
        <f t="shared" si="16"/>
        <v>6.425702811244989E-2</v>
      </c>
      <c r="P57" s="45">
        <f t="shared" si="16"/>
        <v>3.335889570552137E-2</v>
      </c>
      <c r="Q57" s="45">
        <f t="shared" si="16"/>
        <v>3.044040488116637E-2</v>
      </c>
    </row>
    <row r="61" spans="3:17" ht="60" x14ac:dyDescent="0.25">
      <c r="G61" s="70" t="s">
        <v>253</v>
      </c>
      <c r="H61" s="87" t="s">
        <v>254</v>
      </c>
    </row>
    <row r="62" spans="3:17" x14ac:dyDescent="0.25">
      <c r="G62" s="38" t="s">
        <v>3</v>
      </c>
      <c r="H62" s="45">
        <v>0.12486521457839109</v>
      </c>
    </row>
    <row r="63" spans="3:17" x14ac:dyDescent="0.25">
      <c r="G63" s="38" t="s">
        <v>4</v>
      </c>
      <c r="H63" s="45">
        <v>-1.1793536529330531E-2</v>
      </c>
    </row>
    <row r="64" spans="3:17" x14ac:dyDescent="0.25">
      <c r="G64" s="38" t="s">
        <v>5</v>
      </c>
      <c r="H64" s="45">
        <v>6.7636810821889728E-2</v>
      </c>
    </row>
    <row r="65" spans="7:8" x14ac:dyDescent="0.25">
      <c r="G65" s="38" t="s">
        <v>6</v>
      </c>
      <c r="H65" s="45">
        <v>8.8098605778945224E-2</v>
      </c>
    </row>
    <row r="66" spans="7:8" x14ac:dyDescent="0.25">
      <c r="G66" s="38" t="s">
        <v>7</v>
      </c>
      <c r="H66" s="45">
        <v>-0.15636424061149873</v>
      </c>
    </row>
    <row r="67" spans="7:8" x14ac:dyDescent="0.25">
      <c r="G67" s="38" t="s">
        <v>8</v>
      </c>
      <c r="H67" s="45">
        <v>6.815968841285408E-3</v>
      </c>
    </row>
    <row r="68" spans="7:8" x14ac:dyDescent="0.25">
      <c r="G68" s="38" t="s">
        <v>9</v>
      </c>
      <c r="H68" s="45">
        <v>-8.1337047353760419E-2</v>
      </c>
    </row>
    <row r="69" spans="7:8" x14ac:dyDescent="0.25">
      <c r="G69" s="38" t="s">
        <v>10</v>
      </c>
      <c r="H69" s="45">
        <v>6.8043742405832261E-2</v>
      </c>
    </row>
    <row r="70" spans="7:8" x14ac:dyDescent="0.25">
      <c r="G70" s="38" t="s">
        <v>11</v>
      </c>
      <c r="H70" s="45">
        <v>2.5013896609227346E-2</v>
      </c>
    </row>
    <row r="71" spans="7:8" x14ac:dyDescent="0.25">
      <c r="G71" s="38" t="s">
        <v>12</v>
      </c>
      <c r="H71" s="45">
        <v>0.17724724181588003</v>
      </c>
    </row>
    <row r="72" spans="7:8" x14ac:dyDescent="0.25">
      <c r="G72" s="38" t="s">
        <v>13</v>
      </c>
      <c r="H72" s="45">
        <v>3.8492381716118726E-2</v>
      </c>
    </row>
    <row r="73" spans="7:8" x14ac:dyDescent="0.25">
      <c r="G73" s="38" t="s">
        <v>14</v>
      </c>
      <c r="H73" s="45">
        <v>6.425702811244989E-2</v>
      </c>
    </row>
    <row r="74" spans="7:8" x14ac:dyDescent="0.25">
      <c r="G74" s="38" t="s">
        <v>15</v>
      </c>
      <c r="H74" s="45">
        <v>3.335889570552137E-2</v>
      </c>
    </row>
    <row r="75" spans="7:8" x14ac:dyDescent="0.25">
      <c r="G75" s="38" t="s">
        <v>200</v>
      </c>
      <c r="H75" s="45">
        <v>3.044040488116637E-2</v>
      </c>
    </row>
    <row r="89" spans="8:17" x14ac:dyDescent="0.25">
      <c r="H89" s="131" t="s">
        <v>255</v>
      </c>
      <c r="I89" s="131"/>
      <c r="J89" s="131"/>
      <c r="K89" s="131"/>
      <c r="L89" s="131"/>
      <c r="M89" s="131"/>
      <c r="N89" s="131"/>
      <c r="O89" s="131"/>
      <c r="P89" s="131"/>
      <c r="Q89" s="131"/>
    </row>
    <row r="90" spans="8:17" x14ac:dyDescent="0.25">
      <c r="H90" s="131"/>
      <c r="I90" s="131"/>
      <c r="J90" s="131"/>
      <c r="K90" s="131"/>
      <c r="L90" s="131"/>
      <c r="M90" s="131"/>
      <c r="N90" s="131"/>
      <c r="O90" s="131"/>
      <c r="P90" s="131"/>
      <c r="Q90" s="131"/>
    </row>
    <row r="91" spans="8:17" x14ac:dyDescent="0.25">
      <c r="H91" s="131"/>
      <c r="I91" s="131"/>
      <c r="J91" s="131"/>
      <c r="K91" s="131"/>
      <c r="L91" s="131"/>
      <c r="M91" s="131"/>
      <c r="N91" s="131"/>
      <c r="O91" s="131"/>
      <c r="P91" s="131"/>
      <c r="Q91" s="131"/>
    </row>
    <row r="92" spans="8:17" x14ac:dyDescent="0.25">
      <c r="H92" s="131"/>
      <c r="I92" s="131"/>
      <c r="J92" s="131"/>
      <c r="K92" s="131"/>
      <c r="L92" s="131"/>
      <c r="M92" s="131"/>
      <c r="N92" s="131"/>
      <c r="O92" s="131"/>
      <c r="P92" s="131"/>
      <c r="Q92" s="131"/>
    </row>
    <row r="93" spans="8:17" x14ac:dyDescent="0.25">
      <c r="H93" s="131"/>
      <c r="I93" s="131"/>
      <c r="J93" s="131"/>
      <c r="K93" s="131"/>
      <c r="L93" s="131"/>
      <c r="M93" s="131"/>
      <c r="N93" s="131"/>
      <c r="O93" s="131"/>
      <c r="P93" s="131"/>
      <c r="Q93" s="131"/>
    </row>
    <row r="98" spans="1:17" ht="22.5" customHeight="1" x14ac:dyDescent="0.35">
      <c r="A98" s="69" t="s">
        <v>334</v>
      </c>
    </row>
    <row r="101" spans="1:17" x14ac:dyDescent="0.25">
      <c r="C101" s="70" t="s">
        <v>276</v>
      </c>
      <c r="D101" s="70" t="s">
        <v>261</v>
      </c>
      <c r="E101" s="70" t="s">
        <v>262</v>
      </c>
      <c r="F101" s="70" t="s">
        <v>263</v>
      </c>
      <c r="G101" s="70" t="s">
        <v>264</v>
      </c>
      <c r="H101" s="70" t="s">
        <v>265</v>
      </c>
      <c r="I101" s="70" t="s">
        <v>266</v>
      </c>
      <c r="J101" s="70" t="s">
        <v>267</v>
      </c>
      <c r="K101" s="70" t="s">
        <v>268</v>
      </c>
      <c r="L101" s="70" t="s">
        <v>269</v>
      </c>
      <c r="M101" s="70" t="s">
        <v>270</v>
      </c>
      <c r="N101" s="70" t="s">
        <v>271</v>
      </c>
      <c r="O101" s="70" t="s">
        <v>272</v>
      </c>
      <c r="P101" s="70" t="s">
        <v>273</v>
      </c>
      <c r="Q101" s="70" t="s">
        <v>274</v>
      </c>
    </row>
    <row r="102" spans="1:17" x14ac:dyDescent="0.25">
      <c r="C102" s="66">
        <v>1</v>
      </c>
      <c r="D102" s="47">
        <v>136.13636363636363</v>
      </c>
      <c r="E102" s="47">
        <v>153.43636363636367</v>
      </c>
      <c r="F102" s="47">
        <v>146.32424242424241</v>
      </c>
      <c r="G102" s="47">
        <v>139.13636363636363</v>
      </c>
      <c r="H102" s="47">
        <v>131.04545454545453</v>
      </c>
      <c r="I102" s="47">
        <v>134.79696969696968</v>
      </c>
      <c r="J102" s="47">
        <v>148.40303030303028</v>
      </c>
      <c r="K102" s="47">
        <v>140.68181818181819</v>
      </c>
      <c r="L102" s="47">
        <v>110.53636363636366</v>
      </c>
      <c r="M102" s="47">
        <v>143.74545454545455</v>
      </c>
      <c r="N102" s="47">
        <v>133.25757575757575</v>
      </c>
      <c r="O102" s="47">
        <v>147.92424242424244</v>
      </c>
      <c r="P102" s="47">
        <v>140.36969696969697</v>
      </c>
      <c r="Q102" s="47">
        <v>138.90722610722611</v>
      </c>
    </row>
    <row r="103" spans="1:17" x14ac:dyDescent="0.25">
      <c r="C103" s="66">
        <v>2</v>
      </c>
      <c r="D103" s="47">
        <v>136.61515151515152</v>
      </c>
      <c r="E103" s="47">
        <v>153.4909090909091</v>
      </c>
      <c r="F103" s="47">
        <v>142.68181818181816</v>
      </c>
      <c r="G103" s="47">
        <v>139.79696969696965</v>
      </c>
      <c r="H103" s="47">
        <v>131.21515151515152</v>
      </c>
      <c r="I103" s="47">
        <v>136.31212121212124</v>
      </c>
      <c r="J103" s="47">
        <v>139.41212121212118</v>
      </c>
      <c r="K103" s="47">
        <v>139.55757575757576</v>
      </c>
      <c r="L103" s="47">
        <v>110.02121212121213</v>
      </c>
      <c r="M103" s="47">
        <v>144.32424242424241</v>
      </c>
      <c r="N103" s="47">
        <v>133.93030303030304</v>
      </c>
      <c r="O103" s="47">
        <v>148.73333333333335</v>
      </c>
      <c r="P103" s="47">
        <v>139.55454545454543</v>
      </c>
      <c r="Q103" s="47">
        <v>138.12657342657343</v>
      </c>
    </row>
    <row r="104" spans="1:17" x14ac:dyDescent="0.25">
      <c r="C104" s="66">
        <v>3</v>
      </c>
      <c r="D104" s="47">
        <v>136.92424242424241</v>
      </c>
      <c r="E104" s="47">
        <v>155.06666666666663</v>
      </c>
      <c r="F104" s="47">
        <v>139.6242424242424</v>
      </c>
      <c r="G104" s="47">
        <v>140.24848484848485</v>
      </c>
      <c r="H104" s="47">
        <v>132.46969696969697</v>
      </c>
      <c r="I104" s="47">
        <v>138.43939393939397</v>
      </c>
      <c r="J104" s="47">
        <v>136.69696969696969</v>
      </c>
      <c r="K104" s="47">
        <v>138.73636363636365</v>
      </c>
      <c r="L104" s="47">
        <v>109.95151515151515</v>
      </c>
      <c r="M104" s="47">
        <v>144.70303030303029</v>
      </c>
      <c r="N104" s="47">
        <v>134.27272727272725</v>
      </c>
      <c r="O104" s="47">
        <v>149.34545454545457</v>
      </c>
      <c r="P104" s="47">
        <v>139.73333333333332</v>
      </c>
      <c r="Q104" s="47">
        <v>138.17016317016314</v>
      </c>
    </row>
    <row r="105" spans="1:17" x14ac:dyDescent="0.25">
      <c r="C105" s="66">
        <v>4</v>
      </c>
      <c r="D105" s="47">
        <v>137.37333333333336</v>
      </c>
      <c r="E105" s="47">
        <v>157.6177777777778</v>
      </c>
      <c r="F105" s="47">
        <v>136.59333333333336</v>
      </c>
      <c r="G105" s="47">
        <v>141.19</v>
      </c>
      <c r="H105" s="47">
        <v>134.65333333333331</v>
      </c>
      <c r="I105" s="47">
        <v>145.9</v>
      </c>
      <c r="J105" s="47">
        <v>139.39333333333332</v>
      </c>
      <c r="K105" s="47">
        <v>142.33666666666664</v>
      </c>
      <c r="L105" s="47">
        <v>111.33666666666666</v>
      </c>
      <c r="M105" s="47">
        <v>146.4</v>
      </c>
      <c r="N105" s="47">
        <v>134.96333333333334</v>
      </c>
      <c r="O105" s="47">
        <v>149.45000000000002</v>
      </c>
      <c r="P105" s="47">
        <v>141.21333333333331</v>
      </c>
      <c r="Q105" s="47">
        <v>139.87854700854703</v>
      </c>
    </row>
    <row r="106" spans="1:17" x14ac:dyDescent="0.25">
      <c r="C106" s="66">
        <v>5</v>
      </c>
      <c r="D106" s="47">
        <v>137.91818181818184</v>
      </c>
      <c r="E106" s="47">
        <v>160.63838383838382</v>
      </c>
      <c r="F106" s="47">
        <v>137.57575757575756</v>
      </c>
      <c r="G106" s="47">
        <v>141.89242424242423</v>
      </c>
      <c r="H106" s="47">
        <v>134.15757575757576</v>
      </c>
      <c r="I106" s="47">
        <v>145.80151515151516</v>
      </c>
      <c r="J106" s="47">
        <v>144.07424242424241</v>
      </c>
      <c r="K106" s="47">
        <v>142.09696969696969</v>
      </c>
      <c r="L106" s="47">
        <v>111.19696969696969</v>
      </c>
      <c r="M106" s="47">
        <v>147.37121212121212</v>
      </c>
      <c r="N106" s="47">
        <v>135.49393939393937</v>
      </c>
      <c r="O106" s="47">
        <v>150.72727272727272</v>
      </c>
      <c r="P106" s="47">
        <v>142.58030303030301</v>
      </c>
      <c r="Q106" s="47">
        <v>140.88651903651905</v>
      </c>
    </row>
    <row r="107" spans="1:17" x14ac:dyDescent="0.25">
      <c r="C107" s="66">
        <v>6</v>
      </c>
      <c r="D107" s="47">
        <v>134.90666666666664</v>
      </c>
      <c r="E107" s="47">
        <v>158.48333333333329</v>
      </c>
      <c r="F107" s="47">
        <v>138.15</v>
      </c>
      <c r="G107" s="47">
        <v>138.69666666666669</v>
      </c>
      <c r="H107" s="47">
        <v>131.31</v>
      </c>
      <c r="I107" s="47">
        <v>142.98666666666668</v>
      </c>
      <c r="J107" s="47">
        <v>150.15</v>
      </c>
      <c r="K107" s="47">
        <v>139.80000000000004</v>
      </c>
      <c r="L107" s="47">
        <v>110.07</v>
      </c>
      <c r="M107" s="47">
        <v>141.36000000000001</v>
      </c>
      <c r="N107" s="47">
        <v>132.34333333333333</v>
      </c>
      <c r="O107" s="47">
        <v>147.24333333333334</v>
      </c>
      <c r="P107" s="47">
        <v>140.84</v>
      </c>
      <c r="Q107" s="47">
        <v>138.94923076923078</v>
      </c>
    </row>
    <row r="108" spans="1:17" x14ac:dyDescent="0.25">
      <c r="C108" s="66">
        <v>7</v>
      </c>
      <c r="D108" s="47">
        <v>135.41666666666666</v>
      </c>
      <c r="E108" s="47">
        <v>158.72666666666666</v>
      </c>
      <c r="F108" s="47">
        <v>140.24333333333331</v>
      </c>
      <c r="G108" s="47">
        <v>139.37</v>
      </c>
      <c r="H108" s="47">
        <v>130.78</v>
      </c>
      <c r="I108" s="47">
        <v>144.35999999999999</v>
      </c>
      <c r="J108" s="47">
        <v>161.26333333333335</v>
      </c>
      <c r="K108" s="47">
        <v>140.09666666666666</v>
      </c>
      <c r="L108" s="47">
        <v>110.34333333333331</v>
      </c>
      <c r="M108" s="47">
        <v>142.17333333333335</v>
      </c>
      <c r="N108" s="47">
        <v>132.79000000000002</v>
      </c>
      <c r="O108" s="47">
        <v>147.82666666666665</v>
      </c>
      <c r="P108" s="47">
        <v>142.71999999999997</v>
      </c>
      <c r="Q108" s="47">
        <v>140.46999999999997</v>
      </c>
    </row>
    <row r="109" spans="1:17" x14ac:dyDescent="0.25">
      <c r="C109" s="66">
        <v>8</v>
      </c>
      <c r="D109" s="47">
        <v>136.16666666666666</v>
      </c>
      <c r="E109" s="47">
        <v>156.86000000000001</v>
      </c>
      <c r="F109" s="47">
        <v>138.17333333333332</v>
      </c>
      <c r="G109" s="47">
        <v>139.97333333333336</v>
      </c>
      <c r="H109" s="47">
        <v>131.24333333333337</v>
      </c>
      <c r="I109" s="47">
        <v>143.82000000000002</v>
      </c>
      <c r="J109" s="47">
        <v>168.08666666666667</v>
      </c>
      <c r="K109" s="47">
        <v>140.78666666666672</v>
      </c>
      <c r="L109" s="47">
        <v>111.24666666666664</v>
      </c>
      <c r="M109" s="47">
        <v>143.19999999999999</v>
      </c>
      <c r="N109" s="47">
        <v>133.42000000000002</v>
      </c>
      <c r="O109" s="47">
        <v>148.66333333333336</v>
      </c>
      <c r="P109" s="47">
        <v>143.92333333333335</v>
      </c>
      <c r="Q109" s="47">
        <v>141.19717948717951</v>
      </c>
    </row>
    <row r="110" spans="1:17" x14ac:dyDescent="0.25">
      <c r="C110" s="66">
        <v>9</v>
      </c>
      <c r="D110" s="47">
        <v>136.77666666666667</v>
      </c>
      <c r="E110" s="47">
        <v>155.98333333333332</v>
      </c>
      <c r="F110" s="47">
        <v>137.91666666666666</v>
      </c>
      <c r="G110" s="47">
        <v>140.54666666666668</v>
      </c>
      <c r="H110" s="47">
        <v>131.34</v>
      </c>
      <c r="I110" s="47">
        <v>140.69</v>
      </c>
      <c r="J110" s="47">
        <v>167.57000000000005</v>
      </c>
      <c r="K110" s="47">
        <v>141.31333333333336</v>
      </c>
      <c r="L110" s="47">
        <v>111.67666666666668</v>
      </c>
      <c r="M110" s="47">
        <v>144.12333333333333</v>
      </c>
      <c r="N110" s="47">
        <v>133.84333333333333</v>
      </c>
      <c r="O110" s="47">
        <v>149.32999999999998</v>
      </c>
      <c r="P110" s="47">
        <v>143.98000000000002</v>
      </c>
      <c r="Q110" s="47">
        <v>141.16076923076923</v>
      </c>
    </row>
    <row r="111" spans="1:17" x14ac:dyDescent="0.25">
      <c r="C111" s="66">
        <v>10</v>
      </c>
      <c r="D111" s="47">
        <v>137.23666666666668</v>
      </c>
      <c r="E111" s="47">
        <v>156.50666666666666</v>
      </c>
      <c r="F111" s="47">
        <v>139.36999999999998</v>
      </c>
      <c r="G111" s="47">
        <v>140.93666666666661</v>
      </c>
      <c r="H111" s="47">
        <v>131.85</v>
      </c>
      <c r="I111" s="47">
        <v>140.19666666666663</v>
      </c>
      <c r="J111" s="47">
        <v>175.47666666666663</v>
      </c>
      <c r="K111" s="47">
        <v>143.21333333333331</v>
      </c>
      <c r="L111" s="47">
        <v>112.02</v>
      </c>
      <c r="M111" s="47">
        <v>145.06333333333333</v>
      </c>
      <c r="N111" s="47">
        <v>134.39999999999998</v>
      </c>
      <c r="O111" s="47">
        <v>149.94666666666669</v>
      </c>
      <c r="P111" s="47">
        <v>145.46666666666667</v>
      </c>
      <c r="Q111" s="47">
        <v>142.43717948717946</v>
      </c>
    </row>
    <row r="112" spans="1:17" x14ac:dyDescent="0.25">
      <c r="C112" s="66">
        <v>11</v>
      </c>
      <c r="D112" s="47">
        <v>137.76000000000002</v>
      </c>
      <c r="E112" s="47">
        <v>156.56333333333333</v>
      </c>
      <c r="F112" s="47">
        <v>144.96333333333331</v>
      </c>
      <c r="G112" s="47">
        <v>141.49000000000004</v>
      </c>
      <c r="H112" s="47">
        <v>132.59666666666666</v>
      </c>
      <c r="I112" s="47">
        <v>139.89666666666668</v>
      </c>
      <c r="J112" s="47">
        <v>178.61666666666667</v>
      </c>
      <c r="K112" s="47">
        <v>144.88333333333333</v>
      </c>
      <c r="L112" s="47">
        <v>112.09999999999998</v>
      </c>
      <c r="M112" s="47">
        <v>146.00333333333339</v>
      </c>
      <c r="N112" s="47">
        <v>135.08000000000001</v>
      </c>
      <c r="O112" s="47">
        <v>150.7533333333333</v>
      </c>
      <c r="P112" s="47">
        <v>146.42999999999998</v>
      </c>
      <c r="Q112" s="47">
        <v>143.62589743589743</v>
      </c>
    </row>
    <row r="113" spans="3:17" x14ac:dyDescent="0.25">
      <c r="C113" s="66">
        <v>12</v>
      </c>
      <c r="D113" s="47">
        <v>138.21666666666667</v>
      </c>
      <c r="E113" s="47">
        <v>156.83666666666664</v>
      </c>
      <c r="F113" s="47">
        <v>148.62333333333333</v>
      </c>
      <c r="G113" s="47">
        <v>142.06</v>
      </c>
      <c r="H113" s="47">
        <v>133.12333333333331</v>
      </c>
      <c r="I113" s="47">
        <v>138.47999999999999</v>
      </c>
      <c r="J113" s="47">
        <v>166.21333333333328</v>
      </c>
      <c r="K113" s="47">
        <v>145.06666666666666</v>
      </c>
      <c r="L113" s="47">
        <v>111.45666666666668</v>
      </c>
      <c r="M113" s="47">
        <v>146.93999999999997</v>
      </c>
      <c r="N113" s="47">
        <v>135.63000000000002</v>
      </c>
      <c r="O113" s="47">
        <v>151.38000000000002</v>
      </c>
      <c r="P113" s="47">
        <v>145.14333333333335</v>
      </c>
      <c r="Q113" s="47">
        <v>143.01307692307691</v>
      </c>
    </row>
    <row r="114" spans="3:17" x14ac:dyDescent="0.25">
      <c r="C114" s="88" t="s">
        <v>275</v>
      </c>
      <c r="D114" s="39">
        <v>136.79086021505378</v>
      </c>
      <c r="E114" s="39">
        <v>156.65107526881735</v>
      </c>
      <c r="F114" s="39">
        <v>140.8758064516129</v>
      </c>
      <c r="G114" s="39">
        <v>140.43911290322578</v>
      </c>
      <c r="H114" s="39">
        <v>132.15107526881721</v>
      </c>
      <c r="I114" s="39">
        <v>140.90443548387086</v>
      </c>
      <c r="J114" s="39">
        <v>155.82379032258058</v>
      </c>
      <c r="K114" s="39">
        <v>141.50618279569895</v>
      </c>
      <c r="L114" s="39">
        <v>110.97795698924735</v>
      </c>
      <c r="M114" s="39">
        <v>144.63077956989255</v>
      </c>
      <c r="N114" s="39">
        <v>134.12258064516138</v>
      </c>
      <c r="O114" s="39">
        <v>149.27392473118286</v>
      </c>
      <c r="P114" s="39">
        <v>142.59502688172049</v>
      </c>
      <c r="Q114" s="39">
        <v>140.51866211745235</v>
      </c>
    </row>
    <row r="120" spans="3:17" x14ac:dyDescent="0.25">
      <c r="E120" s="116" t="s">
        <v>277</v>
      </c>
      <c r="F120" s="116"/>
      <c r="G120" s="116"/>
      <c r="H120" s="116"/>
      <c r="I120" s="116"/>
      <c r="J120" s="116"/>
      <c r="K120" s="116"/>
      <c r="L120" s="116"/>
      <c r="M120" s="116"/>
      <c r="N120" s="116"/>
      <c r="O120" s="116"/>
      <c r="P120" s="116"/>
    </row>
    <row r="121" spans="3:17" x14ac:dyDescent="0.25">
      <c r="E121" s="116"/>
      <c r="F121" s="116"/>
      <c r="G121" s="116"/>
      <c r="H121" s="116"/>
      <c r="I121" s="116"/>
      <c r="J121" s="116"/>
      <c r="K121" s="116"/>
      <c r="L121" s="116"/>
      <c r="M121" s="116"/>
      <c r="N121" s="116"/>
      <c r="O121" s="116"/>
      <c r="P121" s="116"/>
    </row>
    <row r="122" spans="3:17" x14ac:dyDescent="0.25">
      <c r="E122" s="116"/>
      <c r="F122" s="116"/>
      <c r="G122" s="116"/>
      <c r="H122" s="116"/>
      <c r="I122" s="116"/>
      <c r="J122" s="116"/>
      <c r="K122" s="116"/>
      <c r="L122" s="116"/>
      <c r="M122" s="116"/>
      <c r="N122" s="116"/>
      <c r="O122" s="116"/>
      <c r="P122" s="116"/>
    </row>
    <row r="143" spans="7:14" x14ac:dyDescent="0.25">
      <c r="G143" s="131" t="s">
        <v>278</v>
      </c>
      <c r="H143" s="131"/>
      <c r="I143" s="131"/>
      <c r="J143" s="131"/>
      <c r="K143" s="131"/>
      <c r="L143" s="131"/>
      <c r="M143" s="131"/>
      <c r="N143" s="131"/>
    </row>
    <row r="144" spans="7:14" x14ac:dyDescent="0.25">
      <c r="G144" s="131"/>
      <c r="H144" s="131"/>
      <c r="I144" s="131"/>
      <c r="J144" s="131"/>
      <c r="K144" s="131"/>
      <c r="L144" s="131"/>
      <c r="M144" s="131"/>
      <c r="N144" s="131"/>
    </row>
    <row r="145" spans="1:14" x14ac:dyDescent="0.25">
      <c r="G145" s="131"/>
      <c r="H145" s="131"/>
      <c r="I145" s="131"/>
      <c r="J145" s="131"/>
      <c r="K145" s="131"/>
      <c r="L145" s="131"/>
      <c r="M145" s="131"/>
      <c r="N145" s="131"/>
    </row>
    <row r="147" spans="1:14" ht="17.25" customHeight="1" x14ac:dyDescent="0.25"/>
    <row r="148" spans="1:14" ht="23.25" customHeight="1" x14ac:dyDescent="0.35">
      <c r="A148" s="69" t="s">
        <v>279</v>
      </c>
    </row>
  </sheetData>
  <mergeCells count="6">
    <mergeCell ref="G143:N145"/>
    <mergeCell ref="H26:M28"/>
    <mergeCell ref="H51:M53"/>
    <mergeCell ref="H89:Q93"/>
    <mergeCell ref="F47:O47"/>
    <mergeCell ref="E120:P122"/>
  </mergeCells>
  <phoneticPr fontId="1" type="noConversion"/>
  <conditionalFormatting sqref="H62:H75">
    <cfRule type="colorScale" priority="19">
      <colorScale>
        <cfvo type="min"/>
        <cfvo type="percentile" val="50"/>
        <cfvo type="max"/>
        <color rgb="FF63BE7B"/>
        <color rgb="FFFFEB84"/>
        <color rgb="FFF8696B"/>
      </colorScale>
    </cfRule>
  </conditionalFormatting>
  <conditionalFormatting sqref="D45:Q45">
    <cfRule type="colorScale" priority="18">
      <colorScale>
        <cfvo type="min"/>
        <cfvo type="percentile" val="50"/>
        <cfvo type="max"/>
        <color rgb="FF63BE7B"/>
        <color rgb="FFFFEB84"/>
        <color rgb="FFF8696B"/>
      </colorScale>
    </cfRule>
  </conditionalFormatting>
  <conditionalFormatting sqref="D102:D113">
    <cfRule type="colorScale" priority="17">
      <colorScale>
        <cfvo type="min"/>
        <cfvo type="percentile" val="50"/>
        <cfvo type="max"/>
        <color rgb="FF63BE7B"/>
        <color rgb="FFFFEB84"/>
        <color rgb="FFF8696B"/>
      </colorScale>
    </cfRule>
  </conditionalFormatting>
  <conditionalFormatting sqref="E102:E113">
    <cfRule type="colorScale" priority="16">
      <colorScale>
        <cfvo type="min"/>
        <cfvo type="percentile" val="50"/>
        <cfvo type="max"/>
        <color rgb="FF63BE7B"/>
        <color rgb="FFFFEB84"/>
        <color rgb="FFF8696B"/>
      </colorScale>
    </cfRule>
  </conditionalFormatting>
  <conditionalFormatting sqref="F102:F113">
    <cfRule type="colorScale" priority="15">
      <colorScale>
        <cfvo type="min"/>
        <cfvo type="percentile" val="50"/>
        <cfvo type="max"/>
        <color rgb="FF63BE7B"/>
        <color rgb="FFFFEB84"/>
        <color rgb="FFF8696B"/>
      </colorScale>
    </cfRule>
  </conditionalFormatting>
  <conditionalFormatting sqref="G102:G113">
    <cfRule type="colorScale" priority="14">
      <colorScale>
        <cfvo type="min"/>
        <cfvo type="percentile" val="50"/>
        <cfvo type="max"/>
        <color rgb="FF63BE7B"/>
        <color rgb="FFFFEB84"/>
        <color rgb="FFF8696B"/>
      </colorScale>
    </cfRule>
  </conditionalFormatting>
  <conditionalFormatting sqref="H102:H113">
    <cfRule type="colorScale" priority="13">
      <colorScale>
        <cfvo type="min"/>
        <cfvo type="percentile" val="50"/>
        <cfvo type="max"/>
        <color rgb="FF63BE7B"/>
        <color rgb="FFFFEB84"/>
        <color rgb="FFF8696B"/>
      </colorScale>
    </cfRule>
  </conditionalFormatting>
  <conditionalFormatting sqref="I102:I113">
    <cfRule type="colorScale" priority="12">
      <colorScale>
        <cfvo type="min"/>
        <cfvo type="percentile" val="50"/>
        <cfvo type="max"/>
        <color rgb="FF63BE7B"/>
        <color rgb="FFFFEB84"/>
        <color rgb="FFF8696B"/>
      </colorScale>
    </cfRule>
  </conditionalFormatting>
  <conditionalFormatting sqref="J102:J113">
    <cfRule type="colorScale" priority="11">
      <colorScale>
        <cfvo type="min"/>
        <cfvo type="percentile" val="50"/>
        <cfvo type="max"/>
        <color rgb="FF63BE7B"/>
        <color rgb="FFFFEB84"/>
        <color rgb="FFF8696B"/>
      </colorScale>
    </cfRule>
  </conditionalFormatting>
  <conditionalFormatting sqref="K102:K113">
    <cfRule type="colorScale" priority="10">
      <colorScale>
        <cfvo type="min"/>
        <cfvo type="percentile" val="50"/>
        <cfvo type="max"/>
        <color rgb="FF63BE7B"/>
        <color rgb="FFFFEB84"/>
        <color rgb="FFF8696B"/>
      </colorScale>
    </cfRule>
  </conditionalFormatting>
  <conditionalFormatting sqref="L102:L113">
    <cfRule type="colorScale" priority="9">
      <colorScale>
        <cfvo type="min"/>
        <cfvo type="percentile" val="50"/>
        <cfvo type="max"/>
        <color rgb="FF63BE7B"/>
        <color rgb="FFFFEB84"/>
        <color rgb="FFF8696B"/>
      </colorScale>
    </cfRule>
  </conditionalFormatting>
  <conditionalFormatting sqref="M102:M113">
    <cfRule type="colorScale" priority="8">
      <colorScale>
        <cfvo type="min"/>
        <cfvo type="percentile" val="50"/>
        <cfvo type="max"/>
        <color rgb="FF63BE7B"/>
        <color rgb="FFFFEB84"/>
        <color rgb="FFF8696B"/>
      </colorScale>
    </cfRule>
  </conditionalFormatting>
  <conditionalFormatting sqref="N102:N113">
    <cfRule type="colorScale" priority="7">
      <colorScale>
        <cfvo type="min"/>
        <cfvo type="percentile" val="50"/>
        <cfvo type="max"/>
        <color rgb="FF63BE7B"/>
        <color rgb="FFFFEB84"/>
        <color rgb="FFF8696B"/>
      </colorScale>
    </cfRule>
  </conditionalFormatting>
  <conditionalFormatting sqref="O102:O113">
    <cfRule type="colorScale" priority="6">
      <colorScale>
        <cfvo type="min"/>
        <cfvo type="percentile" val="50"/>
        <cfvo type="max"/>
        <color rgb="FF63BE7B"/>
        <color rgb="FFFFEB84"/>
        <color rgb="FFF8696B"/>
      </colorScale>
    </cfRule>
  </conditionalFormatting>
  <conditionalFormatting sqref="P102:P113">
    <cfRule type="colorScale" priority="5">
      <colorScale>
        <cfvo type="min"/>
        <cfvo type="percentile" val="50"/>
        <cfvo type="max"/>
        <color rgb="FF63BE7B"/>
        <color rgb="FFFFEB84"/>
        <color rgb="FFF8696B"/>
      </colorScale>
    </cfRule>
  </conditionalFormatting>
  <conditionalFormatting sqref="Q102:Q113">
    <cfRule type="colorScale" priority="4">
      <colorScale>
        <cfvo type="min"/>
        <cfvo type="percentile" val="50"/>
        <cfvo type="max"/>
        <color rgb="FF63BE7B"/>
        <color rgb="FFFFEB84"/>
        <color rgb="FFF8696B"/>
      </colorScale>
    </cfRule>
  </conditionalFormatting>
  <conditionalFormatting sqref="D57:Q5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B5BFD-EC65-440F-8FB2-AB3D263838B6}">
  <dimension ref="A1:T373"/>
  <sheetViews>
    <sheetView workbookViewId="0">
      <selection activeCell="W18" sqref="W18"/>
    </sheetView>
  </sheetViews>
  <sheetFormatPr defaultRowHeight="15" x14ac:dyDescent="0.25"/>
  <cols>
    <col min="5" max="5" width="13" customWidth="1"/>
  </cols>
  <sheetData>
    <row r="1" spans="1:20" x14ac:dyDescent="0.25">
      <c r="A1" s="20" t="s">
        <v>0</v>
      </c>
      <c r="B1" s="23" t="s">
        <v>1</v>
      </c>
      <c r="C1" s="23" t="s">
        <v>2</v>
      </c>
      <c r="D1" s="23" t="s">
        <v>172</v>
      </c>
      <c r="E1" s="23" t="str">
        <f>B1&amp;D1&amp;A2</f>
        <v>Yearmonth #Rural</v>
      </c>
      <c r="F1" s="48" t="s">
        <v>175</v>
      </c>
      <c r="G1" s="23" t="s">
        <v>3</v>
      </c>
      <c r="H1" s="23" t="s">
        <v>4</v>
      </c>
      <c r="I1" s="23" t="s">
        <v>5</v>
      </c>
      <c r="J1" s="23" t="s">
        <v>6</v>
      </c>
      <c r="K1" s="23" t="s">
        <v>7</v>
      </c>
      <c r="L1" s="23" t="s">
        <v>8</v>
      </c>
      <c r="M1" s="23" t="s">
        <v>9</v>
      </c>
      <c r="N1" s="23" t="s">
        <v>10</v>
      </c>
      <c r="O1" s="23" t="s">
        <v>11</v>
      </c>
      <c r="P1" s="23" t="s">
        <v>12</v>
      </c>
      <c r="Q1" s="23" t="s">
        <v>13</v>
      </c>
      <c r="R1" s="23" t="s">
        <v>14</v>
      </c>
      <c r="S1" s="23" t="s">
        <v>15</v>
      </c>
      <c r="T1" s="49" t="s">
        <v>200</v>
      </c>
    </row>
    <row r="2" spans="1:20" x14ac:dyDescent="0.25">
      <c r="A2" s="21" t="s">
        <v>30</v>
      </c>
      <c r="B2" s="9">
        <v>2013</v>
      </c>
      <c r="C2" s="9" t="s">
        <v>31</v>
      </c>
      <c r="D2" s="9">
        <f>VLOOKUP(All_India_Index_Upto_April23__14[[#This Row],[Month]],'Data cleaning'!$B$1:$C$13,2,FALSE)</f>
        <v>1</v>
      </c>
      <c r="E2" s="9" t="str">
        <f>B2&amp;D2&amp;A2</f>
        <v>20131Rural</v>
      </c>
      <c r="F2" s="52">
        <f>DATE(All_India_Index_Upto_April23__14[[#This Row],[Year]],All_India_Index_Upto_April23__14[[#This Row],[month '#]],1)</f>
        <v>41275</v>
      </c>
      <c r="G2" s="9">
        <v>107.5</v>
      </c>
      <c r="H2" s="9">
        <v>106.3</v>
      </c>
      <c r="I2" s="9">
        <v>108.1</v>
      </c>
      <c r="J2" s="9">
        <v>104.9</v>
      </c>
      <c r="K2" s="9">
        <v>106.1</v>
      </c>
      <c r="L2" s="9">
        <v>103.9</v>
      </c>
      <c r="M2" s="9">
        <v>101.9</v>
      </c>
      <c r="N2" s="9">
        <v>106.1</v>
      </c>
      <c r="O2" s="9">
        <v>106.8</v>
      </c>
      <c r="P2" s="9">
        <v>103.1</v>
      </c>
      <c r="Q2" s="9">
        <v>104.8</v>
      </c>
      <c r="R2" s="9">
        <v>106.7</v>
      </c>
      <c r="S2" s="9">
        <v>105.5</v>
      </c>
      <c r="T2" s="9">
        <f>AVERAGE(All_India_Index_Upto_April23__14[[#This Row],[Cereals and products]:[Food and beverages]])</f>
        <v>105.5153846153846</v>
      </c>
    </row>
    <row r="3" spans="1:20" x14ac:dyDescent="0.25">
      <c r="A3" s="22" t="s">
        <v>33</v>
      </c>
      <c r="B3" s="10">
        <v>2013</v>
      </c>
      <c r="C3" s="10" t="s">
        <v>31</v>
      </c>
      <c r="D3" s="10">
        <f>VLOOKUP(All_India_Index_Upto_April23__14[[#This Row],[Month]],'Data cleaning'!$B$1:$C$13,2,FALSE)</f>
        <v>1</v>
      </c>
      <c r="E3" s="9" t="str">
        <f t="shared" ref="E3:E66" si="0">B3&amp;D3&amp;A3</f>
        <v>20131Urban</v>
      </c>
      <c r="F3" s="54">
        <f>DATE(All_India_Index_Upto_April23__14[[#This Row],[Year]],All_India_Index_Upto_April23__14[[#This Row],[month '#]],1)</f>
        <v>41275</v>
      </c>
      <c r="G3" s="10">
        <v>110.5</v>
      </c>
      <c r="H3" s="10">
        <v>109.1</v>
      </c>
      <c r="I3" s="10">
        <v>113</v>
      </c>
      <c r="J3" s="10">
        <v>103.6</v>
      </c>
      <c r="K3" s="10">
        <v>103.4</v>
      </c>
      <c r="L3" s="10">
        <v>102.3</v>
      </c>
      <c r="M3" s="10">
        <v>102.9</v>
      </c>
      <c r="N3" s="10">
        <v>105.8</v>
      </c>
      <c r="O3" s="10">
        <v>105.1</v>
      </c>
      <c r="P3" s="10">
        <v>101.8</v>
      </c>
      <c r="Q3" s="10">
        <v>105.1</v>
      </c>
      <c r="R3" s="10">
        <v>107.9</v>
      </c>
      <c r="S3" s="10">
        <v>105.9</v>
      </c>
      <c r="T3" s="10">
        <f>AVERAGE(All_India_Index_Upto_April23__14[[#This Row],[Cereals and products]:[Food and beverages]])</f>
        <v>105.87692307692308</v>
      </c>
    </row>
    <row r="4" spans="1:20" x14ac:dyDescent="0.25">
      <c r="A4" s="21" t="s">
        <v>35</v>
      </c>
      <c r="B4" s="9">
        <v>2013</v>
      </c>
      <c r="C4" s="9" t="s">
        <v>31</v>
      </c>
      <c r="D4" s="9">
        <f>VLOOKUP(All_India_Index_Upto_April23__14[[#This Row],[Month]],'Data cleaning'!$B$1:$C$13,2,FALSE)</f>
        <v>1</v>
      </c>
      <c r="E4" s="9" t="str">
        <f t="shared" si="0"/>
        <v>20131Rural+Urban</v>
      </c>
      <c r="F4" s="52">
        <f>DATE(All_India_Index_Upto_April23__14[[#This Row],[Year]],All_India_Index_Upto_April23__14[[#This Row],[month '#]],1)</f>
        <v>41275</v>
      </c>
      <c r="G4" s="9">
        <v>108.4</v>
      </c>
      <c r="H4" s="9">
        <v>107.3</v>
      </c>
      <c r="I4" s="9">
        <v>110</v>
      </c>
      <c r="J4" s="9">
        <v>104.4</v>
      </c>
      <c r="K4" s="9">
        <v>105.1</v>
      </c>
      <c r="L4" s="9">
        <v>103.2</v>
      </c>
      <c r="M4" s="9">
        <v>102.2</v>
      </c>
      <c r="N4" s="9">
        <v>106</v>
      </c>
      <c r="O4" s="9">
        <v>106.2</v>
      </c>
      <c r="P4" s="9">
        <v>102.7</v>
      </c>
      <c r="Q4" s="9">
        <v>104.9</v>
      </c>
      <c r="R4" s="9">
        <v>107.3</v>
      </c>
      <c r="S4" s="9">
        <v>105.6</v>
      </c>
      <c r="T4" s="9">
        <f>AVERAGE(All_India_Index_Upto_April23__14[[#This Row],[Cereals and products]:[Food and beverages]])</f>
        <v>105.63846153846156</v>
      </c>
    </row>
    <row r="5" spans="1:20" x14ac:dyDescent="0.25">
      <c r="A5" s="22" t="s">
        <v>30</v>
      </c>
      <c r="B5" s="10">
        <v>2013</v>
      </c>
      <c r="C5" s="10" t="s">
        <v>36</v>
      </c>
      <c r="D5" s="10">
        <f>VLOOKUP(All_India_Index_Upto_April23__14[[#This Row],[Month]],'Data cleaning'!$B$1:$C$13,2,FALSE)</f>
        <v>2</v>
      </c>
      <c r="E5" s="9" t="str">
        <f t="shared" si="0"/>
        <v>20132Rural</v>
      </c>
      <c r="F5" s="54">
        <f>DATE(All_India_Index_Upto_April23__14[[#This Row],[Year]],All_India_Index_Upto_April23__14[[#This Row],[month '#]],1)</f>
        <v>41306</v>
      </c>
      <c r="G5" s="10">
        <v>109.2</v>
      </c>
      <c r="H5" s="10">
        <v>108.7</v>
      </c>
      <c r="I5" s="10">
        <v>110.2</v>
      </c>
      <c r="J5" s="10">
        <v>105.4</v>
      </c>
      <c r="K5" s="10">
        <v>106.7</v>
      </c>
      <c r="L5" s="10">
        <v>104</v>
      </c>
      <c r="M5" s="10">
        <v>102.4</v>
      </c>
      <c r="N5" s="10">
        <v>105.9</v>
      </c>
      <c r="O5" s="10">
        <v>105.7</v>
      </c>
      <c r="P5" s="10">
        <v>103.1</v>
      </c>
      <c r="Q5" s="10">
        <v>105.1</v>
      </c>
      <c r="R5" s="10">
        <v>107.7</v>
      </c>
      <c r="S5" s="10">
        <v>106.3</v>
      </c>
      <c r="T5" s="10">
        <f>AVERAGE(All_India_Index_Upto_April23__14[[#This Row],[Cereals and products]:[Food and beverages]])</f>
        <v>106.18461538461537</v>
      </c>
    </row>
    <row r="6" spans="1:20" x14ac:dyDescent="0.25">
      <c r="A6" s="21" t="s">
        <v>33</v>
      </c>
      <c r="B6" s="9">
        <v>2013</v>
      </c>
      <c r="C6" s="9" t="s">
        <v>36</v>
      </c>
      <c r="D6" s="9">
        <f>VLOOKUP(All_India_Index_Upto_April23__14[[#This Row],[Month]],'Data cleaning'!$B$1:$C$13,2,FALSE)</f>
        <v>2</v>
      </c>
      <c r="E6" s="9" t="str">
        <f t="shared" si="0"/>
        <v>20132Urban</v>
      </c>
      <c r="F6" s="52">
        <f>DATE(All_India_Index_Upto_April23__14[[#This Row],[Year]],All_India_Index_Upto_April23__14[[#This Row],[month '#]],1)</f>
        <v>41306</v>
      </c>
      <c r="G6" s="9">
        <v>112.9</v>
      </c>
      <c r="H6" s="9">
        <v>112.9</v>
      </c>
      <c r="I6" s="9">
        <v>116.9</v>
      </c>
      <c r="J6" s="9">
        <v>104</v>
      </c>
      <c r="K6" s="9">
        <v>103.5</v>
      </c>
      <c r="L6" s="9">
        <v>103.1</v>
      </c>
      <c r="M6" s="9">
        <v>104.9</v>
      </c>
      <c r="N6" s="9">
        <v>104.1</v>
      </c>
      <c r="O6" s="9">
        <v>103.8</v>
      </c>
      <c r="P6" s="9">
        <v>102.3</v>
      </c>
      <c r="Q6" s="9">
        <v>106</v>
      </c>
      <c r="R6" s="9">
        <v>109</v>
      </c>
      <c r="S6" s="9">
        <v>107.2</v>
      </c>
      <c r="T6" s="9">
        <f>AVERAGE(All_India_Index_Upto_April23__14[[#This Row],[Cereals and products]:[Food and beverages]])</f>
        <v>106.96923076923078</v>
      </c>
    </row>
    <row r="7" spans="1:20" x14ac:dyDescent="0.25">
      <c r="A7" s="22" t="s">
        <v>35</v>
      </c>
      <c r="B7" s="2">
        <v>2013</v>
      </c>
      <c r="C7" s="10" t="s">
        <v>36</v>
      </c>
      <c r="D7" s="10">
        <f>VLOOKUP(All_India_Index_Upto_April23__14[[#This Row],[Month]],'Data cleaning'!$B$1:$C$13,2,FALSE)</f>
        <v>2</v>
      </c>
      <c r="E7" s="9" t="str">
        <f t="shared" si="0"/>
        <v>20132Rural+Urban</v>
      </c>
      <c r="F7" s="54">
        <f>DATE(All_India_Index_Upto_April23__14[[#This Row],[Year]],All_India_Index_Upto_April23__14[[#This Row],[month '#]],1)</f>
        <v>41306</v>
      </c>
      <c r="G7" s="2">
        <v>110.4</v>
      </c>
      <c r="H7" s="2">
        <v>110.2</v>
      </c>
      <c r="I7" s="2">
        <v>112.8</v>
      </c>
      <c r="J7" s="2">
        <v>104.9</v>
      </c>
      <c r="K7" s="2">
        <v>105.5</v>
      </c>
      <c r="L7" s="2">
        <v>103.6</v>
      </c>
      <c r="M7" s="2">
        <v>103.2</v>
      </c>
      <c r="N7" s="2">
        <v>105.3</v>
      </c>
      <c r="O7" s="2">
        <v>105.1</v>
      </c>
      <c r="P7" s="2">
        <v>102.8</v>
      </c>
      <c r="Q7" s="2">
        <v>105.5</v>
      </c>
      <c r="R7" s="2">
        <v>108.3</v>
      </c>
      <c r="S7" s="2">
        <v>106.6</v>
      </c>
      <c r="T7" s="2">
        <f>AVERAGE(All_India_Index_Upto_April23__14[[#This Row],[Cereals and products]:[Food and beverages]])</f>
        <v>106.47692307692309</v>
      </c>
    </row>
    <row r="8" spans="1:20" x14ac:dyDescent="0.25">
      <c r="A8" s="21" t="s">
        <v>30</v>
      </c>
      <c r="B8" s="3">
        <v>2013</v>
      </c>
      <c r="C8" s="9" t="s">
        <v>38</v>
      </c>
      <c r="D8" s="9">
        <f>VLOOKUP(All_India_Index_Upto_April23__14[[#This Row],[Month]],'Data cleaning'!$B$1:$C$13,2,FALSE)</f>
        <v>3</v>
      </c>
      <c r="E8" s="9" t="str">
        <f t="shared" si="0"/>
        <v>20133Rural</v>
      </c>
      <c r="F8" s="52">
        <f>DATE(All_India_Index_Upto_April23__14[[#This Row],[Year]],All_India_Index_Upto_April23__14[[#This Row],[month '#]],1)</f>
        <v>41334</v>
      </c>
      <c r="G8" s="3">
        <v>110.2</v>
      </c>
      <c r="H8" s="3">
        <v>108.8</v>
      </c>
      <c r="I8" s="3">
        <v>109.9</v>
      </c>
      <c r="J8" s="3">
        <v>105.6</v>
      </c>
      <c r="K8" s="3">
        <v>106.2</v>
      </c>
      <c r="L8" s="3">
        <v>105.7</v>
      </c>
      <c r="M8" s="3">
        <v>101.4</v>
      </c>
      <c r="N8" s="3">
        <v>105.7</v>
      </c>
      <c r="O8" s="3">
        <v>105</v>
      </c>
      <c r="P8" s="3">
        <v>103.3</v>
      </c>
      <c r="Q8" s="3">
        <v>105.6</v>
      </c>
      <c r="R8" s="3">
        <v>108.2</v>
      </c>
      <c r="S8" s="3">
        <v>106.6</v>
      </c>
      <c r="T8" s="3">
        <f>AVERAGE(All_India_Index_Upto_April23__14[[#This Row],[Cereals and products]:[Food and beverages]])</f>
        <v>106.32307692307693</v>
      </c>
    </row>
    <row r="9" spans="1:20" x14ac:dyDescent="0.25">
      <c r="A9" s="22" t="s">
        <v>33</v>
      </c>
      <c r="B9" s="2">
        <v>2013</v>
      </c>
      <c r="C9" s="10" t="s">
        <v>38</v>
      </c>
      <c r="D9" s="10">
        <f>VLOOKUP(All_India_Index_Upto_April23__14[[#This Row],[Month]],'Data cleaning'!$B$1:$C$13,2,FALSE)</f>
        <v>3</v>
      </c>
      <c r="E9" s="9" t="str">
        <f t="shared" si="0"/>
        <v>20133Urban</v>
      </c>
      <c r="F9" s="54">
        <f>DATE(All_India_Index_Upto_April23__14[[#This Row],[Year]],All_India_Index_Upto_April23__14[[#This Row],[month '#]],1)</f>
        <v>41334</v>
      </c>
      <c r="G9" s="2">
        <v>113.9</v>
      </c>
      <c r="H9" s="2">
        <v>111.4</v>
      </c>
      <c r="I9" s="2">
        <v>113.2</v>
      </c>
      <c r="J9" s="2">
        <v>104.3</v>
      </c>
      <c r="K9" s="2">
        <v>102.7</v>
      </c>
      <c r="L9" s="2">
        <v>104.9</v>
      </c>
      <c r="M9" s="2">
        <v>103.8</v>
      </c>
      <c r="N9" s="2">
        <v>103.5</v>
      </c>
      <c r="O9" s="2">
        <v>102.6</v>
      </c>
      <c r="P9" s="2">
        <v>102.4</v>
      </c>
      <c r="Q9" s="2">
        <v>107</v>
      </c>
      <c r="R9" s="2">
        <v>109.8</v>
      </c>
      <c r="S9" s="2">
        <v>107.3</v>
      </c>
      <c r="T9" s="2">
        <f>AVERAGE(All_India_Index_Upto_April23__14[[#This Row],[Cereals and products]:[Food and beverages]])</f>
        <v>106.67692307692307</v>
      </c>
    </row>
    <row r="10" spans="1:20" x14ac:dyDescent="0.25">
      <c r="A10" s="21" t="s">
        <v>35</v>
      </c>
      <c r="B10" s="3">
        <v>2013</v>
      </c>
      <c r="C10" s="9" t="s">
        <v>38</v>
      </c>
      <c r="D10" s="9">
        <f>VLOOKUP(All_India_Index_Upto_April23__14[[#This Row],[Month]],'Data cleaning'!$B$1:$C$13,2,FALSE)</f>
        <v>3</v>
      </c>
      <c r="E10" s="9" t="str">
        <f t="shared" si="0"/>
        <v>20133Rural+Urban</v>
      </c>
      <c r="F10" s="52">
        <f>DATE(All_India_Index_Upto_April23__14[[#This Row],[Year]],All_India_Index_Upto_April23__14[[#This Row],[month '#]],1)</f>
        <v>41334</v>
      </c>
      <c r="G10" s="3">
        <v>111.4</v>
      </c>
      <c r="H10" s="3">
        <v>109.7</v>
      </c>
      <c r="I10" s="3">
        <v>111.2</v>
      </c>
      <c r="J10" s="3">
        <v>105.1</v>
      </c>
      <c r="K10" s="3">
        <v>104.9</v>
      </c>
      <c r="L10" s="3">
        <v>105.3</v>
      </c>
      <c r="M10" s="3">
        <v>102.2</v>
      </c>
      <c r="N10" s="3">
        <v>105</v>
      </c>
      <c r="O10" s="3">
        <v>104.2</v>
      </c>
      <c r="P10" s="3">
        <v>103</v>
      </c>
      <c r="Q10" s="3">
        <v>106.2</v>
      </c>
      <c r="R10" s="3">
        <v>108.9</v>
      </c>
      <c r="S10" s="3">
        <v>106.9</v>
      </c>
      <c r="T10" s="3">
        <f>AVERAGE(All_India_Index_Upto_April23__14[[#This Row],[Cereals and products]:[Food and beverages]])</f>
        <v>106.46153846153848</v>
      </c>
    </row>
    <row r="11" spans="1:20" x14ac:dyDescent="0.25">
      <c r="A11" s="22" t="s">
        <v>30</v>
      </c>
      <c r="B11" s="2">
        <v>2013</v>
      </c>
      <c r="C11" s="10" t="s">
        <v>39</v>
      </c>
      <c r="D11" s="10">
        <f>VLOOKUP(All_India_Index_Upto_April23__14[[#This Row],[Month]],'Data cleaning'!$B$1:$C$13,2,FALSE)</f>
        <v>4</v>
      </c>
      <c r="E11" s="9" t="str">
        <f t="shared" si="0"/>
        <v>20134Rural</v>
      </c>
      <c r="F11" s="54">
        <f>DATE(All_India_Index_Upto_April23__14[[#This Row],[Year]],All_India_Index_Upto_April23__14[[#This Row],[month '#]],1)</f>
        <v>41365</v>
      </c>
      <c r="G11" s="2">
        <v>110.2</v>
      </c>
      <c r="H11" s="2">
        <v>109.5</v>
      </c>
      <c r="I11" s="2">
        <v>106.9</v>
      </c>
      <c r="J11" s="2">
        <v>106.3</v>
      </c>
      <c r="K11" s="2">
        <v>105.7</v>
      </c>
      <c r="L11" s="2">
        <v>108.3</v>
      </c>
      <c r="M11" s="2">
        <v>103.4</v>
      </c>
      <c r="N11" s="2">
        <v>105.7</v>
      </c>
      <c r="O11" s="2">
        <v>104.2</v>
      </c>
      <c r="P11" s="2">
        <v>103.2</v>
      </c>
      <c r="Q11" s="2">
        <v>106.5</v>
      </c>
      <c r="R11" s="2">
        <v>108.8</v>
      </c>
      <c r="S11" s="2">
        <v>107.1</v>
      </c>
      <c r="T11" s="2">
        <f>AVERAGE(All_India_Index_Upto_April23__14[[#This Row],[Cereals and products]:[Food and beverages]])</f>
        <v>106.6</v>
      </c>
    </row>
    <row r="12" spans="1:20" x14ac:dyDescent="0.25">
      <c r="A12" s="21" t="s">
        <v>33</v>
      </c>
      <c r="B12" s="3">
        <v>2013</v>
      </c>
      <c r="C12" s="9" t="s">
        <v>39</v>
      </c>
      <c r="D12" s="9">
        <f>VLOOKUP(All_India_Index_Upto_April23__14[[#This Row],[Month]],'Data cleaning'!$B$1:$C$13,2,FALSE)</f>
        <v>4</v>
      </c>
      <c r="E12" s="9" t="str">
        <f t="shared" si="0"/>
        <v>20134Urban</v>
      </c>
      <c r="F12" s="52">
        <f>DATE(All_India_Index_Upto_April23__14[[#This Row],[Year]],All_India_Index_Upto_April23__14[[#This Row],[month '#]],1)</f>
        <v>41365</v>
      </c>
      <c r="G12" s="3">
        <v>114.6</v>
      </c>
      <c r="H12" s="3">
        <v>113.4</v>
      </c>
      <c r="I12" s="3">
        <v>106</v>
      </c>
      <c r="J12" s="3">
        <v>104.7</v>
      </c>
      <c r="K12" s="3">
        <v>102.1</v>
      </c>
      <c r="L12" s="3">
        <v>109.5</v>
      </c>
      <c r="M12" s="3">
        <v>109.7</v>
      </c>
      <c r="N12" s="3">
        <v>104.6</v>
      </c>
      <c r="O12" s="3">
        <v>102</v>
      </c>
      <c r="P12" s="3">
        <v>103.5</v>
      </c>
      <c r="Q12" s="3">
        <v>108.2</v>
      </c>
      <c r="R12" s="3">
        <v>110.6</v>
      </c>
      <c r="S12" s="3">
        <v>108.8</v>
      </c>
      <c r="T12" s="3">
        <f>AVERAGE(All_India_Index_Upto_April23__14[[#This Row],[Cereals and products]:[Food and beverages]])</f>
        <v>107.5153846153846</v>
      </c>
    </row>
    <row r="13" spans="1:20" x14ac:dyDescent="0.25">
      <c r="A13" s="22" t="s">
        <v>35</v>
      </c>
      <c r="B13" s="2">
        <v>2013</v>
      </c>
      <c r="C13" s="10" t="s">
        <v>39</v>
      </c>
      <c r="D13" s="10">
        <f>VLOOKUP(All_India_Index_Upto_April23__14[[#This Row],[Month]],'Data cleaning'!$B$1:$C$13,2,FALSE)</f>
        <v>4</v>
      </c>
      <c r="E13" s="9" t="str">
        <f t="shared" si="0"/>
        <v>20134Rural+Urban</v>
      </c>
      <c r="F13" s="54">
        <f>DATE(All_India_Index_Upto_April23__14[[#This Row],[Year]],All_India_Index_Upto_April23__14[[#This Row],[month '#]],1)</f>
        <v>41365</v>
      </c>
      <c r="G13" s="2">
        <v>111.6</v>
      </c>
      <c r="H13" s="2">
        <v>110.9</v>
      </c>
      <c r="I13" s="2">
        <v>106.6</v>
      </c>
      <c r="J13" s="2">
        <v>105.7</v>
      </c>
      <c r="K13" s="2">
        <v>104.4</v>
      </c>
      <c r="L13" s="2">
        <v>108.9</v>
      </c>
      <c r="M13" s="2">
        <v>105.5</v>
      </c>
      <c r="N13" s="2">
        <v>105.3</v>
      </c>
      <c r="O13" s="2">
        <v>103.5</v>
      </c>
      <c r="P13" s="2">
        <v>103.3</v>
      </c>
      <c r="Q13" s="2">
        <v>107.2</v>
      </c>
      <c r="R13" s="2">
        <v>109.6</v>
      </c>
      <c r="S13" s="2">
        <v>107.7</v>
      </c>
      <c r="T13" s="2">
        <f>AVERAGE(All_India_Index_Upto_April23__14[[#This Row],[Cereals and products]:[Food and beverages]])</f>
        <v>106.93846153846154</v>
      </c>
    </row>
    <row r="14" spans="1:20" x14ac:dyDescent="0.25">
      <c r="A14" s="21" t="s">
        <v>30</v>
      </c>
      <c r="B14" s="3">
        <v>2013</v>
      </c>
      <c r="C14" s="9" t="s">
        <v>41</v>
      </c>
      <c r="D14" s="9">
        <f>VLOOKUP(All_India_Index_Upto_April23__14[[#This Row],[Month]],'Data cleaning'!$B$1:$C$13,2,FALSE)</f>
        <v>5</v>
      </c>
      <c r="E14" s="9" t="str">
        <f t="shared" si="0"/>
        <v>20135Rural</v>
      </c>
      <c r="F14" s="52">
        <f>DATE(All_India_Index_Upto_April23__14[[#This Row],[Year]],All_India_Index_Upto_April23__14[[#This Row],[month '#]],1)</f>
        <v>41395</v>
      </c>
      <c r="G14" s="3">
        <v>110.9</v>
      </c>
      <c r="H14" s="3">
        <v>109.8</v>
      </c>
      <c r="I14" s="3">
        <v>105.9</v>
      </c>
      <c r="J14" s="3">
        <v>107.5</v>
      </c>
      <c r="K14" s="3">
        <v>105.3</v>
      </c>
      <c r="L14" s="3">
        <v>108.1</v>
      </c>
      <c r="M14" s="3">
        <v>107.3</v>
      </c>
      <c r="N14" s="3">
        <v>106.1</v>
      </c>
      <c r="O14" s="3">
        <v>103.7</v>
      </c>
      <c r="P14" s="3">
        <v>104</v>
      </c>
      <c r="Q14" s="3">
        <v>107.4</v>
      </c>
      <c r="R14" s="3">
        <v>109.9</v>
      </c>
      <c r="S14" s="3">
        <v>108.1</v>
      </c>
      <c r="T14" s="3">
        <f>AVERAGE(All_India_Index_Upto_April23__14[[#This Row],[Cereals and products]:[Food and beverages]])</f>
        <v>107.23076923076923</v>
      </c>
    </row>
    <row r="15" spans="1:20" x14ac:dyDescent="0.25">
      <c r="A15" s="22" t="s">
        <v>33</v>
      </c>
      <c r="B15" s="2">
        <v>2013</v>
      </c>
      <c r="C15" s="10" t="s">
        <v>41</v>
      </c>
      <c r="D15" s="10">
        <f>VLOOKUP(All_India_Index_Upto_April23__14[[#This Row],[Month]],'Data cleaning'!$B$1:$C$13,2,FALSE)</f>
        <v>5</v>
      </c>
      <c r="E15" s="9" t="str">
        <f t="shared" si="0"/>
        <v>20135Urban</v>
      </c>
      <c r="F15" s="54">
        <f>DATE(All_India_Index_Upto_April23__14[[#This Row],[Year]],All_India_Index_Upto_April23__14[[#This Row],[month '#]],1)</f>
        <v>41395</v>
      </c>
      <c r="G15" s="2">
        <v>115.4</v>
      </c>
      <c r="H15" s="2">
        <v>114.2</v>
      </c>
      <c r="I15" s="2">
        <v>102.7</v>
      </c>
      <c r="J15" s="2">
        <v>105.5</v>
      </c>
      <c r="K15" s="2">
        <v>101.5</v>
      </c>
      <c r="L15" s="2">
        <v>110.6</v>
      </c>
      <c r="M15" s="2">
        <v>123.7</v>
      </c>
      <c r="N15" s="2">
        <v>105.2</v>
      </c>
      <c r="O15" s="2">
        <v>101.9</v>
      </c>
      <c r="P15" s="2">
        <v>105</v>
      </c>
      <c r="Q15" s="2">
        <v>109.1</v>
      </c>
      <c r="R15" s="2">
        <v>111.3</v>
      </c>
      <c r="S15" s="2">
        <v>111.1</v>
      </c>
      <c r="T15" s="2">
        <f>AVERAGE(All_India_Index_Upto_April23__14[[#This Row],[Cereals and products]:[Food and beverages]])</f>
        <v>109.0153846153846</v>
      </c>
    </row>
    <row r="16" spans="1:20" x14ac:dyDescent="0.25">
      <c r="A16" s="21" t="s">
        <v>35</v>
      </c>
      <c r="B16" s="3">
        <v>2013</v>
      </c>
      <c r="C16" s="9" t="s">
        <v>41</v>
      </c>
      <c r="D16" s="9">
        <f>VLOOKUP(All_India_Index_Upto_April23__14[[#This Row],[Month]],'Data cleaning'!$B$1:$C$13,2,FALSE)</f>
        <v>5</v>
      </c>
      <c r="E16" s="9" t="str">
        <f t="shared" si="0"/>
        <v>20135Rural+Urban</v>
      </c>
      <c r="F16" s="52">
        <f>DATE(All_India_Index_Upto_April23__14[[#This Row],[Year]],All_India_Index_Upto_April23__14[[#This Row],[month '#]],1)</f>
        <v>41395</v>
      </c>
      <c r="G16" s="3">
        <v>112.3</v>
      </c>
      <c r="H16" s="3">
        <v>111.3</v>
      </c>
      <c r="I16" s="3">
        <v>104.7</v>
      </c>
      <c r="J16" s="3">
        <v>106.8</v>
      </c>
      <c r="K16" s="3">
        <v>103.9</v>
      </c>
      <c r="L16" s="3">
        <v>109.3</v>
      </c>
      <c r="M16" s="3">
        <v>112.9</v>
      </c>
      <c r="N16" s="3">
        <v>105.8</v>
      </c>
      <c r="O16" s="3">
        <v>103.1</v>
      </c>
      <c r="P16" s="3">
        <v>104.3</v>
      </c>
      <c r="Q16" s="3">
        <v>108.1</v>
      </c>
      <c r="R16" s="3">
        <v>110.5</v>
      </c>
      <c r="S16" s="3">
        <v>109.2</v>
      </c>
      <c r="T16" s="3">
        <f>AVERAGE(All_India_Index_Upto_April23__14[[#This Row],[Cereals and products]:[Food and beverages]])</f>
        <v>107.86153846153844</v>
      </c>
    </row>
    <row r="17" spans="1:20" x14ac:dyDescent="0.25">
      <c r="A17" s="22" t="s">
        <v>30</v>
      </c>
      <c r="B17" s="2">
        <v>2013</v>
      </c>
      <c r="C17" s="10" t="s">
        <v>42</v>
      </c>
      <c r="D17" s="10">
        <f>VLOOKUP(All_India_Index_Upto_April23__14[[#This Row],[Month]],'Data cleaning'!$B$1:$C$13,2,FALSE)</f>
        <v>6</v>
      </c>
      <c r="E17" s="9" t="str">
        <f t="shared" si="0"/>
        <v>20136Rural</v>
      </c>
      <c r="F17" s="54">
        <f>DATE(All_India_Index_Upto_April23__14[[#This Row],[Year]],All_India_Index_Upto_April23__14[[#This Row],[month '#]],1)</f>
        <v>41426</v>
      </c>
      <c r="G17" s="2">
        <v>112.3</v>
      </c>
      <c r="H17" s="2">
        <v>112.1</v>
      </c>
      <c r="I17" s="2">
        <v>108.1</v>
      </c>
      <c r="J17" s="2">
        <v>108.3</v>
      </c>
      <c r="K17" s="2">
        <v>105.9</v>
      </c>
      <c r="L17" s="2">
        <v>109.2</v>
      </c>
      <c r="M17" s="2">
        <v>118</v>
      </c>
      <c r="N17" s="2">
        <v>106.8</v>
      </c>
      <c r="O17" s="2">
        <v>104.1</v>
      </c>
      <c r="P17" s="2">
        <v>105.4</v>
      </c>
      <c r="Q17" s="2">
        <v>108.2</v>
      </c>
      <c r="R17" s="2">
        <v>111</v>
      </c>
      <c r="S17" s="2">
        <v>110.6</v>
      </c>
      <c r="T17" s="2">
        <f>AVERAGE(All_India_Index_Upto_April23__14[[#This Row],[Cereals and products]:[Food and beverages]])</f>
        <v>109.23076923076923</v>
      </c>
    </row>
    <row r="18" spans="1:20" x14ac:dyDescent="0.25">
      <c r="A18" s="21" t="s">
        <v>33</v>
      </c>
      <c r="B18" s="3">
        <v>2013</v>
      </c>
      <c r="C18" s="9" t="s">
        <v>42</v>
      </c>
      <c r="D18" s="9">
        <f>VLOOKUP(All_India_Index_Upto_April23__14[[#This Row],[Month]],'Data cleaning'!$B$1:$C$13,2,FALSE)</f>
        <v>6</v>
      </c>
      <c r="E18" s="9" t="str">
        <f t="shared" si="0"/>
        <v>20136Urban</v>
      </c>
      <c r="F18" s="52">
        <f>DATE(All_India_Index_Upto_April23__14[[#This Row],[Year]],All_India_Index_Upto_April23__14[[#This Row],[month '#]],1)</f>
        <v>41426</v>
      </c>
      <c r="G18" s="3">
        <v>117</v>
      </c>
      <c r="H18" s="3">
        <v>120.1</v>
      </c>
      <c r="I18" s="3">
        <v>112.5</v>
      </c>
      <c r="J18" s="3">
        <v>107.3</v>
      </c>
      <c r="K18" s="3">
        <v>101.3</v>
      </c>
      <c r="L18" s="3">
        <v>112.4</v>
      </c>
      <c r="M18" s="3">
        <v>143.6</v>
      </c>
      <c r="N18" s="3">
        <v>105.4</v>
      </c>
      <c r="O18" s="3">
        <v>101.4</v>
      </c>
      <c r="P18" s="3">
        <v>106.4</v>
      </c>
      <c r="Q18" s="3">
        <v>110</v>
      </c>
      <c r="R18" s="3">
        <v>112.2</v>
      </c>
      <c r="S18" s="3">
        <v>115</v>
      </c>
      <c r="T18" s="3">
        <f>AVERAGE(All_India_Index_Upto_April23__14[[#This Row],[Cereals and products]:[Food and beverages]])</f>
        <v>112.66153846153847</v>
      </c>
    </row>
    <row r="19" spans="1:20" x14ac:dyDescent="0.25">
      <c r="A19" s="22" t="s">
        <v>35</v>
      </c>
      <c r="B19" s="2">
        <v>2013</v>
      </c>
      <c r="C19" s="10" t="s">
        <v>42</v>
      </c>
      <c r="D19" s="10">
        <f>VLOOKUP(All_India_Index_Upto_April23__14[[#This Row],[Month]],'Data cleaning'!$B$1:$C$13,2,FALSE)</f>
        <v>6</v>
      </c>
      <c r="E19" s="9" t="str">
        <f t="shared" si="0"/>
        <v>20136Rural+Urban</v>
      </c>
      <c r="F19" s="54">
        <f>DATE(All_India_Index_Upto_April23__14[[#This Row],[Year]],All_India_Index_Upto_April23__14[[#This Row],[month '#]],1)</f>
        <v>41426</v>
      </c>
      <c r="G19" s="2">
        <v>113.8</v>
      </c>
      <c r="H19" s="2">
        <v>114.9</v>
      </c>
      <c r="I19" s="2">
        <v>109.8</v>
      </c>
      <c r="J19" s="2">
        <v>107.9</v>
      </c>
      <c r="K19" s="2">
        <v>104.2</v>
      </c>
      <c r="L19" s="2">
        <v>110.7</v>
      </c>
      <c r="M19" s="2">
        <v>126.7</v>
      </c>
      <c r="N19" s="2">
        <v>106.3</v>
      </c>
      <c r="O19" s="2">
        <v>103.2</v>
      </c>
      <c r="P19" s="2">
        <v>105.7</v>
      </c>
      <c r="Q19" s="2">
        <v>109</v>
      </c>
      <c r="R19" s="2">
        <v>111.6</v>
      </c>
      <c r="S19" s="2">
        <v>112.2</v>
      </c>
      <c r="T19" s="2">
        <f>AVERAGE(All_India_Index_Upto_April23__14[[#This Row],[Cereals and products]:[Food and beverages]])</f>
        <v>110.46153846153847</v>
      </c>
    </row>
    <row r="20" spans="1:20" x14ac:dyDescent="0.25">
      <c r="A20" s="21" t="s">
        <v>30</v>
      </c>
      <c r="B20" s="3">
        <v>2013</v>
      </c>
      <c r="C20" s="9" t="s">
        <v>44</v>
      </c>
      <c r="D20" s="9">
        <f>VLOOKUP(All_India_Index_Upto_April23__14[[#This Row],[Month]],'Data cleaning'!$B$1:$C$13,2,FALSE)</f>
        <v>7</v>
      </c>
      <c r="E20" s="9" t="str">
        <f t="shared" si="0"/>
        <v>20137Rural</v>
      </c>
      <c r="F20" s="52">
        <f>DATE(All_India_Index_Upto_April23__14[[#This Row],[Year]],All_India_Index_Upto_April23__14[[#This Row],[month '#]],1)</f>
        <v>41456</v>
      </c>
      <c r="G20" s="3">
        <v>113.4</v>
      </c>
      <c r="H20" s="3">
        <v>114.9</v>
      </c>
      <c r="I20" s="3">
        <v>110.5</v>
      </c>
      <c r="J20" s="3">
        <v>109.3</v>
      </c>
      <c r="K20" s="3">
        <v>106.2</v>
      </c>
      <c r="L20" s="3">
        <v>110.3</v>
      </c>
      <c r="M20" s="3">
        <v>129.19999999999999</v>
      </c>
      <c r="N20" s="3">
        <v>107.1</v>
      </c>
      <c r="O20" s="3">
        <v>104.3</v>
      </c>
      <c r="P20" s="3">
        <v>106.4</v>
      </c>
      <c r="Q20" s="3">
        <v>109.1</v>
      </c>
      <c r="R20" s="3">
        <v>112.1</v>
      </c>
      <c r="S20" s="3">
        <v>113.1</v>
      </c>
      <c r="T20" s="3">
        <f>AVERAGE(All_India_Index_Upto_April23__14[[#This Row],[Cereals and products]:[Food and beverages]])</f>
        <v>111.22307692307689</v>
      </c>
    </row>
    <row r="21" spans="1:20" x14ac:dyDescent="0.25">
      <c r="A21" s="22" t="s">
        <v>33</v>
      </c>
      <c r="B21" s="2">
        <v>2013</v>
      </c>
      <c r="C21" s="10" t="s">
        <v>44</v>
      </c>
      <c r="D21" s="10">
        <f>VLOOKUP(All_India_Index_Upto_April23__14[[#This Row],[Month]],'Data cleaning'!$B$1:$C$13,2,FALSE)</f>
        <v>7</v>
      </c>
      <c r="E21" s="9" t="str">
        <f t="shared" si="0"/>
        <v>20137Urban</v>
      </c>
      <c r="F21" s="54">
        <f>DATE(All_India_Index_Upto_April23__14[[#This Row],[Year]],All_India_Index_Upto_April23__14[[#This Row],[month '#]],1)</f>
        <v>41456</v>
      </c>
      <c r="G21" s="2">
        <v>117.8</v>
      </c>
      <c r="H21" s="2">
        <v>119.2</v>
      </c>
      <c r="I21" s="2">
        <v>114</v>
      </c>
      <c r="J21" s="2">
        <v>108.3</v>
      </c>
      <c r="K21" s="2">
        <v>101.1</v>
      </c>
      <c r="L21" s="2">
        <v>113.2</v>
      </c>
      <c r="M21" s="2">
        <v>160.9</v>
      </c>
      <c r="N21" s="2">
        <v>105.1</v>
      </c>
      <c r="O21" s="2">
        <v>101.3</v>
      </c>
      <c r="P21" s="2">
        <v>107.5</v>
      </c>
      <c r="Q21" s="2">
        <v>110.4</v>
      </c>
      <c r="R21" s="2">
        <v>113.1</v>
      </c>
      <c r="S21" s="2">
        <v>117.5</v>
      </c>
      <c r="T21" s="2">
        <f>AVERAGE(All_India_Index_Upto_April23__14[[#This Row],[Cereals and products]:[Food and beverages]])</f>
        <v>114.56923076923077</v>
      </c>
    </row>
    <row r="22" spans="1:20" x14ac:dyDescent="0.25">
      <c r="A22" s="21" t="s">
        <v>35</v>
      </c>
      <c r="B22" s="3">
        <v>2013</v>
      </c>
      <c r="C22" s="9" t="s">
        <v>44</v>
      </c>
      <c r="D22" s="9">
        <f>VLOOKUP(All_India_Index_Upto_April23__14[[#This Row],[Month]],'Data cleaning'!$B$1:$C$13,2,FALSE)</f>
        <v>7</v>
      </c>
      <c r="E22" s="9" t="str">
        <f t="shared" si="0"/>
        <v>20137Rural+Urban</v>
      </c>
      <c r="F22" s="52">
        <f>DATE(All_India_Index_Upto_April23__14[[#This Row],[Year]],All_India_Index_Upto_April23__14[[#This Row],[month '#]],1)</f>
        <v>41456</v>
      </c>
      <c r="G22" s="3">
        <v>114.8</v>
      </c>
      <c r="H22" s="3">
        <v>116.4</v>
      </c>
      <c r="I22" s="3">
        <v>111.9</v>
      </c>
      <c r="J22" s="3">
        <v>108.9</v>
      </c>
      <c r="K22" s="3">
        <v>104.3</v>
      </c>
      <c r="L22" s="3">
        <v>111.7</v>
      </c>
      <c r="M22" s="3">
        <v>140</v>
      </c>
      <c r="N22" s="3">
        <v>106.4</v>
      </c>
      <c r="O22" s="3">
        <v>103.3</v>
      </c>
      <c r="P22" s="3">
        <v>106.8</v>
      </c>
      <c r="Q22" s="3">
        <v>109.6</v>
      </c>
      <c r="R22" s="3">
        <v>112.6</v>
      </c>
      <c r="S22" s="3">
        <v>114.7</v>
      </c>
      <c r="T22" s="3">
        <f>AVERAGE(All_India_Index_Upto_April23__14[[#This Row],[Cereals and products]:[Food and beverages]])</f>
        <v>112.41538461538461</v>
      </c>
    </row>
    <row r="23" spans="1:20" x14ac:dyDescent="0.25">
      <c r="A23" s="22" t="s">
        <v>30</v>
      </c>
      <c r="B23" s="2">
        <v>2013</v>
      </c>
      <c r="C23" s="10" t="s">
        <v>46</v>
      </c>
      <c r="D23" s="10">
        <f>VLOOKUP(All_India_Index_Upto_April23__14[[#This Row],[Month]],'Data cleaning'!$B$1:$C$13,2,FALSE)</f>
        <v>8</v>
      </c>
      <c r="E23" s="9" t="str">
        <f t="shared" si="0"/>
        <v>20138Rural</v>
      </c>
      <c r="F23" s="54">
        <f>DATE(All_India_Index_Upto_April23__14[[#This Row],[Year]],All_India_Index_Upto_April23__14[[#This Row],[month '#]],1)</f>
        <v>41487</v>
      </c>
      <c r="G23" s="2">
        <v>114.3</v>
      </c>
      <c r="H23" s="2">
        <v>115.4</v>
      </c>
      <c r="I23" s="2">
        <v>111.1</v>
      </c>
      <c r="J23" s="2">
        <v>110</v>
      </c>
      <c r="K23" s="2">
        <v>106.4</v>
      </c>
      <c r="L23" s="2">
        <v>110.8</v>
      </c>
      <c r="M23" s="2">
        <v>138.9</v>
      </c>
      <c r="N23" s="2">
        <v>107.4</v>
      </c>
      <c r="O23" s="2">
        <v>104.1</v>
      </c>
      <c r="P23" s="2">
        <v>106.9</v>
      </c>
      <c r="Q23" s="2">
        <v>109.7</v>
      </c>
      <c r="R23" s="2">
        <v>112.6</v>
      </c>
      <c r="S23" s="2">
        <v>114.9</v>
      </c>
      <c r="T23" s="2">
        <f>AVERAGE(All_India_Index_Upto_April23__14[[#This Row],[Cereals and products]:[Food and beverages]])</f>
        <v>112.5</v>
      </c>
    </row>
    <row r="24" spans="1:20" x14ac:dyDescent="0.25">
      <c r="A24" s="21" t="s">
        <v>33</v>
      </c>
      <c r="B24" s="3">
        <v>2013</v>
      </c>
      <c r="C24" s="9" t="s">
        <v>46</v>
      </c>
      <c r="D24" s="9">
        <f>VLOOKUP(All_India_Index_Upto_April23__14[[#This Row],[Month]],'Data cleaning'!$B$1:$C$13,2,FALSE)</f>
        <v>8</v>
      </c>
      <c r="E24" s="9" t="str">
        <f t="shared" si="0"/>
        <v>20138Urban</v>
      </c>
      <c r="F24" s="52">
        <f>DATE(All_India_Index_Upto_April23__14[[#This Row],[Year]],All_India_Index_Upto_April23__14[[#This Row],[month '#]],1)</f>
        <v>41487</v>
      </c>
      <c r="G24" s="3">
        <v>118.3</v>
      </c>
      <c r="H24" s="3">
        <v>120.4</v>
      </c>
      <c r="I24" s="3">
        <v>112.7</v>
      </c>
      <c r="J24" s="3">
        <v>108.9</v>
      </c>
      <c r="K24" s="3">
        <v>101.1</v>
      </c>
      <c r="L24" s="3">
        <v>108.7</v>
      </c>
      <c r="M24" s="3">
        <v>177</v>
      </c>
      <c r="N24" s="3">
        <v>104.7</v>
      </c>
      <c r="O24" s="3">
        <v>101</v>
      </c>
      <c r="P24" s="3">
        <v>108.5</v>
      </c>
      <c r="Q24" s="3">
        <v>110.9</v>
      </c>
      <c r="R24" s="3">
        <v>114.3</v>
      </c>
      <c r="S24" s="3">
        <v>119.6</v>
      </c>
      <c r="T24" s="3">
        <f>AVERAGE(All_India_Index_Upto_April23__14[[#This Row],[Cereals and products]:[Food and beverages]])</f>
        <v>115.85384615384616</v>
      </c>
    </row>
    <row r="25" spans="1:20" x14ac:dyDescent="0.25">
      <c r="A25" s="22" t="s">
        <v>35</v>
      </c>
      <c r="B25" s="2">
        <v>2013</v>
      </c>
      <c r="C25" s="10" t="s">
        <v>46</v>
      </c>
      <c r="D25" s="10">
        <f>VLOOKUP(All_India_Index_Upto_April23__14[[#This Row],[Month]],'Data cleaning'!$B$1:$C$13,2,FALSE)</f>
        <v>8</v>
      </c>
      <c r="E25" s="9" t="str">
        <f t="shared" si="0"/>
        <v>20138Rural+Urban</v>
      </c>
      <c r="F25" s="54">
        <f>DATE(All_India_Index_Upto_April23__14[[#This Row],[Year]],All_India_Index_Upto_April23__14[[#This Row],[month '#]],1)</f>
        <v>41487</v>
      </c>
      <c r="G25" s="2">
        <v>115.6</v>
      </c>
      <c r="H25" s="2">
        <v>117.2</v>
      </c>
      <c r="I25" s="2">
        <v>111.7</v>
      </c>
      <c r="J25" s="2">
        <v>109.6</v>
      </c>
      <c r="K25" s="2">
        <v>104.5</v>
      </c>
      <c r="L25" s="2">
        <v>109.8</v>
      </c>
      <c r="M25" s="2">
        <v>151.80000000000001</v>
      </c>
      <c r="N25" s="2">
        <v>106.5</v>
      </c>
      <c r="O25" s="2">
        <v>103.1</v>
      </c>
      <c r="P25" s="2">
        <v>107.4</v>
      </c>
      <c r="Q25" s="2">
        <v>110.2</v>
      </c>
      <c r="R25" s="2">
        <v>113.4</v>
      </c>
      <c r="S25" s="2">
        <v>116.6</v>
      </c>
      <c r="T25" s="2">
        <f>AVERAGE(All_India_Index_Upto_April23__14[[#This Row],[Cereals and products]:[Food and beverages]])</f>
        <v>113.64615384615385</v>
      </c>
    </row>
    <row r="26" spans="1:20" x14ac:dyDescent="0.25">
      <c r="A26" s="21" t="s">
        <v>30</v>
      </c>
      <c r="B26" s="3">
        <v>2013</v>
      </c>
      <c r="C26" s="9" t="s">
        <v>48</v>
      </c>
      <c r="D26" s="9">
        <f>VLOOKUP(All_India_Index_Upto_April23__14[[#This Row],[Month]],'Data cleaning'!$B$1:$C$13,2,FALSE)</f>
        <v>9</v>
      </c>
      <c r="E26" s="9" t="str">
        <f t="shared" si="0"/>
        <v>20139Rural</v>
      </c>
      <c r="F26" s="52">
        <f>DATE(All_India_Index_Upto_April23__14[[#This Row],[Year]],All_India_Index_Upto_April23__14[[#This Row],[month '#]],1)</f>
        <v>41518</v>
      </c>
      <c r="G26" s="3">
        <v>115.4</v>
      </c>
      <c r="H26" s="3">
        <v>115.7</v>
      </c>
      <c r="I26" s="3">
        <v>111.7</v>
      </c>
      <c r="J26" s="3">
        <v>111</v>
      </c>
      <c r="K26" s="3">
        <v>107.4</v>
      </c>
      <c r="L26" s="3">
        <v>110.9</v>
      </c>
      <c r="M26" s="3">
        <v>154</v>
      </c>
      <c r="N26" s="3">
        <v>108.1</v>
      </c>
      <c r="O26" s="3">
        <v>104.2</v>
      </c>
      <c r="P26" s="3">
        <v>107.9</v>
      </c>
      <c r="Q26" s="3">
        <v>110.4</v>
      </c>
      <c r="R26" s="3">
        <v>114</v>
      </c>
      <c r="S26" s="3">
        <v>117.8</v>
      </c>
      <c r="T26" s="3">
        <f>AVERAGE(All_India_Index_Upto_April23__14[[#This Row],[Cereals and products]:[Food and beverages]])</f>
        <v>114.50000000000001</v>
      </c>
    </row>
    <row r="27" spans="1:20" x14ac:dyDescent="0.25">
      <c r="A27" s="22" t="s">
        <v>33</v>
      </c>
      <c r="B27" s="2">
        <v>2013</v>
      </c>
      <c r="C27" s="10" t="s">
        <v>48</v>
      </c>
      <c r="D27" s="10">
        <f>VLOOKUP(All_India_Index_Upto_April23__14[[#This Row],[Month]],'Data cleaning'!$B$1:$C$13,2,FALSE)</f>
        <v>9</v>
      </c>
      <c r="E27" s="9" t="str">
        <f t="shared" si="0"/>
        <v>20139Urban</v>
      </c>
      <c r="F27" s="54">
        <f>DATE(All_India_Index_Upto_April23__14[[#This Row],[Year]],All_India_Index_Upto_April23__14[[#This Row],[month '#]],1)</f>
        <v>41518</v>
      </c>
      <c r="G27" s="2">
        <v>118.6</v>
      </c>
      <c r="H27" s="2">
        <v>119.1</v>
      </c>
      <c r="I27" s="2">
        <v>113.2</v>
      </c>
      <c r="J27" s="2">
        <v>109.6</v>
      </c>
      <c r="K27" s="2">
        <v>101.7</v>
      </c>
      <c r="L27" s="2">
        <v>103.2</v>
      </c>
      <c r="M27" s="2">
        <v>174.3</v>
      </c>
      <c r="N27" s="2">
        <v>105.1</v>
      </c>
      <c r="O27" s="2">
        <v>100.8</v>
      </c>
      <c r="P27" s="2">
        <v>109.1</v>
      </c>
      <c r="Q27" s="2">
        <v>111.1</v>
      </c>
      <c r="R27" s="2">
        <v>115.4</v>
      </c>
      <c r="S27" s="2">
        <v>119.2</v>
      </c>
      <c r="T27" s="2">
        <f>AVERAGE(All_India_Index_Upto_April23__14[[#This Row],[Cereals and products]:[Food and beverages]])</f>
        <v>115.41538461538462</v>
      </c>
    </row>
    <row r="28" spans="1:20" x14ac:dyDescent="0.25">
      <c r="A28" s="21" t="s">
        <v>35</v>
      </c>
      <c r="B28" s="3">
        <v>2013</v>
      </c>
      <c r="C28" s="9" t="s">
        <v>48</v>
      </c>
      <c r="D28" s="9">
        <f>VLOOKUP(All_India_Index_Upto_April23__14[[#This Row],[Month]],'Data cleaning'!$B$1:$C$13,2,FALSE)</f>
        <v>9</v>
      </c>
      <c r="E28" s="9" t="str">
        <f t="shared" si="0"/>
        <v>20139Rural+Urban</v>
      </c>
      <c r="F28" s="52">
        <f>DATE(All_India_Index_Upto_April23__14[[#This Row],[Year]],All_India_Index_Upto_April23__14[[#This Row],[month '#]],1)</f>
        <v>41518</v>
      </c>
      <c r="G28" s="3">
        <v>116.4</v>
      </c>
      <c r="H28" s="3">
        <v>116.9</v>
      </c>
      <c r="I28" s="3">
        <v>112.3</v>
      </c>
      <c r="J28" s="3">
        <v>110.5</v>
      </c>
      <c r="K28" s="3">
        <v>105.3</v>
      </c>
      <c r="L28" s="3">
        <v>107.3</v>
      </c>
      <c r="M28" s="3">
        <v>160.9</v>
      </c>
      <c r="N28" s="3">
        <v>107.1</v>
      </c>
      <c r="O28" s="3">
        <v>103.1</v>
      </c>
      <c r="P28" s="3">
        <v>108.3</v>
      </c>
      <c r="Q28" s="3">
        <v>110.7</v>
      </c>
      <c r="R28" s="3">
        <v>114.6</v>
      </c>
      <c r="S28" s="3">
        <v>118.3</v>
      </c>
      <c r="T28" s="3">
        <f>AVERAGE(All_India_Index_Upto_April23__14[[#This Row],[Cereals and products]:[Food and beverages]])</f>
        <v>114.74615384615383</v>
      </c>
    </row>
    <row r="29" spans="1:20" x14ac:dyDescent="0.25">
      <c r="A29" s="22" t="s">
        <v>30</v>
      </c>
      <c r="B29" s="2">
        <v>2013</v>
      </c>
      <c r="C29" s="10" t="s">
        <v>50</v>
      </c>
      <c r="D29" s="10">
        <f>VLOOKUP(All_India_Index_Upto_April23__14[[#This Row],[Month]],'Data cleaning'!$B$1:$C$13,2,FALSE)</f>
        <v>10</v>
      </c>
      <c r="E29" s="9" t="str">
        <f t="shared" si="0"/>
        <v>201310Rural</v>
      </c>
      <c r="F29" s="54">
        <f>DATE(All_India_Index_Upto_April23__14[[#This Row],[Year]],All_India_Index_Upto_April23__14[[#This Row],[month '#]],1)</f>
        <v>41548</v>
      </c>
      <c r="G29" s="2">
        <v>116.3</v>
      </c>
      <c r="H29" s="2">
        <v>115.4</v>
      </c>
      <c r="I29" s="2">
        <v>112.6</v>
      </c>
      <c r="J29" s="2">
        <v>111.7</v>
      </c>
      <c r="K29" s="2">
        <v>107.7</v>
      </c>
      <c r="L29" s="2">
        <v>113.2</v>
      </c>
      <c r="M29" s="2">
        <v>164.9</v>
      </c>
      <c r="N29" s="2">
        <v>108.3</v>
      </c>
      <c r="O29" s="2">
        <v>103.9</v>
      </c>
      <c r="P29" s="2">
        <v>108.2</v>
      </c>
      <c r="Q29" s="2">
        <v>111.1</v>
      </c>
      <c r="R29" s="2">
        <v>114.9</v>
      </c>
      <c r="S29" s="2">
        <v>119.8</v>
      </c>
      <c r="T29" s="2">
        <f>AVERAGE(All_India_Index_Upto_April23__14[[#This Row],[Cereals and products]:[Food and beverages]])</f>
        <v>116</v>
      </c>
    </row>
    <row r="30" spans="1:20" x14ac:dyDescent="0.25">
      <c r="A30" s="21" t="s">
        <v>33</v>
      </c>
      <c r="B30" s="3">
        <v>2013</v>
      </c>
      <c r="C30" s="9" t="s">
        <v>50</v>
      </c>
      <c r="D30" s="9">
        <f>VLOOKUP(All_India_Index_Upto_April23__14[[#This Row],[Month]],'Data cleaning'!$B$1:$C$13,2,FALSE)</f>
        <v>10</v>
      </c>
      <c r="E30" s="9" t="str">
        <f t="shared" si="0"/>
        <v>201310Urban</v>
      </c>
      <c r="F30" s="52">
        <f>DATE(All_India_Index_Upto_April23__14[[#This Row],[Year]],All_India_Index_Upto_April23__14[[#This Row],[month '#]],1)</f>
        <v>41548</v>
      </c>
      <c r="G30" s="3">
        <v>118.9</v>
      </c>
      <c r="H30" s="3">
        <v>118.1</v>
      </c>
      <c r="I30" s="3">
        <v>114.5</v>
      </c>
      <c r="J30" s="3">
        <v>110.4</v>
      </c>
      <c r="K30" s="3">
        <v>102.3</v>
      </c>
      <c r="L30" s="3">
        <v>106.2</v>
      </c>
      <c r="M30" s="3">
        <v>183.5</v>
      </c>
      <c r="N30" s="3">
        <v>105.3</v>
      </c>
      <c r="O30" s="3">
        <v>100.2</v>
      </c>
      <c r="P30" s="3">
        <v>109.6</v>
      </c>
      <c r="Q30" s="3">
        <v>111.4</v>
      </c>
      <c r="R30" s="3">
        <v>116</v>
      </c>
      <c r="S30" s="3">
        <v>120.8</v>
      </c>
      <c r="T30" s="3">
        <f>AVERAGE(All_India_Index_Upto_April23__14[[#This Row],[Cereals and products]:[Food and beverages]])</f>
        <v>116.7076923076923</v>
      </c>
    </row>
    <row r="31" spans="1:20" x14ac:dyDescent="0.25">
      <c r="A31" s="22" t="s">
        <v>35</v>
      </c>
      <c r="B31" s="2">
        <v>2013</v>
      </c>
      <c r="C31" s="10" t="s">
        <v>50</v>
      </c>
      <c r="D31" s="10">
        <f>VLOOKUP(All_India_Index_Upto_April23__14[[#This Row],[Month]],'Data cleaning'!$B$1:$C$13,2,FALSE)</f>
        <v>10</v>
      </c>
      <c r="E31" s="9" t="str">
        <f t="shared" si="0"/>
        <v>201310Rural+Urban</v>
      </c>
      <c r="F31" s="54">
        <f>DATE(All_India_Index_Upto_April23__14[[#This Row],[Year]],All_India_Index_Upto_April23__14[[#This Row],[month '#]],1)</f>
        <v>41548</v>
      </c>
      <c r="G31" s="2">
        <v>117.1</v>
      </c>
      <c r="H31" s="2">
        <v>116.3</v>
      </c>
      <c r="I31" s="2">
        <v>113.3</v>
      </c>
      <c r="J31" s="2">
        <v>111.2</v>
      </c>
      <c r="K31" s="2">
        <v>105.7</v>
      </c>
      <c r="L31" s="2">
        <v>109.9</v>
      </c>
      <c r="M31" s="2">
        <v>171.2</v>
      </c>
      <c r="N31" s="2">
        <v>107.3</v>
      </c>
      <c r="O31" s="2">
        <v>102.7</v>
      </c>
      <c r="P31" s="2">
        <v>108.7</v>
      </c>
      <c r="Q31" s="2">
        <v>111.2</v>
      </c>
      <c r="R31" s="2">
        <v>115.4</v>
      </c>
      <c r="S31" s="2">
        <v>120.2</v>
      </c>
      <c r="T31" s="2">
        <f>AVERAGE(All_India_Index_Upto_April23__14[[#This Row],[Cereals and products]:[Food and beverages]])</f>
        <v>116.16923076923079</v>
      </c>
    </row>
    <row r="32" spans="1:20" x14ac:dyDescent="0.25">
      <c r="A32" s="21" t="s">
        <v>30</v>
      </c>
      <c r="B32" s="3">
        <v>2013</v>
      </c>
      <c r="C32" s="9" t="s">
        <v>53</v>
      </c>
      <c r="D32" s="9">
        <f>VLOOKUP(All_India_Index_Upto_April23__14[[#This Row],[Month]],'Data cleaning'!$B$1:$C$13,2,FALSE)</f>
        <v>11</v>
      </c>
      <c r="E32" s="9" t="str">
        <f t="shared" si="0"/>
        <v>201311Rural</v>
      </c>
      <c r="F32" s="52">
        <f>DATE(All_India_Index_Upto_April23__14[[#This Row],[Year]],All_India_Index_Upto_April23__14[[#This Row],[month '#]],1)</f>
        <v>41579</v>
      </c>
      <c r="G32" s="3">
        <v>117.3</v>
      </c>
      <c r="H32" s="3">
        <v>114.9</v>
      </c>
      <c r="I32" s="3">
        <v>116.2</v>
      </c>
      <c r="J32" s="3">
        <v>112.8</v>
      </c>
      <c r="K32" s="3">
        <v>108.9</v>
      </c>
      <c r="L32" s="3">
        <v>116.6</v>
      </c>
      <c r="M32" s="3">
        <v>178.1</v>
      </c>
      <c r="N32" s="3">
        <v>109.1</v>
      </c>
      <c r="O32" s="3">
        <v>103.6</v>
      </c>
      <c r="P32" s="3">
        <v>109</v>
      </c>
      <c r="Q32" s="3">
        <v>111.8</v>
      </c>
      <c r="R32" s="3">
        <v>116</v>
      </c>
      <c r="S32" s="3">
        <v>122.5</v>
      </c>
      <c r="T32" s="3">
        <f>AVERAGE(All_India_Index_Upto_April23__14[[#This Row],[Cereals and products]:[Food and beverages]])</f>
        <v>118.21538461538461</v>
      </c>
    </row>
    <row r="33" spans="1:20" x14ac:dyDescent="0.25">
      <c r="A33" s="22" t="s">
        <v>33</v>
      </c>
      <c r="B33" s="2">
        <v>2013</v>
      </c>
      <c r="C33" s="10" t="s">
        <v>53</v>
      </c>
      <c r="D33" s="10">
        <f>VLOOKUP(All_India_Index_Upto_April23__14[[#This Row],[Month]],'Data cleaning'!$B$1:$C$13,2,FALSE)</f>
        <v>11</v>
      </c>
      <c r="E33" s="9" t="str">
        <f t="shared" si="0"/>
        <v>201311Urban</v>
      </c>
      <c r="F33" s="54">
        <f>DATE(All_India_Index_Upto_April23__14[[#This Row],[Year]],All_India_Index_Upto_April23__14[[#This Row],[month '#]],1)</f>
        <v>41579</v>
      </c>
      <c r="G33" s="2">
        <v>119.8</v>
      </c>
      <c r="H33" s="2">
        <v>116.3</v>
      </c>
      <c r="I33" s="2">
        <v>122.6</v>
      </c>
      <c r="J33" s="2">
        <v>112</v>
      </c>
      <c r="K33" s="2">
        <v>103.2</v>
      </c>
      <c r="L33" s="2">
        <v>110</v>
      </c>
      <c r="M33" s="2">
        <v>192.8</v>
      </c>
      <c r="N33" s="2">
        <v>106.3</v>
      </c>
      <c r="O33" s="2">
        <v>99.5</v>
      </c>
      <c r="P33" s="2">
        <v>110.3</v>
      </c>
      <c r="Q33" s="2">
        <v>111.8</v>
      </c>
      <c r="R33" s="2">
        <v>117.1</v>
      </c>
      <c r="S33" s="2">
        <v>122.9</v>
      </c>
      <c r="T33" s="2">
        <f>AVERAGE(All_India_Index_Upto_April23__14[[#This Row],[Cereals and products]:[Food and beverages]])</f>
        <v>118.8153846153846</v>
      </c>
    </row>
    <row r="34" spans="1:20" x14ac:dyDescent="0.25">
      <c r="A34" s="21" t="s">
        <v>35</v>
      </c>
      <c r="B34" s="3">
        <v>2013</v>
      </c>
      <c r="C34" s="9" t="s">
        <v>53</v>
      </c>
      <c r="D34" s="9">
        <f>VLOOKUP(All_India_Index_Upto_April23__14[[#This Row],[Month]],'Data cleaning'!$B$1:$C$13,2,FALSE)</f>
        <v>11</v>
      </c>
      <c r="E34" s="9" t="str">
        <f t="shared" si="0"/>
        <v>201311Rural+Urban</v>
      </c>
      <c r="F34" s="52">
        <f>DATE(All_India_Index_Upto_April23__14[[#This Row],[Year]],All_India_Index_Upto_April23__14[[#This Row],[month '#]],1)</f>
        <v>41579</v>
      </c>
      <c r="G34" s="3">
        <v>118.1</v>
      </c>
      <c r="H34" s="3">
        <v>115.4</v>
      </c>
      <c r="I34" s="3">
        <v>118.7</v>
      </c>
      <c r="J34" s="3">
        <v>112.5</v>
      </c>
      <c r="K34" s="3">
        <v>106.8</v>
      </c>
      <c r="L34" s="3">
        <v>113.5</v>
      </c>
      <c r="M34" s="3">
        <v>183.1</v>
      </c>
      <c r="N34" s="3">
        <v>108.2</v>
      </c>
      <c r="O34" s="3">
        <v>102.2</v>
      </c>
      <c r="P34" s="3">
        <v>109.4</v>
      </c>
      <c r="Q34" s="3">
        <v>111.8</v>
      </c>
      <c r="R34" s="3">
        <v>116.5</v>
      </c>
      <c r="S34" s="3">
        <v>122.6</v>
      </c>
      <c r="T34" s="3">
        <f>AVERAGE(All_India_Index_Upto_April23__14[[#This Row],[Cereals and products]:[Food and beverages]])</f>
        <v>118.36923076923077</v>
      </c>
    </row>
    <row r="35" spans="1:20" x14ac:dyDescent="0.25">
      <c r="A35" s="22" t="s">
        <v>30</v>
      </c>
      <c r="B35" s="2">
        <v>2013</v>
      </c>
      <c r="C35" s="10" t="s">
        <v>55</v>
      </c>
      <c r="D35" s="10">
        <f>VLOOKUP(All_India_Index_Upto_April23__14[[#This Row],[Month]],'Data cleaning'!$B$1:$C$13,2,FALSE)</f>
        <v>12</v>
      </c>
      <c r="E35" s="9" t="str">
        <f t="shared" si="0"/>
        <v>201312Rural</v>
      </c>
      <c r="F35" s="54">
        <f>DATE(All_India_Index_Upto_April23__14[[#This Row],[Year]],All_India_Index_Upto_April23__14[[#This Row],[month '#]],1)</f>
        <v>41609</v>
      </c>
      <c r="G35" s="2">
        <v>118.4</v>
      </c>
      <c r="H35" s="2">
        <v>115.9</v>
      </c>
      <c r="I35" s="2">
        <v>120.4</v>
      </c>
      <c r="J35" s="2">
        <v>113.8</v>
      </c>
      <c r="K35" s="2">
        <v>109.5</v>
      </c>
      <c r="L35" s="2">
        <v>115.5</v>
      </c>
      <c r="M35" s="2">
        <v>145.69999999999999</v>
      </c>
      <c r="N35" s="2">
        <v>109.5</v>
      </c>
      <c r="O35" s="2">
        <v>102.9</v>
      </c>
      <c r="P35" s="2">
        <v>109.8</v>
      </c>
      <c r="Q35" s="2">
        <v>112.1</v>
      </c>
      <c r="R35" s="2">
        <v>116.8</v>
      </c>
      <c r="S35" s="2">
        <v>118.7</v>
      </c>
      <c r="T35" s="2">
        <f>AVERAGE(All_India_Index_Upto_April23__14[[#This Row],[Cereals and products]:[Food and beverages]])</f>
        <v>116.07692307692308</v>
      </c>
    </row>
    <row r="36" spans="1:20" x14ac:dyDescent="0.25">
      <c r="A36" s="21" t="s">
        <v>33</v>
      </c>
      <c r="B36" s="3">
        <v>2013</v>
      </c>
      <c r="C36" s="9" t="s">
        <v>55</v>
      </c>
      <c r="D36" s="9">
        <f>VLOOKUP(All_India_Index_Upto_April23__14[[#This Row],[Month]],'Data cleaning'!$B$1:$C$13,2,FALSE)</f>
        <v>12</v>
      </c>
      <c r="E36" s="9" t="str">
        <f t="shared" si="0"/>
        <v>201312Urban</v>
      </c>
      <c r="F36" s="52">
        <f>DATE(All_India_Index_Upto_April23__14[[#This Row],[Year]],All_India_Index_Upto_April23__14[[#This Row],[month '#]],1)</f>
        <v>41609</v>
      </c>
      <c r="G36" s="3">
        <v>120.5</v>
      </c>
      <c r="H36" s="3">
        <v>118.1</v>
      </c>
      <c r="I36" s="3">
        <v>128.5</v>
      </c>
      <c r="J36" s="3">
        <v>112.8</v>
      </c>
      <c r="K36" s="3">
        <v>103.4</v>
      </c>
      <c r="L36" s="3">
        <v>110.7</v>
      </c>
      <c r="M36" s="3">
        <v>144.80000000000001</v>
      </c>
      <c r="N36" s="3">
        <v>107.1</v>
      </c>
      <c r="O36" s="3">
        <v>98.6</v>
      </c>
      <c r="P36" s="3">
        <v>111.9</v>
      </c>
      <c r="Q36" s="3">
        <v>112.1</v>
      </c>
      <c r="R36" s="3">
        <v>118.1</v>
      </c>
      <c r="S36" s="3">
        <v>117.8</v>
      </c>
      <c r="T36" s="3">
        <f>AVERAGE(All_India_Index_Upto_April23__14[[#This Row],[Cereals and products]:[Food and beverages]])</f>
        <v>115.72307692307693</v>
      </c>
    </row>
    <row r="37" spans="1:20" x14ac:dyDescent="0.25">
      <c r="A37" s="22" t="s">
        <v>35</v>
      </c>
      <c r="B37" s="2">
        <v>2013</v>
      </c>
      <c r="C37" s="10" t="s">
        <v>55</v>
      </c>
      <c r="D37" s="10">
        <f>VLOOKUP(All_India_Index_Upto_April23__14[[#This Row],[Month]],'Data cleaning'!$B$1:$C$13,2,FALSE)</f>
        <v>12</v>
      </c>
      <c r="E37" s="9" t="str">
        <f t="shared" si="0"/>
        <v>201312Rural+Urban</v>
      </c>
      <c r="F37" s="54">
        <f>DATE(All_India_Index_Upto_April23__14[[#This Row],[Year]],All_India_Index_Upto_April23__14[[#This Row],[month '#]],1)</f>
        <v>41609</v>
      </c>
      <c r="G37" s="2">
        <v>119.1</v>
      </c>
      <c r="H37" s="2">
        <v>116.7</v>
      </c>
      <c r="I37" s="2">
        <v>123.5</v>
      </c>
      <c r="J37" s="2">
        <v>113.4</v>
      </c>
      <c r="K37" s="2">
        <v>107.3</v>
      </c>
      <c r="L37" s="2">
        <v>113.3</v>
      </c>
      <c r="M37" s="2">
        <v>145.4</v>
      </c>
      <c r="N37" s="2">
        <v>108.7</v>
      </c>
      <c r="O37" s="2">
        <v>101.5</v>
      </c>
      <c r="P37" s="2">
        <v>110.5</v>
      </c>
      <c r="Q37" s="2">
        <v>112.1</v>
      </c>
      <c r="R37" s="2">
        <v>117.4</v>
      </c>
      <c r="S37" s="2">
        <v>118.4</v>
      </c>
      <c r="T37" s="2">
        <f>AVERAGE(All_India_Index_Upto_April23__14[[#This Row],[Cereals and products]:[Food and beverages]])</f>
        <v>115.94615384615386</v>
      </c>
    </row>
    <row r="38" spans="1:20" x14ac:dyDescent="0.25">
      <c r="A38" s="21" t="s">
        <v>30</v>
      </c>
      <c r="B38" s="3">
        <v>2014</v>
      </c>
      <c r="C38" s="9" t="s">
        <v>31</v>
      </c>
      <c r="D38" s="9">
        <f>VLOOKUP(All_India_Index_Upto_April23__14[[#This Row],[Month]],'Data cleaning'!$B$1:$C$13,2,FALSE)</f>
        <v>1</v>
      </c>
      <c r="E38" s="9" t="str">
        <f t="shared" si="0"/>
        <v>20141Rural</v>
      </c>
      <c r="F38" s="52">
        <f>DATE(All_India_Index_Upto_April23__14[[#This Row],[Year]],All_India_Index_Upto_April23__14[[#This Row],[month '#]],1)</f>
        <v>41640</v>
      </c>
      <c r="G38" s="3">
        <v>118.9</v>
      </c>
      <c r="H38" s="3">
        <v>117.1</v>
      </c>
      <c r="I38" s="3">
        <v>120.5</v>
      </c>
      <c r="J38" s="3">
        <v>114.4</v>
      </c>
      <c r="K38" s="3">
        <v>109</v>
      </c>
      <c r="L38" s="3">
        <v>115.5</v>
      </c>
      <c r="M38" s="3">
        <v>123.9</v>
      </c>
      <c r="N38" s="3">
        <v>109.6</v>
      </c>
      <c r="O38" s="3">
        <v>101.8</v>
      </c>
      <c r="P38" s="3">
        <v>110.2</v>
      </c>
      <c r="Q38" s="3">
        <v>112.4</v>
      </c>
      <c r="R38" s="3">
        <v>117.3</v>
      </c>
      <c r="S38" s="3">
        <v>116</v>
      </c>
      <c r="T38" s="3">
        <f>AVERAGE(All_India_Index_Upto_April23__14[[#This Row],[Cereals and products]:[Food and beverages]])</f>
        <v>114.35384615384616</v>
      </c>
    </row>
    <row r="39" spans="1:20" x14ac:dyDescent="0.25">
      <c r="A39" s="22" t="s">
        <v>33</v>
      </c>
      <c r="B39" s="2">
        <v>2014</v>
      </c>
      <c r="C39" s="10" t="s">
        <v>31</v>
      </c>
      <c r="D39" s="10">
        <f>VLOOKUP(All_India_Index_Upto_April23__14[[#This Row],[Month]],'Data cleaning'!$B$1:$C$13,2,FALSE)</f>
        <v>1</v>
      </c>
      <c r="E39" s="9" t="str">
        <f t="shared" si="0"/>
        <v>20141Urban</v>
      </c>
      <c r="F39" s="54">
        <f>DATE(All_India_Index_Upto_April23__14[[#This Row],[Year]],All_India_Index_Upto_April23__14[[#This Row],[month '#]],1)</f>
        <v>41640</v>
      </c>
      <c r="G39" s="2">
        <v>121.2</v>
      </c>
      <c r="H39" s="2">
        <v>122</v>
      </c>
      <c r="I39" s="2">
        <v>129.9</v>
      </c>
      <c r="J39" s="2">
        <v>113.6</v>
      </c>
      <c r="K39" s="2">
        <v>102.9</v>
      </c>
      <c r="L39" s="2">
        <v>112.1</v>
      </c>
      <c r="M39" s="2">
        <v>118.9</v>
      </c>
      <c r="N39" s="2">
        <v>107.5</v>
      </c>
      <c r="O39" s="2">
        <v>96.9</v>
      </c>
      <c r="P39" s="2">
        <v>112.7</v>
      </c>
      <c r="Q39" s="2">
        <v>112.1</v>
      </c>
      <c r="R39" s="2">
        <v>119</v>
      </c>
      <c r="S39" s="2">
        <v>115.5</v>
      </c>
      <c r="T39" s="2">
        <f>AVERAGE(All_India_Index_Upto_April23__14[[#This Row],[Cereals and products]:[Food and beverages]])</f>
        <v>114.17692307692307</v>
      </c>
    </row>
    <row r="40" spans="1:20" x14ac:dyDescent="0.25">
      <c r="A40" s="21" t="s">
        <v>35</v>
      </c>
      <c r="B40" s="3">
        <v>2014</v>
      </c>
      <c r="C40" s="9" t="s">
        <v>31</v>
      </c>
      <c r="D40" s="9">
        <f>VLOOKUP(All_India_Index_Upto_April23__14[[#This Row],[Month]],'Data cleaning'!$B$1:$C$13,2,FALSE)</f>
        <v>1</v>
      </c>
      <c r="E40" s="9" t="str">
        <f t="shared" si="0"/>
        <v>20141Rural+Urban</v>
      </c>
      <c r="F40" s="52">
        <f>DATE(All_India_Index_Upto_April23__14[[#This Row],[Year]],All_India_Index_Upto_April23__14[[#This Row],[month '#]],1)</f>
        <v>41640</v>
      </c>
      <c r="G40" s="3">
        <v>119.6</v>
      </c>
      <c r="H40" s="3">
        <v>118.8</v>
      </c>
      <c r="I40" s="3">
        <v>124.1</v>
      </c>
      <c r="J40" s="3">
        <v>114.1</v>
      </c>
      <c r="K40" s="3">
        <v>106.8</v>
      </c>
      <c r="L40" s="3">
        <v>113.9</v>
      </c>
      <c r="M40" s="3">
        <v>122.2</v>
      </c>
      <c r="N40" s="3">
        <v>108.9</v>
      </c>
      <c r="O40" s="3">
        <v>100.2</v>
      </c>
      <c r="P40" s="3">
        <v>111</v>
      </c>
      <c r="Q40" s="3">
        <v>112.3</v>
      </c>
      <c r="R40" s="3">
        <v>118.1</v>
      </c>
      <c r="S40" s="3">
        <v>115.8</v>
      </c>
      <c r="T40" s="3">
        <f>AVERAGE(All_India_Index_Upto_April23__14[[#This Row],[Cereals and products]:[Food and beverages]])</f>
        <v>114.29230769230767</v>
      </c>
    </row>
    <row r="41" spans="1:20" x14ac:dyDescent="0.25">
      <c r="A41" s="22" t="s">
        <v>30</v>
      </c>
      <c r="B41" s="2">
        <v>2014</v>
      </c>
      <c r="C41" s="10" t="s">
        <v>36</v>
      </c>
      <c r="D41" s="10">
        <f>VLOOKUP(All_India_Index_Upto_April23__14[[#This Row],[Month]],'Data cleaning'!$B$1:$C$13,2,FALSE)</f>
        <v>2</v>
      </c>
      <c r="E41" s="9" t="str">
        <f t="shared" si="0"/>
        <v>20142Rural</v>
      </c>
      <c r="F41" s="54">
        <f>DATE(All_India_Index_Upto_April23__14[[#This Row],[Year]],All_India_Index_Upto_April23__14[[#This Row],[month '#]],1)</f>
        <v>41671</v>
      </c>
      <c r="G41" s="2">
        <v>119.4</v>
      </c>
      <c r="H41" s="2">
        <v>117.7</v>
      </c>
      <c r="I41" s="2">
        <v>121.2</v>
      </c>
      <c r="J41" s="2">
        <v>115</v>
      </c>
      <c r="K41" s="2">
        <v>109</v>
      </c>
      <c r="L41" s="2">
        <v>116.6</v>
      </c>
      <c r="M41" s="2">
        <v>116</v>
      </c>
      <c r="N41" s="2">
        <v>109.8</v>
      </c>
      <c r="O41" s="2">
        <v>101.1</v>
      </c>
      <c r="P41" s="2">
        <v>110.4</v>
      </c>
      <c r="Q41" s="2">
        <v>112.9</v>
      </c>
      <c r="R41" s="2">
        <v>117.8</v>
      </c>
      <c r="S41" s="2">
        <v>115.3</v>
      </c>
      <c r="T41" s="2">
        <f>AVERAGE(All_India_Index_Upto_April23__14[[#This Row],[Cereals and products]:[Food and beverages]])</f>
        <v>114.01538461538462</v>
      </c>
    </row>
    <row r="42" spans="1:20" x14ac:dyDescent="0.25">
      <c r="A42" s="21" t="s">
        <v>33</v>
      </c>
      <c r="B42" s="3">
        <v>2014</v>
      </c>
      <c r="C42" s="9" t="s">
        <v>36</v>
      </c>
      <c r="D42" s="9">
        <f>VLOOKUP(All_India_Index_Upto_April23__14[[#This Row],[Month]],'Data cleaning'!$B$1:$C$13,2,FALSE)</f>
        <v>2</v>
      </c>
      <c r="E42" s="9" t="str">
        <f t="shared" si="0"/>
        <v>20142Urban</v>
      </c>
      <c r="F42" s="52">
        <f>DATE(All_India_Index_Upto_April23__14[[#This Row],[Year]],All_India_Index_Upto_April23__14[[#This Row],[month '#]],1)</f>
        <v>41671</v>
      </c>
      <c r="G42" s="3">
        <v>121.9</v>
      </c>
      <c r="H42" s="3">
        <v>122</v>
      </c>
      <c r="I42" s="3">
        <v>124.5</v>
      </c>
      <c r="J42" s="3">
        <v>115.2</v>
      </c>
      <c r="K42" s="3">
        <v>102.5</v>
      </c>
      <c r="L42" s="3">
        <v>114.1</v>
      </c>
      <c r="M42" s="3">
        <v>111.5</v>
      </c>
      <c r="N42" s="3">
        <v>108.2</v>
      </c>
      <c r="O42" s="3">
        <v>95.4</v>
      </c>
      <c r="P42" s="3">
        <v>113.5</v>
      </c>
      <c r="Q42" s="3">
        <v>112.1</v>
      </c>
      <c r="R42" s="3">
        <v>119.9</v>
      </c>
      <c r="S42" s="3">
        <v>115.2</v>
      </c>
      <c r="T42" s="3">
        <f>AVERAGE(All_India_Index_Upto_April23__14[[#This Row],[Cereals and products]:[Food and beverages]])</f>
        <v>113.53846153846153</v>
      </c>
    </row>
    <row r="43" spans="1:20" x14ac:dyDescent="0.25">
      <c r="A43" s="22" t="s">
        <v>35</v>
      </c>
      <c r="B43" s="2">
        <v>2014</v>
      </c>
      <c r="C43" s="10" t="s">
        <v>36</v>
      </c>
      <c r="D43" s="10">
        <f>VLOOKUP(All_India_Index_Upto_April23__14[[#This Row],[Month]],'Data cleaning'!$B$1:$C$13,2,FALSE)</f>
        <v>2</v>
      </c>
      <c r="E43" s="9" t="str">
        <f t="shared" si="0"/>
        <v>20142Rural+Urban</v>
      </c>
      <c r="F43" s="54">
        <f>DATE(All_India_Index_Upto_April23__14[[#This Row],[Year]],All_India_Index_Upto_April23__14[[#This Row],[month '#]],1)</f>
        <v>41671</v>
      </c>
      <c r="G43" s="2">
        <v>120.2</v>
      </c>
      <c r="H43" s="2">
        <v>119.2</v>
      </c>
      <c r="I43" s="2">
        <v>122.5</v>
      </c>
      <c r="J43" s="2">
        <v>115.1</v>
      </c>
      <c r="K43" s="2">
        <v>106.6</v>
      </c>
      <c r="L43" s="2">
        <v>115.4</v>
      </c>
      <c r="M43" s="2">
        <v>114.5</v>
      </c>
      <c r="N43" s="2">
        <v>109.3</v>
      </c>
      <c r="O43" s="2">
        <v>99.2</v>
      </c>
      <c r="P43" s="2">
        <v>111.4</v>
      </c>
      <c r="Q43" s="2">
        <v>112.6</v>
      </c>
      <c r="R43" s="2">
        <v>118.8</v>
      </c>
      <c r="S43" s="2">
        <v>115.3</v>
      </c>
      <c r="T43" s="2">
        <f>AVERAGE(All_India_Index_Upto_April23__14[[#This Row],[Cereals and products]:[Food and beverages]])</f>
        <v>113.85384615384615</v>
      </c>
    </row>
    <row r="44" spans="1:20" x14ac:dyDescent="0.25">
      <c r="A44" s="21" t="s">
        <v>30</v>
      </c>
      <c r="B44" s="3">
        <v>2014</v>
      </c>
      <c r="C44" s="9" t="s">
        <v>38</v>
      </c>
      <c r="D44" s="9">
        <f>VLOOKUP(All_India_Index_Upto_April23__14[[#This Row],[Month]],'Data cleaning'!$B$1:$C$13,2,FALSE)</f>
        <v>3</v>
      </c>
      <c r="E44" s="9" t="str">
        <f t="shared" si="0"/>
        <v>20143Rural</v>
      </c>
      <c r="F44" s="52">
        <f>DATE(All_India_Index_Upto_April23__14[[#This Row],[Year]],All_India_Index_Upto_April23__14[[#This Row],[month '#]],1)</f>
        <v>41699</v>
      </c>
      <c r="G44" s="3">
        <v>120.1</v>
      </c>
      <c r="H44" s="3">
        <v>118.1</v>
      </c>
      <c r="I44" s="3">
        <v>120.7</v>
      </c>
      <c r="J44" s="3">
        <v>116.1</v>
      </c>
      <c r="K44" s="3">
        <v>109.3</v>
      </c>
      <c r="L44" s="3">
        <v>119.6</v>
      </c>
      <c r="M44" s="3">
        <v>117.9</v>
      </c>
      <c r="N44" s="3">
        <v>110.2</v>
      </c>
      <c r="O44" s="3">
        <v>101.2</v>
      </c>
      <c r="P44" s="3">
        <v>110.7</v>
      </c>
      <c r="Q44" s="3">
        <v>113</v>
      </c>
      <c r="R44" s="3">
        <v>118.3</v>
      </c>
      <c r="S44" s="3">
        <v>116.2</v>
      </c>
      <c r="T44" s="3">
        <f>AVERAGE(All_India_Index_Upto_April23__14[[#This Row],[Cereals and products]:[Food and beverages]])</f>
        <v>114.72307692307693</v>
      </c>
    </row>
    <row r="45" spans="1:20" x14ac:dyDescent="0.25">
      <c r="A45" s="22" t="s">
        <v>33</v>
      </c>
      <c r="B45" s="2">
        <v>2014</v>
      </c>
      <c r="C45" s="10" t="s">
        <v>38</v>
      </c>
      <c r="D45" s="10">
        <f>VLOOKUP(All_India_Index_Upto_April23__14[[#This Row],[Month]],'Data cleaning'!$B$1:$C$13,2,FALSE)</f>
        <v>3</v>
      </c>
      <c r="E45" s="9" t="str">
        <f t="shared" si="0"/>
        <v>20143Urban</v>
      </c>
      <c r="F45" s="54">
        <f>DATE(All_India_Index_Upto_April23__14[[#This Row],[Year]],All_India_Index_Upto_April23__14[[#This Row],[month '#]],1)</f>
        <v>41699</v>
      </c>
      <c r="G45" s="2">
        <v>122.1</v>
      </c>
      <c r="H45" s="2">
        <v>121.4</v>
      </c>
      <c r="I45" s="2">
        <v>121.5</v>
      </c>
      <c r="J45" s="2">
        <v>116.2</v>
      </c>
      <c r="K45" s="2">
        <v>102.8</v>
      </c>
      <c r="L45" s="2">
        <v>117.7</v>
      </c>
      <c r="M45" s="2">
        <v>113.3</v>
      </c>
      <c r="N45" s="2">
        <v>108.9</v>
      </c>
      <c r="O45" s="2">
        <v>96.3</v>
      </c>
      <c r="P45" s="2">
        <v>114.1</v>
      </c>
      <c r="Q45" s="2">
        <v>112.2</v>
      </c>
      <c r="R45" s="2">
        <v>120.5</v>
      </c>
      <c r="S45" s="2">
        <v>116</v>
      </c>
      <c r="T45" s="2">
        <f>AVERAGE(All_India_Index_Upto_April23__14[[#This Row],[Cereals and products]:[Food and beverages]])</f>
        <v>114.07692307692308</v>
      </c>
    </row>
    <row r="46" spans="1:20" x14ac:dyDescent="0.25">
      <c r="A46" s="21" t="s">
        <v>35</v>
      </c>
      <c r="B46" s="3">
        <v>2014</v>
      </c>
      <c r="C46" s="9" t="s">
        <v>38</v>
      </c>
      <c r="D46" s="9">
        <f>VLOOKUP(All_India_Index_Upto_April23__14[[#This Row],[Month]],'Data cleaning'!$B$1:$C$13,2,FALSE)</f>
        <v>3</v>
      </c>
      <c r="E46" s="9" t="str">
        <f t="shared" si="0"/>
        <v>20143Rural+Urban</v>
      </c>
      <c r="F46" s="52">
        <f>DATE(All_India_Index_Upto_April23__14[[#This Row],[Year]],All_India_Index_Upto_April23__14[[#This Row],[month '#]],1)</f>
        <v>41699</v>
      </c>
      <c r="G46" s="3">
        <v>120.7</v>
      </c>
      <c r="H46" s="3">
        <v>119.3</v>
      </c>
      <c r="I46" s="3">
        <v>121</v>
      </c>
      <c r="J46" s="3">
        <v>116.1</v>
      </c>
      <c r="K46" s="3">
        <v>106.9</v>
      </c>
      <c r="L46" s="3">
        <v>118.7</v>
      </c>
      <c r="M46" s="3">
        <v>116.3</v>
      </c>
      <c r="N46" s="3">
        <v>109.8</v>
      </c>
      <c r="O46" s="3">
        <v>99.6</v>
      </c>
      <c r="P46" s="3">
        <v>111.8</v>
      </c>
      <c r="Q46" s="3">
        <v>112.7</v>
      </c>
      <c r="R46" s="3">
        <v>119.3</v>
      </c>
      <c r="S46" s="3">
        <v>116.1</v>
      </c>
      <c r="T46" s="3">
        <f>AVERAGE(All_India_Index_Upto_April23__14[[#This Row],[Cereals and products]:[Food and beverages]])</f>
        <v>114.48461538461537</v>
      </c>
    </row>
    <row r="47" spans="1:20" x14ac:dyDescent="0.25">
      <c r="A47" s="22" t="s">
        <v>30</v>
      </c>
      <c r="B47" s="2">
        <v>2014</v>
      </c>
      <c r="C47" s="10" t="s">
        <v>39</v>
      </c>
      <c r="D47" s="10">
        <f>VLOOKUP(All_India_Index_Upto_April23__14[[#This Row],[Month]],'Data cleaning'!$B$1:$C$13,2,FALSE)</f>
        <v>4</v>
      </c>
      <c r="E47" s="9" t="str">
        <f t="shared" si="0"/>
        <v>20144Rural</v>
      </c>
      <c r="F47" s="54">
        <f>DATE(All_India_Index_Upto_April23__14[[#This Row],[Year]],All_India_Index_Upto_April23__14[[#This Row],[month '#]],1)</f>
        <v>41730</v>
      </c>
      <c r="G47" s="2">
        <v>120.2</v>
      </c>
      <c r="H47" s="2">
        <v>118.9</v>
      </c>
      <c r="I47" s="2">
        <v>118.1</v>
      </c>
      <c r="J47" s="2">
        <v>117</v>
      </c>
      <c r="K47" s="2">
        <v>109.7</v>
      </c>
      <c r="L47" s="2">
        <v>125.5</v>
      </c>
      <c r="M47" s="2">
        <v>120.5</v>
      </c>
      <c r="N47" s="2">
        <v>111</v>
      </c>
      <c r="O47" s="2">
        <v>102.6</v>
      </c>
      <c r="P47" s="2">
        <v>111.2</v>
      </c>
      <c r="Q47" s="2">
        <v>113.5</v>
      </c>
      <c r="R47" s="2">
        <v>118.7</v>
      </c>
      <c r="S47" s="2">
        <v>117.2</v>
      </c>
      <c r="T47" s="2">
        <f>AVERAGE(All_India_Index_Upto_April23__14[[#This Row],[Cereals and products]:[Food and beverages]])</f>
        <v>115.70000000000002</v>
      </c>
    </row>
    <row r="48" spans="1:20" x14ac:dyDescent="0.25">
      <c r="A48" s="21" t="s">
        <v>33</v>
      </c>
      <c r="B48" s="3">
        <v>2014</v>
      </c>
      <c r="C48" s="9" t="s">
        <v>39</v>
      </c>
      <c r="D48" s="9">
        <f>VLOOKUP(All_India_Index_Upto_April23__14[[#This Row],[Month]],'Data cleaning'!$B$1:$C$13,2,FALSE)</f>
        <v>4</v>
      </c>
      <c r="E48" s="9" t="str">
        <f t="shared" si="0"/>
        <v>20144Urban</v>
      </c>
      <c r="F48" s="52">
        <f>DATE(All_India_Index_Upto_April23__14[[#This Row],[Year]],All_India_Index_Upto_April23__14[[#This Row],[month '#]],1)</f>
        <v>41730</v>
      </c>
      <c r="G48" s="3">
        <v>122.5</v>
      </c>
      <c r="H48" s="3">
        <v>121.7</v>
      </c>
      <c r="I48" s="3">
        <v>113.3</v>
      </c>
      <c r="J48" s="3">
        <v>117</v>
      </c>
      <c r="K48" s="3">
        <v>103.1</v>
      </c>
      <c r="L48" s="3">
        <v>126.7</v>
      </c>
      <c r="M48" s="3">
        <v>121.2</v>
      </c>
      <c r="N48" s="3">
        <v>111</v>
      </c>
      <c r="O48" s="3">
        <v>100.3</v>
      </c>
      <c r="P48" s="3">
        <v>115.3</v>
      </c>
      <c r="Q48" s="3">
        <v>112.7</v>
      </c>
      <c r="R48" s="3">
        <v>121</v>
      </c>
      <c r="S48" s="3">
        <v>118.2</v>
      </c>
      <c r="T48" s="3">
        <f>AVERAGE(All_India_Index_Upto_April23__14[[#This Row],[Cereals and products]:[Food and beverages]])</f>
        <v>115.69230769230771</v>
      </c>
    </row>
    <row r="49" spans="1:20" x14ac:dyDescent="0.25">
      <c r="A49" s="22" t="s">
        <v>35</v>
      </c>
      <c r="B49" s="2">
        <v>2014</v>
      </c>
      <c r="C49" s="10" t="s">
        <v>39</v>
      </c>
      <c r="D49" s="10">
        <f>VLOOKUP(All_India_Index_Upto_April23__14[[#This Row],[Month]],'Data cleaning'!$B$1:$C$13,2,FALSE)</f>
        <v>4</v>
      </c>
      <c r="E49" s="9" t="str">
        <f t="shared" si="0"/>
        <v>20144Rural+Urban</v>
      </c>
      <c r="F49" s="54">
        <f>DATE(All_India_Index_Upto_April23__14[[#This Row],[Year]],All_India_Index_Upto_April23__14[[#This Row],[month '#]],1)</f>
        <v>41730</v>
      </c>
      <c r="G49" s="2">
        <v>120.9</v>
      </c>
      <c r="H49" s="2">
        <v>119.9</v>
      </c>
      <c r="I49" s="2">
        <v>116.2</v>
      </c>
      <c r="J49" s="2">
        <v>117</v>
      </c>
      <c r="K49" s="2">
        <v>107.3</v>
      </c>
      <c r="L49" s="2">
        <v>126.1</v>
      </c>
      <c r="M49" s="2">
        <v>120.7</v>
      </c>
      <c r="N49" s="2">
        <v>111</v>
      </c>
      <c r="O49" s="2">
        <v>101.8</v>
      </c>
      <c r="P49" s="2">
        <v>112.6</v>
      </c>
      <c r="Q49" s="2">
        <v>113.2</v>
      </c>
      <c r="R49" s="2">
        <v>119.8</v>
      </c>
      <c r="S49" s="2">
        <v>117.6</v>
      </c>
      <c r="T49" s="2">
        <f>AVERAGE(All_India_Index_Upto_April23__14[[#This Row],[Cereals and products]:[Food and beverages]])</f>
        <v>115.69999999999999</v>
      </c>
    </row>
    <row r="50" spans="1:20" x14ac:dyDescent="0.25">
      <c r="A50" s="21" t="s">
        <v>30</v>
      </c>
      <c r="B50" s="3">
        <v>2014</v>
      </c>
      <c r="C50" s="9" t="s">
        <v>41</v>
      </c>
      <c r="D50" s="9">
        <f>VLOOKUP(All_India_Index_Upto_April23__14[[#This Row],[Month]],'Data cleaning'!$B$1:$C$13,2,FALSE)</f>
        <v>5</v>
      </c>
      <c r="E50" s="9" t="str">
        <f t="shared" si="0"/>
        <v>20145Rural</v>
      </c>
      <c r="F50" s="52">
        <f>DATE(All_India_Index_Upto_April23__14[[#This Row],[Year]],All_India_Index_Upto_April23__14[[#This Row],[month '#]],1)</f>
        <v>41760</v>
      </c>
      <c r="G50" s="3">
        <v>120.3</v>
      </c>
      <c r="H50" s="3">
        <v>120.2</v>
      </c>
      <c r="I50" s="3">
        <v>116.9</v>
      </c>
      <c r="J50" s="3">
        <v>118</v>
      </c>
      <c r="K50" s="3">
        <v>110.1</v>
      </c>
      <c r="L50" s="3">
        <v>126.3</v>
      </c>
      <c r="M50" s="3">
        <v>123.9</v>
      </c>
      <c r="N50" s="3">
        <v>111.5</v>
      </c>
      <c r="O50" s="3">
        <v>103.5</v>
      </c>
      <c r="P50" s="3">
        <v>111.6</v>
      </c>
      <c r="Q50" s="3">
        <v>114.2</v>
      </c>
      <c r="R50" s="3">
        <v>119.2</v>
      </c>
      <c r="S50" s="3">
        <v>118.2</v>
      </c>
      <c r="T50" s="3">
        <f>AVERAGE(All_India_Index_Upto_April23__14[[#This Row],[Cereals and products]:[Food and beverages]])</f>
        <v>116.45384615384614</v>
      </c>
    </row>
    <row r="51" spans="1:20" x14ac:dyDescent="0.25">
      <c r="A51" s="22" t="s">
        <v>33</v>
      </c>
      <c r="B51" s="2">
        <v>2014</v>
      </c>
      <c r="C51" s="10" t="s">
        <v>41</v>
      </c>
      <c r="D51" s="10">
        <f>VLOOKUP(All_India_Index_Upto_April23__14[[#This Row],[Month]],'Data cleaning'!$B$1:$C$13,2,FALSE)</f>
        <v>5</v>
      </c>
      <c r="E51" s="9" t="str">
        <f t="shared" si="0"/>
        <v>20145Urban</v>
      </c>
      <c r="F51" s="54">
        <f>DATE(All_India_Index_Upto_April23__14[[#This Row],[Year]],All_India_Index_Upto_April23__14[[#This Row],[month '#]],1)</f>
        <v>41760</v>
      </c>
      <c r="G51" s="2">
        <v>122.7</v>
      </c>
      <c r="H51" s="2">
        <v>124.1</v>
      </c>
      <c r="I51" s="2">
        <v>114.2</v>
      </c>
      <c r="J51" s="2">
        <v>119.1</v>
      </c>
      <c r="K51" s="2">
        <v>103.5</v>
      </c>
      <c r="L51" s="2">
        <v>129.19999999999999</v>
      </c>
      <c r="M51" s="2">
        <v>127</v>
      </c>
      <c r="N51" s="2">
        <v>112.6</v>
      </c>
      <c r="O51" s="2">
        <v>101.3</v>
      </c>
      <c r="P51" s="2">
        <v>117</v>
      </c>
      <c r="Q51" s="2">
        <v>112.9</v>
      </c>
      <c r="R51" s="2">
        <v>121.7</v>
      </c>
      <c r="S51" s="2">
        <v>120</v>
      </c>
      <c r="T51" s="2">
        <f>AVERAGE(All_India_Index_Upto_April23__14[[#This Row],[Cereals and products]:[Food and beverages]])</f>
        <v>117.33076923076925</v>
      </c>
    </row>
    <row r="52" spans="1:20" x14ac:dyDescent="0.25">
      <c r="A52" s="21" t="s">
        <v>35</v>
      </c>
      <c r="B52" s="3">
        <v>2014</v>
      </c>
      <c r="C52" s="9" t="s">
        <v>41</v>
      </c>
      <c r="D52" s="9">
        <f>VLOOKUP(All_India_Index_Upto_April23__14[[#This Row],[Month]],'Data cleaning'!$B$1:$C$13,2,FALSE)</f>
        <v>5</v>
      </c>
      <c r="E52" s="9" t="str">
        <f t="shared" si="0"/>
        <v>20145Rural+Urban</v>
      </c>
      <c r="F52" s="52">
        <f>DATE(All_India_Index_Upto_April23__14[[#This Row],[Year]],All_India_Index_Upto_April23__14[[#This Row],[month '#]],1)</f>
        <v>41760</v>
      </c>
      <c r="G52" s="3">
        <v>121.1</v>
      </c>
      <c r="H52" s="3">
        <v>121.6</v>
      </c>
      <c r="I52" s="3">
        <v>115.9</v>
      </c>
      <c r="J52" s="3">
        <v>118.4</v>
      </c>
      <c r="K52" s="3">
        <v>107.7</v>
      </c>
      <c r="L52" s="3">
        <v>127.7</v>
      </c>
      <c r="M52" s="3">
        <v>125</v>
      </c>
      <c r="N52" s="3">
        <v>111.9</v>
      </c>
      <c r="O52" s="3">
        <v>102.8</v>
      </c>
      <c r="P52" s="3">
        <v>113.4</v>
      </c>
      <c r="Q52" s="3">
        <v>113.7</v>
      </c>
      <c r="R52" s="3">
        <v>120.4</v>
      </c>
      <c r="S52" s="3">
        <v>118.9</v>
      </c>
      <c r="T52" s="3">
        <f>AVERAGE(All_India_Index_Upto_April23__14[[#This Row],[Cereals and products]:[Food and beverages]])</f>
        <v>116.80769230769235</v>
      </c>
    </row>
    <row r="53" spans="1:20" x14ac:dyDescent="0.25">
      <c r="A53" s="22" t="s">
        <v>30</v>
      </c>
      <c r="B53" s="2">
        <v>2014</v>
      </c>
      <c r="C53" s="10" t="s">
        <v>42</v>
      </c>
      <c r="D53" s="10">
        <f>VLOOKUP(All_India_Index_Upto_April23__14[[#This Row],[Month]],'Data cleaning'!$B$1:$C$13,2,FALSE)</f>
        <v>6</v>
      </c>
      <c r="E53" s="9" t="str">
        <f t="shared" si="0"/>
        <v>20146Rural</v>
      </c>
      <c r="F53" s="54">
        <f>DATE(All_India_Index_Upto_April23__14[[#This Row],[Year]],All_India_Index_Upto_April23__14[[#This Row],[month '#]],1)</f>
        <v>41791</v>
      </c>
      <c r="G53" s="2">
        <v>120.7</v>
      </c>
      <c r="H53" s="2">
        <v>121.6</v>
      </c>
      <c r="I53" s="2">
        <v>116.1</v>
      </c>
      <c r="J53" s="2">
        <v>119.3</v>
      </c>
      <c r="K53" s="2">
        <v>110.3</v>
      </c>
      <c r="L53" s="2">
        <v>125.8</v>
      </c>
      <c r="M53" s="2">
        <v>129.30000000000001</v>
      </c>
      <c r="N53" s="2">
        <v>112.2</v>
      </c>
      <c r="O53" s="2">
        <v>103.6</v>
      </c>
      <c r="P53" s="2">
        <v>112.3</v>
      </c>
      <c r="Q53" s="2">
        <v>114.9</v>
      </c>
      <c r="R53" s="2">
        <v>120.1</v>
      </c>
      <c r="S53" s="2">
        <v>119.5</v>
      </c>
      <c r="T53" s="2">
        <f>AVERAGE(All_India_Index_Upto_April23__14[[#This Row],[Cereals and products]:[Food and beverages]])</f>
        <v>117.36153846153844</v>
      </c>
    </row>
    <row r="54" spans="1:20" x14ac:dyDescent="0.25">
      <c r="A54" s="21" t="s">
        <v>33</v>
      </c>
      <c r="B54" s="3">
        <v>2014</v>
      </c>
      <c r="C54" s="9" t="s">
        <v>42</v>
      </c>
      <c r="D54" s="9">
        <f>VLOOKUP(All_India_Index_Upto_April23__14[[#This Row],[Month]],'Data cleaning'!$B$1:$C$13,2,FALSE)</f>
        <v>6</v>
      </c>
      <c r="E54" s="9" t="str">
        <f t="shared" si="0"/>
        <v>20146Urban</v>
      </c>
      <c r="F54" s="52">
        <f>DATE(All_India_Index_Upto_April23__14[[#This Row],[Year]],All_India_Index_Upto_April23__14[[#This Row],[month '#]],1)</f>
        <v>41791</v>
      </c>
      <c r="G54" s="3">
        <v>123.1</v>
      </c>
      <c r="H54" s="3">
        <v>125.9</v>
      </c>
      <c r="I54" s="3">
        <v>115.4</v>
      </c>
      <c r="J54" s="3">
        <v>120.4</v>
      </c>
      <c r="K54" s="3">
        <v>103.4</v>
      </c>
      <c r="L54" s="3">
        <v>131.19999999999999</v>
      </c>
      <c r="M54" s="3">
        <v>137.5</v>
      </c>
      <c r="N54" s="3">
        <v>112.8</v>
      </c>
      <c r="O54" s="3">
        <v>101.4</v>
      </c>
      <c r="P54" s="3">
        <v>118.3</v>
      </c>
      <c r="Q54" s="3">
        <v>113.2</v>
      </c>
      <c r="R54" s="3">
        <v>122.4</v>
      </c>
      <c r="S54" s="3">
        <v>122</v>
      </c>
      <c r="T54" s="3">
        <f>AVERAGE(All_India_Index_Upto_April23__14[[#This Row],[Cereals and products]:[Food and beverages]])</f>
        <v>119</v>
      </c>
    </row>
    <row r="55" spans="1:20" x14ac:dyDescent="0.25">
      <c r="A55" s="22" t="s">
        <v>35</v>
      </c>
      <c r="B55" s="2">
        <v>2014</v>
      </c>
      <c r="C55" s="10" t="s">
        <v>42</v>
      </c>
      <c r="D55" s="10">
        <f>VLOOKUP(All_India_Index_Upto_April23__14[[#This Row],[Month]],'Data cleaning'!$B$1:$C$13,2,FALSE)</f>
        <v>6</v>
      </c>
      <c r="E55" s="9" t="str">
        <f t="shared" si="0"/>
        <v>20146Rural+Urban</v>
      </c>
      <c r="F55" s="54">
        <f>DATE(All_India_Index_Upto_April23__14[[#This Row],[Year]],All_India_Index_Upto_April23__14[[#This Row],[month '#]],1)</f>
        <v>41791</v>
      </c>
      <c r="G55" s="2">
        <v>121.5</v>
      </c>
      <c r="H55" s="2">
        <v>123.1</v>
      </c>
      <c r="I55" s="2">
        <v>115.8</v>
      </c>
      <c r="J55" s="2">
        <v>119.7</v>
      </c>
      <c r="K55" s="2">
        <v>107.8</v>
      </c>
      <c r="L55" s="2">
        <v>128.30000000000001</v>
      </c>
      <c r="M55" s="2">
        <v>132.1</v>
      </c>
      <c r="N55" s="2">
        <v>112.4</v>
      </c>
      <c r="O55" s="2">
        <v>102.9</v>
      </c>
      <c r="P55" s="2">
        <v>114.3</v>
      </c>
      <c r="Q55" s="2">
        <v>114.2</v>
      </c>
      <c r="R55" s="2">
        <v>121.2</v>
      </c>
      <c r="S55" s="2">
        <v>120.4</v>
      </c>
      <c r="T55" s="2">
        <f>AVERAGE(All_India_Index_Upto_April23__14[[#This Row],[Cereals and products]:[Food and beverages]])</f>
        <v>117.9769230769231</v>
      </c>
    </row>
    <row r="56" spans="1:20" x14ac:dyDescent="0.25">
      <c r="A56" s="21" t="s">
        <v>30</v>
      </c>
      <c r="B56" s="3">
        <v>2014</v>
      </c>
      <c r="C56" s="9" t="s">
        <v>44</v>
      </c>
      <c r="D56" s="9">
        <f>VLOOKUP(All_India_Index_Upto_April23__14[[#This Row],[Month]],'Data cleaning'!$B$1:$C$13,2,FALSE)</f>
        <v>7</v>
      </c>
      <c r="E56" s="9" t="str">
        <f t="shared" si="0"/>
        <v>20147Rural</v>
      </c>
      <c r="F56" s="52">
        <f>DATE(All_India_Index_Upto_April23__14[[#This Row],[Year]],All_India_Index_Upto_April23__14[[#This Row],[month '#]],1)</f>
        <v>41821</v>
      </c>
      <c r="G56" s="3">
        <v>121.7</v>
      </c>
      <c r="H56" s="3">
        <v>122.5</v>
      </c>
      <c r="I56" s="3">
        <v>117.7</v>
      </c>
      <c r="J56" s="3">
        <v>120.6</v>
      </c>
      <c r="K56" s="3">
        <v>110.4</v>
      </c>
      <c r="L56" s="3">
        <v>129.1</v>
      </c>
      <c r="M56" s="3">
        <v>150.1</v>
      </c>
      <c r="N56" s="3">
        <v>113.2</v>
      </c>
      <c r="O56" s="3">
        <v>104.8</v>
      </c>
      <c r="P56" s="3">
        <v>113.3</v>
      </c>
      <c r="Q56" s="3">
        <v>115.6</v>
      </c>
      <c r="R56" s="3">
        <v>120.9</v>
      </c>
      <c r="S56" s="3">
        <v>123.3</v>
      </c>
      <c r="T56" s="3">
        <f>AVERAGE(All_India_Index_Upto_April23__14[[#This Row],[Cereals and products]:[Food and beverages]])</f>
        <v>120.24615384615385</v>
      </c>
    </row>
    <row r="57" spans="1:20" x14ac:dyDescent="0.25">
      <c r="A57" s="22" t="s">
        <v>33</v>
      </c>
      <c r="B57" s="2">
        <v>2014</v>
      </c>
      <c r="C57" s="10" t="s">
        <v>44</v>
      </c>
      <c r="D57" s="10">
        <f>VLOOKUP(All_India_Index_Upto_April23__14[[#This Row],[Month]],'Data cleaning'!$B$1:$C$13,2,FALSE)</f>
        <v>7</v>
      </c>
      <c r="E57" s="9" t="str">
        <f t="shared" si="0"/>
        <v>20147Urban</v>
      </c>
      <c r="F57" s="54">
        <f>DATE(All_India_Index_Upto_April23__14[[#This Row],[Year]],All_India_Index_Upto_April23__14[[#This Row],[month '#]],1)</f>
        <v>41821</v>
      </c>
      <c r="G57" s="2">
        <v>123.8</v>
      </c>
      <c r="H57" s="2">
        <v>126.4</v>
      </c>
      <c r="I57" s="2">
        <v>118</v>
      </c>
      <c r="J57" s="2">
        <v>121.6</v>
      </c>
      <c r="K57" s="2">
        <v>103.5</v>
      </c>
      <c r="L57" s="2">
        <v>133.69999999999999</v>
      </c>
      <c r="M57" s="2">
        <v>172.4</v>
      </c>
      <c r="N57" s="2">
        <v>113.1</v>
      </c>
      <c r="O57" s="2">
        <v>102.7</v>
      </c>
      <c r="P57" s="2">
        <v>120</v>
      </c>
      <c r="Q57" s="2">
        <v>113.8</v>
      </c>
      <c r="R57" s="2">
        <v>123.4</v>
      </c>
      <c r="S57" s="2">
        <v>127.1</v>
      </c>
      <c r="T57" s="2">
        <f>AVERAGE(All_India_Index_Upto_April23__14[[#This Row],[Cereals and products]:[Food and beverages]])</f>
        <v>123.03846153846153</v>
      </c>
    </row>
    <row r="58" spans="1:20" x14ac:dyDescent="0.25">
      <c r="A58" s="21" t="s">
        <v>35</v>
      </c>
      <c r="B58" s="3">
        <v>2014</v>
      </c>
      <c r="C58" s="9" t="s">
        <v>44</v>
      </c>
      <c r="D58" s="9">
        <f>VLOOKUP(All_India_Index_Upto_April23__14[[#This Row],[Month]],'Data cleaning'!$B$1:$C$13,2,FALSE)</f>
        <v>7</v>
      </c>
      <c r="E58" s="9" t="str">
        <f t="shared" si="0"/>
        <v>20147Rural+Urban</v>
      </c>
      <c r="F58" s="52">
        <f>DATE(All_India_Index_Upto_April23__14[[#This Row],[Year]],All_India_Index_Upto_April23__14[[#This Row],[month '#]],1)</f>
        <v>41821</v>
      </c>
      <c r="G58" s="3">
        <v>122.4</v>
      </c>
      <c r="H58" s="3">
        <v>123.9</v>
      </c>
      <c r="I58" s="3">
        <v>117.8</v>
      </c>
      <c r="J58" s="3">
        <v>121</v>
      </c>
      <c r="K58" s="3">
        <v>107.9</v>
      </c>
      <c r="L58" s="3">
        <v>131.19999999999999</v>
      </c>
      <c r="M58" s="3">
        <v>157.69999999999999</v>
      </c>
      <c r="N58" s="3">
        <v>113.2</v>
      </c>
      <c r="O58" s="3">
        <v>104.1</v>
      </c>
      <c r="P58" s="3">
        <v>115.5</v>
      </c>
      <c r="Q58" s="3">
        <v>114.8</v>
      </c>
      <c r="R58" s="3">
        <v>122.1</v>
      </c>
      <c r="S58" s="3">
        <v>124.7</v>
      </c>
      <c r="T58" s="3">
        <f>AVERAGE(All_India_Index_Upto_April23__14[[#This Row],[Cereals and products]:[Food and beverages]])</f>
        <v>121.25384615384615</v>
      </c>
    </row>
    <row r="59" spans="1:20" x14ac:dyDescent="0.25">
      <c r="A59" s="22" t="s">
        <v>30</v>
      </c>
      <c r="B59" s="2">
        <v>2014</v>
      </c>
      <c r="C59" s="10" t="s">
        <v>46</v>
      </c>
      <c r="D59" s="10">
        <f>VLOOKUP(All_India_Index_Upto_April23__14[[#This Row],[Month]],'Data cleaning'!$B$1:$C$13,2,FALSE)</f>
        <v>8</v>
      </c>
      <c r="E59" s="9" t="str">
        <f t="shared" si="0"/>
        <v>20148Rural</v>
      </c>
      <c r="F59" s="54">
        <f>DATE(All_India_Index_Upto_April23__14[[#This Row],[Year]],All_India_Index_Upto_April23__14[[#This Row],[month '#]],1)</f>
        <v>41852</v>
      </c>
      <c r="G59" s="2">
        <v>121.8</v>
      </c>
      <c r="H59" s="2">
        <v>122.8</v>
      </c>
      <c r="I59" s="2">
        <v>117.8</v>
      </c>
      <c r="J59" s="2">
        <v>121.9</v>
      </c>
      <c r="K59" s="2">
        <v>110.6</v>
      </c>
      <c r="L59" s="2">
        <v>129.69999999999999</v>
      </c>
      <c r="M59" s="2">
        <v>161.1</v>
      </c>
      <c r="N59" s="2">
        <v>114.1</v>
      </c>
      <c r="O59" s="2">
        <v>105.1</v>
      </c>
      <c r="P59" s="2">
        <v>114.6</v>
      </c>
      <c r="Q59" s="2">
        <v>115.8</v>
      </c>
      <c r="R59" s="2">
        <v>121.7</v>
      </c>
      <c r="S59" s="2">
        <v>125.3</v>
      </c>
      <c r="T59" s="2">
        <f>AVERAGE(All_India_Index_Upto_April23__14[[#This Row],[Cereals and products]:[Food and beverages]])</f>
        <v>121.71538461538459</v>
      </c>
    </row>
    <row r="60" spans="1:20" x14ac:dyDescent="0.25">
      <c r="A60" s="21" t="s">
        <v>33</v>
      </c>
      <c r="B60" s="3">
        <v>2014</v>
      </c>
      <c r="C60" s="9" t="s">
        <v>46</v>
      </c>
      <c r="D60" s="9">
        <f>VLOOKUP(All_India_Index_Upto_April23__14[[#This Row],[Month]],'Data cleaning'!$B$1:$C$13,2,FALSE)</f>
        <v>8</v>
      </c>
      <c r="E60" s="9" t="str">
        <f t="shared" si="0"/>
        <v>20148Urban</v>
      </c>
      <c r="F60" s="52">
        <f>DATE(All_India_Index_Upto_April23__14[[#This Row],[Year]],All_India_Index_Upto_April23__14[[#This Row],[month '#]],1)</f>
        <v>41852</v>
      </c>
      <c r="G60" s="3">
        <v>124.8</v>
      </c>
      <c r="H60" s="3">
        <v>127.3</v>
      </c>
      <c r="I60" s="3">
        <v>116.5</v>
      </c>
      <c r="J60" s="3">
        <v>122.2</v>
      </c>
      <c r="K60" s="3">
        <v>103.6</v>
      </c>
      <c r="L60" s="3">
        <v>132.69999999999999</v>
      </c>
      <c r="M60" s="3">
        <v>181.9</v>
      </c>
      <c r="N60" s="3">
        <v>115.2</v>
      </c>
      <c r="O60" s="3">
        <v>102.7</v>
      </c>
      <c r="P60" s="3">
        <v>122.1</v>
      </c>
      <c r="Q60" s="3">
        <v>114.4</v>
      </c>
      <c r="R60" s="3">
        <v>124.7</v>
      </c>
      <c r="S60" s="3">
        <v>128.9</v>
      </c>
      <c r="T60" s="3">
        <f>AVERAGE(All_India_Index_Upto_April23__14[[#This Row],[Cereals and products]:[Food and beverages]])</f>
        <v>124.38461538461539</v>
      </c>
    </row>
    <row r="61" spans="1:20" x14ac:dyDescent="0.25">
      <c r="A61" s="22" t="s">
        <v>35</v>
      </c>
      <c r="B61" s="2">
        <v>2014</v>
      </c>
      <c r="C61" s="10" t="s">
        <v>46</v>
      </c>
      <c r="D61" s="10">
        <f>VLOOKUP(All_India_Index_Upto_April23__14[[#This Row],[Month]],'Data cleaning'!$B$1:$C$13,2,FALSE)</f>
        <v>8</v>
      </c>
      <c r="E61" s="9" t="str">
        <f t="shared" si="0"/>
        <v>20148Rural+Urban</v>
      </c>
      <c r="F61" s="54">
        <f>DATE(All_India_Index_Upto_April23__14[[#This Row],[Year]],All_India_Index_Upto_April23__14[[#This Row],[month '#]],1)</f>
        <v>41852</v>
      </c>
      <c r="G61" s="2">
        <v>122.7</v>
      </c>
      <c r="H61" s="2">
        <v>124.4</v>
      </c>
      <c r="I61" s="2">
        <v>117.3</v>
      </c>
      <c r="J61" s="2">
        <v>122</v>
      </c>
      <c r="K61" s="2">
        <v>108</v>
      </c>
      <c r="L61" s="2">
        <v>131.1</v>
      </c>
      <c r="M61" s="2">
        <v>168.2</v>
      </c>
      <c r="N61" s="2">
        <v>114.5</v>
      </c>
      <c r="O61" s="2">
        <v>104.3</v>
      </c>
      <c r="P61" s="2">
        <v>117.1</v>
      </c>
      <c r="Q61" s="2">
        <v>115.2</v>
      </c>
      <c r="R61" s="2">
        <v>123.1</v>
      </c>
      <c r="S61" s="2">
        <v>126.6</v>
      </c>
      <c r="T61" s="2">
        <f>AVERAGE(All_India_Index_Upto_April23__14[[#This Row],[Cereals and products]:[Food and beverages]])</f>
        <v>122.65384615384613</v>
      </c>
    </row>
    <row r="62" spans="1:20" x14ac:dyDescent="0.25">
      <c r="A62" s="21" t="s">
        <v>30</v>
      </c>
      <c r="B62" s="3">
        <v>2014</v>
      </c>
      <c r="C62" s="9" t="s">
        <v>48</v>
      </c>
      <c r="D62" s="9">
        <f>VLOOKUP(All_India_Index_Upto_April23__14[[#This Row],[Month]],'Data cleaning'!$B$1:$C$13,2,FALSE)</f>
        <v>9</v>
      </c>
      <c r="E62" s="9" t="str">
        <f t="shared" si="0"/>
        <v>20149Rural</v>
      </c>
      <c r="F62" s="52">
        <f>DATE(All_India_Index_Upto_April23__14[[#This Row],[Year]],All_India_Index_Upto_April23__14[[#This Row],[month '#]],1)</f>
        <v>41883</v>
      </c>
      <c r="G62" s="3">
        <v>122.3</v>
      </c>
      <c r="H62" s="3">
        <v>122.4</v>
      </c>
      <c r="I62" s="3">
        <v>117.8</v>
      </c>
      <c r="J62" s="3">
        <v>122.7</v>
      </c>
      <c r="K62" s="3">
        <v>110.4</v>
      </c>
      <c r="L62" s="3">
        <v>129.80000000000001</v>
      </c>
      <c r="M62" s="3">
        <v>158.80000000000001</v>
      </c>
      <c r="N62" s="3">
        <v>115</v>
      </c>
      <c r="O62" s="3">
        <v>104.7</v>
      </c>
      <c r="P62" s="3">
        <v>114.9</v>
      </c>
      <c r="Q62" s="3">
        <v>116.5</v>
      </c>
      <c r="R62" s="3">
        <v>122.6</v>
      </c>
      <c r="S62" s="3">
        <v>125.3</v>
      </c>
      <c r="T62" s="3">
        <f>AVERAGE(All_India_Index_Upto_April23__14[[#This Row],[Cereals and products]:[Food and beverages]])</f>
        <v>121.78461538461539</v>
      </c>
    </row>
    <row r="63" spans="1:20" x14ac:dyDescent="0.25">
      <c r="A63" s="22" t="s">
        <v>33</v>
      </c>
      <c r="B63" s="2">
        <v>2014</v>
      </c>
      <c r="C63" s="10" t="s">
        <v>48</v>
      </c>
      <c r="D63" s="10">
        <f>VLOOKUP(All_India_Index_Upto_April23__14[[#This Row],[Month]],'Data cleaning'!$B$1:$C$13,2,FALSE)</f>
        <v>9</v>
      </c>
      <c r="E63" s="9" t="str">
        <f t="shared" si="0"/>
        <v>20149Urban</v>
      </c>
      <c r="F63" s="54">
        <f>DATE(All_India_Index_Upto_April23__14[[#This Row],[Year]],All_India_Index_Upto_April23__14[[#This Row],[month '#]],1)</f>
        <v>41883</v>
      </c>
      <c r="G63" s="2">
        <v>124.2</v>
      </c>
      <c r="H63" s="2">
        <v>125.4</v>
      </c>
      <c r="I63" s="2">
        <v>116.4</v>
      </c>
      <c r="J63" s="2">
        <v>122.7</v>
      </c>
      <c r="K63" s="2">
        <v>103.5</v>
      </c>
      <c r="L63" s="2">
        <v>124.5</v>
      </c>
      <c r="M63" s="2">
        <v>168.6</v>
      </c>
      <c r="N63" s="2">
        <v>116.9</v>
      </c>
      <c r="O63" s="2">
        <v>101.9</v>
      </c>
      <c r="P63" s="2">
        <v>122.9</v>
      </c>
      <c r="Q63" s="2">
        <v>114.8</v>
      </c>
      <c r="R63" s="2">
        <v>125.2</v>
      </c>
      <c r="S63" s="2">
        <v>126.7</v>
      </c>
      <c r="T63" s="2">
        <f>AVERAGE(All_India_Index_Upto_April23__14[[#This Row],[Cereals and products]:[Food and beverages]])</f>
        <v>122.59230769230771</v>
      </c>
    </row>
    <row r="64" spans="1:20" x14ac:dyDescent="0.25">
      <c r="A64" s="21" t="s">
        <v>35</v>
      </c>
      <c r="B64" s="3">
        <v>2014</v>
      </c>
      <c r="C64" s="9" t="s">
        <v>48</v>
      </c>
      <c r="D64" s="9">
        <f>VLOOKUP(All_India_Index_Upto_April23__14[[#This Row],[Month]],'Data cleaning'!$B$1:$C$13,2,FALSE)</f>
        <v>9</v>
      </c>
      <c r="E64" s="9" t="str">
        <f t="shared" si="0"/>
        <v>20149Rural+Urban</v>
      </c>
      <c r="F64" s="52">
        <f>DATE(All_India_Index_Upto_April23__14[[#This Row],[Year]],All_India_Index_Upto_April23__14[[#This Row],[month '#]],1)</f>
        <v>41883</v>
      </c>
      <c r="G64" s="3">
        <v>122.9</v>
      </c>
      <c r="H64" s="3">
        <v>123.5</v>
      </c>
      <c r="I64" s="3">
        <v>117.3</v>
      </c>
      <c r="J64" s="3">
        <v>122.7</v>
      </c>
      <c r="K64" s="3">
        <v>107.9</v>
      </c>
      <c r="L64" s="3">
        <v>127.3</v>
      </c>
      <c r="M64" s="3">
        <v>162.1</v>
      </c>
      <c r="N64" s="3">
        <v>115.6</v>
      </c>
      <c r="O64" s="3">
        <v>103.8</v>
      </c>
      <c r="P64" s="3">
        <v>117.6</v>
      </c>
      <c r="Q64" s="3">
        <v>115.8</v>
      </c>
      <c r="R64" s="3">
        <v>123.8</v>
      </c>
      <c r="S64" s="3">
        <v>125.8</v>
      </c>
      <c r="T64" s="3">
        <f>AVERAGE(All_India_Index_Upto_April23__14[[#This Row],[Cereals and products]:[Food and beverages]])</f>
        <v>122.00769230769228</v>
      </c>
    </row>
    <row r="65" spans="1:20" x14ac:dyDescent="0.25">
      <c r="A65" s="22" t="s">
        <v>30</v>
      </c>
      <c r="B65" s="2">
        <v>2014</v>
      </c>
      <c r="C65" s="10" t="s">
        <v>50</v>
      </c>
      <c r="D65" s="10">
        <f>VLOOKUP(All_India_Index_Upto_April23__14[[#This Row],[Month]],'Data cleaning'!$B$1:$C$13,2,FALSE)</f>
        <v>10</v>
      </c>
      <c r="E65" s="9" t="str">
        <f t="shared" si="0"/>
        <v>201410Rural</v>
      </c>
      <c r="F65" s="54">
        <f>DATE(All_India_Index_Upto_April23__14[[#This Row],[Year]],All_India_Index_Upto_April23__14[[#This Row],[month '#]],1)</f>
        <v>41913</v>
      </c>
      <c r="G65" s="2">
        <v>122.6</v>
      </c>
      <c r="H65" s="2">
        <v>122.5</v>
      </c>
      <c r="I65" s="2">
        <v>118.3</v>
      </c>
      <c r="J65" s="2">
        <v>123.2</v>
      </c>
      <c r="K65" s="2">
        <v>110.5</v>
      </c>
      <c r="L65" s="2">
        <v>128.9</v>
      </c>
      <c r="M65" s="2">
        <v>155.30000000000001</v>
      </c>
      <c r="N65" s="2">
        <v>115.5</v>
      </c>
      <c r="O65" s="2">
        <v>104</v>
      </c>
      <c r="P65" s="2">
        <v>115.3</v>
      </c>
      <c r="Q65" s="2">
        <v>116.8</v>
      </c>
      <c r="R65" s="2">
        <v>123.2</v>
      </c>
      <c r="S65" s="2">
        <v>125.1</v>
      </c>
      <c r="T65" s="2">
        <f>AVERAGE(All_India_Index_Upto_April23__14[[#This Row],[Cereals and products]:[Food and beverages]])</f>
        <v>121.63076923076922</v>
      </c>
    </row>
    <row r="66" spans="1:20" x14ac:dyDescent="0.25">
      <c r="A66" s="21" t="s">
        <v>33</v>
      </c>
      <c r="B66" s="3">
        <v>2014</v>
      </c>
      <c r="C66" s="9" t="s">
        <v>50</v>
      </c>
      <c r="D66" s="9">
        <f>VLOOKUP(All_India_Index_Upto_April23__14[[#This Row],[Month]],'Data cleaning'!$B$1:$C$13,2,FALSE)</f>
        <v>10</v>
      </c>
      <c r="E66" s="9" t="str">
        <f t="shared" si="0"/>
        <v>201410Urban</v>
      </c>
      <c r="F66" s="52">
        <f>DATE(All_India_Index_Upto_April23__14[[#This Row],[Year]],All_India_Index_Upto_April23__14[[#This Row],[month '#]],1)</f>
        <v>41913</v>
      </c>
      <c r="G66" s="3">
        <v>124.6</v>
      </c>
      <c r="H66" s="3">
        <v>126.1</v>
      </c>
      <c r="I66" s="3">
        <v>117.8</v>
      </c>
      <c r="J66" s="3">
        <v>123.1</v>
      </c>
      <c r="K66" s="3">
        <v>103.5</v>
      </c>
      <c r="L66" s="3">
        <v>123.5</v>
      </c>
      <c r="M66" s="3">
        <v>159.6</v>
      </c>
      <c r="N66" s="3">
        <v>117.4</v>
      </c>
      <c r="O66" s="3">
        <v>101.2</v>
      </c>
      <c r="P66" s="3">
        <v>123.8</v>
      </c>
      <c r="Q66" s="3">
        <v>115.2</v>
      </c>
      <c r="R66" s="3">
        <v>125.9</v>
      </c>
      <c r="S66" s="3">
        <v>125.8</v>
      </c>
      <c r="T66" s="3">
        <f>AVERAGE(All_India_Index_Upto_April23__14[[#This Row],[Cereals and products]:[Food and beverages]])</f>
        <v>122.11538461538461</v>
      </c>
    </row>
    <row r="67" spans="1:20" x14ac:dyDescent="0.25">
      <c r="A67" s="22" t="s">
        <v>35</v>
      </c>
      <c r="B67" s="2">
        <v>2014</v>
      </c>
      <c r="C67" s="10" t="s">
        <v>50</v>
      </c>
      <c r="D67" s="10">
        <f>VLOOKUP(All_India_Index_Upto_April23__14[[#This Row],[Month]],'Data cleaning'!$B$1:$C$13,2,FALSE)</f>
        <v>10</v>
      </c>
      <c r="E67" s="9" t="str">
        <f t="shared" ref="E67:E130" si="1">B67&amp;D67&amp;A67</f>
        <v>201410Rural+Urban</v>
      </c>
      <c r="F67" s="54">
        <f>DATE(All_India_Index_Upto_April23__14[[#This Row],[Year]],All_India_Index_Upto_April23__14[[#This Row],[month '#]],1)</f>
        <v>41913</v>
      </c>
      <c r="G67" s="2">
        <v>123.2</v>
      </c>
      <c r="H67" s="2">
        <v>123.8</v>
      </c>
      <c r="I67" s="2">
        <v>118.1</v>
      </c>
      <c r="J67" s="2">
        <v>123.2</v>
      </c>
      <c r="K67" s="2">
        <v>107.9</v>
      </c>
      <c r="L67" s="2">
        <v>126.4</v>
      </c>
      <c r="M67" s="2">
        <v>156.80000000000001</v>
      </c>
      <c r="N67" s="2">
        <v>116.1</v>
      </c>
      <c r="O67" s="2">
        <v>103.1</v>
      </c>
      <c r="P67" s="2">
        <v>118.1</v>
      </c>
      <c r="Q67" s="2">
        <v>116.1</v>
      </c>
      <c r="R67" s="2">
        <v>124.5</v>
      </c>
      <c r="S67" s="2">
        <v>125.4</v>
      </c>
      <c r="T67" s="2">
        <f>AVERAGE(All_India_Index_Upto_April23__14[[#This Row],[Cereals and products]:[Food and beverages]])</f>
        <v>121.74615384615385</v>
      </c>
    </row>
    <row r="68" spans="1:20" x14ac:dyDescent="0.25">
      <c r="A68" s="21" t="s">
        <v>30</v>
      </c>
      <c r="B68" s="3">
        <v>2014</v>
      </c>
      <c r="C68" s="9" t="s">
        <v>53</v>
      </c>
      <c r="D68" s="9">
        <f>VLOOKUP(All_India_Index_Upto_April23__14[[#This Row],[Month]],'Data cleaning'!$B$1:$C$13,2,FALSE)</f>
        <v>11</v>
      </c>
      <c r="E68" s="9" t="str">
        <f t="shared" si="1"/>
        <v>201411Rural</v>
      </c>
      <c r="F68" s="52">
        <f>DATE(All_India_Index_Upto_April23__14[[#This Row],[Year]],All_India_Index_Upto_April23__14[[#This Row],[month '#]],1)</f>
        <v>41944</v>
      </c>
      <c r="G68" s="3">
        <v>122.7</v>
      </c>
      <c r="H68" s="3">
        <v>122.6</v>
      </c>
      <c r="I68" s="3">
        <v>119.9</v>
      </c>
      <c r="J68" s="3">
        <v>124</v>
      </c>
      <c r="K68" s="3">
        <v>110.5</v>
      </c>
      <c r="L68" s="3">
        <v>128.80000000000001</v>
      </c>
      <c r="M68" s="3">
        <v>152</v>
      </c>
      <c r="N68" s="3">
        <v>116.2</v>
      </c>
      <c r="O68" s="3">
        <v>103.3</v>
      </c>
      <c r="P68" s="3">
        <v>115.8</v>
      </c>
      <c r="Q68" s="3">
        <v>116.8</v>
      </c>
      <c r="R68" s="3">
        <v>124.5</v>
      </c>
      <c r="S68" s="3">
        <v>124.9</v>
      </c>
      <c r="T68" s="3">
        <f>AVERAGE(All_India_Index_Upto_April23__14[[#This Row],[Cereals and products]:[Food and beverages]])</f>
        <v>121.69230769230769</v>
      </c>
    </row>
    <row r="69" spans="1:20" x14ac:dyDescent="0.25">
      <c r="A69" s="22" t="s">
        <v>33</v>
      </c>
      <c r="B69" s="2">
        <v>2014</v>
      </c>
      <c r="C69" s="10" t="s">
        <v>53</v>
      </c>
      <c r="D69" s="10">
        <f>VLOOKUP(All_India_Index_Upto_April23__14[[#This Row],[Month]],'Data cleaning'!$B$1:$C$13,2,FALSE)</f>
        <v>11</v>
      </c>
      <c r="E69" s="9" t="str">
        <f t="shared" si="1"/>
        <v>201411Urban</v>
      </c>
      <c r="F69" s="54">
        <f>DATE(All_India_Index_Upto_April23__14[[#This Row],[Year]],All_India_Index_Upto_April23__14[[#This Row],[month '#]],1)</f>
        <v>41944</v>
      </c>
      <c r="G69" s="2">
        <v>124.5</v>
      </c>
      <c r="H69" s="2">
        <v>125.6</v>
      </c>
      <c r="I69" s="2">
        <v>122.7</v>
      </c>
      <c r="J69" s="2">
        <v>124.6</v>
      </c>
      <c r="K69" s="2">
        <v>103.2</v>
      </c>
      <c r="L69" s="2">
        <v>122.2</v>
      </c>
      <c r="M69" s="2">
        <v>153.19999999999999</v>
      </c>
      <c r="N69" s="2">
        <v>119.3</v>
      </c>
      <c r="O69" s="2">
        <v>99.8</v>
      </c>
      <c r="P69" s="2">
        <v>124.6</v>
      </c>
      <c r="Q69" s="2">
        <v>115.8</v>
      </c>
      <c r="R69" s="2">
        <v>126.9</v>
      </c>
      <c r="S69" s="2">
        <v>125.4</v>
      </c>
      <c r="T69" s="2">
        <f>AVERAGE(All_India_Index_Upto_April23__14[[#This Row],[Cereals and products]:[Food and beverages]])</f>
        <v>122.13846153846154</v>
      </c>
    </row>
    <row r="70" spans="1:20" x14ac:dyDescent="0.25">
      <c r="A70" s="21" t="s">
        <v>35</v>
      </c>
      <c r="B70" s="3">
        <v>2014</v>
      </c>
      <c r="C70" s="9" t="s">
        <v>53</v>
      </c>
      <c r="D70" s="9">
        <f>VLOOKUP(All_India_Index_Upto_April23__14[[#This Row],[Month]],'Data cleaning'!$B$1:$C$13,2,FALSE)</f>
        <v>11</v>
      </c>
      <c r="E70" s="9" t="str">
        <f t="shared" si="1"/>
        <v>201411Rural+Urban</v>
      </c>
      <c r="F70" s="52">
        <f>DATE(All_India_Index_Upto_April23__14[[#This Row],[Year]],All_India_Index_Upto_April23__14[[#This Row],[month '#]],1)</f>
        <v>41944</v>
      </c>
      <c r="G70" s="3">
        <v>123.3</v>
      </c>
      <c r="H70" s="3">
        <v>123.7</v>
      </c>
      <c r="I70" s="3">
        <v>121</v>
      </c>
      <c r="J70" s="3">
        <v>124.2</v>
      </c>
      <c r="K70" s="3">
        <v>107.8</v>
      </c>
      <c r="L70" s="3">
        <v>125.7</v>
      </c>
      <c r="M70" s="3">
        <v>152.4</v>
      </c>
      <c r="N70" s="3">
        <v>117.2</v>
      </c>
      <c r="O70" s="3">
        <v>102.1</v>
      </c>
      <c r="P70" s="3">
        <v>118.7</v>
      </c>
      <c r="Q70" s="3">
        <v>116.4</v>
      </c>
      <c r="R70" s="3">
        <v>125.6</v>
      </c>
      <c r="S70" s="3">
        <v>125.1</v>
      </c>
      <c r="T70" s="3">
        <f>AVERAGE(All_India_Index_Upto_April23__14[[#This Row],[Cereals and products]:[Food and beverages]])</f>
        <v>121.78461538461539</v>
      </c>
    </row>
    <row r="71" spans="1:20" x14ac:dyDescent="0.25">
      <c r="A71" s="22" t="s">
        <v>30</v>
      </c>
      <c r="B71" s="2">
        <v>2014</v>
      </c>
      <c r="C71" s="10" t="s">
        <v>55</v>
      </c>
      <c r="D71" s="10">
        <f>VLOOKUP(All_India_Index_Upto_April23__14[[#This Row],[Month]],'Data cleaning'!$B$1:$C$13,2,FALSE)</f>
        <v>12</v>
      </c>
      <c r="E71" s="9" t="str">
        <f t="shared" si="1"/>
        <v>201412Rural</v>
      </c>
      <c r="F71" s="54">
        <f>DATE(All_India_Index_Upto_April23__14[[#This Row],[Year]],All_India_Index_Upto_April23__14[[#This Row],[month '#]],1)</f>
        <v>41974</v>
      </c>
      <c r="G71" s="2">
        <v>122.4</v>
      </c>
      <c r="H71" s="2">
        <v>122.4</v>
      </c>
      <c r="I71" s="2">
        <v>121.8</v>
      </c>
      <c r="J71" s="2">
        <v>124.2</v>
      </c>
      <c r="K71" s="2">
        <v>110.2</v>
      </c>
      <c r="L71" s="2">
        <v>128.6</v>
      </c>
      <c r="M71" s="2">
        <v>140.30000000000001</v>
      </c>
      <c r="N71" s="2">
        <v>116.3</v>
      </c>
      <c r="O71" s="2">
        <v>102</v>
      </c>
      <c r="P71" s="2">
        <v>116</v>
      </c>
      <c r="Q71" s="2">
        <v>117.3</v>
      </c>
      <c r="R71" s="2">
        <v>124.8</v>
      </c>
      <c r="S71" s="2">
        <v>123.3</v>
      </c>
      <c r="T71" s="2">
        <f>AVERAGE(All_India_Index_Upto_April23__14[[#This Row],[Cereals and products]:[Food and beverages]])</f>
        <v>120.73846153846154</v>
      </c>
    </row>
    <row r="72" spans="1:20" x14ac:dyDescent="0.25">
      <c r="A72" s="21" t="s">
        <v>33</v>
      </c>
      <c r="B72" s="3">
        <v>2014</v>
      </c>
      <c r="C72" s="9" t="s">
        <v>55</v>
      </c>
      <c r="D72" s="9">
        <f>VLOOKUP(All_India_Index_Upto_April23__14[[#This Row],[Month]],'Data cleaning'!$B$1:$C$13,2,FALSE)</f>
        <v>12</v>
      </c>
      <c r="E72" s="9" t="str">
        <f t="shared" si="1"/>
        <v>201412Urban</v>
      </c>
      <c r="F72" s="52">
        <f>DATE(All_India_Index_Upto_April23__14[[#This Row],[Year]],All_India_Index_Upto_April23__14[[#This Row],[month '#]],1)</f>
        <v>41974</v>
      </c>
      <c r="G72" s="3">
        <v>124</v>
      </c>
      <c r="H72" s="3">
        <v>124.7</v>
      </c>
      <c r="I72" s="3">
        <v>126.3</v>
      </c>
      <c r="J72" s="3">
        <v>124.9</v>
      </c>
      <c r="K72" s="3">
        <v>103</v>
      </c>
      <c r="L72" s="3">
        <v>122.3</v>
      </c>
      <c r="M72" s="3">
        <v>141</v>
      </c>
      <c r="N72" s="3">
        <v>120.1</v>
      </c>
      <c r="O72" s="3">
        <v>97.8</v>
      </c>
      <c r="P72" s="3">
        <v>125.4</v>
      </c>
      <c r="Q72" s="3">
        <v>116.1</v>
      </c>
      <c r="R72" s="3">
        <v>127.6</v>
      </c>
      <c r="S72" s="3">
        <v>124</v>
      </c>
      <c r="T72" s="3">
        <f>AVERAGE(All_India_Index_Upto_April23__14[[#This Row],[Cereals and products]:[Food and beverages]])</f>
        <v>121.32307692307691</v>
      </c>
    </row>
    <row r="73" spans="1:20" x14ac:dyDescent="0.25">
      <c r="A73" s="22" t="s">
        <v>35</v>
      </c>
      <c r="B73" s="2">
        <v>2014</v>
      </c>
      <c r="C73" s="10" t="s">
        <v>55</v>
      </c>
      <c r="D73" s="10">
        <f>VLOOKUP(All_India_Index_Upto_April23__14[[#This Row],[Month]],'Data cleaning'!$B$1:$C$13,2,FALSE)</f>
        <v>12</v>
      </c>
      <c r="E73" s="9" t="str">
        <f t="shared" si="1"/>
        <v>201412Rural+Urban</v>
      </c>
      <c r="F73" s="54">
        <f>DATE(All_India_Index_Upto_April23__14[[#This Row],[Year]],All_India_Index_Upto_April23__14[[#This Row],[month '#]],1)</f>
        <v>41974</v>
      </c>
      <c r="G73" s="2">
        <v>122.9</v>
      </c>
      <c r="H73" s="2">
        <v>123.2</v>
      </c>
      <c r="I73" s="2">
        <v>123.5</v>
      </c>
      <c r="J73" s="2">
        <v>124.5</v>
      </c>
      <c r="K73" s="2">
        <v>107.6</v>
      </c>
      <c r="L73" s="2">
        <v>125.7</v>
      </c>
      <c r="M73" s="2">
        <v>140.5</v>
      </c>
      <c r="N73" s="2">
        <v>117.6</v>
      </c>
      <c r="O73" s="2">
        <v>100.6</v>
      </c>
      <c r="P73" s="2">
        <v>119.1</v>
      </c>
      <c r="Q73" s="2">
        <v>116.8</v>
      </c>
      <c r="R73" s="2">
        <v>126.1</v>
      </c>
      <c r="S73" s="2">
        <v>123.6</v>
      </c>
      <c r="T73" s="2">
        <f>AVERAGE(All_India_Index_Upto_April23__14[[#This Row],[Cereals and products]:[Food and beverages]])</f>
        <v>120.89999999999999</v>
      </c>
    </row>
    <row r="74" spans="1:20" x14ac:dyDescent="0.25">
      <c r="A74" s="21" t="s">
        <v>30</v>
      </c>
      <c r="B74" s="3">
        <v>2015</v>
      </c>
      <c r="C74" s="9" t="s">
        <v>31</v>
      </c>
      <c r="D74" s="9">
        <f>VLOOKUP(All_India_Index_Upto_April23__14[[#This Row],[Month]],'Data cleaning'!$B$1:$C$13,2,FALSE)</f>
        <v>1</v>
      </c>
      <c r="E74" s="9" t="str">
        <f t="shared" si="1"/>
        <v>20151Rural</v>
      </c>
      <c r="F74" s="52">
        <f>DATE(All_India_Index_Upto_April23__14[[#This Row],[Year]],All_India_Index_Upto_April23__14[[#This Row],[month '#]],1)</f>
        <v>42005</v>
      </c>
      <c r="G74" s="3">
        <v>123.1</v>
      </c>
      <c r="H74" s="3">
        <v>123.1</v>
      </c>
      <c r="I74" s="3">
        <v>122.1</v>
      </c>
      <c r="J74" s="3">
        <v>124.9</v>
      </c>
      <c r="K74" s="3">
        <v>111</v>
      </c>
      <c r="L74" s="3">
        <v>130.4</v>
      </c>
      <c r="M74" s="3">
        <v>132.30000000000001</v>
      </c>
      <c r="N74" s="3">
        <v>117.2</v>
      </c>
      <c r="O74" s="3">
        <v>100.5</v>
      </c>
      <c r="P74" s="3">
        <v>117.2</v>
      </c>
      <c r="Q74" s="3">
        <v>117.9</v>
      </c>
      <c r="R74" s="3">
        <v>125.6</v>
      </c>
      <c r="S74" s="3">
        <v>122.8</v>
      </c>
      <c r="T74" s="3">
        <f>AVERAGE(All_India_Index_Upto_April23__14[[#This Row],[Cereals and products]:[Food and beverages]])</f>
        <v>120.62307692307692</v>
      </c>
    </row>
    <row r="75" spans="1:20" x14ac:dyDescent="0.25">
      <c r="A75" s="22" t="s">
        <v>33</v>
      </c>
      <c r="B75" s="2">
        <v>2015</v>
      </c>
      <c r="C75" s="10" t="s">
        <v>31</v>
      </c>
      <c r="D75" s="10">
        <f>VLOOKUP(All_India_Index_Upto_April23__14[[#This Row],[Month]],'Data cleaning'!$B$1:$C$13,2,FALSE)</f>
        <v>1</v>
      </c>
      <c r="E75" s="9" t="str">
        <f t="shared" si="1"/>
        <v>20151Urban</v>
      </c>
      <c r="F75" s="54">
        <f>DATE(All_India_Index_Upto_April23__14[[#This Row],[Year]],All_India_Index_Upto_April23__14[[#This Row],[month '#]],1)</f>
        <v>42005</v>
      </c>
      <c r="G75" s="2">
        <v>124</v>
      </c>
      <c r="H75" s="2">
        <v>125.5</v>
      </c>
      <c r="I75" s="2">
        <v>126.6</v>
      </c>
      <c r="J75" s="2">
        <v>125.2</v>
      </c>
      <c r="K75" s="2">
        <v>104.3</v>
      </c>
      <c r="L75" s="2">
        <v>121.3</v>
      </c>
      <c r="M75" s="2">
        <v>134.4</v>
      </c>
      <c r="N75" s="2">
        <v>122.9</v>
      </c>
      <c r="O75" s="2">
        <v>96.1</v>
      </c>
      <c r="P75" s="2">
        <v>126.6</v>
      </c>
      <c r="Q75" s="2">
        <v>116.5</v>
      </c>
      <c r="R75" s="2">
        <v>128</v>
      </c>
      <c r="S75" s="2">
        <v>123.5</v>
      </c>
      <c r="T75" s="2">
        <f>AVERAGE(All_India_Index_Upto_April23__14[[#This Row],[Cereals and products]:[Food and beverages]])</f>
        <v>121.14615384615384</v>
      </c>
    </row>
    <row r="76" spans="1:20" x14ac:dyDescent="0.25">
      <c r="A76" s="21" t="s">
        <v>35</v>
      </c>
      <c r="B76" s="3">
        <v>2015</v>
      </c>
      <c r="C76" s="9" t="s">
        <v>31</v>
      </c>
      <c r="D76" s="9">
        <f>VLOOKUP(All_India_Index_Upto_April23__14[[#This Row],[Month]],'Data cleaning'!$B$1:$C$13,2,FALSE)</f>
        <v>1</v>
      </c>
      <c r="E76" s="9" t="str">
        <f t="shared" si="1"/>
        <v>20151Rural+Urban</v>
      </c>
      <c r="F76" s="52">
        <f>DATE(All_India_Index_Upto_April23__14[[#This Row],[Year]],All_India_Index_Upto_April23__14[[#This Row],[month '#]],1)</f>
        <v>42005</v>
      </c>
      <c r="G76" s="3">
        <v>123.4</v>
      </c>
      <c r="H76" s="3">
        <v>123.9</v>
      </c>
      <c r="I76" s="3">
        <v>123.8</v>
      </c>
      <c r="J76" s="3">
        <v>125</v>
      </c>
      <c r="K76" s="3">
        <v>108.5</v>
      </c>
      <c r="L76" s="3">
        <v>126.2</v>
      </c>
      <c r="M76" s="3">
        <v>133</v>
      </c>
      <c r="N76" s="3">
        <v>119.1</v>
      </c>
      <c r="O76" s="3">
        <v>99</v>
      </c>
      <c r="P76" s="3">
        <v>120.3</v>
      </c>
      <c r="Q76" s="3">
        <v>117.3</v>
      </c>
      <c r="R76" s="3">
        <v>126.7</v>
      </c>
      <c r="S76" s="3">
        <v>123.1</v>
      </c>
      <c r="T76" s="3">
        <f>AVERAGE(All_India_Index_Upto_April23__14[[#This Row],[Cereals and products]:[Food and beverages]])</f>
        <v>120.71538461538461</v>
      </c>
    </row>
    <row r="77" spans="1:20" x14ac:dyDescent="0.25">
      <c r="A77" s="22" t="s">
        <v>30</v>
      </c>
      <c r="B77" s="2">
        <v>2015</v>
      </c>
      <c r="C77" s="10" t="s">
        <v>36</v>
      </c>
      <c r="D77" s="10">
        <f>VLOOKUP(All_India_Index_Upto_April23__14[[#This Row],[Month]],'Data cleaning'!$B$1:$C$13,2,FALSE)</f>
        <v>2</v>
      </c>
      <c r="E77" s="9" t="str">
        <f t="shared" si="1"/>
        <v>20152Rural</v>
      </c>
      <c r="F77" s="54">
        <f>DATE(All_India_Index_Upto_April23__14[[#This Row],[Year]],All_India_Index_Upto_April23__14[[#This Row],[month '#]],1)</f>
        <v>42036</v>
      </c>
      <c r="G77" s="2">
        <v>123.4</v>
      </c>
      <c r="H77" s="2">
        <v>124.4</v>
      </c>
      <c r="I77" s="2">
        <v>122.1</v>
      </c>
      <c r="J77" s="2">
        <v>125.8</v>
      </c>
      <c r="K77" s="2">
        <v>111.5</v>
      </c>
      <c r="L77" s="2">
        <v>129.4</v>
      </c>
      <c r="M77" s="2">
        <v>128.19999999999999</v>
      </c>
      <c r="N77" s="2">
        <v>118.8</v>
      </c>
      <c r="O77" s="2">
        <v>100</v>
      </c>
      <c r="P77" s="2">
        <v>118.6</v>
      </c>
      <c r="Q77" s="2">
        <v>118.8</v>
      </c>
      <c r="R77" s="2">
        <v>126.8</v>
      </c>
      <c r="S77" s="2">
        <v>122.8</v>
      </c>
      <c r="T77" s="2">
        <f>AVERAGE(All_India_Index_Upto_April23__14[[#This Row],[Cereals and products]:[Food and beverages]])</f>
        <v>120.81538461538459</v>
      </c>
    </row>
    <row r="78" spans="1:20" x14ac:dyDescent="0.25">
      <c r="A78" s="21" t="s">
        <v>33</v>
      </c>
      <c r="B78" s="3">
        <v>2015</v>
      </c>
      <c r="C78" s="9" t="s">
        <v>36</v>
      </c>
      <c r="D78" s="9">
        <f>VLOOKUP(All_India_Index_Upto_April23__14[[#This Row],[Month]],'Data cleaning'!$B$1:$C$13,2,FALSE)</f>
        <v>2</v>
      </c>
      <c r="E78" s="9" t="str">
        <f t="shared" si="1"/>
        <v>20152Urban</v>
      </c>
      <c r="F78" s="52">
        <f>DATE(All_India_Index_Upto_April23__14[[#This Row],[Year]],All_India_Index_Upto_April23__14[[#This Row],[month '#]],1)</f>
        <v>42036</v>
      </c>
      <c r="G78" s="3">
        <v>124.3</v>
      </c>
      <c r="H78" s="3">
        <v>126.5</v>
      </c>
      <c r="I78" s="3">
        <v>119.5</v>
      </c>
      <c r="J78" s="3">
        <v>125.6</v>
      </c>
      <c r="K78" s="3">
        <v>104.9</v>
      </c>
      <c r="L78" s="3">
        <v>121.6</v>
      </c>
      <c r="M78" s="3">
        <v>131.80000000000001</v>
      </c>
      <c r="N78" s="3">
        <v>125.1</v>
      </c>
      <c r="O78" s="3">
        <v>95</v>
      </c>
      <c r="P78" s="3">
        <v>127.7</v>
      </c>
      <c r="Q78" s="3">
        <v>116.8</v>
      </c>
      <c r="R78" s="3">
        <v>128.6</v>
      </c>
      <c r="S78" s="3">
        <v>123.7</v>
      </c>
      <c r="T78" s="3">
        <f>AVERAGE(All_India_Index_Upto_April23__14[[#This Row],[Cereals and products]:[Food and beverages]])</f>
        <v>120.85384615384616</v>
      </c>
    </row>
    <row r="79" spans="1:20" x14ac:dyDescent="0.25">
      <c r="A79" s="22" t="s">
        <v>35</v>
      </c>
      <c r="B79" s="2">
        <v>2015</v>
      </c>
      <c r="C79" s="10" t="s">
        <v>36</v>
      </c>
      <c r="D79" s="10">
        <f>VLOOKUP(All_India_Index_Upto_April23__14[[#This Row],[Month]],'Data cleaning'!$B$1:$C$13,2,FALSE)</f>
        <v>2</v>
      </c>
      <c r="E79" s="9" t="str">
        <f t="shared" si="1"/>
        <v>20152Rural+Urban</v>
      </c>
      <c r="F79" s="54">
        <f>DATE(All_India_Index_Upto_April23__14[[#This Row],[Year]],All_India_Index_Upto_April23__14[[#This Row],[month '#]],1)</f>
        <v>42036</v>
      </c>
      <c r="G79" s="2">
        <v>123.7</v>
      </c>
      <c r="H79" s="2">
        <v>125.1</v>
      </c>
      <c r="I79" s="2">
        <v>121.1</v>
      </c>
      <c r="J79" s="2">
        <v>125.7</v>
      </c>
      <c r="K79" s="2">
        <v>109.1</v>
      </c>
      <c r="L79" s="2">
        <v>125.8</v>
      </c>
      <c r="M79" s="2">
        <v>129.4</v>
      </c>
      <c r="N79" s="2">
        <v>120.9</v>
      </c>
      <c r="O79" s="2">
        <v>98.3</v>
      </c>
      <c r="P79" s="2">
        <v>121.6</v>
      </c>
      <c r="Q79" s="2">
        <v>118</v>
      </c>
      <c r="R79" s="2">
        <v>127.6</v>
      </c>
      <c r="S79" s="2">
        <v>123.1</v>
      </c>
      <c r="T79" s="2">
        <f>AVERAGE(All_India_Index_Upto_April23__14[[#This Row],[Cereals and products]:[Food and beverages]])</f>
        <v>120.72307692307689</v>
      </c>
    </row>
    <row r="80" spans="1:20" x14ac:dyDescent="0.25">
      <c r="A80" s="21" t="s">
        <v>30</v>
      </c>
      <c r="B80" s="3">
        <v>2015</v>
      </c>
      <c r="C80" s="9" t="s">
        <v>38</v>
      </c>
      <c r="D80" s="9">
        <f>VLOOKUP(All_India_Index_Upto_April23__14[[#This Row],[Month]],'Data cleaning'!$B$1:$C$13,2,FALSE)</f>
        <v>3</v>
      </c>
      <c r="E80" s="9" t="str">
        <f t="shared" si="1"/>
        <v>20153Rural</v>
      </c>
      <c r="F80" s="52">
        <f>DATE(All_India_Index_Upto_April23__14[[#This Row],[Year]],All_India_Index_Upto_April23__14[[#This Row],[month '#]],1)</f>
        <v>42064</v>
      </c>
      <c r="G80" s="3">
        <v>123.3</v>
      </c>
      <c r="H80" s="3">
        <v>124.7</v>
      </c>
      <c r="I80" s="3">
        <v>118.9</v>
      </c>
      <c r="J80" s="3">
        <v>126</v>
      </c>
      <c r="K80" s="3">
        <v>111.8</v>
      </c>
      <c r="L80" s="3">
        <v>130.9</v>
      </c>
      <c r="M80" s="3">
        <v>128</v>
      </c>
      <c r="N80" s="3">
        <v>119.9</v>
      </c>
      <c r="O80" s="3">
        <v>98.9</v>
      </c>
      <c r="P80" s="3">
        <v>119.4</v>
      </c>
      <c r="Q80" s="3">
        <v>118.9</v>
      </c>
      <c r="R80" s="3">
        <v>127.7</v>
      </c>
      <c r="S80" s="3">
        <v>123.1</v>
      </c>
      <c r="T80" s="3">
        <f>AVERAGE(All_India_Index_Upto_April23__14[[#This Row],[Cereals and products]:[Food and beverages]])</f>
        <v>120.88461538461539</v>
      </c>
    </row>
    <row r="81" spans="1:20" x14ac:dyDescent="0.25">
      <c r="A81" s="22" t="s">
        <v>33</v>
      </c>
      <c r="B81" s="2">
        <v>2015</v>
      </c>
      <c r="C81" s="10" t="s">
        <v>38</v>
      </c>
      <c r="D81" s="10">
        <f>VLOOKUP(All_India_Index_Upto_April23__14[[#This Row],[Month]],'Data cleaning'!$B$1:$C$13,2,FALSE)</f>
        <v>3</v>
      </c>
      <c r="E81" s="9" t="str">
        <f t="shared" si="1"/>
        <v>20153Urban</v>
      </c>
      <c r="F81" s="54">
        <f>DATE(All_India_Index_Upto_April23__14[[#This Row],[Year]],All_India_Index_Upto_April23__14[[#This Row],[month '#]],1)</f>
        <v>42064</v>
      </c>
      <c r="G81" s="2">
        <v>124</v>
      </c>
      <c r="H81" s="2">
        <v>126.7</v>
      </c>
      <c r="I81" s="2">
        <v>113.5</v>
      </c>
      <c r="J81" s="2">
        <v>125.9</v>
      </c>
      <c r="K81" s="2">
        <v>104.8</v>
      </c>
      <c r="L81" s="2">
        <v>123.8</v>
      </c>
      <c r="M81" s="2">
        <v>131.4</v>
      </c>
      <c r="N81" s="2">
        <v>127.2</v>
      </c>
      <c r="O81" s="2">
        <v>93.2</v>
      </c>
      <c r="P81" s="2">
        <v>127.4</v>
      </c>
      <c r="Q81" s="2">
        <v>117</v>
      </c>
      <c r="R81" s="2">
        <v>129.19999999999999</v>
      </c>
      <c r="S81" s="2">
        <v>123.9</v>
      </c>
      <c r="T81" s="2">
        <f>AVERAGE(All_India_Index_Upto_April23__14[[#This Row],[Cereals and products]:[Food and beverages]])</f>
        <v>120.61538461538463</v>
      </c>
    </row>
    <row r="82" spans="1:20" x14ac:dyDescent="0.25">
      <c r="A82" s="21" t="s">
        <v>35</v>
      </c>
      <c r="B82" s="3">
        <v>2015</v>
      </c>
      <c r="C82" s="9" t="s">
        <v>38</v>
      </c>
      <c r="D82" s="9">
        <f>VLOOKUP(All_India_Index_Upto_April23__14[[#This Row],[Month]],'Data cleaning'!$B$1:$C$13,2,FALSE)</f>
        <v>3</v>
      </c>
      <c r="E82" s="9" t="str">
        <f t="shared" si="1"/>
        <v>20153Rural+Urban</v>
      </c>
      <c r="F82" s="52">
        <f>DATE(All_India_Index_Upto_April23__14[[#This Row],[Year]],All_India_Index_Upto_April23__14[[#This Row],[month '#]],1)</f>
        <v>42064</v>
      </c>
      <c r="G82" s="3">
        <v>123.5</v>
      </c>
      <c r="H82" s="3">
        <v>125.4</v>
      </c>
      <c r="I82" s="3">
        <v>116.8</v>
      </c>
      <c r="J82" s="3">
        <v>126</v>
      </c>
      <c r="K82" s="3">
        <v>109.2</v>
      </c>
      <c r="L82" s="3">
        <v>127.6</v>
      </c>
      <c r="M82" s="3">
        <v>129.19999999999999</v>
      </c>
      <c r="N82" s="3">
        <v>122.4</v>
      </c>
      <c r="O82" s="3">
        <v>97</v>
      </c>
      <c r="P82" s="3">
        <v>122.1</v>
      </c>
      <c r="Q82" s="3">
        <v>118.1</v>
      </c>
      <c r="R82" s="3">
        <v>128.4</v>
      </c>
      <c r="S82" s="3">
        <v>123.4</v>
      </c>
      <c r="T82" s="3">
        <f>AVERAGE(All_India_Index_Upto_April23__14[[#This Row],[Cereals and products]:[Food and beverages]])</f>
        <v>120.69999999999999</v>
      </c>
    </row>
    <row r="83" spans="1:20" x14ac:dyDescent="0.25">
      <c r="A83" s="22" t="s">
        <v>30</v>
      </c>
      <c r="B83" s="2">
        <v>2015</v>
      </c>
      <c r="C83" s="10" t="s">
        <v>39</v>
      </c>
      <c r="D83" s="10">
        <f>VLOOKUP(All_India_Index_Upto_April23__14[[#This Row],[Month]],'Data cleaning'!$B$1:$C$13,2,FALSE)</f>
        <v>4</v>
      </c>
      <c r="E83" s="9" t="str">
        <f t="shared" si="1"/>
        <v>20154Rural</v>
      </c>
      <c r="F83" s="54">
        <f>DATE(All_India_Index_Upto_April23__14[[#This Row],[Year]],All_India_Index_Upto_April23__14[[#This Row],[month '#]],1)</f>
        <v>42095</v>
      </c>
      <c r="G83" s="2">
        <v>123.3</v>
      </c>
      <c r="H83" s="2">
        <v>125.5</v>
      </c>
      <c r="I83" s="2">
        <v>117.2</v>
      </c>
      <c r="J83" s="2">
        <v>126.8</v>
      </c>
      <c r="K83" s="2">
        <v>111.9</v>
      </c>
      <c r="L83" s="2">
        <v>134.19999999999999</v>
      </c>
      <c r="M83" s="2">
        <v>127.5</v>
      </c>
      <c r="N83" s="2">
        <v>121.5</v>
      </c>
      <c r="O83" s="2">
        <v>97.8</v>
      </c>
      <c r="P83" s="2">
        <v>119.8</v>
      </c>
      <c r="Q83" s="2">
        <v>119.4</v>
      </c>
      <c r="R83" s="2">
        <v>128.69999999999999</v>
      </c>
      <c r="S83" s="2">
        <v>123.6</v>
      </c>
      <c r="T83" s="2">
        <f>AVERAGE(All_India_Index_Upto_April23__14[[#This Row],[Cereals and products]:[Food and beverages]])</f>
        <v>121.32307692307693</v>
      </c>
    </row>
    <row r="84" spans="1:20" x14ac:dyDescent="0.25">
      <c r="A84" s="21" t="s">
        <v>33</v>
      </c>
      <c r="B84" s="3">
        <v>2015</v>
      </c>
      <c r="C84" s="9" t="s">
        <v>39</v>
      </c>
      <c r="D84" s="9">
        <f>VLOOKUP(All_India_Index_Upto_April23__14[[#This Row],[Month]],'Data cleaning'!$B$1:$C$13,2,FALSE)</f>
        <v>4</v>
      </c>
      <c r="E84" s="9" t="str">
        <f t="shared" si="1"/>
        <v>20154Urban</v>
      </c>
      <c r="F84" s="52">
        <f>DATE(All_India_Index_Upto_April23__14[[#This Row],[Year]],All_India_Index_Upto_April23__14[[#This Row],[month '#]],1)</f>
        <v>42095</v>
      </c>
      <c r="G84" s="3">
        <v>123.8</v>
      </c>
      <c r="H84" s="3">
        <v>128.19999999999999</v>
      </c>
      <c r="I84" s="3">
        <v>110</v>
      </c>
      <c r="J84" s="3">
        <v>126.3</v>
      </c>
      <c r="K84" s="3">
        <v>104.5</v>
      </c>
      <c r="L84" s="3">
        <v>130.6</v>
      </c>
      <c r="M84" s="3">
        <v>130.80000000000001</v>
      </c>
      <c r="N84" s="3">
        <v>131.30000000000001</v>
      </c>
      <c r="O84" s="3">
        <v>91.6</v>
      </c>
      <c r="P84" s="3">
        <v>127.7</v>
      </c>
      <c r="Q84" s="3">
        <v>117.2</v>
      </c>
      <c r="R84" s="3">
        <v>129.5</v>
      </c>
      <c r="S84" s="3">
        <v>124.6</v>
      </c>
      <c r="T84" s="3">
        <f>AVERAGE(All_India_Index_Upto_April23__14[[#This Row],[Cereals and products]:[Food and beverages]])</f>
        <v>121.23846153846154</v>
      </c>
    </row>
    <row r="85" spans="1:20" x14ac:dyDescent="0.25">
      <c r="A85" s="22" t="s">
        <v>35</v>
      </c>
      <c r="B85" s="2">
        <v>2015</v>
      </c>
      <c r="C85" s="10" t="s">
        <v>39</v>
      </c>
      <c r="D85" s="10">
        <f>VLOOKUP(All_India_Index_Upto_April23__14[[#This Row],[Month]],'Data cleaning'!$B$1:$C$13,2,FALSE)</f>
        <v>4</v>
      </c>
      <c r="E85" s="9" t="str">
        <f t="shared" si="1"/>
        <v>20154Rural+Urban</v>
      </c>
      <c r="F85" s="54">
        <f>DATE(All_India_Index_Upto_April23__14[[#This Row],[Year]],All_India_Index_Upto_April23__14[[#This Row],[month '#]],1)</f>
        <v>42095</v>
      </c>
      <c r="G85" s="2">
        <v>123.5</v>
      </c>
      <c r="H85" s="2">
        <v>126.4</v>
      </c>
      <c r="I85" s="2">
        <v>114.4</v>
      </c>
      <c r="J85" s="2">
        <v>126.6</v>
      </c>
      <c r="K85" s="2">
        <v>109.2</v>
      </c>
      <c r="L85" s="2">
        <v>132.5</v>
      </c>
      <c r="M85" s="2">
        <v>128.6</v>
      </c>
      <c r="N85" s="2">
        <v>124.8</v>
      </c>
      <c r="O85" s="2">
        <v>95.7</v>
      </c>
      <c r="P85" s="2">
        <v>122.4</v>
      </c>
      <c r="Q85" s="2">
        <v>118.5</v>
      </c>
      <c r="R85" s="2">
        <v>129.1</v>
      </c>
      <c r="S85" s="2">
        <v>124</v>
      </c>
      <c r="T85" s="2">
        <f>AVERAGE(All_India_Index_Upto_April23__14[[#This Row],[Cereals and products]:[Food and beverages]])</f>
        <v>121.20769230769231</v>
      </c>
    </row>
    <row r="86" spans="1:20" x14ac:dyDescent="0.25">
      <c r="A86" s="21" t="s">
        <v>30</v>
      </c>
      <c r="B86" s="3">
        <v>2015</v>
      </c>
      <c r="C86" s="9" t="s">
        <v>41</v>
      </c>
      <c r="D86" s="9">
        <f>VLOOKUP(All_India_Index_Upto_April23__14[[#This Row],[Month]],'Data cleaning'!$B$1:$C$13,2,FALSE)</f>
        <v>5</v>
      </c>
      <c r="E86" s="9" t="str">
        <f t="shared" si="1"/>
        <v>20155Rural</v>
      </c>
      <c r="F86" s="52">
        <f>DATE(All_India_Index_Upto_April23__14[[#This Row],[Year]],All_India_Index_Upto_April23__14[[#This Row],[month '#]],1)</f>
        <v>42125</v>
      </c>
      <c r="G86" s="3">
        <v>123.5</v>
      </c>
      <c r="H86" s="3">
        <v>127.1</v>
      </c>
      <c r="I86" s="3">
        <v>117.3</v>
      </c>
      <c r="J86" s="3">
        <v>127.7</v>
      </c>
      <c r="K86" s="3">
        <v>112.5</v>
      </c>
      <c r="L86" s="3">
        <v>134.1</v>
      </c>
      <c r="M86" s="3">
        <v>128.5</v>
      </c>
      <c r="N86" s="3">
        <v>124.3</v>
      </c>
      <c r="O86" s="3">
        <v>97.6</v>
      </c>
      <c r="P86" s="3">
        <v>120.7</v>
      </c>
      <c r="Q86" s="3">
        <v>120.2</v>
      </c>
      <c r="R86" s="3">
        <v>129.80000000000001</v>
      </c>
      <c r="S86" s="3">
        <v>124.4</v>
      </c>
      <c r="T86" s="3">
        <f>AVERAGE(All_India_Index_Upto_April23__14[[#This Row],[Cereals and products]:[Food and beverages]])</f>
        <v>122.13076923076923</v>
      </c>
    </row>
    <row r="87" spans="1:20" x14ac:dyDescent="0.25">
      <c r="A87" s="22" t="s">
        <v>33</v>
      </c>
      <c r="B87" s="2">
        <v>2015</v>
      </c>
      <c r="C87" s="10" t="s">
        <v>41</v>
      </c>
      <c r="D87" s="10">
        <f>VLOOKUP(All_India_Index_Upto_April23__14[[#This Row],[Month]],'Data cleaning'!$B$1:$C$13,2,FALSE)</f>
        <v>5</v>
      </c>
      <c r="E87" s="9" t="str">
        <f t="shared" si="1"/>
        <v>20155Urban</v>
      </c>
      <c r="F87" s="54">
        <f>DATE(All_India_Index_Upto_April23__14[[#This Row],[Year]],All_India_Index_Upto_April23__14[[#This Row],[month '#]],1)</f>
        <v>42125</v>
      </c>
      <c r="G87" s="2">
        <v>123.8</v>
      </c>
      <c r="H87" s="2">
        <v>129.69999999999999</v>
      </c>
      <c r="I87" s="2">
        <v>111.3</v>
      </c>
      <c r="J87" s="2">
        <v>126.6</v>
      </c>
      <c r="K87" s="2">
        <v>105.2</v>
      </c>
      <c r="L87" s="2">
        <v>130.80000000000001</v>
      </c>
      <c r="M87" s="2">
        <v>135.6</v>
      </c>
      <c r="N87" s="2">
        <v>142.6</v>
      </c>
      <c r="O87" s="2">
        <v>90.8</v>
      </c>
      <c r="P87" s="2">
        <v>128.80000000000001</v>
      </c>
      <c r="Q87" s="2">
        <v>117.7</v>
      </c>
      <c r="R87" s="2">
        <v>129.9</v>
      </c>
      <c r="S87" s="2">
        <v>126.1</v>
      </c>
      <c r="T87" s="2">
        <f>AVERAGE(All_India_Index_Upto_April23__14[[#This Row],[Cereals and products]:[Food and beverages]])</f>
        <v>122.9923076923077</v>
      </c>
    </row>
    <row r="88" spans="1:20" x14ac:dyDescent="0.25">
      <c r="A88" s="21" t="s">
        <v>35</v>
      </c>
      <c r="B88" s="3">
        <v>2015</v>
      </c>
      <c r="C88" s="9" t="s">
        <v>41</v>
      </c>
      <c r="D88" s="9">
        <f>VLOOKUP(All_India_Index_Upto_April23__14[[#This Row],[Month]],'Data cleaning'!$B$1:$C$13,2,FALSE)</f>
        <v>5</v>
      </c>
      <c r="E88" s="9" t="str">
        <f t="shared" si="1"/>
        <v>20155Rural+Urban</v>
      </c>
      <c r="F88" s="52">
        <f>DATE(All_India_Index_Upto_April23__14[[#This Row],[Year]],All_India_Index_Upto_April23__14[[#This Row],[month '#]],1)</f>
        <v>42125</v>
      </c>
      <c r="G88" s="3">
        <v>123.6</v>
      </c>
      <c r="H88" s="3">
        <v>128</v>
      </c>
      <c r="I88" s="3">
        <v>115</v>
      </c>
      <c r="J88" s="3">
        <v>127.3</v>
      </c>
      <c r="K88" s="3">
        <v>109.8</v>
      </c>
      <c r="L88" s="3">
        <v>132.6</v>
      </c>
      <c r="M88" s="3">
        <v>130.9</v>
      </c>
      <c r="N88" s="3">
        <v>130.5</v>
      </c>
      <c r="O88" s="3">
        <v>95.3</v>
      </c>
      <c r="P88" s="3">
        <v>123.4</v>
      </c>
      <c r="Q88" s="3">
        <v>119.2</v>
      </c>
      <c r="R88" s="3">
        <v>129.80000000000001</v>
      </c>
      <c r="S88" s="3">
        <v>125</v>
      </c>
      <c r="T88" s="3">
        <f>AVERAGE(All_India_Index_Upto_April23__14[[#This Row],[Cereals and products]:[Food and beverages]])</f>
        <v>122.33846153846154</v>
      </c>
    </row>
    <row r="89" spans="1:20" x14ac:dyDescent="0.25">
      <c r="A89" s="22" t="s">
        <v>30</v>
      </c>
      <c r="B89" s="2">
        <v>2015</v>
      </c>
      <c r="C89" s="10" t="s">
        <v>42</v>
      </c>
      <c r="D89" s="10">
        <f>VLOOKUP(All_India_Index_Upto_April23__14[[#This Row],[Month]],'Data cleaning'!$B$1:$C$13,2,FALSE)</f>
        <v>6</v>
      </c>
      <c r="E89" s="9" t="str">
        <f t="shared" si="1"/>
        <v>20156Rural</v>
      </c>
      <c r="F89" s="54">
        <f>DATE(All_India_Index_Upto_April23__14[[#This Row],[Year]],All_India_Index_Upto_April23__14[[#This Row],[month '#]],1)</f>
        <v>42156</v>
      </c>
      <c r="G89" s="2">
        <v>124.1</v>
      </c>
      <c r="H89" s="2">
        <v>130.4</v>
      </c>
      <c r="I89" s="2">
        <v>122.1</v>
      </c>
      <c r="J89" s="2">
        <v>128.69999999999999</v>
      </c>
      <c r="K89" s="2">
        <v>114.1</v>
      </c>
      <c r="L89" s="2">
        <v>133.19999999999999</v>
      </c>
      <c r="M89" s="2">
        <v>135.19999999999999</v>
      </c>
      <c r="N89" s="2">
        <v>131.9</v>
      </c>
      <c r="O89" s="2">
        <v>96.3</v>
      </c>
      <c r="P89" s="2">
        <v>123</v>
      </c>
      <c r="Q89" s="2">
        <v>121.1</v>
      </c>
      <c r="R89" s="2">
        <v>131.19999999999999</v>
      </c>
      <c r="S89" s="2">
        <v>126.6</v>
      </c>
      <c r="T89" s="2">
        <f>AVERAGE(All_India_Index_Upto_April23__14[[#This Row],[Cereals and products]:[Food and beverages]])</f>
        <v>124.45384615384614</v>
      </c>
    </row>
    <row r="90" spans="1:20" x14ac:dyDescent="0.25">
      <c r="A90" s="21" t="s">
        <v>33</v>
      </c>
      <c r="B90" s="3">
        <v>2015</v>
      </c>
      <c r="C90" s="9" t="s">
        <v>42</v>
      </c>
      <c r="D90" s="9">
        <f>VLOOKUP(All_India_Index_Upto_April23__14[[#This Row],[Month]],'Data cleaning'!$B$1:$C$13,2,FALSE)</f>
        <v>6</v>
      </c>
      <c r="E90" s="9" t="str">
        <f t="shared" si="1"/>
        <v>20156Urban</v>
      </c>
      <c r="F90" s="52">
        <f>DATE(All_India_Index_Upto_April23__14[[#This Row],[Year]],All_India_Index_Upto_April23__14[[#This Row],[month '#]],1)</f>
        <v>42156</v>
      </c>
      <c r="G90" s="3">
        <v>123.6</v>
      </c>
      <c r="H90" s="3">
        <v>134.4</v>
      </c>
      <c r="I90" s="3">
        <v>120.9</v>
      </c>
      <c r="J90" s="3">
        <v>127.3</v>
      </c>
      <c r="K90" s="3">
        <v>106</v>
      </c>
      <c r="L90" s="3">
        <v>132.30000000000001</v>
      </c>
      <c r="M90" s="3">
        <v>146.69999999999999</v>
      </c>
      <c r="N90" s="3">
        <v>148.1</v>
      </c>
      <c r="O90" s="3">
        <v>89.8</v>
      </c>
      <c r="P90" s="3">
        <v>130.5</v>
      </c>
      <c r="Q90" s="3">
        <v>118</v>
      </c>
      <c r="R90" s="3">
        <v>130.5</v>
      </c>
      <c r="S90" s="3">
        <v>128.5</v>
      </c>
      <c r="T90" s="3">
        <f>AVERAGE(All_India_Index_Upto_April23__14[[#This Row],[Cereals and products]:[Food and beverages]])</f>
        <v>125.89230769230768</v>
      </c>
    </row>
    <row r="91" spans="1:20" x14ac:dyDescent="0.25">
      <c r="A91" s="22" t="s">
        <v>35</v>
      </c>
      <c r="B91" s="2">
        <v>2015</v>
      </c>
      <c r="C91" s="10" t="s">
        <v>42</v>
      </c>
      <c r="D91" s="10">
        <f>VLOOKUP(All_India_Index_Upto_April23__14[[#This Row],[Month]],'Data cleaning'!$B$1:$C$13,2,FALSE)</f>
        <v>6</v>
      </c>
      <c r="E91" s="9" t="str">
        <f t="shared" si="1"/>
        <v>20156Rural+Urban</v>
      </c>
      <c r="F91" s="54">
        <f>DATE(All_India_Index_Upto_April23__14[[#This Row],[Year]],All_India_Index_Upto_April23__14[[#This Row],[month '#]],1)</f>
        <v>42156</v>
      </c>
      <c r="G91" s="2">
        <v>123.9</v>
      </c>
      <c r="H91" s="2">
        <v>131.80000000000001</v>
      </c>
      <c r="I91" s="2">
        <v>121.6</v>
      </c>
      <c r="J91" s="2">
        <v>128.19999999999999</v>
      </c>
      <c r="K91" s="2">
        <v>111.1</v>
      </c>
      <c r="L91" s="2">
        <v>132.80000000000001</v>
      </c>
      <c r="M91" s="2">
        <v>139.1</v>
      </c>
      <c r="N91" s="2">
        <v>137.4</v>
      </c>
      <c r="O91" s="2">
        <v>94.1</v>
      </c>
      <c r="P91" s="2">
        <v>125.5</v>
      </c>
      <c r="Q91" s="2">
        <v>119.8</v>
      </c>
      <c r="R91" s="2">
        <v>130.9</v>
      </c>
      <c r="S91" s="2">
        <v>127.3</v>
      </c>
      <c r="T91" s="2">
        <f>AVERAGE(All_India_Index_Upto_April23__14[[#This Row],[Cereals and products]:[Food and beverages]])</f>
        <v>124.88461538461539</v>
      </c>
    </row>
    <row r="92" spans="1:20" x14ac:dyDescent="0.25">
      <c r="A92" s="21" t="s">
        <v>30</v>
      </c>
      <c r="B92" s="3">
        <v>2015</v>
      </c>
      <c r="C92" s="9" t="s">
        <v>44</v>
      </c>
      <c r="D92" s="9">
        <f>VLOOKUP(All_India_Index_Upto_April23__14[[#This Row],[Month]],'Data cleaning'!$B$1:$C$13,2,FALSE)</f>
        <v>7</v>
      </c>
      <c r="E92" s="9" t="str">
        <f t="shared" si="1"/>
        <v>20157Rural</v>
      </c>
      <c r="F92" s="52">
        <f>DATE(All_India_Index_Upto_April23__14[[#This Row],[Year]],All_India_Index_Upto_April23__14[[#This Row],[month '#]],1)</f>
        <v>42186</v>
      </c>
      <c r="G92" s="3">
        <v>124</v>
      </c>
      <c r="H92" s="3">
        <v>131.5</v>
      </c>
      <c r="I92" s="3">
        <v>122</v>
      </c>
      <c r="J92" s="3">
        <v>128.69999999999999</v>
      </c>
      <c r="K92" s="3">
        <v>113.5</v>
      </c>
      <c r="L92" s="3">
        <v>133.30000000000001</v>
      </c>
      <c r="M92" s="3">
        <v>140.80000000000001</v>
      </c>
      <c r="N92" s="3">
        <v>133.80000000000001</v>
      </c>
      <c r="O92" s="3">
        <v>94.1</v>
      </c>
      <c r="P92" s="3">
        <v>123.4</v>
      </c>
      <c r="Q92" s="3">
        <v>121</v>
      </c>
      <c r="R92" s="3">
        <v>131.69999999999999</v>
      </c>
      <c r="S92" s="3">
        <v>127.5</v>
      </c>
      <c r="T92" s="3">
        <f>AVERAGE(All_India_Index_Upto_April23__14[[#This Row],[Cereals and products]:[Food and beverages]])</f>
        <v>125.02307692307691</v>
      </c>
    </row>
    <row r="93" spans="1:20" x14ac:dyDescent="0.25">
      <c r="A93" s="22" t="s">
        <v>33</v>
      </c>
      <c r="B93" s="2">
        <v>2015</v>
      </c>
      <c r="C93" s="10" t="s">
        <v>44</v>
      </c>
      <c r="D93" s="10">
        <f>VLOOKUP(All_India_Index_Upto_April23__14[[#This Row],[Month]],'Data cleaning'!$B$1:$C$13,2,FALSE)</f>
        <v>7</v>
      </c>
      <c r="E93" s="9" t="str">
        <f t="shared" si="1"/>
        <v>20157Urban</v>
      </c>
      <c r="F93" s="54">
        <f>DATE(All_India_Index_Upto_April23__14[[#This Row],[Year]],All_India_Index_Upto_April23__14[[#This Row],[month '#]],1)</f>
        <v>42186</v>
      </c>
      <c r="G93" s="2">
        <v>123.2</v>
      </c>
      <c r="H93" s="2">
        <v>134.30000000000001</v>
      </c>
      <c r="I93" s="2">
        <v>119.5</v>
      </c>
      <c r="J93" s="2">
        <v>127.7</v>
      </c>
      <c r="K93" s="2">
        <v>106.3</v>
      </c>
      <c r="L93" s="2">
        <v>132.80000000000001</v>
      </c>
      <c r="M93" s="2">
        <v>153.5</v>
      </c>
      <c r="N93" s="2">
        <v>149.5</v>
      </c>
      <c r="O93" s="2">
        <v>85.7</v>
      </c>
      <c r="P93" s="2">
        <v>131.5</v>
      </c>
      <c r="Q93" s="2">
        <v>118.3</v>
      </c>
      <c r="R93" s="2">
        <v>131.1</v>
      </c>
      <c r="S93" s="2">
        <v>129.5</v>
      </c>
      <c r="T93" s="2">
        <f>AVERAGE(All_India_Index_Upto_April23__14[[#This Row],[Cereals and products]:[Food and beverages]])</f>
        <v>126.37692307692306</v>
      </c>
    </row>
    <row r="94" spans="1:20" x14ac:dyDescent="0.25">
      <c r="A94" s="21" t="s">
        <v>35</v>
      </c>
      <c r="B94" s="3">
        <v>2015</v>
      </c>
      <c r="C94" s="9" t="s">
        <v>44</v>
      </c>
      <c r="D94" s="9">
        <f>VLOOKUP(All_India_Index_Upto_April23__14[[#This Row],[Month]],'Data cleaning'!$B$1:$C$13,2,FALSE)</f>
        <v>7</v>
      </c>
      <c r="E94" s="9" t="str">
        <f t="shared" si="1"/>
        <v>20157Rural+Urban</v>
      </c>
      <c r="F94" s="52">
        <f>DATE(All_India_Index_Upto_April23__14[[#This Row],[Year]],All_India_Index_Upto_April23__14[[#This Row],[month '#]],1)</f>
        <v>42186</v>
      </c>
      <c r="G94" s="3">
        <v>123.7</v>
      </c>
      <c r="H94" s="3">
        <v>132.5</v>
      </c>
      <c r="I94" s="3">
        <v>121</v>
      </c>
      <c r="J94" s="3">
        <v>128.30000000000001</v>
      </c>
      <c r="K94" s="3">
        <v>110.9</v>
      </c>
      <c r="L94" s="3">
        <v>133.1</v>
      </c>
      <c r="M94" s="3">
        <v>145.1</v>
      </c>
      <c r="N94" s="3">
        <v>139.1</v>
      </c>
      <c r="O94" s="3">
        <v>91.3</v>
      </c>
      <c r="P94" s="3">
        <v>126.1</v>
      </c>
      <c r="Q94" s="3">
        <v>119.9</v>
      </c>
      <c r="R94" s="3">
        <v>131.4</v>
      </c>
      <c r="S94" s="3">
        <v>128.19999999999999</v>
      </c>
      <c r="T94" s="3">
        <f>AVERAGE(All_India_Index_Upto_April23__14[[#This Row],[Cereals and products]:[Food and beverages]])</f>
        <v>125.43076923076924</v>
      </c>
    </row>
    <row r="95" spans="1:20" x14ac:dyDescent="0.25">
      <c r="A95" s="22" t="s">
        <v>30</v>
      </c>
      <c r="B95" s="2">
        <v>2015</v>
      </c>
      <c r="C95" s="10" t="s">
        <v>46</v>
      </c>
      <c r="D95" s="10">
        <f>VLOOKUP(All_India_Index_Upto_April23__14[[#This Row],[Month]],'Data cleaning'!$B$1:$C$13,2,FALSE)</f>
        <v>8</v>
      </c>
      <c r="E95" s="9" t="str">
        <f t="shared" si="1"/>
        <v>20158Rural</v>
      </c>
      <c r="F95" s="54">
        <f>DATE(All_India_Index_Upto_April23__14[[#This Row],[Year]],All_India_Index_Upto_April23__14[[#This Row],[month '#]],1)</f>
        <v>42217</v>
      </c>
      <c r="G95" s="2">
        <v>124.7</v>
      </c>
      <c r="H95" s="2">
        <v>131.30000000000001</v>
      </c>
      <c r="I95" s="2">
        <v>121.3</v>
      </c>
      <c r="J95" s="2">
        <v>128.80000000000001</v>
      </c>
      <c r="K95" s="2">
        <v>114</v>
      </c>
      <c r="L95" s="2">
        <v>134.19999999999999</v>
      </c>
      <c r="M95" s="2">
        <v>153.6</v>
      </c>
      <c r="N95" s="2">
        <v>137.9</v>
      </c>
      <c r="O95" s="2">
        <v>93.1</v>
      </c>
      <c r="P95" s="2">
        <v>123.9</v>
      </c>
      <c r="Q95" s="2">
        <v>121.5</v>
      </c>
      <c r="R95" s="2">
        <v>132.5</v>
      </c>
      <c r="S95" s="2">
        <v>129.80000000000001</v>
      </c>
      <c r="T95" s="2">
        <f>AVERAGE(All_India_Index_Upto_April23__14[[#This Row],[Cereals and products]:[Food and beverages]])</f>
        <v>126.66153846153846</v>
      </c>
    </row>
    <row r="96" spans="1:20" x14ac:dyDescent="0.25">
      <c r="A96" s="21" t="s">
        <v>33</v>
      </c>
      <c r="B96" s="3">
        <v>2015</v>
      </c>
      <c r="C96" s="9" t="s">
        <v>46</v>
      </c>
      <c r="D96" s="9">
        <f>VLOOKUP(All_India_Index_Upto_April23__14[[#This Row],[Month]],'Data cleaning'!$B$1:$C$13,2,FALSE)</f>
        <v>8</v>
      </c>
      <c r="E96" s="9" t="str">
        <f t="shared" si="1"/>
        <v>20158Urban</v>
      </c>
      <c r="F96" s="52">
        <f>DATE(All_India_Index_Upto_April23__14[[#This Row],[Year]],All_India_Index_Upto_April23__14[[#This Row],[month '#]],1)</f>
        <v>42217</v>
      </c>
      <c r="G96" s="3">
        <v>123.1</v>
      </c>
      <c r="H96" s="3">
        <v>131.69999999999999</v>
      </c>
      <c r="I96" s="3">
        <v>118.1</v>
      </c>
      <c r="J96" s="3">
        <v>128</v>
      </c>
      <c r="K96" s="3">
        <v>106.8</v>
      </c>
      <c r="L96" s="3">
        <v>130.1</v>
      </c>
      <c r="M96" s="3">
        <v>165.5</v>
      </c>
      <c r="N96" s="3">
        <v>156</v>
      </c>
      <c r="O96" s="3">
        <v>85.3</v>
      </c>
      <c r="P96" s="3">
        <v>132.69999999999999</v>
      </c>
      <c r="Q96" s="3">
        <v>118.8</v>
      </c>
      <c r="R96" s="3">
        <v>131.69999999999999</v>
      </c>
      <c r="S96" s="3">
        <v>131.1</v>
      </c>
      <c r="T96" s="3">
        <f>AVERAGE(All_India_Index_Upto_April23__14[[#This Row],[Cereals and products]:[Food and beverages]])</f>
        <v>127.6076923076923</v>
      </c>
    </row>
    <row r="97" spans="1:20" x14ac:dyDescent="0.25">
      <c r="A97" s="22" t="s">
        <v>35</v>
      </c>
      <c r="B97" s="2">
        <v>2015</v>
      </c>
      <c r="C97" s="10" t="s">
        <v>46</v>
      </c>
      <c r="D97" s="10">
        <f>VLOOKUP(All_India_Index_Upto_April23__14[[#This Row],[Month]],'Data cleaning'!$B$1:$C$13,2,FALSE)</f>
        <v>8</v>
      </c>
      <c r="E97" s="9" t="str">
        <f t="shared" si="1"/>
        <v>20158Rural+Urban</v>
      </c>
      <c r="F97" s="54">
        <f>DATE(All_India_Index_Upto_April23__14[[#This Row],[Year]],All_India_Index_Upto_April23__14[[#This Row],[month '#]],1)</f>
        <v>42217</v>
      </c>
      <c r="G97" s="2">
        <v>124.2</v>
      </c>
      <c r="H97" s="2">
        <v>131.4</v>
      </c>
      <c r="I97" s="2">
        <v>120.1</v>
      </c>
      <c r="J97" s="2">
        <v>128.5</v>
      </c>
      <c r="K97" s="2">
        <v>111.4</v>
      </c>
      <c r="L97" s="2">
        <v>132.30000000000001</v>
      </c>
      <c r="M97" s="2">
        <v>157.6</v>
      </c>
      <c r="N97" s="2">
        <v>144</v>
      </c>
      <c r="O97" s="2">
        <v>90.5</v>
      </c>
      <c r="P97" s="2">
        <v>126.8</v>
      </c>
      <c r="Q97" s="2">
        <v>120.4</v>
      </c>
      <c r="R97" s="2">
        <v>132.1</v>
      </c>
      <c r="S97" s="2">
        <v>130.30000000000001</v>
      </c>
      <c r="T97" s="2">
        <f>AVERAGE(All_India_Index_Upto_April23__14[[#This Row],[Cereals and products]:[Food and beverages]])</f>
        <v>126.89230769230768</v>
      </c>
    </row>
    <row r="98" spans="1:20" x14ac:dyDescent="0.25">
      <c r="A98" s="21" t="s">
        <v>30</v>
      </c>
      <c r="B98" s="3">
        <v>2015</v>
      </c>
      <c r="C98" s="9" t="s">
        <v>48</v>
      </c>
      <c r="D98" s="9">
        <f>VLOOKUP(All_India_Index_Upto_April23__14[[#This Row],[Month]],'Data cleaning'!$B$1:$C$13,2,FALSE)</f>
        <v>9</v>
      </c>
      <c r="E98" s="9" t="str">
        <f t="shared" si="1"/>
        <v>20159Rural</v>
      </c>
      <c r="F98" s="52">
        <f>DATE(All_India_Index_Upto_April23__14[[#This Row],[Year]],All_India_Index_Upto_April23__14[[#This Row],[month '#]],1)</f>
        <v>42248</v>
      </c>
      <c r="G98" s="3">
        <v>125.1</v>
      </c>
      <c r="H98" s="3">
        <v>131.1</v>
      </c>
      <c r="I98" s="3">
        <v>120.7</v>
      </c>
      <c r="J98" s="3">
        <v>129.19999999999999</v>
      </c>
      <c r="K98" s="3">
        <v>114.7</v>
      </c>
      <c r="L98" s="3">
        <v>132.30000000000001</v>
      </c>
      <c r="M98" s="3">
        <v>158.9</v>
      </c>
      <c r="N98" s="3">
        <v>142.1</v>
      </c>
      <c r="O98" s="3">
        <v>92.5</v>
      </c>
      <c r="P98" s="3">
        <v>125.4</v>
      </c>
      <c r="Q98" s="3">
        <v>121.9</v>
      </c>
      <c r="R98" s="3">
        <v>132.69999999999999</v>
      </c>
      <c r="S98" s="3">
        <v>131</v>
      </c>
      <c r="T98" s="3">
        <f>AVERAGE(All_India_Index_Upto_April23__14[[#This Row],[Cereals and products]:[Food and beverages]])</f>
        <v>127.50769230769232</v>
      </c>
    </row>
    <row r="99" spans="1:20" x14ac:dyDescent="0.25">
      <c r="A99" s="22" t="s">
        <v>33</v>
      </c>
      <c r="B99" s="2">
        <v>2015</v>
      </c>
      <c r="C99" s="10" t="s">
        <v>48</v>
      </c>
      <c r="D99" s="10">
        <f>VLOOKUP(All_India_Index_Upto_April23__14[[#This Row],[Month]],'Data cleaning'!$B$1:$C$13,2,FALSE)</f>
        <v>9</v>
      </c>
      <c r="E99" s="9" t="str">
        <f t="shared" si="1"/>
        <v>20159Urban</v>
      </c>
      <c r="F99" s="54">
        <f>DATE(All_India_Index_Upto_April23__14[[#This Row],[Year]],All_India_Index_Upto_April23__14[[#This Row],[month '#]],1)</f>
        <v>42248</v>
      </c>
      <c r="G99" s="2">
        <v>123.4</v>
      </c>
      <c r="H99" s="2">
        <v>129</v>
      </c>
      <c r="I99" s="2">
        <v>115.6</v>
      </c>
      <c r="J99" s="2">
        <v>128.30000000000001</v>
      </c>
      <c r="K99" s="2">
        <v>107</v>
      </c>
      <c r="L99" s="2">
        <v>124</v>
      </c>
      <c r="M99" s="2">
        <v>168.5</v>
      </c>
      <c r="N99" s="2">
        <v>165.4</v>
      </c>
      <c r="O99" s="2">
        <v>86.3</v>
      </c>
      <c r="P99" s="2">
        <v>134.4</v>
      </c>
      <c r="Q99" s="2">
        <v>119.1</v>
      </c>
      <c r="R99" s="2">
        <v>132.30000000000001</v>
      </c>
      <c r="S99" s="2">
        <v>131.5</v>
      </c>
      <c r="T99" s="2">
        <f>AVERAGE(All_India_Index_Upto_April23__14[[#This Row],[Cereals and products]:[Food and beverages]])</f>
        <v>128.06153846153845</v>
      </c>
    </row>
    <row r="100" spans="1:20" x14ac:dyDescent="0.25">
      <c r="A100" s="21" t="s">
        <v>35</v>
      </c>
      <c r="B100" s="3">
        <v>2015</v>
      </c>
      <c r="C100" s="9" t="s">
        <v>48</v>
      </c>
      <c r="D100" s="9">
        <f>VLOOKUP(All_India_Index_Upto_April23__14[[#This Row],[Month]],'Data cleaning'!$B$1:$C$13,2,FALSE)</f>
        <v>9</v>
      </c>
      <c r="E100" s="9" t="str">
        <f t="shared" si="1"/>
        <v>20159Rural+Urban</v>
      </c>
      <c r="F100" s="52">
        <f>DATE(All_India_Index_Upto_April23__14[[#This Row],[Year]],All_India_Index_Upto_April23__14[[#This Row],[month '#]],1)</f>
        <v>42248</v>
      </c>
      <c r="G100" s="3">
        <v>124.6</v>
      </c>
      <c r="H100" s="3">
        <v>130.4</v>
      </c>
      <c r="I100" s="3">
        <v>118.7</v>
      </c>
      <c r="J100" s="3">
        <v>128.9</v>
      </c>
      <c r="K100" s="3">
        <v>111.9</v>
      </c>
      <c r="L100" s="3">
        <v>128.4</v>
      </c>
      <c r="M100" s="3">
        <v>162.19999999999999</v>
      </c>
      <c r="N100" s="3">
        <v>150</v>
      </c>
      <c r="O100" s="3">
        <v>90.4</v>
      </c>
      <c r="P100" s="3">
        <v>128.4</v>
      </c>
      <c r="Q100" s="3">
        <v>120.7</v>
      </c>
      <c r="R100" s="3">
        <v>132.5</v>
      </c>
      <c r="S100" s="3">
        <v>131.19999999999999</v>
      </c>
      <c r="T100" s="3">
        <f>AVERAGE(All_India_Index_Upto_April23__14[[#This Row],[Cereals and products]:[Food and beverages]])</f>
        <v>127.56153846153848</v>
      </c>
    </row>
    <row r="101" spans="1:20" x14ac:dyDescent="0.25">
      <c r="A101" s="22" t="s">
        <v>30</v>
      </c>
      <c r="B101" s="2">
        <v>2015</v>
      </c>
      <c r="C101" s="10" t="s">
        <v>50</v>
      </c>
      <c r="D101" s="10">
        <f>VLOOKUP(All_India_Index_Upto_April23__14[[#This Row],[Month]],'Data cleaning'!$B$1:$C$13,2,FALSE)</f>
        <v>10</v>
      </c>
      <c r="E101" s="9" t="str">
        <f t="shared" si="1"/>
        <v>201510Rural</v>
      </c>
      <c r="F101" s="54">
        <f>DATE(All_India_Index_Upto_April23__14[[#This Row],[Year]],All_India_Index_Upto_April23__14[[#This Row],[month '#]],1)</f>
        <v>42278</v>
      </c>
      <c r="G101" s="2">
        <v>125.6</v>
      </c>
      <c r="H101" s="2">
        <v>130.4</v>
      </c>
      <c r="I101" s="2">
        <v>120.8</v>
      </c>
      <c r="J101" s="2">
        <v>129.4</v>
      </c>
      <c r="K101" s="2">
        <v>115.8</v>
      </c>
      <c r="L101" s="2">
        <v>133.19999999999999</v>
      </c>
      <c r="M101" s="2">
        <v>157.69999999999999</v>
      </c>
      <c r="N101" s="2">
        <v>154.19999999999999</v>
      </c>
      <c r="O101" s="2">
        <v>93.7</v>
      </c>
      <c r="P101" s="2">
        <v>126.6</v>
      </c>
      <c r="Q101" s="2">
        <v>122.3</v>
      </c>
      <c r="R101" s="2">
        <v>133.1</v>
      </c>
      <c r="S101" s="2">
        <v>131.80000000000001</v>
      </c>
      <c r="T101" s="2">
        <f>AVERAGE(All_India_Index_Upto_April23__14[[#This Row],[Cereals and products]:[Food and beverages]])</f>
        <v>128.8153846153846</v>
      </c>
    </row>
    <row r="102" spans="1:20" x14ac:dyDescent="0.25">
      <c r="A102" s="21" t="s">
        <v>33</v>
      </c>
      <c r="B102" s="3">
        <v>2015</v>
      </c>
      <c r="C102" s="9" t="s">
        <v>50</v>
      </c>
      <c r="D102" s="9">
        <f>VLOOKUP(All_India_Index_Upto_April23__14[[#This Row],[Month]],'Data cleaning'!$B$1:$C$13,2,FALSE)</f>
        <v>10</v>
      </c>
      <c r="E102" s="9" t="str">
        <f t="shared" si="1"/>
        <v>201510Urban</v>
      </c>
      <c r="F102" s="52">
        <f>DATE(All_India_Index_Upto_April23__14[[#This Row],[Year]],All_India_Index_Upto_April23__14[[#This Row],[month '#]],1)</f>
        <v>42278</v>
      </c>
      <c r="G102" s="3">
        <v>123.6</v>
      </c>
      <c r="H102" s="3">
        <v>128.6</v>
      </c>
      <c r="I102" s="3">
        <v>115.9</v>
      </c>
      <c r="J102" s="3">
        <v>128.5</v>
      </c>
      <c r="K102" s="3">
        <v>109</v>
      </c>
      <c r="L102" s="3">
        <v>124.1</v>
      </c>
      <c r="M102" s="3">
        <v>165.8</v>
      </c>
      <c r="N102" s="3">
        <v>187.2</v>
      </c>
      <c r="O102" s="3">
        <v>89.4</v>
      </c>
      <c r="P102" s="3">
        <v>135.80000000000001</v>
      </c>
      <c r="Q102" s="3">
        <v>119.4</v>
      </c>
      <c r="R102" s="3">
        <v>132.9</v>
      </c>
      <c r="S102" s="3">
        <v>132.6</v>
      </c>
      <c r="T102" s="3">
        <f>AVERAGE(All_India_Index_Upto_April23__14[[#This Row],[Cereals and products]:[Food and beverages]])</f>
        <v>130.21538461538464</v>
      </c>
    </row>
    <row r="103" spans="1:20" x14ac:dyDescent="0.25">
      <c r="A103" s="22" t="s">
        <v>35</v>
      </c>
      <c r="B103" s="2">
        <v>2015</v>
      </c>
      <c r="C103" s="10" t="s">
        <v>50</v>
      </c>
      <c r="D103" s="10">
        <f>VLOOKUP(All_India_Index_Upto_April23__14[[#This Row],[Month]],'Data cleaning'!$B$1:$C$13,2,FALSE)</f>
        <v>10</v>
      </c>
      <c r="E103" s="9" t="str">
        <f t="shared" si="1"/>
        <v>201510Rural+Urban</v>
      </c>
      <c r="F103" s="54">
        <f>DATE(All_India_Index_Upto_April23__14[[#This Row],[Year]],All_India_Index_Upto_April23__14[[#This Row],[month '#]],1)</f>
        <v>42278</v>
      </c>
      <c r="G103" s="2">
        <v>125</v>
      </c>
      <c r="H103" s="2">
        <v>129.80000000000001</v>
      </c>
      <c r="I103" s="2">
        <v>118.9</v>
      </c>
      <c r="J103" s="2">
        <v>129.1</v>
      </c>
      <c r="K103" s="2">
        <v>113.3</v>
      </c>
      <c r="L103" s="2">
        <v>129</v>
      </c>
      <c r="M103" s="2">
        <v>160.4</v>
      </c>
      <c r="N103" s="2">
        <v>165.3</v>
      </c>
      <c r="O103" s="2">
        <v>92.3</v>
      </c>
      <c r="P103" s="2">
        <v>129.69999999999999</v>
      </c>
      <c r="Q103" s="2">
        <v>121.1</v>
      </c>
      <c r="R103" s="2">
        <v>133</v>
      </c>
      <c r="S103" s="2">
        <v>132.1</v>
      </c>
      <c r="T103" s="2">
        <f>AVERAGE(All_India_Index_Upto_April23__14[[#This Row],[Cereals and products]:[Food and beverages]])</f>
        <v>129.15384615384613</v>
      </c>
    </row>
    <row r="104" spans="1:20" x14ac:dyDescent="0.25">
      <c r="A104" s="21" t="s">
        <v>30</v>
      </c>
      <c r="B104" s="3">
        <v>2015</v>
      </c>
      <c r="C104" s="9" t="s">
        <v>53</v>
      </c>
      <c r="D104" s="9">
        <f>VLOOKUP(All_India_Index_Upto_April23__14[[#This Row],[Month]],'Data cleaning'!$B$1:$C$13,2,FALSE)</f>
        <v>11</v>
      </c>
      <c r="E104" s="9" t="str">
        <f t="shared" si="1"/>
        <v>201511Rural</v>
      </c>
      <c r="F104" s="52">
        <f>DATE(All_India_Index_Upto_April23__14[[#This Row],[Year]],All_India_Index_Upto_April23__14[[#This Row],[month '#]],1)</f>
        <v>42309</v>
      </c>
      <c r="G104" s="3">
        <v>126.1</v>
      </c>
      <c r="H104" s="3">
        <v>130.6</v>
      </c>
      <c r="I104" s="3">
        <v>121.7</v>
      </c>
      <c r="J104" s="3">
        <v>129.5</v>
      </c>
      <c r="K104" s="3">
        <v>117.8</v>
      </c>
      <c r="L104" s="3">
        <v>132.1</v>
      </c>
      <c r="M104" s="3">
        <v>155.19999999999999</v>
      </c>
      <c r="N104" s="3">
        <v>160.80000000000001</v>
      </c>
      <c r="O104" s="3">
        <v>94.5</v>
      </c>
      <c r="P104" s="3">
        <v>128.30000000000001</v>
      </c>
      <c r="Q104" s="3">
        <v>123.1</v>
      </c>
      <c r="R104" s="3">
        <v>134.19999999999999</v>
      </c>
      <c r="S104" s="3">
        <v>132.4</v>
      </c>
      <c r="T104" s="3">
        <f>AVERAGE(All_India_Index_Upto_April23__14[[#This Row],[Cereals and products]:[Food and beverages]])</f>
        <v>129.71538461538461</v>
      </c>
    </row>
    <row r="105" spans="1:20" x14ac:dyDescent="0.25">
      <c r="A105" s="22" t="s">
        <v>33</v>
      </c>
      <c r="B105" s="2">
        <v>2015</v>
      </c>
      <c r="C105" s="10" t="s">
        <v>53</v>
      </c>
      <c r="D105" s="10">
        <f>VLOOKUP(All_India_Index_Upto_April23__14[[#This Row],[Month]],'Data cleaning'!$B$1:$C$13,2,FALSE)</f>
        <v>11</v>
      </c>
      <c r="E105" s="9" t="str">
        <f t="shared" si="1"/>
        <v>201511Urban</v>
      </c>
      <c r="F105" s="54">
        <f>DATE(All_India_Index_Upto_April23__14[[#This Row],[Year]],All_India_Index_Upto_April23__14[[#This Row],[month '#]],1)</f>
        <v>42309</v>
      </c>
      <c r="G105" s="2">
        <v>124</v>
      </c>
      <c r="H105" s="2">
        <v>129.80000000000001</v>
      </c>
      <c r="I105" s="2">
        <v>121.5</v>
      </c>
      <c r="J105" s="2">
        <v>128.6</v>
      </c>
      <c r="K105" s="2">
        <v>110</v>
      </c>
      <c r="L105" s="2">
        <v>123.7</v>
      </c>
      <c r="M105" s="2">
        <v>164.6</v>
      </c>
      <c r="N105" s="2">
        <v>191.6</v>
      </c>
      <c r="O105" s="2">
        <v>90.8</v>
      </c>
      <c r="P105" s="2">
        <v>137.1</v>
      </c>
      <c r="Q105" s="2">
        <v>119.8</v>
      </c>
      <c r="R105" s="2">
        <v>133.69999999999999</v>
      </c>
      <c r="S105" s="2">
        <v>133.30000000000001</v>
      </c>
      <c r="T105" s="2">
        <f>AVERAGE(All_India_Index_Upto_April23__14[[#This Row],[Cereals and products]:[Food and beverages]])</f>
        <v>131.42307692307691</v>
      </c>
    </row>
    <row r="106" spans="1:20" x14ac:dyDescent="0.25">
      <c r="A106" s="21" t="s">
        <v>35</v>
      </c>
      <c r="B106" s="3">
        <v>2015</v>
      </c>
      <c r="C106" s="9" t="s">
        <v>53</v>
      </c>
      <c r="D106" s="9">
        <f>VLOOKUP(All_India_Index_Upto_April23__14[[#This Row],[Month]],'Data cleaning'!$B$1:$C$13,2,FALSE)</f>
        <v>11</v>
      </c>
      <c r="E106" s="9" t="str">
        <f t="shared" si="1"/>
        <v>201511Rural+Urban</v>
      </c>
      <c r="F106" s="52">
        <f>DATE(All_India_Index_Upto_April23__14[[#This Row],[Year]],All_India_Index_Upto_April23__14[[#This Row],[month '#]],1)</f>
        <v>42309</v>
      </c>
      <c r="G106" s="3">
        <v>125.4</v>
      </c>
      <c r="H106" s="3">
        <v>130.30000000000001</v>
      </c>
      <c r="I106" s="3">
        <v>121.6</v>
      </c>
      <c r="J106" s="3">
        <v>129.19999999999999</v>
      </c>
      <c r="K106" s="3">
        <v>114.9</v>
      </c>
      <c r="L106" s="3">
        <v>128.19999999999999</v>
      </c>
      <c r="M106" s="3">
        <v>158.4</v>
      </c>
      <c r="N106" s="3">
        <v>171.2</v>
      </c>
      <c r="O106" s="3">
        <v>93.3</v>
      </c>
      <c r="P106" s="3">
        <v>131.19999999999999</v>
      </c>
      <c r="Q106" s="3">
        <v>121.7</v>
      </c>
      <c r="R106" s="3">
        <v>134</v>
      </c>
      <c r="S106" s="3">
        <v>132.69999999999999</v>
      </c>
      <c r="T106" s="3">
        <f>AVERAGE(All_India_Index_Upto_April23__14[[#This Row],[Cereals and products]:[Food and beverages]])</f>
        <v>130.16153846153844</v>
      </c>
    </row>
    <row r="107" spans="1:20" x14ac:dyDescent="0.25">
      <c r="A107" s="22" t="s">
        <v>30</v>
      </c>
      <c r="B107" s="2">
        <v>2015</v>
      </c>
      <c r="C107" s="10" t="s">
        <v>55</v>
      </c>
      <c r="D107" s="10">
        <f>VLOOKUP(All_India_Index_Upto_April23__14[[#This Row],[Month]],'Data cleaning'!$B$1:$C$13,2,FALSE)</f>
        <v>12</v>
      </c>
      <c r="E107" s="9" t="str">
        <f t="shared" si="1"/>
        <v>201512Rural</v>
      </c>
      <c r="F107" s="54">
        <f>DATE(All_India_Index_Upto_April23__14[[#This Row],[Year]],All_India_Index_Upto_April23__14[[#This Row],[month '#]],1)</f>
        <v>42339</v>
      </c>
      <c r="G107" s="2">
        <v>126.3</v>
      </c>
      <c r="H107" s="2">
        <v>131.30000000000001</v>
      </c>
      <c r="I107" s="2">
        <v>123.3</v>
      </c>
      <c r="J107" s="2">
        <v>129.80000000000001</v>
      </c>
      <c r="K107" s="2">
        <v>118.3</v>
      </c>
      <c r="L107" s="2">
        <v>131.6</v>
      </c>
      <c r="M107" s="2">
        <v>145.5</v>
      </c>
      <c r="N107" s="2">
        <v>162.1</v>
      </c>
      <c r="O107" s="2">
        <v>95.4</v>
      </c>
      <c r="P107" s="2">
        <v>128.9</v>
      </c>
      <c r="Q107" s="2">
        <v>123.3</v>
      </c>
      <c r="R107" s="2">
        <v>135.1</v>
      </c>
      <c r="S107" s="2">
        <v>131.4</v>
      </c>
      <c r="T107" s="2">
        <f>AVERAGE(All_India_Index_Upto_April23__14[[#This Row],[Cereals and products]:[Food and beverages]])</f>
        <v>129.40769230769232</v>
      </c>
    </row>
    <row r="108" spans="1:20" x14ac:dyDescent="0.25">
      <c r="A108" s="21" t="s">
        <v>33</v>
      </c>
      <c r="B108" s="3">
        <v>2015</v>
      </c>
      <c r="C108" s="9" t="s">
        <v>55</v>
      </c>
      <c r="D108" s="9">
        <f>VLOOKUP(All_India_Index_Upto_April23__14[[#This Row],[Month]],'Data cleaning'!$B$1:$C$13,2,FALSE)</f>
        <v>12</v>
      </c>
      <c r="E108" s="9" t="str">
        <f t="shared" si="1"/>
        <v>201512Urban</v>
      </c>
      <c r="F108" s="52">
        <f>DATE(All_India_Index_Upto_April23__14[[#This Row],[Year]],All_India_Index_Upto_April23__14[[#This Row],[month '#]],1)</f>
        <v>42339</v>
      </c>
      <c r="G108" s="3">
        <v>124.3</v>
      </c>
      <c r="H108" s="3">
        <v>131.69999999999999</v>
      </c>
      <c r="I108" s="3">
        <v>127.1</v>
      </c>
      <c r="J108" s="3">
        <v>128.6</v>
      </c>
      <c r="K108" s="3">
        <v>110</v>
      </c>
      <c r="L108" s="3">
        <v>120.8</v>
      </c>
      <c r="M108" s="3">
        <v>149</v>
      </c>
      <c r="N108" s="3">
        <v>190.1</v>
      </c>
      <c r="O108" s="3">
        <v>92.7</v>
      </c>
      <c r="P108" s="3">
        <v>138.6</v>
      </c>
      <c r="Q108" s="3">
        <v>120.2</v>
      </c>
      <c r="R108" s="3">
        <v>134.19999999999999</v>
      </c>
      <c r="S108" s="3">
        <v>131.5</v>
      </c>
      <c r="T108" s="3">
        <f>AVERAGE(All_India_Index_Upto_April23__14[[#This Row],[Cereals and products]:[Food and beverages]])</f>
        <v>130.67692307692306</v>
      </c>
    </row>
    <row r="109" spans="1:20" x14ac:dyDescent="0.25">
      <c r="A109" s="22" t="s">
        <v>35</v>
      </c>
      <c r="B109" s="2">
        <v>2015</v>
      </c>
      <c r="C109" s="10" t="s">
        <v>55</v>
      </c>
      <c r="D109" s="10">
        <f>VLOOKUP(All_India_Index_Upto_April23__14[[#This Row],[Month]],'Data cleaning'!$B$1:$C$13,2,FALSE)</f>
        <v>12</v>
      </c>
      <c r="E109" s="9" t="str">
        <f t="shared" si="1"/>
        <v>201512Rural+Urban</v>
      </c>
      <c r="F109" s="54">
        <f>DATE(All_India_Index_Upto_April23__14[[#This Row],[Year]],All_India_Index_Upto_April23__14[[#This Row],[month '#]],1)</f>
        <v>42339</v>
      </c>
      <c r="G109" s="2">
        <v>125.7</v>
      </c>
      <c r="H109" s="2">
        <v>131.4</v>
      </c>
      <c r="I109" s="2">
        <v>124.8</v>
      </c>
      <c r="J109" s="2">
        <v>129.4</v>
      </c>
      <c r="K109" s="2">
        <v>115.3</v>
      </c>
      <c r="L109" s="2">
        <v>126.6</v>
      </c>
      <c r="M109" s="2">
        <v>146.69999999999999</v>
      </c>
      <c r="N109" s="2">
        <v>171.5</v>
      </c>
      <c r="O109" s="2">
        <v>94.5</v>
      </c>
      <c r="P109" s="2">
        <v>132.1</v>
      </c>
      <c r="Q109" s="2">
        <v>122</v>
      </c>
      <c r="R109" s="2">
        <v>134.69999999999999</v>
      </c>
      <c r="S109" s="2">
        <v>131.4</v>
      </c>
      <c r="T109" s="2">
        <f>AVERAGE(All_India_Index_Upto_April23__14[[#This Row],[Cereals and products]:[Food and beverages]])</f>
        <v>129.70000000000002</v>
      </c>
    </row>
    <row r="110" spans="1:20" x14ac:dyDescent="0.25">
      <c r="A110" s="21" t="s">
        <v>30</v>
      </c>
      <c r="B110" s="3">
        <v>2016</v>
      </c>
      <c r="C110" s="9" t="s">
        <v>31</v>
      </c>
      <c r="D110" s="9">
        <f>VLOOKUP(All_India_Index_Upto_April23__14[[#This Row],[Month]],'Data cleaning'!$B$1:$C$13,2,FALSE)</f>
        <v>1</v>
      </c>
      <c r="E110" s="9" t="str">
        <f t="shared" si="1"/>
        <v>20161Rural</v>
      </c>
      <c r="F110" s="52">
        <f>DATE(All_India_Index_Upto_April23__14[[#This Row],[Year]],All_India_Index_Upto_April23__14[[#This Row],[month '#]],1)</f>
        <v>42370</v>
      </c>
      <c r="G110" s="3">
        <v>126.8</v>
      </c>
      <c r="H110" s="3">
        <v>133.19999999999999</v>
      </c>
      <c r="I110" s="3">
        <v>126.5</v>
      </c>
      <c r="J110" s="3">
        <v>130.30000000000001</v>
      </c>
      <c r="K110" s="3">
        <v>118.9</v>
      </c>
      <c r="L110" s="3">
        <v>131.6</v>
      </c>
      <c r="M110" s="3">
        <v>140.1</v>
      </c>
      <c r="N110" s="3">
        <v>163.80000000000001</v>
      </c>
      <c r="O110" s="3">
        <v>97.7</v>
      </c>
      <c r="P110" s="3">
        <v>129.6</v>
      </c>
      <c r="Q110" s="3">
        <v>124.3</v>
      </c>
      <c r="R110" s="3">
        <v>135.9</v>
      </c>
      <c r="S110" s="3">
        <v>131.4</v>
      </c>
      <c r="T110" s="3">
        <f>AVERAGE(All_India_Index_Upto_April23__14[[#This Row],[Cereals and products]:[Food and beverages]])</f>
        <v>130.00769230769231</v>
      </c>
    </row>
    <row r="111" spans="1:20" x14ac:dyDescent="0.25">
      <c r="A111" s="22" t="s">
        <v>33</v>
      </c>
      <c r="B111" s="2">
        <v>2016</v>
      </c>
      <c r="C111" s="10" t="s">
        <v>31</v>
      </c>
      <c r="D111" s="10">
        <f>VLOOKUP(All_India_Index_Upto_April23__14[[#This Row],[Month]],'Data cleaning'!$B$1:$C$13,2,FALSE)</f>
        <v>1</v>
      </c>
      <c r="E111" s="9" t="str">
        <f t="shared" si="1"/>
        <v>20161Urban</v>
      </c>
      <c r="F111" s="54">
        <f>DATE(All_India_Index_Upto_April23__14[[#This Row],[Year]],All_India_Index_Upto_April23__14[[#This Row],[month '#]],1)</f>
        <v>42370</v>
      </c>
      <c r="G111" s="2">
        <v>124.7</v>
      </c>
      <c r="H111" s="2">
        <v>135.9</v>
      </c>
      <c r="I111" s="2">
        <v>132</v>
      </c>
      <c r="J111" s="2">
        <v>129.19999999999999</v>
      </c>
      <c r="K111" s="2">
        <v>109.7</v>
      </c>
      <c r="L111" s="2">
        <v>119</v>
      </c>
      <c r="M111" s="2">
        <v>144.1</v>
      </c>
      <c r="N111" s="2">
        <v>184.2</v>
      </c>
      <c r="O111" s="2">
        <v>96.7</v>
      </c>
      <c r="P111" s="2">
        <v>139.5</v>
      </c>
      <c r="Q111" s="2">
        <v>120.5</v>
      </c>
      <c r="R111" s="2">
        <v>134.69999999999999</v>
      </c>
      <c r="S111" s="2">
        <v>131.19999999999999</v>
      </c>
      <c r="T111" s="2">
        <f>AVERAGE(All_India_Index_Upto_April23__14[[#This Row],[Cereals and products]:[Food and beverages]])</f>
        <v>130.87692307692308</v>
      </c>
    </row>
    <row r="112" spans="1:20" x14ac:dyDescent="0.25">
      <c r="A112" s="21" t="s">
        <v>35</v>
      </c>
      <c r="B112" s="3">
        <v>2016</v>
      </c>
      <c r="C112" s="9" t="s">
        <v>31</v>
      </c>
      <c r="D112" s="9">
        <f>VLOOKUP(All_India_Index_Upto_April23__14[[#This Row],[Month]],'Data cleaning'!$B$1:$C$13,2,FALSE)</f>
        <v>1</v>
      </c>
      <c r="E112" s="9" t="str">
        <f t="shared" si="1"/>
        <v>20161Rural+Urban</v>
      </c>
      <c r="F112" s="52">
        <f>DATE(All_India_Index_Upto_April23__14[[#This Row],[Year]],All_India_Index_Upto_April23__14[[#This Row],[month '#]],1)</f>
        <v>42370</v>
      </c>
      <c r="G112" s="3">
        <v>126.1</v>
      </c>
      <c r="H112" s="3">
        <v>134.1</v>
      </c>
      <c r="I112" s="3">
        <v>128.6</v>
      </c>
      <c r="J112" s="3">
        <v>129.9</v>
      </c>
      <c r="K112" s="3">
        <v>115.5</v>
      </c>
      <c r="L112" s="3">
        <v>125.7</v>
      </c>
      <c r="M112" s="3">
        <v>141.5</v>
      </c>
      <c r="N112" s="3">
        <v>170.7</v>
      </c>
      <c r="O112" s="3">
        <v>97.4</v>
      </c>
      <c r="P112" s="3">
        <v>132.9</v>
      </c>
      <c r="Q112" s="3">
        <v>122.7</v>
      </c>
      <c r="R112" s="3">
        <v>135.30000000000001</v>
      </c>
      <c r="S112" s="3">
        <v>131.30000000000001</v>
      </c>
      <c r="T112" s="3">
        <f>AVERAGE(All_India_Index_Upto_April23__14[[#This Row],[Cereals and products]:[Food and beverages]])</f>
        <v>130.13076923076923</v>
      </c>
    </row>
    <row r="113" spans="1:20" x14ac:dyDescent="0.25">
      <c r="A113" s="22" t="s">
        <v>30</v>
      </c>
      <c r="B113" s="2">
        <v>2016</v>
      </c>
      <c r="C113" s="10" t="s">
        <v>36</v>
      </c>
      <c r="D113" s="10">
        <f>VLOOKUP(All_India_Index_Upto_April23__14[[#This Row],[Month]],'Data cleaning'!$B$1:$C$13,2,FALSE)</f>
        <v>2</v>
      </c>
      <c r="E113" s="9" t="str">
        <f t="shared" si="1"/>
        <v>20162Rural</v>
      </c>
      <c r="F113" s="54">
        <f>DATE(All_India_Index_Upto_April23__14[[#This Row],[Year]],All_India_Index_Upto_April23__14[[#This Row],[month '#]],1)</f>
        <v>42401</v>
      </c>
      <c r="G113" s="2">
        <v>127.1</v>
      </c>
      <c r="H113" s="2">
        <v>133.69999999999999</v>
      </c>
      <c r="I113" s="2">
        <v>127.7</v>
      </c>
      <c r="J113" s="2">
        <v>130.69999999999999</v>
      </c>
      <c r="K113" s="2">
        <v>118.5</v>
      </c>
      <c r="L113" s="2">
        <v>130.4</v>
      </c>
      <c r="M113" s="2">
        <v>130.9</v>
      </c>
      <c r="N113" s="2">
        <v>162.80000000000001</v>
      </c>
      <c r="O113" s="2">
        <v>98.7</v>
      </c>
      <c r="P113" s="2">
        <v>130.6</v>
      </c>
      <c r="Q113" s="2">
        <v>124.8</v>
      </c>
      <c r="R113" s="2">
        <v>136.4</v>
      </c>
      <c r="S113" s="2">
        <v>130.30000000000001</v>
      </c>
      <c r="T113" s="2">
        <f>AVERAGE(All_India_Index_Upto_April23__14[[#This Row],[Cereals and products]:[Food and beverages]])</f>
        <v>129.43076923076922</v>
      </c>
    </row>
    <row r="114" spans="1:20" x14ac:dyDescent="0.25">
      <c r="A114" s="21" t="s">
        <v>33</v>
      </c>
      <c r="B114" s="3">
        <v>2016</v>
      </c>
      <c r="C114" s="9" t="s">
        <v>36</v>
      </c>
      <c r="D114" s="9">
        <f>VLOOKUP(All_India_Index_Upto_April23__14[[#This Row],[Month]],'Data cleaning'!$B$1:$C$13,2,FALSE)</f>
        <v>2</v>
      </c>
      <c r="E114" s="9" t="str">
        <f t="shared" si="1"/>
        <v>20162Urban</v>
      </c>
      <c r="F114" s="52">
        <f>DATE(All_India_Index_Upto_April23__14[[#This Row],[Year]],All_India_Index_Upto_April23__14[[#This Row],[month '#]],1)</f>
        <v>42401</v>
      </c>
      <c r="G114" s="3">
        <v>124.8</v>
      </c>
      <c r="H114" s="3">
        <v>135.1</v>
      </c>
      <c r="I114" s="3">
        <v>130.30000000000001</v>
      </c>
      <c r="J114" s="3">
        <v>129.6</v>
      </c>
      <c r="K114" s="3">
        <v>108.4</v>
      </c>
      <c r="L114" s="3">
        <v>118.6</v>
      </c>
      <c r="M114" s="3">
        <v>129.19999999999999</v>
      </c>
      <c r="N114" s="3">
        <v>176.4</v>
      </c>
      <c r="O114" s="3">
        <v>99.1</v>
      </c>
      <c r="P114" s="3">
        <v>139.69999999999999</v>
      </c>
      <c r="Q114" s="3">
        <v>120.6</v>
      </c>
      <c r="R114" s="3">
        <v>135.19999999999999</v>
      </c>
      <c r="S114" s="3">
        <v>129.1</v>
      </c>
      <c r="T114" s="3">
        <f>AVERAGE(All_India_Index_Upto_April23__14[[#This Row],[Cereals and products]:[Food and beverages]])</f>
        <v>128.93076923076922</v>
      </c>
    </row>
    <row r="115" spans="1:20" x14ac:dyDescent="0.25">
      <c r="A115" s="22" t="s">
        <v>35</v>
      </c>
      <c r="B115" s="2">
        <v>2016</v>
      </c>
      <c r="C115" s="10" t="s">
        <v>36</v>
      </c>
      <c r="D115" s="10">
        <f>VLOOKUP(All_India_Index_Upto_April23__14[[#This Row],[Month]],'Data cleaning'!$B$1:$C$13,2,FALSE)</f>
        <v>2</v>
      </c>
      <c r="E115" s="9" t="str">
        <f t="shared" si="1"/>
        <v>20162Rural+Urban</v>
      </c>
      <c r="F115" s="54">
        <f>DATE(All_India_Index_Upto_April23__14[[#This Row],[Year]],All_India_Index_Upto_April23__14[[#This Row],[month '#]],1)</f>
        <v>42401</v>
      </c>
      <c r="G115" s="2">
        <v>126.4</v>
      </c>
      <c r="H115" s="2">
        <v>134.19999999999999</v>
      </c>
      <c r="I115" s="2">
        <v>128.69999999999999</v>
      </c>
      <c r="J115" s="2">
        <v>130.30000000000001</v>
      </c>
      <c r="K115" s="2">
        <v>114.8</v>
      </c>
      <c r="L115" s="2">
        <v>124.9</v>
      </c>
      <c r="M115" s="2">
        <v>130.30000000000001</v>
      </c>
      <c r="N115" s="2">
        <v>167.4</v>
      </c>
      <c r="O115" s="2">
        <v>98.8</v>
      </c>
      <c r="P115" s="2">
        <v>133.6</v>
      </c>
      <c r="Q115" s="2">
        <v>123</v>
      </c>
      <c r="R115" s="2">
        <v>135.80000000000001</v>
      </c>
      <c r="S115" s="2">
        <v>129.9</v>
      </c>
      <c r="T115" s="2">
        <f>AVERAGE(All_India_Index_Upto_April23__14[[#This Row],[Cereals and products]:[Food and beverages]])</f>
        <v>129.08461538461538</v>
      </c>
    </row>
    <row r="116" spans="1:20" x14ac:dyDescent="0.25">
      <c r="A116" s="21" t="s">
        <v>30</v>
      </c>
      <c r="B116" s="3">
        <v>2016</v>
      </c>
      <c r="C116" s="9" t="s">
        <v>38</v>
      </c>
      <c r="D116" s="9">
        <f>VLOOKUP(All_India_Index_Upto_April23__14[[#This Row],[Month]],'Data cleaning'!$B$1:$C$13,2,FALSE)</f>
        <v>3</v>
      </c>
      <c r="E116" s="9" t="str">
        <f t="shared" si="1"/>
        <v>20163Rural</v>
      </c>
      <c r="F116" s="52">
        <f>DATE(All_India_Index_Upto_April23__14[[#This Row],[Year]],All_India_Index_Upto_April23__14[[#This Row],[month '#]],1)</f>
        <v>42430</v>
      </c>
      <c r="G116" s="3">
        <v>127.3</v>
      </c>
      <c r="H116" s="3">
        <v>134.4</v>
      </c>
      <c r="I116" s="3">
        <v>125.1</v>
      </c>
      <c r="J116" s="3">
        <v>130.5</v>
      </c>
      <c r="K116" s="3">
        <v>118.3</v>
      </c>
      <c r="L116" s="3">
        <v>131.69999999999999</v>
      </c>
      <c r="M116" s="3">
        <v>130.69999999999999</v>
      </c>
      <c r="N116" s="3">
        <v>161.19999999999999</v>
      </c>
      <c r="O116" s="3">
        <v>100.4</v>
      </c>
      <c r="P116" s="3">
        <v>130.80000000000001</v>
      </c>
      <c r="Q116" s="3">
        <v>124.9</v>
      </c>
      <c r="R116" s="3">
        <v>137</v>
      </c>
      <c r="S116" s="3">
        <v>130.4</v>
      </c>
      <c r="T116" s="3">
        <f>AVERAGE(All_India_Index_Upto_April23__14[[#This Row],[Cereals and products]:[Food and beverages]])</f>
        <v>129.43846153846155</v>
      </c>
    </row>
    <row r="117" spans="1:20" x14ac:dyDescent="0.25">
      <c r="A117" s="22" t="s">
        <v>33</v>
      </c>
      <c r="B117" s="2">
        <v>2016</v>
      </c>
      <c r="C117" s="10" t="s">
        <v>38</v>
      </c>
      <c r="D117" s="10">
        <f>VLOOKUP(All_India_Index_Upto_April23__14[[#This Row],[Month]],'Data cleaning'!$B$1:$C$13,2,FALSE)</f>
        <v>3</v>
      </c>
      <c r="E117" s="9" t="str">
        <f t="shared" si="1"/>
        <v>20163Urban</v>
      </c>
      <c r="F117" s="54">
        <f>DATE(All_India_Index_Upto_April23__14[[#This Row],[Year]],All_India_Index_Upto_April23__14[[#This Row],[month '#]],1)</f>
        <v>42430</v>
      </c>
      <c r="G117" s="2">
        <v>124.8</v>
      </c>
      <c r="H117" s="2">
        <v>136.30000000000001</v>
      </c>
      <c r="I117" s="2">
        <v>123.7</v>
      </c>
      <c r="J117" s="2">
        <v>129.69999999999999</v>
      </c>
      <c r="K117" s="2">
        <v>107.9</v>
      </c>
      <c r="L117" s="2">
        <v>119.9</v>
      </c>
      <c r="M117" s="2">
        <v>128.1</v>
      </c>
      <c r="N117" s="2">
        <v>170.3</v>
      </c>
      <c r="O117" s="2">
        <v>101.8</v>
      </c>
      <c r="P117" s="2">
        <v>140.1</v>
      </c>
      <c r="Q117" s="2">
        <v>120.7</v>
      </c>
      <c r="R117" s="2">
        <v>135.4</v>
      </c>
      <c r="S117" s="2">
        <v>128.9</v>
      </c>
      <c r="T117" s="2">
        <f>AVERAGE(All_India_Index_Upto_April23__14[[#This Row],[Cereals and products]:[Food and beverages]])</f>
        <v>128.27692307692308</v>
      </c>
    </row>
    <row r="118" spans="1:20" x14ac:dyDescent="0.25">
      <c r="A118" s="21" t="s">
        <v>35</v>
      </c>
      <c r="B118" s="3">
        <v>2016</v>
      </c>
      <c r="C118" s="9" t="s">
        <v>38</v>
      </c>
      <c r="D118" s="9">
        <f>VLOOKUP(All_India_Index_Upto_April23__14[[#This Row],[Month]],'Data cleaning'!$B$1:$C$13,2,FALSE)</f>
        <v>3</v>
      </c>
      <c r="E118" s="9" t="str">
        <f t="shared" si="1"/>
        <v>20163Rural+Urban</v>
      </c>
      <c r="F118" s="52">
        <f>DATE(All_India_Index_Upto_April23__14[[#This Row],[Year]],All_India_Index_Upto_April23__14[[#This Row],[month '#]],1)</f>
        <v>42430</v>
      </c>
      <c r="G118" s="3">
        <v>126.5</v>
      </c>
      <c r="H118" s="3">
        <v>135.1</v>
      </c>
      <c r="I118" s="3">
        <v>124.6</v>
      </c>
      <c r="J118" s="3">
        <v>130.19999999999999</v>
      </c>
      <c r="K118" s="3">
        <v>114.5</v>
      </c>
      <c r="L118" s="3">
        <v>126.2</v>
      </c>
      <c r="M118" s="3">
        <v>129.80000000000001</v>
      </c>
      <c r="N118" s="3">
        <v>164.3</v>
      </c>
      <c r="O118" s="3">
        <v>100.9</v>
      </c>
      <c r="P118" s="3">
        <v>133.9</v>
      </c>
      <c r="Q118" s="3">
        <v>123.1</v>
      </c>
      <c r="R118" s="3">
        <v>136.30000000000001</v>
      </c>
      <c r="S118" s="3">
        <v>129.80000000000001</v>
      </c>
      <c r="T118" s="3">
        <f>AVERAGE(All_India_Index_Upto_April23__14[[#This Row],[Cereals and products]:[Food and beverages]])</f>
        <v>128.86153846153846</v>
      </c>
    </row>
    <row r="119" spans="1:20" x14ac:dyDescent="0.25">
      <c r="A119" s="22" t="s">
        <v>30</v>
      </c>
      <c r="B119" s="2">
        <v>2016</v>
      </c>
      <c r="C119" s="10" t="s">
        <v>39</v>
      </c>
      <c r="D119" s="10">
        <f>VLOOKUP(All_India_Index_Upto_April23__14[[#This Row],[Month]],'Data cleaning'!$B$1:$C$13,2,FALSE)</f>
        <v>4</v>
      </c>
      <c r="E119" s="9" t="str">
        <f t="shared" si="1"/>
        <v>20164Rural</v>
      </c>
      <c r="F119" s="54">
        <f>DATE(All_India_Index_Upto_April23__14[[#This Row],[Year]],All_India_Index_Upto_April23__14[[#This Row],[month '#]],1)</f>
        <v>42461</v>
      </c>
      <c r="G119" s="2">
        <v>127.4</v>
      </c>
      <c r="H119" s="2">
        <v>135.4</v>
      </c>
      <c r="I119" s="2">
        <v>123.4</v>
      </c>
      <c r="J119" s="2">
        <v>131.30000000000001</v>
      </c>
      <c r="K119" s="2">
        <v>118.2</v>
      </c>
      <c r="L119" s="2">
        <v>138.1</v>
      </c>
      <c r="M119" s="2">
        <v>134.1</v>
      </c>
      <c r="N119" s="2">
        <v>162.69999999999999</v>
      </c>
      <c r="O119" s="2">
        <v>105</v>
      </c>
      <c r="P119" s="2">
        <v>131.4</v>
      </c>
      <c r="Q119" s="2">
        <v>125.4</v>
      </c>
      <c r="R119" s="2">
        <v>137.4</v>
      </c>
      <c r="S119" s="2">
        <v>131.80000000000001</v>
      </c>
      <c r="T119" s="2">
        <f>AVERAGE(All_India_Index_Upto_April23__14[[#This Row],[Cereals and products]:[Food and beverages]])</f>
        <v>130.89230769230772</v>
      </c>
    </row>
    <row r="120" spans="1:20" x14ac:dyDescent="0.25">
      <c r="A120" s="21" t="s">
        <v>33</v>
      </c>
      <c r="B120" s="3">
        <v>2016</v>
      </c>
      <c r="C120" s="9" t="s">
        <v>39</v>
      </c>
      <c r="D120" s="9">
        <f>VLOOKUP(All_India_Index_Upto_April23__14[[#This Row],[Month]],'Data cleaning'!$B$1:$C$13,2,FALSE)</f>
        <v>4</v>
      </c>
      <c r="E120" s="9" t="str">
        <f t="shared" si="1"/>
        <v>20164Urban</v>
      </c>
      <c r="F120" s="52">
        <f>DATE(All_India_Index_Upto_April23__14[[#This Row],[Year]],All_India_Index_Upto_April23__14[[#This Row],[month '#]],1)</f>
        <v>42461</v>
      </c>
      <c r="G120" s="3">
        <v>124.9</v>
      </c>
      <c r="H120" s="3">
        <v>139.30000000000001</v>
      </c>
      <c r="I120" s="3">
        <v>119.9</v>
      </c>
      <c r="J120" s="3">
        <v>130.19999999999999</v>
      </c>
      <c r="K120" s="3">
        <v>108.9</v>
      </c>
      <c r="L120" s="3">
        <v>131.1</v>
      </c>
      <c r="M120" s="3">
        <v>136.80000000000001</v>
      </c>
      <c r="N120" s="3">
        <v>176.9</v>
      </c>
      <c r="O120" s="3">
        <v>109.1</v>
      </c>
      <c r="P120" s="3">
        <v>140.4</v>
      </c>
      <c r="Q120" s="3">
        <v>121.1</v>
      </c>
      <c r="R120" s="3">
        <v>135.9</v>
      </c>
      <c r="S120" s="3">
        <v>131.80000000000001</v>
      </c>
      <c r="T120" s="3">
        <f>AVERAGE(All_India_Index_Upto_April23__14[[#This Row],[Cereals and products]:[Food and beverages]])</f>
        <v>131.25384615384615</v>
      </c>
    </row>
    <row r="121" spans="1:20" x14ac:dyDescent="0.25">
      <c r="A121" s="22" t="s">
        <v>35</v>
      </c>
      <c r="B121" s="2">
        <v>2016</v>
      </c>
      <c r="C121" s="10" t="s">
        <v>39</v>
      </c>
      <c r="D121" s="10">
        <f>VLOOKUP(All_India_Index_Upto_April23__14[[#This Row],[Month]],'Data cleaning'!$B$1:$C$13,2,FALSE)</f>
        <v>4</v>
      </c>
      <c r="E121" s="9" t="str">
        <f t="shared" si="1"/>
        <v>20164Rural+Urban</v>
      </c>
      <c r="F121" s="54">
        <f>DATE(All_India_Index_Upto_April23__14[[#This Row],[Year]],All_India_Index_Upto_April23__14[[#This Row],[month '#]],1)</f>
        <v>42461</v>
      </c>
      <c r="G121" s="2">
        <v>126.6</v>
      </c>
      <c r="H121" s="2">
        <v>136.80000000000001</v>
      </c>
      <c r="I121" s="2">
        <v>122</v>
      </c>
      <c r="J121" s="2">
        <v>130.9</v>
      </c>
      <c r="K121" s="2">
        <v>114.8</v>
      </c>
      <c r="L121" s="2">
        <v>134.80000000000001</v>
      </c>
      <c r="M121" s="2">
        <v>135</v>
      </c>
      <c r="N121" s="2">
        <v>167.5</v>
      </c>
      <c r="O121" s="2">
        <v>106.4</v>
      </c>
      <c r="P121" s="2">
        <v>134.4</v>
      </c>
      <c r="Q121" s="2">
        <v>123.6</v>
      </c>
      <c r="R121" s="2">
        <v>136.69999999999999</v>
      </c>
      <c r="S121" s="2">
        <v>131.80000000000001</v>
      </c>
      <c r="T121" s="2">
        <f>AVERAGE(All_India_Index_Upto_April23__14[[#This Row],[Cereals and products]:[Food and beverages]])</f>
        <v>130.86923076923077</v>
      </c>
    </row>
    <row r="122" spans="1:20" x14ac:dyDescent="0.25">
      <c r="A122" s="21" t="s">
        <v>30</v>
      </c>
      <c r="B122" s="3">
        <v>2016</v>
      </c>
      <c r="C122" s="9" t="s">
        <v>41</v>
      </c>
      <c r="D122" s="9">
        <f>VLOOKUP(All_India_Index_Upto_April23__14[[#This Row],[Month]],'Data cleaning'!$B$1:$C$13,2,FALSE)</f>
        <v>5</v>
      </c>
      <c r="E122" s="9" t="str">
        <f t="shared" si="1"/>
        <v>20165Rural</v>
      </c>
      <c r="F122" s="52">
        <f>DATE(All_India_Index_Upto_April23__14[[#This Row],[Year]],All_India_Index_Upto_April23__14[[#This Row],[month '#]],1)</f>
        <v>42491</v>
      </c>
      <c r="G122" s="3">
        <v>127.6</v>
      </c>
      <c r="H122" s="3">
        <v>137.5</v>
      </c>
      <c r="I122" s="3">
        <v>124.4</v>
      </c>
      <c r="J122" s="3">
        <v>132.4</v>
      </c>
      <c r="K122" s="3">
        <v>118.2</v>
      </c>
      <c r="L122" s="3">
        <v>138.1</v>
      </c>
      <c r="M122" s="3">
        <v>141.80000000000001</v>
      </c>
      <c r="N122" s="3">
        <v>166</v>
      </c>
      <c r="O122" s="3">
        <v>107.5</v>
      </c>
      <c r="P122" s="3">
        <v>132.19999999999999</v>
      </c>
      <c r="Q122" s="3">
        <v>126.1</v>
      </c>
      <c r="R122" s="3">
        <v>138.30000000000001</v>
      </c>
      <c r="S122" s="3">
        <v>133.6</v>
      </c>
      <c r="T122" s="3">
        <f>AVERAGE(All_India_Index_Upto_April23__14[[#This Row],[Cereals and products]:[Food and beverages]])</f>
        <v>132.59230769230768</v>
      </c>
    </row>
    <row r="123" spans="1:20" x14ac:dyDescent="0.25">
      <c r="A123" s="22" t="s">
        <v>33</v>
      </c>
      <c r="B123" s="2">
        <v>2016</v>
      </c>
      <c r="C123" s="10" t="s">
        <v>41</v>
      </c>
      <c r="D123" s="10">
        <f>VLOOKUP(All_India_Index_Upto_April23__14[[#This Row],[Month]],'Data cleaning'!$B$1:$C$13,2,FALSE)</f>
        <v>5</v>
      </c>
      <c r="E123" s="9" t="str">
        <f t="shared" si="1"/>
        <v>20165Urban</v>
      </c>
      <c r="F123" s="54">
        <f>DATE(All_India_Index_Upto_April23__14[[#This Row],[Year]],All_India_Index_Upto_April23__14[[#This Row],[month '#]],1)</f>
        <v>42491</v>
      </c>
      <c r="G123" s="2">
        <v>125</v>
      </c>
      <c r="H123" s="2">
        <v>142.1</v>
      </c>
      <c r="I123" s="2">
        <v>127</v>
      </c>
      <c r="J123" s="2">
        <v>130.4</v>
      </c>
      <c r="K123" s="2">
        <v>109.6</v>
      </c>
      <c r="L123" s="2">
        <v>133.5</v>
      </c>
      <c r="M123" s="2">
        <v>151.4</v>
      </c>
      <c r="N123" s="2">
        <v>182.8</v>
      </c>
      <c r="O123" s="2">
        <v>111.1</v>
      </c>
      <c r="P123" s="2">
        <v>141.5</v>
      </c>
      <c r="Q123" s="2">
        <v>121.5</v>
      </c>
      <c r="R123" s="2">
        <v>136.30000000000001</v>
      </c>
      <c r="S123" s="2">
        <v>134.6</v>
      </c>
      <c r="T123" s="2">
        <f>AVERAGE(All_India_Index_Upto_April23__14[[#This Row],[Cereals and products]:[Food and beverages]])</f>
        <v>134.36923076923074</v>
      </c>
    </row>
    <row r="124" spans="1:20" x14ac:dyDescent="0.25">
      <c r="A124" s="21" t="s">
        <v>35</v>
      </c>
      <c r="B124" s="3">
        <v>2016</v>
      </c>
      <c r="C124" s="9" t="s">
        <v>41</v>
      </c>
      <c r="D124" s="9">
        <f>VLOOKUP(All_India_Index_Upto_April23__14[[#This Row],[Month]],'Data cleaning'!$B$1:$C$13,2,FALSE)</f>
        <v>5</v>
      </c>
      <c r="E124" s="9" t="str">
        <f t="shared" si="1"/>
        <v>20165Rural+Urban</v>
      </c>
      <c r="F124" s="52">
        <f>DATE(All_India_Index_Upto_April23__14[[#This Row],[Year]],All_India_Index_Upto_April23__14[[#This Row],[month '#]],1)</f>
        <v>42491</v>
      </c>
      <c r="G124" s="3">
        <v>126.8</v>
      </c>
      <c r="H124" s="3">
        <v>139.1</v>
      </c>
      <c r="I124" s="3">
        <v>125.4</v>
      </c>
      <c r="J124" s="3">
        <v>131.69999999999999</v>
      </c>
      <c r="K124" s="3">
        <v>115</v>
      </c>
      <c r="L124" s="3">
        <v>136</v>
      </c>
      <c r="M124" s="3">
        <v>145.1</v>
      </c>
      <c r="N124" s="3">
        <v>171.7</v>
      </c>
      <c r="O124" s="3">
        <v>108.7</v>
      </c>
      <c r="P124" s="3">
        <v>135.30000000000001</v>
      </c>
      <c r="Q124" s="3">
        <v>124.2</v>
      </c>
      <c r="R124" s="3">
        <v>137.4</v>
      </c>
      <c r="S124" s="3">
        <v>134</v>
      </c>
      <c r="T124" s="3">
        <f>AVERAGE(All_India_Index_Upto_April23__14[[#This Row],[Cereals and products]:[Food and beverages]])</f>
        <v>133.1076923076923</v>
      </c>
    </row>
    <row r="125" spans="1:20" x14ac:dyDescent="0.25">
      <c r="A125" s="22" t="s">
        <v>30</v>
      </c>
      <c r="B125" s="2">
        <v>2016</v>
      </c>
      <c r="C125" s="10" t="s">
        <v>42</v>
      </c>
      <c r="D125" s="10">
        <f>VLOOKUP(All_India_Index_Upto_April23__14[[#This Row],[Month]],'Data cleaning'!$B$1:$C$13,2,FALSE)</f>
        <v>6</v>
      </c>
      <c r="E125" s="9" t="str">
        <f t="shared" si="1"/>
        <v>20166Rural</v>
      </c>
      <c r="F125" s="54">
        <f>DATE(All_India_Index_Upto_April23__14[[#This Row],[Year]],All_India_Index_Upto_April23__14[[#This Row],[month '#]],1)</f>
        <v>42522</v>
      </c>
      <c r="G125" s="2">
        <v>128.6</v>
      </c>
      <c r="H125" s="2">
        <v>138.6</v>
      </c>
      <c r="I125" s="2">
        <v>126.6</v>
      </c>
      <c r="J125" s="2">
        <v>133.6</v>
      </c>
      <c r="K125" s="2">
        <v>118.6</v>
      </c>
      <c r="L125" s="2">
        <v>137.4</v>
      </c>
      <c r="M125" s="2">
        <v>152.5</v>
      </c>
      <c r="N125" s="2">
        <v>169.2</v>
      </c>
      <c r="O125" s="2">
        <v>108.8</v>
      </c>
      <c r="P125" s="2">
        <v>133.1</v>
      </c>
      <c r="Q125" s="2">
        <v>126.4</v>
      </c>
      <c r="R125" s="2">
        <v>139.19999999999999</v>
      </c>
      <c r="S125" s="2">
        <v>136</v>
      </c>
      <c r="T125" s="2">
        <f>AVERAGE(All_India_Index_Upto_April23__14[[#This Row],[Cereals and products]:[Food and beverages]])</f>
        <v>134.50769230769231</v>
      </c>
    </row>
    <row r="126" spans="1:20" x14ac:dyDescent="0.25">
      <c r="A126" s="21" t="s">
        <v>33</v>
      </c>
      <c r="B126" s="3">
        <v>2016</v>
      </c>
      <c r="C126" s="9" t="s">
        <v>42</v>
      </c>
      <c r="D126" s="9">
        <f>VLOOKUP(All_India_Index_Upto_April23__14[[#This Row],[Month]],'Data cleaning'!$B$1:$C$13,2,FALSE)</f>
        <v>6</v>
      </c>
      <c r="E126" s="9" t="str">
        <f t="shared" si="1"/>
        <v>20166Urban</v>
      </c>
      <c r="F126" s="52">
        <f>DATE(All_India_Index_Upto_April23__14[[#This Row],[Year]],All_India_Index_Upto_April23__14[[#This Row],[month '#]],1)</f>
        <v>42522</v>
      </c>
      <c r="G126" s="3">
        <v>125.9</v>
      </c>
      <c r="H126" s="3">
        <v>143.9</v>
      </c>
      <c r="I126" s="3">
        <v>130.9</v>
      </c>
      <c r="J126" s="3">
        <v>131</v>
      </c>
      <c r="K126" s="3">
        <v>110.2</v>
      </c>
      <c r="L126" s="3">
        <v>135.5</v>
      </c>
      <c r="M126" s="3">
        <v>173.7</v>
      </c>
      <c r="N126" s="3">
        <v>184.4</v>
      </c>
      <c r="O126" s="3">
        <v>112</v>
      </c>
      <c r="P126" s="3">
        <v>142.80000000000001</v>
      </c>
      <c r="Q126" s="3">
        <v>121.6</v>
      </c>
      <c r="R126" s="3">
        <v>136.9</v>
      </c>
      <c r="S126" s="3">
        <v>138.19999999999999</v>
      </c>
      <c r="T126" s="3">
        <f>AVERAGE(All_India_Index_Upto_April23__14[[#This Row],[Cereals and products]:[Food and beverages]])</f>
        <v>137.46153846153848</v>
      </c>
    </row>
    <row r="127" spans="1:20" x14ac:dyDescent="0.25">
      <c r="A127" s="22" t="s">
        <v>35</v>
      </c>
      <c r="B127" s="2">
        <v>2016</v>
      </c>
      <c r="C127" s="10" t="s">
        <v>42</v>
      </c>
      <c r="D127" s="10">
        <f>VLOOKUP(All_India_Index_Upto_April23__14[[#This Row],[Month]],'Data cleaning'!$B$1:$C$13,2,FALSE)</f>
        <v>6</v>
      </c>
      <c r="E127" s="9" t="str">
        <f t="shared" si="1"/>
        <v>20166Rural+Urban</v>
      </c>
      <c r="F127" s="54">
        <f>DATE(All_India_Index_Upto_April23__14[[#This Row],[Year]],All_India_Index_Upto_April23__14[[#This Row],[month '#]],1)</f>
        <v>42522</v>
      </c>
      <c r="G127" s="2">
        <v>127.7</v>
      </c>
      <c r="H127" s="2">
        <v>140.5</v>
      </c>
      <c r="I127" s="2">
        <v>128.30000000000001</v>
      </c>
      <c r="J127" s="2">
        <v>132.6</v>
      </c>
      <c r="K127" s="2">
        <v>115.5</v>
      </c>
      <c r="L127" s="2">
        <v>136.5</v>
      </c>
      <c r="M127" s="2">
        <v>159.69999999999999</v>
      </c>
      <c r="N127" s="2">
        <v>174.3</v>
      </c>
      <c r="O127" s="2">
        <v>109.9</v>
      </c>
      <c r="P127" s="2">
        <v>136.30000000000001</v>
      </c>
      <c r="Q127" s="2">
        <v>124.4</v>
      </c>
      <c r="R127" s="2">
        <v>138.1</v>
      </c>
      <c r="S127" s="2">
        <v>136.80000000000001</v>
      </c>
      <c r="T127" s="2">
        <f>AVERAGE(All_India_Index_Upto_April23__14[[#This Row],[Cereals and products]:[Food and beverages]])</f>
        <v>135.43076923076922</v>
      </c>
    </row>
    <row r="128" spans="1:20" x14ac:dyDescent="0.25">
      <c r="A128" s="21" t="s">
        <v>30</v>
      </c>
      <c r="B128" s="3">
        <v>2016</v>
      </c>
      <c r="C128" s="9" t="s">
        <v>44</v>
      </c>
      <c r="D128" s="9">
        <f>VLOOKUP(All_India_Index_Upto_April23__14[[#This Row],[Month]],'Data cleaning'!$B$1:$C$13,2,FALSE)</f>
        <v>7</v>
      </c>
      <c r="E128" s="9" t="str">
        <f t="shared" si="1"/>
        <v>20167Rural</v>
      </c>
      <c r="F128" s="52">
        <f>DATE(All_India_Index_Upto_April23__14[[#This Row],[Year]],All_India_Index_Upto_April23__14[[#This Row],[month '#]],1)</f>
        <v>42552</v>
      </c>
      <c r="G128" s="3">
        <v>129.30000000000001</v>
      </c>
      <c r="H128" s="3">
        <v>139.5</v>
      </c>
      <c r="I128" s="3">
        <v>129.6</v>
      </c>
      <c r="J128" s="3">
        <v>134.5</v>
      </c>
      <c r="K128" s="3">
        <v>119.5</v>
      </c>
      <c r="L128" s="3">
        <v>138.5</v>
      </c>
      <c r="M128" s="3">
        <v>158.19999999999999</v>
      </c>
      <c r="N128" s="3">
        <v>171.8</v>
      </c>
      <c r="O128" s="3">
        <v>110.3</v>
      </c>
      <c r="P128" s="3">
        <v>134.30000000000001</v>
      </c>
      <c r="Q128" s="3">
        <v>127.3</v>
      </c>
      <c r="R128" s="3">
        <v>139.9</v>
      </c>
      <c r="S128" s="3">
        <v>137.6</v>
      </c>
      <c r="T128" s="3">
        <f>AVERAGE(All_India_Index_Upto_April23__14[[#This Row],[Cereals and products]:[Food and beverages]])</f>
        <v>136.17692307692306</v>
      </c>
    </row>
    <row r="129" spans="1:20" x14ac:dyDescent="0.25">
      <c r="A129" s="22" t="s">
        <v>33</v>
      </c>
      <c r="B129" s="2">
        <v>2016</v>
      </c>
      <c r="C129" s="10" t="s">
        <v>44</v>
      </c>
      <c r="D129" s="10">
        <f>VLOOKUP(All_India_Index_Upto_April23__14[[#This Row],[Month]],'Data cleaning'!$B$1:$C$13,2,FALSE)</f>
        <v>7</v>
      </c>
      <c r="E129" s="9" t="str">
        <f t="shared" si="1"/>
        <v>20167Urban</v>
      </c>
      <c r="F129" s="54">
        <f>DATE(All_India_Index_Upto_April23__14[[#This Row],[Year]],All_India_Index_Upto_April23__14[[#This Row],[month '#]],1)</f>
        <v>42552</v>
      </c>
      <c r="G129" s="2">
        <v>126.8</v>
      </c>
      <c r="H129" s="2">
        <v>144.19999999999999</v>
      </c>
      <c r="I129" s="2">
        <v>136.6</v>
      </c>
      <c r="J129" s="2">
        <v>131.80000000000001</v>
      </c>
      <c r="K129" s="2">
        <v>111</v>
      </c>
      <c r="L129" s="2">
        <v>137</v>
      </c>
      <c r="M129" s="2">
        <v>179.5</v>
      </c>
      <c r="N129" s="2">
        <v>188.4</v>
      </c>
      <c r="O129" s="2">
        <v>113.3</v>
      </c>
      <c r="P129" s="2">
        <v>143.9</v>
      </c>
      <c r="Q129" s="2">
        <v>121.7</v>
      </c>
      <c r="R129" s="2">
        <v>137.5</v>
      </c>
      <c r="S129" s="2">
        <v>139.80000000000001</v>
      </c>
      <c r="T129" s="2">
        <f>AVERAGE(All_India_Index_Upto_April23__14[[#This Row],[Cereals and products]:[Food and beverages]])</f>
        <v>139.34615384615387</v>
      </c>
    </row>
    <row r="130" spans="1:20" x14ac:dyDescent="0.25">
      <c r="A130" s="21" t="s">
        <v>35</v>
      </c>
      <c r="B130" s="3">
        <v>2016</v>
      </c>
      <c r="C130" s="9" t="s">
        <v>44</v>
      </c>
      <c r="D130" s="9">
        <f>VLOOKUP(All_India_Index_Upto_April23__14[[#This Row],[Month]],'Data cleaning'!$B$1:$C$13,2,FALSE)</f>
        <v>7</v>
      </c>
      <c r="E130" s="9" t="str">
        <f t="shared" si="1"/>
        <v>20167Rural+Urban</v>
      </c>
      <c r="F130" s="52">
        <f>DATE(All_India_Index_Upto_April23__14[[#This Row],[Year]],All_India_Index_Upto_April23__14[[#This Row],[month '#]],1)</f>
        <v>42552</v>
      </c>
      <c r="G130" s="3">
        <v>128.5</v>
      </c>
      <c r="H130" s="3">
        <v>141.19999999999999</v>
      </c>
      <c r="I130" s="3">
        <v>132.30000000000001</v>
      </c>
      <c r="J130" s="3">
        <v>133.5</v>
      </c>
      <c r="K130" s="3">
        <v>116.4</v>
      </c>
      <c r="L130" s="3">
        <v>137.80000000000001</v>
      </c>
      <c r="M130" s="3">
        <v>165.4</v>
      </c>
      <c r="N130" s="3">
        <v>177.4</v>
      </c>
      <c r="O130" s="3">
        <v>111.3</v>
      </c>
      <c r="P130" s="3">
        <v>137.5</v>
      </c>
      <c r="Q130" s="3">
        <v>125</v>
      </c>
      <c r="R130" s="3">
        <v>138.80000000000001</v>
      </c>
      <c r="S130" s="3">
        <v>138.4</v>
      </c>
      <c r="T130" s="3">
        <f>AVERAGE(All_India_Index_Upto_April23__14[[#This Row],[Cereals and products]:[Food and beverages]])</f>
        <v>137.19230769230768</v>
      </c>
    </row>
    <row r="131" spans="1:20" x14ac:dyDescent="0.25">
      <c r="A131" s="22" t="s">
        <v>30</v>
      </c>
      <c r="B131" s="2">
        <v>2016</v>
      </c>
      <c r="C131" s="10" t="s">
        <v>46</v>
      </c>
      <c r="D131" s="10">
        <f>VLOOKUP(All_India_Index_Upto_April23__14[[#This Row],[Month]],'Data cleaning'!$B$1:$C$13,2,FALSE)</f>
        <v>8</v>
      </c>
      <c r="E131" s="9" t="str">
        <f t="shared" ref="E131:E194" si="2">B131&amp;D131&amp;A131</f>
        <v>20168Rural</v>
      </c>
      <c r="F131" s="54">
        <f>DATE(All_India_Index_Upto_April23__14[[#This Row],[Year]],All_India_Index_Upto_April23__14[[#This Row],[month '#]],1)</f>
        <v>42583</v>
      </c>
      <c r="G131" s="2">
        <v>130.1</v>
      </c>
      <c r="H131" s="2">
        <v>138.80000000000001</v>
      </c>
      <c r="I131" s="2">
        <v>130.30000000000001</v>
      </c>
      <c r="J131" s="2">
        <v>135.30000000000001</v>
      </c>
      <c r="K131" s="2">
        <v>119.9</v>
      </c>
      <c r="L131" s="2">
        <v>140.19999999999999</v>
      </c>
      <c r="M131" s="2">
        <v>156.9</v>
      </c>
      <c r="N131" s="2">
        <v>172.2</v>
      </c>
      <c r="O131" s="2">
        <v>112.1</v>
      </c>
      <c r="P131" s="2">
        <v>134.9</v>
      </c>
      <c r="Q131" s="2">
        <v>128.1</v>
      </c>
      <c r="R131" s="2">
        <v>140.69999999999999</v>
      </c>
      <c r="S131" s="2">
        <v>138</v>
      </c>
      <c r="T131" s="2">
        <f>AVERAGE(All_India_Index_Upto_April23__14[[#This Row],[Cereals and products]:[Food and beverages]])</f>
        <v>136.73076923076923</v>
      </c>
    </row>
    <row r="132" spans="1:20" x14ac:dyDescent="0.25">
      <c r="A132" s="21" t="s">
        <v>33</v>
      </c>
      <c r="B132" s="3">
        <v>2016</v>
      </c>
      <c r="C132" s="9" t="s">
        <v>46</v>
      </c>
      <c r="D132" s="9">
        <f>VLOOKUP(All_India_Index_Upto_April23__14[[#This Row],[Month]],'Data cleaning'!$B$1:$C$13,2,FALSE)</f>
        <v>8</v>
      </c>
      <c r="E132" s="9" t="str">
        <f t="shared" si="2"/>
        <v>20168Urban</v>
      </c>
      <c r="F132" s="52">
        <f>DATE(All_India_Index_Upto_April23__14[[#This Row],[Year]],All_India_Index_Upto_April23__14[[#This Row],[month '#]],1)</f>
        <v>42583</v>
      </c>
      <c r="G132" s="3">
        <v>127.6</v>
      </c>
      <c r="H132" s="3">
        <v>140.30000000000001</v>
      </c>
      <c r="I132" s="3">
        <v>133.69999999999999</v>
      </c>
      <c r="J132" s="3">
        <v>132.19999999999999</v>
      </c>
      <c r="K132" s="3">
        <v>111.8</v>
      </c>
      <c r="L132" s="3">
        <v>135.80000000000001</v>
      </c>
      <c r="M132" s="3">
        <v>163.5</v>
      </c>
      <c r="N132" s="3">
        <v>182.3</v>
      </c>
      <c r="O132" s="3">
        <v>114.6</v>
      </c>
      <c r="P132" s="3">
        <v>144.6</v>
      </c>
      <c r="Q132" s="3">
        <v>121.9</v>
      </c>
      <c r="R132" s="3">
        <v>138.1</v>
      </c>
      <c r="S132" s="3">
        <v>137.6</v>
      </c>
      <c r="T132" s="3">
        <f>AVERAGE(All_India_Index_Upto_April23__14[[#This Row],[Cereals and products]:[Food and beverages]])</f>
        <v>137.2307692307692</v>
      </c>
    </row>
    <row r="133" spans="1:20" x14ac:dyDescent="0.25">
      <c r="A133" s="22" t="s">
        <v>35</v>
      </c>
      <c r="B133" s="2">
        <v>2016</v>
      </c>
      <c r="C133" s="10" t="s">
        <v>46</v>
      </c>
      <c r="D133" s="10">
        <f>VLOOKUP(All_India_Index_Upto_April23__14[[#This Row],[Month]],'Data cleaning'!$B$1:$C$13,2,FALSE)</f>
        <v>8</v>
      </c>
      <c r="E133" s="9" t="str">
        <f t="shared" si="2"/>
        <v>20168Rural+Urban</v>
      </c>
      <c r="F133" s="54">
        <f>DATE(All_India_Index_Upto_April23__14[[#This Row],[Year]],All_India_Index_Upto_April23__14[[#This Row],[month '#]],1)</f>
        <v>42583</v>
      </c>
      <c r="G133" s="2">
        <v>129.30000000000001</v>
      </c>
      <c r="H133" s="2">
        <v>139.30000000000001</v>
      </c>
      <c r="I133" s="2">
        <v>131.6</v>
      </c>
      <c r="J133" s="2">
        <v>134.1</v>
      </c>
      <c r="K133" s="2">
        <v>116.9</v>
      </c>
      <c r="L133" s="2">
        <v>138.1</v>
      </c>
      <c r="M133" s="2">
        <v>159.1</v>
      </c>
      <c r="N133" s="2">
        <v>175.6</v>
      </c>
      <c r="O133" s="2">
        <v>112.9</v>
      </c>
      <c r="P133" s="2">
        <v>138.1</v>
      </c>
      <c r="Q133" s="2">
        <v>125.5</v>
      </c>
      <c r="R133" s="2">
        <v>139.5</v>
      </c>
      <c r="S133" s="2">
        <v>137.9</v>
      </c>
      <c r="T133" s="2">
        <f>AVERAGE(All_India_Index_Upto_April23__14[[#This Row],[Cereals and products]:[Food and beverages]])</f>
        <v>136.76153846153846</v>
      </c>
    </row>
    <row r="134" spans="1:20" x14ac:dyDescent="0.25">
      <c r="A134" s="21" t="s">
        <v>30</v>
      </c>
      <c r="B134" s="3">
        <v>2016</v>
      </c>
      <c r="C134" s="9" t="s">
        <v>48</v>
      </c>
      <c r="D134" s="9">
        <f>VLOOKUP(All_India_Index_Upto_April23__14[[#This Row],[Month]],'Data cleaning'!$B$1:$C$13,2,FALSE)</f>
        <v>9</v>
      </c>
      <c r="E134" s="9" t="str">
        <f t="shared" si="2"/>
        <v>20169Rural</v>
      </c>
      <c r="F134" s="52">
        <f>DATE(All_India_Index_Upto_April23__14[[#This Row],[Year]],All_India_Index_Upto_April23__14[[#This Row],[month '#]],1)</f>
        <v>42614</v>
      </c>
      <c r="G134" s="3">
        <v>130.80000000000001</v>
      </c>
      <c r="H134" s="3">
        <v>138.19999999999999</v>
      </c>
      <c r="I134" s="3">
        <v>130.5</v>
      </c>
      <c r="J134" s="3">
        <v>135.5</v>
      </c>
      <c r="K134" s="3">
        <v>120.2</v>
      </c>
      <c r="L134" s="3">
        <v>139.19999999999999</v>
      </c>
      <c r="M134" s="3">
        <v>149.5</v>
      </c>
      <c r="N134" s="3">
        <v>170.4</v>
      </c>
      <c r="O134" s="3">
        <v>113.1</v>
      </c>
      <c r="P134" s="3">
        <v>135.80000000000001</v>
      </c>
      <c r="Q134" s="3">
        <v>128.80000000000001</v>
      </c>
      <c r="R134" s="3">
        <v>141.5</v>
      </c>
      <c r="S134" s="3">
        <v>137.19999999999999</v>
      </c>
      <c r="T134" s="3">
        <f>AVERAGE(All_India_Index_Upto_April23__14[[#This Row],[Cereals and products]:[Food and beverages]])</f>
        <v>136.2076923076923</v>
      </c>
    </row>
    <row r="135" spans="1:20" x14ac:dyDescent="0.25">
      <c r="A135" s="22" t="s">
        <v>33</v>
      </c>
      <c r="B135" s="2">
        <v>2016</v>
      </c>
      <c r="C135" s="10" t="s">
        <v>48</v>
      </c>
      <c r="D135" s="10">
        <f>VLOOKUP(All_India_Index_Upto_April23__14[[#This Row],[Month]],'Data cleaning'!$B$1:$C$13,2,FALSE)</f>
        <v>9</v>
      </c>
      <c r="E135" s="9" t="str">
        <f t="shared" si="2"/>
        <v>20169Urban</v>
      </c>
      <c r="F135" s="54">
        <f>DATE(All_India_Index_Upto_April23__14[[#This Row],[Year]],All_India_Index_Upto_April23__14[[#This Row],[month '#]],1)</f>
        <v>42614</v>
      </c>
      <c r="G135" s="2">
        <v>128.1</v>
      </c>
      <c r="H135" s="2">
        <v>137.69999999999999</v>
      </c>
      <c r="I135" s="2">
        <v>130.6</v>
      </c>
      <c r="J135" s="2">
        <v>132.6</v>
      </c>
      <c r="K135" s="2">
        <v>111.9</v>
      </c>
      <c r="L135" s="2">
        <v>132.5</v>
      </c>
      <c r="M135" s="2">
        <v>152.9</v>
      </c>
      <c r="N135" s="2">
        <v>173.6</v>
      </c>
      <c r="O135" s="2">
        <v>115.1</v>
      </c>
      <c r="P135" s="2">
        <v>144.80000000000001</v>
      </c>
      <c r="Q135" s="2">
        <v>122.1</v>
      </c>
      <c r="R135" s="2">
        <v>138.80000000000001</v>
      </c>
      <c r="S135" s="2">
        <v>135.69999999999999</v>
      </c>
      <c r="T135" s="2">
        <f>AVERAGE(All_India_Index_Upto_April23__14[[#This Row],[Cereals and products]:[Food and beverages]])</f>
        <v>135.10769230769228</v>
      </c>
    </row>
    <row r="136" spans="1:20" x14ac:dyDescent="0.25">
      <c r="A136" s="21" t="s">
        <v>35</v>
      </c>
      <c r="B136" s="3">
        <v>2016</v>
      </c>
      <c r="C136" s="9" t="s">
        <v>48</v>
      </c>
      <c r="D136" s="9">
        <f>VLOOKUP(All_India_Index_Upto_April23__14[[#This Row],[Month]],'Data cleaning'!$B$1:$C$13,2,FALSE)</f>
        <v>9</v>
      </c>
      <c r="E136" s="9" t="str">
        <f t="shared" si="2"/>
        <v>20169Rural+Urban</v>
      </c>
      <c r="F136" s="52">
        <f>DATE(All_India_Index_Upto_April23__14[[#This Row],[Year]],All_India_Index_Upto_April23__14[[#This Row],[month '#]],1)</f>
        <v>42614</v>
      </c>
      <c r="G136" s="3">
        <v>129.9</v>
      </c>
      <c r="H136" s="3">
        <v>138</v>
      </c>
      <c r="I136" s="3">
        <v>130.5</v>
      </c>
      <c r="J136" s="3">
        <v>134.4</v>
      </c>
      <c r="K136" s="3">
        <v>117.2</v>
      </c>
      <c r="L136" s="3">
        <v>136.1</v>
      </c>
      <c r="M136" s="3">
        <v>150.69999999999999</v>
      </c>
      <c r="N136" s="3">
        <v>171.5</v>
      </c>
      <c r="O136" s="3">
        <v>113.8</v>
      </c>
      <c r="P136" s="3">
        <v>138.80000000000001</v>
      </c>
      <c r="Q136" s="3">
        <v>126</v>
      </c>
      <c r="R136" s="3">
        <v>140.19999999999999</v>
      </c>
      <c r="S136" s="3">
        <v>136.6</v>
      </c>
      <c r="T136" s="3">
        <f>AVERAGE(All_India_Index_Upto_April23__14[[#This Row],[Cereals and products]:[Food and beverages]])</f>
        <v>135.66923076923075</v>
      </c>
    </row>
    <row r="137" spans="1:20" x14ac:dyDescent="0.25">
      <c r="A137" s="22" t="s">
        <v>30</v>
      </c>
      <c r="B137" s="2">
        <v>2016</v>
      </c>
      <c r="C137" s="10" t="s">
        <v>50</v>
      </c>
      <c r="D137" s="10">
        <f>VLOOKUP(All_India_Index_Upto_April23__14[[#This Row],[Month]],'Data cleaning'!$B$1:$C$13,2,FALSE)</f>
        <v>10</v>
      </c>
      <c r="E137" s="9" t="str">
        <f t="shared" si="2"/>
        <v>201610Rural</v>
      </c>
      <c r="F137" s="54">
        <f>DATE(All_India_Index_Upto_April23__14[[#This Row],[Year]],All_India_Index_Upto_April23__14[[#This Row],[month '#]],1)</f>
        <v>42644</v>
      </c>
      <c r="G137" s="2">
        <v>131.30000000000001</v>
      </c>
      <c r="H137" s="2">
        <v>137.6</v>
      </c>
      <c r="I137" s="2">
        <v>130.1</v>
      </c>
      <c r="J137" s="2">
        <v>136</v>
      </c>
      <c r="K137" s="2">
        <v>120.8</v>
      </c>
      <c r="L137" s="2">
        <v>138.4</v>
      </c>
      <c r="M137" s="2">
        <v>149.19999999999999</v>
      </c>
      <c r="N137" s="2">
        <v>170.2</v>
      </c>
      <c r="O137" s="2">
        <v>113.4</v>
      </c>
      <c r="P137" s="2">
        <v>136.30000000000001</v>
      </c>
      <c r="Q137" s="2">
        <v>128.69999999999999</v>
      </c>
      <c r="R137" s="2">
        <v>142.4</v>
      </c>
      <c r="S137" s="2">
        <v>137.4</v>
      </c>
      <c r="T137" s="2">
        <f>AVERAGE(All_India_Index_Upto_April23__14[[#This Row],[Cereals and products]:[Food and beverages]])</f>
        <v>136.2923076923077</v>
      </c>
    </row>
    <row r="138" spans="1:20" x14ac:dyDescent="0.25">
      <c r="A138" s="21" t="s">
        <v>33</v>
      </c>
      <c r="B138" s="3">
        <v>2016</v>
      </c>
      <c r="C138" s="9" t="s">
        <v>50</v>
      </c>
      <c r="D138" s="9">
        <f>VLOOKUP(All_India_Index_Upto_April23__14[[#This Row],[Month]],'Data cleaning'!$B$1:$C$13,2,FALSE)</f>
        <v>10</v>
      </c>
      <c r="E138" s="9" t="str">
        <f t="shared" si="2"/>
        <v>201610Urban</v>
      </c>
      <c r="F138" s="52">
        <f>DATE(All_India_Index_Upto_April23__14[[#This Row],[Year]],All_India_Index_Upto_April23__14[[#This Row],[month '#]],1)</f>
        <v>42644</v>
      </c>
      <c r="G138" s="3">
        <v>128.69999999999999</v>
      </c>
      <c r="H138" s="3">
        <v>138.4</v>
      </c>
      <c r="I138" s="3">
        <v>130.30000000000001</v>
      </c>
      <c r="J138" s="3">
        <v>132.69999999999999</v>
      </c>
      <c r="K138" s="3">
        <v>112.5</v>
      </c>
      <c r="L138" s="3">
        <v>130.4</v>
      </c>
      <c r="M138" s="3">
        <v>155.1</v>
      </c>
      <c r="N138" s="3">
        <v>175.7</v>
      </c>
      <c r="O138" s="3">
        <v>115.4</v>
      </c>
      <c r="P138" s="3">
        <v>145.30000000000001</v>
      </c>
      <c r="Q138" s="3">
        <v>122.5</v>
      </c>
      <c r="R138" s="3">
        <v>139.6</v>
      </c>
      <c r="S138" s="3">
        <v>136.30000000000001</v>
      </c>
      <c r="T138" s="3">
        <f>AVERAGE(All_India_Index_Upto_April23__14[[#This Row],[Cereals and products]:[Food and beverages]])</f>
        <v>135.6076923076923</v>
      </c>
    </row>
    <row r="139" spans="1:20" x14ac:dyDescent="0.25">
      <c r="A139" s="22" t="s">
        <v>35</v>
      </c>
      <c r="B139" s="2">
        <v>2016</v>
      </c>
      <c r="C139" s="10" t="s">
        <v>50</v>
      </c>
      <c r="D139" s="10">
        <f>VLOOKUP(All_India_Index_Upto_April23__14[[#This Row],[Month]],'Data cleaning'!$B$1:$C$13,2,FALSE)</f>
        <v>10</v>
      </c>
      <c r="E139" s="9" t="str">
        <f t="shared" si="2"/>
        <v>201610Rural+Urban</v>
      </c>
      <c r="F139" s="54">
        <f>DATE(All_India_Index_Upto_April23__14[[#This Row],[Year]],All_India_Index_Upto_April23__14[[#This Row],[month '#]],1)</f>
        <v>42644</v>
      </c>
      <c r="G139" s="2">
        <v>130.5</v>
      </c>
      <c r="H139" s="2">
        <v>137.9</v>
      </c>
      <c r="I139" s="2">
        <v>130.19999999999999</v>
      </c>
      <c r="J139" s="2">
        <v>134.80000000000001</v>
      </c>
      <c r="K139" s="2">
        <v>117.8</v>
      </c>
      <c r="L139" s="2">
        <v>134.69999999999999</v>
      </c>
      <c r="M139" s="2">
        <v>151.19999999999999</v>
      </c>
      <c r="N139" s="2">
        <v>172.1</v>
      </c>
      <c r="O139" s="2">
        <v>114.1</v>
      </c>
      <c r="P139" s="2">
        <v>139.30000000000001</v>
      </c>
      <c r="Q139" s="2">
        <v>126.1</v>
      </c>
      <c r="R139" s="2">
        <v>141.1</v>
      </c>
      <c r="S139" s="2">
        <v>137</v>
      </c>
      <c r="T139" s="2">
        <f>AVERAGE(All_India_Index_Upto_April23__14[[#This Row],[Cereals and products]:[Food and beverages]])</f>
        <v>135.90769230769226</v>
      </c>
    </row>
    <row r="140" spans="1:20" x14ac:dyDescent="0.25">
      <c r="A140" s="21" t="s">
        <v>30</v>
      </c>
      <c r="B140" s="3">
        <v>2016</v>
      </c>
      <c r="C140" s="9" t="s">
        <v>53</v>
      </c>
      <c r="D140" s="9">
        <f>VLOOKUP(All_India_Index_Upto_April23__14[[#This Row],[Month]],'Data cleaning'!$B$1:$C$13,2,FALSE)</f>
        <v>11</v>
      </c>
      <c r="E140" s="9" t="str">
        <f t="shared" si="2"/>
        <v>201611Rural</v>
      </c>
      <c r="F140" s="52">
        <f>DATE(All_India_Index_Upto_April23__14[[#This Row],[Year]],All_India_Index_Upto_April23__14[[#This Row],[month '#]],1)</f>
        <v>42675</v>
      </c>
      <c r="G140" s="3">
        <v>132</v>
      </c>
      <c r="H140" s="3">
        <v>137.4</v>
      </c>
      <c r="I140" s="3">
        <v>130.6</v>
      </c>
      <c r="J140" s="3">
        <v>136.19999999999999</v>
      </c>
      <c r="K140" s="3">
        <v>121.1</v>
      </c>
      <c r="L140" s="3">
        <v>136.9</v>
      </c>
      <c r="M140" s="3">
        <v>141.80000000000001</v>
      </c>
      <c r="N140" s="3">
        <v>170</v>
      </c>
      <c r="O140" s="3">
        <v>113.4</v>
      </c>
      <c r="P140" s="3">
        <v>136.80000000000001</v>
      </c>
      <c r="Q140" s="3">
        <v>128.69999999999999</v>
      </c>
      <c r="R140" s="3">
        <v>143.1</v>
      </c>
      <c r="S140" s="3">
        <v>136.6</v>
      </c>
      <c r="T140" s="3">
        <f>AVERAGE(All_India_Index_Upto_April23__14[[#This Row],[Cereals and products]:[Food and beverages]])</f>
        <v>135.73846153846154</v>
      </c>
    </row>
    <row r="141" spans="1:20" x14ac:dyDescent="0.25">
      <c r="A141" s="22" t="s">
        <v>33</v>
      </c>
      <c r="B141" s="2">
        <v>2016</v>
      </c>
      <c r="C141" s="10" t="s">
        <v>53</v>
      </c>
      <c r="D141" s="10">
        <f>VLOOKUP(All_India_Index_Upto_April23__14[[#This Row],[Month]],'Data cleaning'!$B$1:$C$13,2,FALSE)</f>
        <v>11</v>
      </c>
      <c r="E141" s="9" t="str">
        <f t="shared" si="2"/>
        <v>201611Urban</v>
      </c>
      <c r="F141" s="54">
        <f>DATE(All_India_Index_Upto_April23__14[[#This Row],[Year]],All_India_Index_Upto_April23__14[[#This Row],[month '#]],1)</f>
        <v>42675</v>
      </c>
      <c r="G141" s="2">
        <v>130.19999999999999</v>
      </c>
      <c r="H141" s="2">
        <v>138.5</v>
      </c>
      <c r="I141" s="2">
        <v>134.1</v>
      </c>
      <c r="J141" s="2">
        <v>132.9</v>
      </c>
      <c r="K141" s="2">
        <v>112.6</v>
      </c>
      <c r="L141" s="2">
        <v>130.80000000000001</v>
      </c>
      <c r="M141" s="2">
        <v>142</v>
      </c>
      <c r="N141" s="2">
        <v>174.9</v>
      </c>
      <c r="O141" s="2">
        <v>115.6</v>
      </c>
      <c r="P141" s="2">
        <v>145.4</v>
      </c>
      <c r="Q141" s="2">
        <v>122.7</v>
      </c>
      <c r="R141" s="2">
        <v>140.30000000000001</v>
      </c>
      <c r="S141" s="2">
        <v>135.19999999999999</v>
      </c>
      <c r="T141" s="2">
        <f>AVERAGE(All_India_Index_Upto_April23__14[[#This Row],[Cereals and products]:[Food and beverages]])</f>
        <v>135.01538461538462</v>
      </c>
    </row>
    <row r="142" spans="1:20" x14ac:dyDescent="0.25">
      <c r="A142" s="21" t="s">
        <v>35</v>
      </c>
      <c r="B142" s="3">
        <v>2016</v>
      </c>
      <c r="C142" s="9" t="s">
        <v>53</v>
      </c>
      <c r="D142" s="9">
        <f>VLOOKUP(All_India_Index_Upto_April23__14[[#This Row],[Month]],'Data cleaning'!$B$1:$C$13,2,FALSE)</f>
        <v>11</v>
      </c>
      <c r="E142" s="9" t="str">
        <f t="shared" si="2"/>
        <v>201611Rural+Urban</v>
      </c>
      <c r="F142" s="52">
        <f>DATE(All_India_Index_Upto_April23__14[[#This Row],[Year]],All_India_Index_Upto_April23__14[[#This Row],[month '#]],1)</f>
        <v>42675</v>
      </c>
      <c r="G142" s="3">
        <v>131.4</v>
      </c>
      <c r="H142" s="3">
        <v>137.80000000000001</v>
      </c>
      <c r="I142" s="3">
        <v>132</v>
      </c>
      <c r="J142" s="3">
        <v>135</v>
      </c>
      <c r="K142" s="3">
        <v>118</v>
      </c>
      <c r="L142" s="3">
        <v>134.1</v>
      </c>
      <c r="M142" s="3">
        <v>141.9</v>
      </c>
      <c r="N142" s="3">
        <v>171.7</v>
      </c>
      <c r="O142" s="3">
        <v>114.1</v>
      </c>
      <c r="P142" s="3">
        <v>139.69999999999999</v>
      </c>
      <c r="Q142" s="3">
        <v>126.2</v>
      </c>
      <c r="R142" s="3">
        <v>141.80000000000001</v>
      </c>
      <c r="S142" s="3">
        <v>136.1</v>
      </c>
      <c r="T142" s="3">
        <f>AVERAGE(All_India_Index_Upto_April23__14[[#This Row],[Cereals and products]:[Food and beverages]])</f>
        <v>135.36923076923077</v>
      </c>
    </row>
    <row r="143" spans="1:20" x14ac:dyDescent="0.25">
      <c r="A143" s="22" t="s">
        <v>30</v>
      </c>
      <c r="B143" s="2">
        <v>2016</v>
      </c>
      <c r="C143" s="10" t="s">
        <v>55</v>
      </c>
      <c r="D143" s="10">
        <f>VLOOKUP(All_India_Index_Upto_April23__14[[#This Row],[Month]],'Data cleaning'!$B$1:$C$13,2,FALSE)</f>
        <v>12</v>
      </c>
      <c r="E143" s="9" t="str">
        <f t="shared" si="2"/>
        <v>201612Rural</v>
      </c>
      <c r="F143" s="54">
        <f>DATE(All_India_Index_Upto_April23__14[[#This Row],[Year]],All_India_Index_Upto_April23__14[[#This Row],[month '#]],1)</f>
        <v>42705</v>
      </c>
      <c r="G143" s="2">
        <v>132.6</v>
      </c>
      <c r="H143" s="2">
        <v>137.30000000000001</v>
      </c>
      <c r="I143" s="2">
        <v>131.6</v>
      </c>
      <c r="J143" s="2">
        <v>136.30000000000001</v>
      </c>
      <c r="K143" s="2">
        <v>121.6</v>
      </c>
      <c r="L143" s="2">
        <v>135.6</v>
      </c>
      <c r="M143" s="2">
        <v>127.5</v>
      </c>
      <c r="N143" s="2">
        <v>167.9</v>
      </c>
      <c r="O143" s="2">
        <v>113.8</v>
      </c>
      <c r="P143" s="2">
        <v>137.5</v>
      </c>
      <c r="Q143" s="2">
        <v>129.1</v>
      </c>
      <c r="R143" s="2">
        <v>143.6</v>
      </c>
      <c r="S143" s="2">
        <v>134.69999999999999</v>
      </c>
      <c r="T143" s="2">
        <f>AVERAGE(All_India_Index_Upto_April23__14[[#This Row],[Cereals and products]:[Food and beverages]])</f>
        <v>134.54615384615383</v>
      </c>
    </row>
    <row r="144" spans="1:20" x14ac:dyDescent="0.25">
      <c r="A144" s="21" t="s">
        <v>33</v>
      </c>
      <c r="B144" s="3">
        <v>2016</v>
      </c>
      <c r="C144" s="9" t="s">
        <v>55</v>
      </c>
      <c r="D144" s="9">
        <f>VLOOKUP(All_India_Index_Upto_April23__14[[#This Row],[Month]],'Data cleaning'!$B$1:$C$13,2,FALSE)</f>
        <v>12</v>
      </c>
      <c r="E144" s="9" t="str">
        <f t="shared" si="2"/>
        <v>201612Urban</v>
      </c>
      <c r="F144" s="52">
        <f>DATE(All_India_Index_Upto_April23__14[[#This Row],[Year]],All_India_Index_Upto_April23__14[[#This Row],[month '#]],1)</f>
        <v>42705</v>
      </c>
      <c r="G144" s="3">
        <v>131.6</v>
      </c>
      <c r="H144" s="3">
        <v>138.19999999999999</v>
      </c>
      <c r="I144" s="3">
        <v>134.9</v>
      </c>
      <c r="J144" s="3">
        <v>133.1</v>
      </c>
      <c r="K144" s="3">
        <v>113.5</v>
      </c>
      <c r="L144" s="3">
        <v>129.30000000000001</v>
      </c>
      <c r="M144" s="3">
        <v>121.1</v>
      </c>
      <c r="N144" s="3">
        <v>170.3</v>
      </c>
      <c r="O144" s="3">
        <v>115.5</v>
      </c>
      <c r="P144" s="3">
        <v>145.5</v>
      </c>
      <c r="Q144" s="3">
        <v>123.1</v>
      </c>
      <c r="R144" s="3">
        <v>140.9</v>
      </c>
      <c r="S144" s="3">
        <v>132.80000000000001</v>
      </c>
      <c r="T144" s="3">
        <f>AVERAGE(All_India_Index_Upto_April23__14[[#This Row],[Cereals and products]:[Food and beverages]])</f>
        <v>133.06153846153845</v>
      </c>
    </row>
    <row r="145" spans="1:20" x14ac:dyDescent="0.25">
      <c r="A145" s="22" t="s">
        <v>35</v>
      </c>
      <c r="B145" s="2">
        <v>2016</v>
      </c>
      <c r="C145" s="10" t="s">
        <v>55</v>
      </c>
      <c r="D145" s="10">
        <f>VLOOKUP(All_India_Index_Upto_April23__14[[#This Row],[Month]],'Data cleaning'!$B$1:$C$13,2,FALSE)</f>
        <v>12</v>
      </c>
      <c r="E145" s="9" t="str">
        <f t="shared" si="2"/>
        <v>201612Rural+Urban</v>
      </c>
      <c r="F145" s="54">
        <f>DATE(All_India_Index_Upto_April23__14[[#This Row],[Year]],All_India_Index_Upto_April23__14[[#This Row],[month '#]],1)</f>
        <v>42705</v>
      </c>
      <c r="G145" s="2">
        <v>132.30000000000001</v>
      </c>
      <c r="H145" s="2">
        <v>137.6</v>
      </c>
      <c r="I145" s="2">
        <v>132.9</v>
      </c>
      <c r="J145" s="2">
        <v>135.1</v>
      </c>
      <c r="K145" s="2">
        <v>118.6</v>
      </c>
      <c r="L145" s="2">
        <v>132.69999999999999</v>
      </c>
      <c r="M145" s="2">
        <v>125.3</v>
      </c>
      <c r="N145" s="2">
        <v>168.7</v>
      </c>
      <c r="O145" s="2">
        <v>114.4</v>
      </c>
      <c r="P145" s="2">
        <v>140.19999999999999</v>
      </c>
      <c r="Q145" s="2">
        <v>126.6</v>
      </c>
      <c r="R145" s="2">
        <v>142.30000000000001</v>
      </c>
      <c r="S145" s="2">
        <v>134</v>
      </c>
      <c r="T145" s="2">
        <f>AVERAGE(All_India_Index_Upto_April23__14[[#This Row],[Cereals and products]:[Food and beverages]])</f>
        <v>133.9</v>
      </c>
    </row>
    <row r="146" spans="1:20" x14ac:dyDescent="0.25">
      <c r="A146" s="21" t="s">
        <v>30</v>
      </c>
      <c r="B146" s="3">
        <v>2017</v>
      </c>
      <c r="C146" s="9" t="s">
        <v>31</v>
      </c>
      <c r="D146" s="9">
        <f>VLOOKUP(All_India_Index_Upto_April23__14[[#This Row],[Month]],'Data cleaning'!$B$1:$C$13,2,FALSE)</f>
        <v>1</v>
      </c>
      <c r="E146" s="9" t="str">
        <f t="shared" si="2"/>
        <v>20171Rural</v>
      </c>
      <c r="F146" s="52">
        <f>DATE(All_India_Index_Upto_April23__14[[#This Row],[Year]],All_India_Index_Upto_April23__14[[#This Row],[month '#]],1)</f>
        <v>42736</v>
      </c>
      <c r="G146" s="3">
        <v>133.1</v>
      </c>
      <c r="H146" s="3">
        <v>137.80000000000001</v>
      </c>
      <c r="I146" s="3">
        <v>131.9</v>
      </c>
      <c r="J146" s="3">
        <v>136.69999999999999</v>
      </c>
      <c r="K146" s="3">
        <v>122</v>
      </c>
      <c r="L146" s="3">
        <v>136</v>
      </c>
      <c r="M146" s="3">
        <v>119.8</v>
      </c>
      <c r="N146" s="3">
        <v>161.69999999999999</v>
      </c>
      <c r="O146" s="3">
        <v>114.8</v>
      </c>
      <c r="P146" s="3">
        <v>136.9</v>
      </c>
      <c r="Q146" s="3">
        <v>129</v>
      </c>
      <c r="R146" s="3">
        <v>143.9</v>
      </c>
      <c r="S146" s="3">
        <v>133.69999999999999</v>
      </c>
      <c r="T146" s="3">
        <f>AVERAGE(All_India_Index_Upto_April23__14[[#This Row],[Cereals and products]:[Food and beverages]])</f>
        <v>133.63846153846154</v>
      </c>
    </row>
    <row r="147" spans="1:20" x14ac:dyDescent="0.25">
      <c r="A147" s="22" t="s">
        <v>33</v>
      </c>
      <c r="B147" s="2">
        <v>2017</v>
      </c>
      <c r="C147" s="10" t="s">
        <v>31</v>
      </c>
      <c r="D147" s="10">
        <f>VLOOKUP(All_India_Index_Upto_April23__14[[#This Row],[Month]],'Data cleaning'!$B$1:$C$13,2,FALSE)</f>
        <v>1</v>
      </c>
      <c r="E147" s="9" t="str">
        <f t="shared" si="2"/>
        <v>20171Urban</v>
      </c>
      <c r="F147" s="54">
        <f>DATE(All_India_Index_Upto_April23__14[[#This Row],[Year]],All_India_Index_Upto_April23__14[[#This Row],[month '#]],1)</f>
        <v>42736</v>
      </c>
      <c r="G147" s="2">
        <v>132.19999999999999</v>
      </c>
      <c r="H147" s="2">
        <v>138.9</v>
      </c>
      <c r="I147" s="2">
        <v>132.6</v>
      </c>
      <c r="J147" s="2">
        <v>133.1</v>
      </c>
      <c r="K147" s="2">
        <v>114</v>
      </c>
      <c r="L147" s="2">
        <v>129.6</v>
      </c>
      <c r="M147" s="2">
        <v>118.7</v>
      </c>
      <c r="N147" s="2">
        <v>155.1</v>
      </c>
      <c r="O147" s="2">
        <v>117.3</v>
      </c>
      <c r="P147" s="2">
        <v>144.9</v>
      </c>
      <c r="Q147" s="2">
        <v>123.2</v>
      </c>
      <c r="R147" s="2">
        <v>141.6</v>
      </c>
      <c r="S147" s="2">
        <v>132</v>
      </c>
      <c r="T147" s="2">
        <f>AVERAGE(All_India_Index_Upto_April23__14[[#This Row],[Cereals and products]:[Food and beverages]])</f>
        <v>131.78461538461539</v>
      </c>
    </row>
    <row r="148" spans="1:20" x14ac:dyDescent="0.25">
      <c r="A148" s="21" t="s">
        <v>35</v>
      </c>
      <c r="B148" s="3">
        <v>2017</v>
      </c>
      <c r="C148" s="9" t="s">
        <v>31</v>
      </c>
      <c r="D148" s="9">
        <f>VLOOKUP(All_India_Index_Upto_April23__14[[#This Row],[Month]],'Data cleaning'!$B$1:$C$13,2,FALSE)</f>
        <v>1</v>
      </c>
      <c r="E148" s="9" t="str">
        <f t="shared" si="2"/>
        <v>20171Rural+Urban</v>
      </c>
      <c r="F148" s="52">
        <f>DATE(All_India_Index_Upto_April23__14[[#This Row],[Year]],All_India_Index_Upto_April23__14[[#This Row],[month '#]],1)</f>
        <v>42736</v>
      </c>
      <c r="G148" s="3">
        <v>132.80000000000001</v>
      </c>
      <c r="H148" s="3">
        <v>138.19999999999999</v>
      </c>
      <c r="I148" s="3">
        <v>132.19999999999999</v>
      </c>
      <c r="J148" s="3">
        <v>135.4</v>
      </c>
      <c r="K148" s="3">
        <v>119.1</v>
      </c>
      <c r="L148" s="3">
        <v>133</v>
      </c>
      <c r="M148" s="3">
        <v>119.4</v>
      </c>
      <c r="N148" s="3">
        <v>159.5</v>
      </c>
      <c r="O148" s="3">
        <v>115.6</v>
      </c>
      <c r="P148" s="3">
        <v>139.6</v>
      </c>
      <c r="Q148" s="3">
        <v>126.6</v>
      </c>
      <c r="R148" s="3">
        <v>142.80000000000001</v>
      </c>
      <c r="S148" s="3">
        <v>133.1</v>
      </c>
      <c r="T148" s="3">
        <f>AVERAGE(All_India_Index_Upto_April23__14[[#This Row],[Cereals and products]:[Food and beverages]])</f>
        <v>132.86923076923074</v>
      </c>
    </row>
    <row r="149" spans="1:20" x14ac:dyDescent="0.25">
      <c r="A149" s="22" t="s">
        <v>30</v>
      </c>
      <c r="B149" s="2">
        <v>2017</v>
      </c>
      <c r="C149" s="10" t="s">
        <v>36</v>
      </c>
      <c r="D149" s="10">
        <f>VLOOKUP(All_India_Index_Upto_April23__14[[#This Row],[Month]],'Data cleaning'!$B$1:$C$13,2,FALSE)</f>
        <v>2</v>
      </c>
      <c r="E149" s="9" t="str">
        <f t="shared" si="2"/>
        <v>20172Rural</v>
      </c>
      <c r="F149" s="54">
        <f>DATE(All_India_Index_Upto_April23__14[[#This Row],[Year]],All_India_Index_Upto_April23__14[[#This Row],[month '#]],1)</f>
        <v>42767</v>
      </c>
      <c r="G149" s="2">
        <v>133.30000000000001</v>
      </c>
      <c r="H149" s="2">
        <v>138.30000000000001</v>
      </c>
      <c r="I149" s="2">
        <v>129.30000000000001</v>
      </c>
      <c r="J149" s="2">
        <v>137.19999999999999</v>
      </c>
      <c r="K149" s="2">
        <v>122.1</v>
      </c>
      <c r="L149" s="2">
        <v>138.69999999999999</v>
      </c>
      <c r="M149" s="2">
        <v>119.1</v>
      </c>
      <c r="N149" s="2">
        <v>156.9</v>
      </c>
      <c r="O149" s="2">
        <v>116.2</v>
      </c>
      <c r="P149" s="2">
        <v>136</v>
      </c>
      <c r="Q149" s="2">
        <v>129.4</v>
      </c>
      <c r="R149" s="2">
        <v>144.4</v>
      </c>
      <c r="S149" s="2">
        <v>133.6</v>
      </c>
      <c r="T149" s="2">
        <f>AVERAGE(All_India_Index_Upto_April23__14[[#This Row],[Cereals and products]:[Food and beverages]])</f>
        <v>133.42307692307693</v>
      </c>
    </row>
    <row r="150" spans="1:20" x14ac:dyDescent="0.25">
      <c r="A150" s="21" t="s">
        <v>33</v>
      </c>
      <c r="B150" s="3">
        <v>2017</v>
      </c>
      <c r="C150" s="9" t="s">
        <v>36</v>
      </c>
      <c r="D150" s="9">
        <f>VLOOKUP(All_India_Index_Upto_April23__14[[#This Row],[Month]],'Data cleaning'!$B$1:$C$13,2,FALSE)</f>
        <v>2</v>
      </c>
      <c r="E150" s="9" t="str">
        <f t="shared" si="2"/>
        <v>20172Urban</v>
      </c>
      <c r="F150" s="52">
        <f>DATE(All_India_Index_Upto_April23__14[[#This Row],[Year]],All_India_Index_Upto_April23__14[[#This Row],[month '#]],1)</f>
        <v>42767</v>
      </c>
      <c r="G150" s="3">
        <v>132.80000000000001</v>
      </c>
      <c r="H150" s="3">
        <v>139.80000000000001</v>
      </c>
      <c r="I150" s="3">
        <v>129.30000000000001</v>
      </c>
      <c r="J150" s="3">
        <v>133.5</v>
      </c>
      <c r="K150" s="3">
        <v>114.3</v>
      </c>
      <c r="L150" s="3">
        <v>131.4</v>
      </c>
      <c r="M150" s="3">
        <v>120.2</v>
      </c>
      <c r="N150" s="3">
        <v>143.1</v>
      </c>
      <c r="O150" s="3">
        <v>119.5</v>
      </c>
      <c r="P150" s="3">
        <v>144</v>
      </c>
      <c r="Q150" s="3">
        <v>123.4</v>
      </c>
      <c r="R150" s="3">
        <v>141.9</v>
      </c>
      <c r="S150" s="3">
        <v>132.1</v>
      </c>
      <c r="T150" s="3">
        <f>AVERAGE(All_India_Index_Upto_April23__14[[#This Row],[Cereals and products]:[Food and beverages]])</f>
        <v>131.17692307692309</v>
      </c>
    </row>
    <row r="151" spans="1:20" x14ac:dyDescent="0.25">
      <c r="A151" s="22" t="s">
        <v>35</v>
      </c>
      <c r="B151" s="2">
        <v>2017</v>
      </c>
      <c r="C151" s="10" t="s">
        <v>36</v>
      </c>
      <c r="D151" s="10">
        <f>VLOOKUP(All_India_Index_Upto_April23__14[[#This Row],[Month]],'Data cleaning'!$B$1:$C$13,2,FALSE)</f>
        <v>2</v>
      </c>
      <c r="E151" s="9" t="str">
        <f t="shared" si="2"/>
        <v>20172Rural+Urban</v>
      </c>
      <c r="F151" s="54">
        <f>DATE(All_India_Index_Upto_April23__14[[#This Row],[Year]],All_India_Index_Upto_April23__14[[#This Row],[month '#]],1)</f>
        <v>42767</v>
      </c>
      <c r="G151" s="2">
        <v>133.1</v>
      </c>
      <c r="H151" s="2">
        <v>138.80000000000001</v>
      </c>
      <c r="I151" s="2">
        <v>129.30000000000001</v>
      </c>
      <c r="J151" s="2">
        <v>135.80000000000001</v>
      </c>
      <c r="K151" s="2">
        <v>119.2</v>
      </c>
      <c r="L151" s="2">
        <v>135.30000000000001</v>
      </c>
      <c r="M151" s="2">
        <v>119.5</v>
      </c>
      <c r="N151" s="2">
        <v>152.19999999999999</v>
      </c>
      <c r="O151" s="2">
        <v>117.3</v>
      </c>
      <c r="P151" s="2">
        <v>138.69999999999999</v>
      </c>
      <c r="Q151" s="2">
        <v>126.9</v>
      </c>
      <c r="R151" s="2">
        <v>143.19999999999999</v>
      </c>
      <c r="S151" s="2">
        <v>133</v>
      </c>
      <c r="T151" s="2">
        <f>AVERAGE(All_India_Index_Upto_April23__14[[#This Row],[Cereals and products]:[Food and beverages]])</f>
        <v>132.48461538461541</v>
      </c>
    </row>
    <row r="152" spans="1:20" x14ac:dyDescent="0.25">
      <c r="A152" s="21" t="s">
        <v>30</v>
      </c>
      <c r="B152" s="3">
        <v>2017</v>
      </c>
      <c r="C152" s="9" t="s">
        <v>38</v>
      </c>
      <c r="D152" s="9">
        <f>VLOOKUP(All_India_Index_Upto_April23__14[[#This Row],[Month]],'Data cleaning'!$B$1:$C$13,2,FALSE)</f>
        <v>3</v>
      </c>
      <c r="E152" s="9" t="str">
        <f t="shared" si="2"/>
        <v>20173Rural</v>
      </c>
      <c r="F152" s="52">
        <f>DATE(All_India_Index_Upto_April23__14[[#This Row],[Year]],All_India_Index_Upto_April23__14[[#This Row],[month '#]],1)</f>
        <v>42795</v>
      </c>
      <c r="G152" s="3">
        <v>133.6</v>
      </c>
      <c r="H152" s="3">
        <v>138.80000000000001</v>
      </c>
      <c r="I152" s="3">
        <v>128.80000000000001</v>
      </c>
      <c r="J152" s="3">
        <v>137.19999999999999</v>
      </c>
      <c r="K152" s="3">
        <v>121.6</v>
      </c>
      <c r="L152" s="3">
        <v>139.69999999999999</v>
      </c>
      <c r="M152" s="3">
        <v>119.7</v>
      </c>
      <c r="N152" s="3">
        <v>148</v>
      </c>
      <c r="O152" s="3">
        <v>116.9</v>
      </c>
      <c r="P152" s="3">
        <v>135.6</v>
      </c>
      <c r="Q152" s="3">
        <v>129.80000000000001</v>
      </c>
      <c r="R152" s="3">
        <v>145.4</v>
      </c>
      <c r="S152" s="3">
        <v>133.4</v>
      </c>
      <c r="T152" s="3">
        <f>AVERAGE(All_India_Index_Upto_April23__14[[#This Row],[Cereals and products]:[Food and beverages]])</f>
        <v>132.96153846153848</v>
      </c>
    </row>
    <row r="153" spans="1:20" x14ac:dyDescent="0.25">
      <c r="A153" s="22" t="s">
        <v>33</v>
      </c>
      <c r="B153" s="2">
        <v>2017</v>
      </c>
      <c r="C153" s="10" t="s">
        <v>38</v>
      </c>
      <c r="D153" s="10">
        <f>VLOOKUP(All_India_Index_Upto_April23__14[[#This Row],[Month]],'Data cleaning'!$B$1:$C$13,2,FALSE)</f>
        <v>3</v>
      </c>
      <c r="E153" s="9" t="str">
        <f t="shared" si="2"/>
        <v>20173Urban</v>
      </c>
      <c r="F153" s="54">
        <f>DATE(All_India_Index_Upto_April23__14[[#This Row],[Year]],All_India_Index_Upto_April23__14[[#This Row],[month '#]],1)</f>
        <v>42795</v>
      </c>
      <c r="G153" s="2">
        <v>132.69999999999999</v>
      </c>
      <c r="H153" s="2">
        <v>139.4</v>
      </c>
      <c r="I153" s="2">
        <v>128.4</v>
      </c>
      <c r="J153" s="2">
        <v>134.9</v>
      </c>
      <c r="K153" s="2">
        <v>114</v>
      </c>
      <c r="L153" s="2">
        <v>136.80000000000001</v>
      </c>
      <c r="M153" s="2">
        <v>122.2</v>
      </c>
      <c r="N153" s="2">
        <v>135.80000000000001</v>
      </c>
      <c r="O153" s="2">
        <v>120.3</v>
      </c>
      <c r="P153" s="2">
        <v>142.6</v>
      </c>
      <c r="Q153" s="2">
        <v>123.6</v>
      </c>
      <c r="R153" s="2">
        <v>142.4</v>
      </c>
      <c r="S153" s="2">
        <v>132.6</v>
      </c>
      <c r="T153" s="2">
        <f>AVERAGE(All_India_Index_Upto_April23__14[[#This Row],[Cereals and products]:[Food and beverages]])</f>
        <v>131.2076923076923</v>
      </c>
    </row>
    <row r="154" spans="1:20" x14ac:dyDescent="0.25">
      <c r="A154" s="21" t="s">
        <v>35</v>
      </c>
      <c r="B154" s="3">
        <v>2017</v>
      </c>
      <c r="C154" s="9" t="s">
        <v>38</v>
      </c>
      <c r="D154" s="9">
        <f>VLOOKUP(All_India_Index_Upto_April23__14[[#This Row],[Month]],'Data cleaning'!$B$1:$C$13,2,FALSE)</f>
        <v>3</v>
      </c>
      <c r="E154" s="9" t="str">
        <f t="shared" si="2"/>
        <v>20173Rural+Urban</v>
      </c>
      <c r="F154" s="52">
        <f>DATE(All_India_Index_Upto_April23__14[[#This Row],[Year]],All_India_Index_Upto_April23__14[[#This Row],[month '#]],1)</f>
        <v>42795</v>
      </c>
      <c r="G154" s="3">
        <v>133.30000000000001</v>
      </c>
      <c r="H154" s="3">
        <v>139</v>
      </c>
      <c r="I154" s="3">
        <v>128.6</v>
      </c>
      <c r="J154" s="3">
        <v>136.30000000000001</v>
      </c>
      <c r="K154" s="3">
        <v>118.8</v>
      </c>
      <c r="L154" s="3">
        <v>138.30000000000001</v>
      </c>
      <c r="M154" s="3">
        <v>120.5</v>
      </c>
      <c r="N154" s="3">
        <v>143.9</v>
      </c>
      <c r="O154" s="3">
        <v>118</v>
      </c>
      <c r="P154" s="3">
        <v>137.9</v>
      </c>
      <c r="Q154" s="3">
        <v>127.2</v>
      </c>
      <c r="R154" s="3">
        <v>144</v>
      </c>
      <c r="S154" s="3">
        <v>133.1</v>
      </c>
      <c r="T154" s="3">
        <f>AVERAGE(All_India_Index_Upto_April23__14[[#This Row],[Cereals and products]:[Food and beverages]])</f>
        <v>132.22307692307692</v>
      </c>
    </row>
    <row r="155" spans="1:20" x14ac:dyDescent="0.25">
      <c r="A155" s="22" t="s">
        <v>30</v>
      </c>
      <c r="B155" s="2">
        <v>2017</v>
      </c>
      <c r="C155" s="10" t="s">
        <v>39</v>
      </c>
      <c r="D155" s="10">
        <f>VLOOKUP(All_India_Index_Upto_April23__14[[#This Row],[Month]],'Data cleaning'!$B$1:$C$13,2,FALSE)</f>
        <v>4</v>
      </c>
      <c r="E155" s="9" t="str">
        <f t="shared" si="2"/>
        <v>20174Rural</v>
      </c>
      <c r="F155" s="54">
        <f>DATE(All_India_Index_Upto_April23__14[[#This Row],[Year]],All_India_Index_Upto_April23__14[[#This Row],[month '#]],1)</f>
        <v>42826</v>
      </c>
      <c r="G155" s="2">
        <v>133.19999999999999</v>
      </c>
      <c r="H155" s="2">
        <v>138.69999999999999</v>
      </c>
      <c r="I155" s="2">
        <v>127.1</v>
      </c>
      <c r="J155" s="2">
        <v>137.69999999999999</v>
      </c>
      <c r="K155" s="2">
        <v>121.3</v>
      </c>
      <c r="L155" s="2">
        <v>141.80000000000001</v>
      </c>
      <c r="M155" s="2">
        <v>121.5</v>
      </c>
      <c r="N155" s="2">
        <v>144.5</v>
      </c>
      <c r="O155" s="2">
        <v>117.4</v>
      </c>
      <c r="P155" s="2">
        <v>134.1</v>
      </c>
      <c r="Q155" s="2">
        <v>130</v>
      </c>
      <c r="R155" s="2">
        <v>145.5</v>
      </c>
      <c r="S155" s="2">
        <v>133.5</v>
      </c>
      <c r="T155" s="2">
        <f>AVERAGE(All_India_Index_Upto_April23__14[[#This Row],[Cereals and products]:[Food and beverages]])</f>
        <v>132.7923076923077</v>
      </c>
    </row>
    <row r="156" spans="1:20" x14ac:dyDescent="0.25">
      <c r="A156" s="21" t="s">
        <v>33</v>
      </c>
      <c r="B156" s="3">
        <v>2017</v>
      </c>
      <c r="C156" s="9" t="s">
        <v>39</v>
      </c>
      <c r="D156" s="9">
        <f>VLOOKUP(All_India_Index_Upto_April23__14[[#This Row],[Month]],'Data cleaning'!$B$1:$C$13,2,FALSE)</f>
        <v>4</v>
      </c>
      <c r="E156" s="9" t="str">
        <f t="shared" si="2"/>
        <v>20174Urban</v>
      </c>
      <c r="F156" s="52">
        <f>DATE(All_India_Index_Upto_April23__14[[#This Row],[Year]],All_India_Index_Upto_April23__14[[#This Row],[month '#]],1)</f>
        <v>42826</v>
      </c>
      <c r="G156" s="3">
        <v>132.69999999999999</v>
      </c>
      <c r="H156" s="3">
        <v>140.6</v>
      </c>
      <c r="I156" s="3">
        <v>124.5</v>
      </c>
      <c r="J156" s="3">
        <v>136.30000000000001</v>
      </c>
      <c r="K156" s="3">
        <v>113.5</v>
      </c>
      <c r="L156" s="3">
        <v>137.69999999999999</v>
      </c>
      <c r="M156" s="3">
        <v>127.1</v>
      </c>
      <c r="N156" s="3">
        <v>133.80000000000001</v>
      </c>
      <c r="O156" s="3">
        <v>120.8</v>
      </c>
      <c r="P156" s="3">
        <v>141.30000000000001</v>
      </c>
      <c r="Q156" s="3">
        <v>123.8</v>
      </c>
      <c r="R156" s="3">
        <v>142.6</v>
      </c>
      <c r="S156" s="3">
        <v>133.4</v>
      </c>
      <c r="T156" s="3">
        <f>AVERAGE(All_India_Index_Upto_April23__14[[#This Row],[Cereals and products]:[Food and beverages]])</f>
        <v>131.3923076923077</v>
      </c>
    </row>
    <row r="157" spans="1:20" x14ac:dyDescent="0.25">
      <c r="A157" s="22" t="s">
        <v>35</v>
      </c>
      <c r="B157" s="2">
        <v>2017</v>
      </c>
      <c r="C157" s="10" t="s">
        <v>39</v>
      </c>
      <c r="D157" s="10">
        <f>VLOOKUP(All_India_Index_Upto_April23__14[[#This Row],[Month]],'Data cleaning'!$B$1:$C$13,2,FALSE)</f>
        <v>4</v>
      </c>
      <c r="E157" s="9" t="str">
        <f t="shared" si="2"/>
        <v>20174Rural+Urban</v>
      </c>
      <c r="F157" s="54">
        <f>DATE(All_India_Index_Upto_April23__14[[#This Row],[Year]],All_India_Index_Upto_April23__14[[#This Row],[month '#]],1)</f>
        <v>42826</v>
      </c>
      <c r="G157" s="2">
        <v>133</v>
      </c>
      <c r="H157" s="2">
        <v>139.4</v>
      </c>
      <c r="I157" s="2">
        <v>126.1</v>
      </c>
      <c r="J157" s="2">
        <v>137.19999999999999</v>
      </c>
      <c r="K157" s="2">
        <v>118.4</v>
      </c>
      <c r="L157" s="2">
        <v>139.9</v>
      </c>
      <c r="M157" s="2">
        <v>123.4</v>
      </c>
      <c r="N157" s="2">
        <v>140.9</v>
      </c>
      <c r="O157" s="2">
        <v>118.5</v>
      </c>
      <c r="P157" s="2">
        <v>136.5</v>
      </c>
      <c r="Q157" s="2">
        <v>127.4</v>
      </c>
      <c r="R157" s="2">
        <v>144.19999999999999</v>
      </c>
      <c r="S157" s="2">
        <v>133.5</v>
      </c>
      <c r="T157" s="2">
        <f>AVERAGE(All_India_Index_Upto_April23__14[[#This Row],[Cereals and products]:[Food and beverages]])</f>
        <v>132.1846153846154</v>
      </c>
    </row>
    <row r="158" spans="1:20" x14ac:dyDescent="0.25">
      <c r="A158" s="21" t="s">
        <v>30</v>
      </c>
      <c r="B158" s="3">
        <v>2017</v>
      </c>
      <c r="C158" s="9" t="s">
        <v>41</v>
      </c>
      <c r="D158" s="9">
        <f>VLOOKUP(All_India_Index_Upto_April23__14[[#This Row],[Month]],'Data cleaning'!$B$1:$C$13,2,FALSE)</f>
        <v>5</v>
      </c>
      <c r="E158" s="9" t="str">
        <f t="shared" si="2"/>
        <v>20175Rural</v>
      </c>
      <c r="F158" s="52">
        <f>DATE(All_India_Index_Upto_April23__14[[#This Row],[Year]],All_India_Index_Upto_April23__14[[#This Row],[month '#]],1)</f>
        <v>42856</v>
      </c>
      <c r="G158" s="3">
        <v>133.1</v>
      </c>
      <c r="H158" s="3">
        <v>140.30000000000001</v>
      </c>
      <c r="I158" s="3">
        <v>126.8</v>
      </c>
      <c r="J158" s="3">
        <v>138.19999999999999</v>
      </c>
      <c r="K158" s="3">
        <v>120.8</v>
      </c>
      <c r="L158" s="3">
        <v>140.19999999999999</v>
      </c>
      <c r="M158" s="3">
        <v>123.8</v>
      </c>
      <c r="N158" s="3">
        <v>141.80000000000001</v>
      </c>
      <c r="O158" s="3">
        <v>118.6</v>
      </c>
      <c r="P158" s="3">
        <v>134</v>
      </c>
      <c r="Q158" s="3">
        <v>130.30000000000001</v>
      </c>
      <c r="R158" s="3">
        <v>145.80000000000001</v>
      </c>
      <c r="S158" s="3">
        <v>133.80000000000001</v>
      </c>
      <c r="T158" s="3">
        <f>AVERAGE(All_India_Index_Upto_April23__14[[#This Row],[Cereals and products]:[Food and beverages]])</f>
        <v>132.88461538461536</v>
      </c>
    </row>
    <row r="159" spans="1:20" x14ac:dyDescent="0.25">
      <c r="A159" s="22" t="s">
        <v>33</v>
      </c>
      <c r="B159" s="2">
        <v>2017</v>
      </c>
      <c r="C159" s="10" t="s">
        <v>41</v>
      </c>
      <c r="D159" s="10">
        <f>VLOOKUP(All_India_Index_Upto_April23__14[[#This Row],[Month]],'Data cleaning'!$B$1:$C$13,2,FALSE)</f>
        <v>5</v>
      </c>
      <c r="E159" s="9" t="str">
        <f t="shared" si="2"/>
        <v>20175Urban</v>
      </c>
      <c r="F159" s="54">
        <f>DATE(All_India_Index_Upto_April23__14[[#This Row],[Year]],All_India_Index_Upto_April23__14[[#This Row],[month '#]],1)</f>
        <v>42856</v>
      </c>
      <c r="G159" s="2">
        <v>132.6</v>
      </c>
      <c r="H159" s="2">
        <v>144.1</v>
      </c>
      <c r="I159" s="2">
        <v>125.6</v>
      </c>
      <c r="J159" s="2">
        <v>136.80000000000001</v>
      </c>
      <c r="K159" s="2">
        <v>113.4</v>
      </c>
      <c r="L159" s="2">
        <v>135.19999999999999</v>
      </c>
      <c r="M159" s="2">
        <v>129.19999999999999</v>
      </c>
      <c r="N159" s="2">
        <v>131.5</v>
      </c>
      <c r="O159" s="2">
        <v>121</v>
      </c>
      <c r="P159" s="2">
        <v>139.9</v>
      </c>
      <c r="Q159" s="2">
        <v>123.8</v>
      </c>
      <c r="R159" s="2">
        <v>142.9</v>
      </c>
      <c r="S159" s="2">
        <v>133.6</v>
      </c>
      <c r="T159" s="2">
        <f>AVERAGE(All_India_Index_Upto_April23__14[[#This Row],[Cereals and products]:[Food and beverages]])</f>
        <v>131.50769230769231</v>
      </c>
    </row>
    <row r="160" spans="1:20" x14ac:dyDescent="0.25">
      <c r="A160" s="21" t="s">
        <v>35</v>
      </c>
      <c r="B160" s="3">
        <v>2017</v>
      </c>
      <c r="C160" s="9" t="s">
        <v>41</v>
      </c>
      <c r="D160" s="9">
        <f>VLOOKUP(All_India_Index_Upto_April23__14[[#This Row],[Month]],'Data cleaning'!$B$1:$C$13,2,FALSE)</f>
        <v>5</v>
      </c>
      <c r="E160" s="9" t="str">
        <f t="shared" si="2"/>
        <v>20175Rural+Urban</v>
      </c>
      <c r="F160" s="52">
        <f>DATE(All_India_Index_Upto_April23__14[[#This Row],[Year]],All_India_Index_Upto_April23__14[[#This Row],[month '#]],1)</f>
        <v>42856</v>
      </c>
      <c r="G160" s="3">
        <v>132.9</v>
      </c>
      <c r="H160" s="3">
        <v>141.6</v>
      </c>
      <c r="I160" s="3">
        <v>126.3</v>
      </c>
      <c r="J160" s="3">
        <v>137.69999999999999</v>
      </c>
      <c r="K160" s="3">
        <v>118.1</v>
      </c>
      <c r="L160" s="3">
        <v>137.9</v>
      </c>
      <c r="M160" s="3">
        <v>125.6</v>
      </c>
      <c r="N160" s="3">
        <v>138.30000000000001</v>
      </c>
      <c r="O160" s="3">
        <v>119.4</v>
      </c>
      <c r="P160" s="3">
        <v>136</v>
      </c>
      <c r="Q160" s="3">
        <v>127.6</v>
      </c>
      <c r="R160" s="3">
        <v>144.5</v>
      </c>
      <c r="S160" s="3">
        <v>133.69999999999999</v>
      </c>
      <c r="T160" s="3">
        <f>AVERAGE(All_India_Index_Upto_April23__14[[#This Row],[Cereals and products]:[Food and beverages]])</f>
        <v>132.27692307692308</v>
      </c>
    </row>
    <row r="161" spans="1:20" x14ac:dyDescent="0.25">
      <c r="A161" s="22" t="s">
        <v>30</v>
      </c>
      <c r="B161" s="2">
        <v>2017</v>
      </c>
      <c r="C161" s="10" t="s">
        <v>42</v>
      </c>
      <c r="D161" s="10">
        <f>VLOOKUP(All_India_Index_Upto_April23__14[[#This Row],[Month]],'Data cleaning'!$B$1:$C$13,2,FALSE)</f>
        <v>6</v>
      </c>
      <c r="E161" s="9" t="str">
        <f t="shared" si="2"/>
        <v>20176Rural</v>
      </c>
      <c r="F161" s="54">
        <f>DATE(All_India_Index_Upto_April23__14[[#This Row],[Year]],All_India_Index_Upto_April23__14[[#This Row],[month '#]],1)</f>
        <v>42887</v>
      </c>
      <c r="G161" s="2">
        <v>133.5</v>
      </c>
      <c r="H161" s="2">
        <v>143.69999999999999</v>
      </c>
      <c r="I161" s="2">
        <v>128</v>
      </c>
      <c r="J161" s="2">
        <v>138.6</v>
      </c>
      <c r="K161" s="2">
        <v>120.9</v>
      </c>
      <c r="L161" s="2">
        <v>140.9</v>
      </c>
      <c r="M161" s="2">
        <v>128.80000000000001</v>
      </c>
      <c r="N161" s="2">
        <v>140.19999999999999</v>
      </c>
      <c r="O161" s="2">
        <v>118.9</v>
      </c>
      <c r="P161" s="2">
        <v>133.5</v>
      </c>
      <c r="Q161" s="2">
        <v>130.4</v>
      </c>
      <c r="R161" s="2">
        <v>146.5</v>
      </c>
      <c r="S161" s="2">
        <v>134.9</v>
      </c>
      <c r="T161" s="2">
        <f>AVERAGE(All_India_Index_Upto_April23__14[[#This Row],[Cereals and products]:[Food and beverages]])</f>
        <v>133.75384615384615</v>
      </c>
    </row>
    <row r="162" spans="1:20" x14ac:dyDescent="0.25">
      <c r="A162" s="21" t="s">
        <v>33</v>
      </c>
      <c r="B162" s="3">
        <v>2017</v>
      </c>
      <c r="C162" s="9" t="s">
        <v>42</v>
      </c>
      <c r="D162" s="9">
        <f>VLOOKUP(All_India_Index_Upto_April23__14[[#This Row],[Month]],'Data cleaning'!$B$1:$C$13,2,FALSE)</f>
        <v>6</v>
      </c>
      <c r="E162" s="9" t="str">
        <f t="shared" si="2"/>
        <v>20176Urban</v>
      </c>
      <c r="F162" s="52">
        <f>DATE(All_India_Index_Upto_April23__14[[#This Row],[Year]],All_India_Index_Upto_April23__14[[#This Row],[month '#]],1)</f>
        <v>42887</v>
      </c>
      <c r="G162" s="3">
        <v>132.9</v>
      </c>
      <c r="H162" s="3">
        <v>148.69999999999999</v>
      </c>
      <c r="I162" s="3">
        <v>128.30000000000001</v>
      </c>
      <c r="J162" s="3">
        <v>137.30000000000001</v>
      </c>
      <c r="K162" s="3">
        <v>113.5</v>
      </c>
      <c r="L162" s="3">
        <v>137.19999999999999</v>
      </c>
      <c r="M162" s="3">
        <v>142.19999999999999</v>
      </c>
      <c r="N162" s="3">
        <v>128.19999999999999</v>
      </c>
      <c r="O162" s="3">
        <v>120.9</v>
      </c>
      <c r="P162" s="3">
        <v>138.80000000000001</v>
      </c>
      <c r="Q162" s="3">
        <v>124.2</v>
      </c>
      <c r="R162" s="3">
        <v>143.1</v>
      </c>
      <c r="S162" s="3">
        <v>135.69999999999999</v>
      </c>
      <c r="T162" s="3">
        <f>AVERAGE(All_India_Index_Upto_April23__14[[#This Row],[Cereals and products]:[Food and beverages]])</f>
        <v>133.15384615384616</v>
      </c>
    </row>
    <row r="163" spans="1:20" x14ac:dyDescent="0.25">
      <c r="A163" s="22" t="s">
        <v>35</v>
      </c>
      <c r="B163" s="2">
        <v>2017</v>
      </c>
      <c r="C163" s="10" t="s">
        <v>42</v>
      </c>
      <c r="D163" s="10">
        <f>VLOOKUP(All_India_Index_Upto_April23__14[[#This Row],[Month]],'Data cleaning'!$B$1:$C$13,2,FALSE)</f>
        <v>6</v>
      </c>
      <c r="E163" s="9" t="str">
        <f t="shared" si="2"/>
        <v>20176Rural+Urban</v>
      </c>
      <c r="F163" s="54">
        <f>DATE(All_India_Index_Upto_April23__14[[#This Row],[Year]],All_India_Index_Upto_April23__14[[#This Row],[month '#]],1)</f>
        <v>42887</v>
      </c>
      <c r="G163" s="2">
        <v>133.30000000000001</v>
      </c>
      <c r="H163" s="2">
        <v>145.5</v>
      </c>
      <c r="I163" s="2">
        <v>128.1</v>
      </c>
      <c r="J163" s="2">
        <v>138.1</v>
      </c>
      <c r="K163" s="2">
        <v>118.2</v>
      </c>
      <c r="L163" s="2">
        <v>139.19999999999999</v>
      </c>
      <c r="M163" s="2">
        <v>133.30000000000001</v>
      </c>
      <c r="N163" s="2">
        <v>136.19999999999999</v>
      </c>
      <c r="O163" s="2">
        <v>119.6</v>
      </c>
      <c r="P163" s="2">
        <v>135.30000000000001</v>
      </c>
      <c r="Q163" s="2">
        <v>127.8</v>
      </c>
      <c r="R163" s="2">
        <v>144.9</v>
      </c>
      <c r="S163" s="2">
        <v>135.19999999999999</v>
      </c>
      <c r="T163" s="2">
        <f>AVERAGE(All_India_Index_Upto_April23__14[[#This Row],[Cereals and products]:[Food and beverages]])</f>
        <v>133.43846153846155</v>
      </c>
    </row>
    <row r="164" spans="1:20" x14ac:dyDescent="0.25">
      <c r="A164" s="21" t="s">
        <v>30</v>
      </c>
      <c r="B164" s="3">
        <v>2017</v>
      </c>
      <c r="C164" s="9" t="s">
        <v>44</v>
      </c>
      <c r="D164" s="9">
        <f>VLOOKUP(All_India_Index_Upto_April23__14[[#This Row],[Month]],'Data cleaning'!$B$1:$C$13,2,FALSE)</f>
        <v>7</v>
      </c>
      <c r="E164" s="9" t="str">
        <f t="shared" si="2"/>
        <v>20177Rural</v>
      </c>
      <c r="F164" s="52">
        <f>DATE(All_India_Index_Upto_April23__14[[#This Row],[Year]],All_India_Index_Upto_April23__14[[#This Row],[month '#]],1)</f>
        <v>42917</v>
      </c>
      <c r="G164" s="3">
        <v>134</v>
      </c>
      <c r="H164" s="3">
        <v>144.19999999999999</v>
      </c>
      <c r="I164" s="3">
        <v>129.80000000000001</v>
      </c>
      <c r="J164" s="3">
        <v>139</v>
      </c>
      <c r="K164" s="3">
        <v>120.9</v>
      </c>
      <c r="L164" s="3">
        <v>143.9</v>
      </c>
      <c r="M164" s="3">
        <v>151.5</v>
      </c>
      <c r="N164" s="3">
        <v>138.1</v>
      </c>
      <c r="O164" s="3">
        <v>120</v>
      </c>
      <c r="P164" s="3">
        <v>133.9</v>
      </c>
      <c r="Q164" s="3">
        <v>131.4</v>
      </c>
      <c r="R164" s="3">
        <v>147.69999999999999</v>
      </c>
      <c r="S164" s="3">
        <v>138.5</v>
      </c>
      <c r="T164" s="3">
        <f>AVERAGE(All_India_Index_Upto_April23__14[[#This Row],[Cereals and products]:[Food and beverages]])</f>
        <v>136.37692307692308</v>
      </c>
    </row>
    <row r="165" spans="1:20" x14ac:dyDescent="0.25">
      <c r="A165" s="22" t="s">
        <v>33</v>
      </c>
      <c r="B165" s="2">
        <v>2017</v>
      </c>
      <c r="C165" s="10" t="s">
        <v>44</v>
      </c>
      <c r="D165" s="10">
        <f>VLOOKUP(All_India_Index_Upto_April23__14[[#This Row],[Month]],'Data cleaning'!$B$1:$C$13,2,FALSE)</f>
        <v>7</v>
      </c>
      <c r="E165" s="9" t="str">
        <f t="shared" si="2"/>
        <v>20177Urban</v>
      </c>
      <c r="F165" s="54">
        <f>DATE(All_India_Index_Upto_April23__14[[#This Row],[Year]],All_India_Index_Upto_April23__14[[#This Row],[month '#]],1)</f>
        <v>42917</v>
      </c>
      <c r="G165" s="2">
        <v>132.80000000000001</v>
      </c>
      <c r="H165" s="2">
        <v>148.4</v>
      </c>
      <c r="I165" s="2">
        <v>129.4</v>
      </c>
      <c r="J165" s="2">
        <v>137.69999999999999</v>
      </c>
      <c r="K165" s="2">
        <v>113.4</v>
      </c>
      <c r="L165" s="2">
        <v>139.4</v>
      </c>
      <c r="M165" s="2">
        <v>175.1</v>
      </c>
      <c r="N165" s="2">
        <v>124.7</v>
      </c>
      <c r="O165" s="2">
        <v>121.5</v>
      </c>
      <c r="P165" s="2">
        <v>137.80000000000001</v>
      </c>
      <c r="Q165" s="2">
        <v>124.4</v>
      </c>
      <c r="R165" s="2">
        <v>143.69999999999999</v>
      </c>
      <c r="S165" s="2">
        <v>139.80000000000001</v>
      </c>
      <c r="T165" s="2">
        <f>AVERAGE(All_India_Index_Upto_April23__14[[#This Row],[Cereals and products]:[Food and beverages]])</f>
        <v>136.00769230769231</v>
      </c>
    </row>
    <row r="166" spans="1:20" x14ac:dyDescent="0.25">
      <c r="A166" s="21" t="s">
        <v>35</v>
      </c>
      <c r="B166" s="3">
        <v>2017</v>
      </c>
      <c r="C166" s="9" t="s">
        <v>44</v>
      </c>
      <c r="D166" s="9">
        <f>VLOOKUP(All_India_Index_Upto_April23__14[[#This Row],[Month]],'Data cleaning'!$B$1:$C$13,2,FALSE)</f>
        <v>7</v>
      </c>
      <c r="E166" s="9" t="str">
        <f t="shared" si="2"/>
        <v>20177Rural+Urban</v>
      </c>
      <c r="F166" s="52">
        <f>DATE(All_India_Index_Upto_April23__14[[#This Row],[Year]],All_India_Index_Upto_April23__14[[#This Row],[month '#]],1)</f>
        <v>42917</v>
      </c>
      <c r="G166" s="3">
        <v>133.6</v>
      </c>
      <c r="H166" s="3">
        <v>145.69999999999999</v>
      </c>
      <c r="I166" s="3">
        <v>129.6</v>
      </c>
      <c r="J166" s="3">
        <v>138.5</v>
      </c>
      <c r="K166" s="3">
        <v>118.1</v>
      </c>
      <c r="L166" s="3">
        <v>141.80000000000001</v>
      </c>
      <c r="M166" s="3">
        <v>159.5</v>
      </c>
      <c r="N166" s="3">
        <v>133.6</v>
      </c>
      <c r="O166" s="3">
        <v>120.5</v>
      </c>
      <c r="P166" s="3">
        <v>135.19999999999999</v>
      </c>
      <c r="Q166" s="3">
        <v>128.5</v>
      </c>
      <c r="R166" s="3">
        <v>145.80000000000001</v>
      </c>
      <c r="S166" s="3">
        <v>139</v>
      </c>
      <c r="T166" s="3">
        <f>AVERAGE(All_India_Index_Upto_April23__14[[#This Row],[Cereals and products]:[Food and beverages]])</f>
        <v>136.1076923076923</v>
      </c>
    </row>
    <row r="167" spans="1:20" x14ac:dyDescent="0.25">
      <c r="A167" s="22" t="s">
        <v>30</v>
      </c>
      <c r="B167" s="2">
        <v>2017</v>
      </c>
      <c r="C167" s="10" t="s">
        <v>46</v>
      </c>
      <c r="D167" s="10">
        <f>VLOOKUP(All_India_Index_Upto_April23__14[[#This Row],[Month]],'Data cleaning'!$B$1:$C$13,2,FALSE)</f>
        <v>8</v>
      </c>
      <c r="E167" s="9" t="str">
        <f t="shared" si="2"/>
        <v>20178Rural</v>
      </c>
      <c r="F167" s="54">
        <f>DATE(All_India_Index_Upto_April23__14[[#This Row],[Year]],All_India_Index_Upto_April23__14[[#This Row],[month '#]],1)</f>
        <v>42948</v>
      </c>
      <c r="G167" s="2">
        <v>134.80000000000001</v>
      </c>
      <c r="H167" s="2">
        <v>143.1</v>
      </c>
      <c r="I167" s="2">
        <v>130</v>
      </c>
      <c r="J167" s="2">
        <v>139.4</v>
      </c>
      <c r="K167" s="2">
        <v>120.5</v>
      </c>
      <c r="L167" s="2">
        <v>148</v>
      </c>
      <c r="M167" s="2">
        <v>162.9</v>
      </c>
      <c r="N167" s="2">
        <v>137.4</v>
      </c>
      <c r="O167" s="2">
        <v>120.8</v>
      </c>
      <c r="P167" s="2">
        <v>134.69999999999999</v>
      </c>
      <c r="Q167" s="2">
        <v>131.6</v>
      </c>
      <c r="R167" s="2">
        <v>148.69999999999999</v>
      </c>
      <c r="S167" s="2">
        <v>140.6</v>
      </c>
      <c r="T167" s="2">
        <f>AVERAGE(All_India_Index_Upto_April23__14[[#This Row],[Cereals and products]:[Food and beverages]])</f>
        <v>137.88461538461536</v>
      </c>
    </row>
    <row r="168" spans="1:20" x14ac:dyDescent="0.25">
      <c r="A168" s="21" t="s">
        <v>33</v>
      </c>
      <c r="B168" s="3">
        <v>2017</v>
      </c>
      <c r="C168" s="9" t="s">
        <v>46</v>
      </c>
      <c r="D168" s="9">
        <f>VLOOKUP(All_India_Index_Upto_April23__14[[#This Row],[Month]],'Data cleaning'!$B$1:$C$13,2,FALSE)</f>
        <v>8</v>
      </c>
      <c r="E168" s="9" t="str">
        <f t="shared" si="2"/>
        <v>20178Urban</v>
      </c>
      <c r="F168" s="52">
        <f>DATE(All_India_Index_Upto_April23__14[[#This Row],[Year]],All_India_Index_Upto_April23__14[[#This Row],[month '#]],1)</f>
        <v>42948</v>
      </c>
      <c r="G168" s="3">
        <v>133.19999999999999</v>
      </c>
      <c r="H168" s="3">
        <v>143.9</v>
      </c>
      <c r="I168" s="3">
        <v>128.30000000000001</v>
      </c>
      <c r="J168" s="3">
        <v>138.30000000000001</v>
      </c>
      <c r="K168" s="3">
        <v>114.1</v>
      </c>
      <c r="L168" s="3">
        <v>142.69999999999999</v>
      </c>
      <c r="M168" s="3">
        <v>179.8</v>
      </c>
      <c r="N168" s="3">
        <v>123.5</v>
      </c>
      <c r="O168" s="3">
        <v>122.1</v>
      </c>
      <c r="P168" s="3">
        <v>137.5</v>
      </c>
      <c r="Q168" s="3">
        <v>124.6</v>
      </c>
      <c r="R168" s="3">
        <v>144.5</v>
      </c>
      <c r="S168" s="3">
        <v>140.5</v>
      </c>
      <c r="T168" s="3">
        <f>AVERAGE(All_India_Index_Upto_April23__14[[#This Row],[Cereals and products]:[Food and beverages]])</f>
        <v>136.38461538461536</v>
      </c>
    </row>
    <row r="169" spans="1:20" x14ac:dyDescent="0.25">
      <c r="A169" s="22" t="s">
        <v>35</v>
      </c>
      <c r="B169" s="2">
        <v>2017</v>
      </c>
      <c r="C169" s="10" t="s">
        <v>46</v>
      </c>
      <c r="D169" s="10">
        <f>VLOOKUP(All_India_Index_Upto_April23__14[[#This Row],[Month]],'Data cleaning'!$B$1:$C$13,2,FALSE)</f>
        <v>8</v>
      </c>
      <c r="E169" s="9" t="str">
        <f t="shared" si="2"/>
        <v>20178Rural+Urban</v>
      </c>
      <c r="F169" s="54">
        <f>DATE(All_India_Index_Upto_April23__14[[#This Row],[Year]],All_India_Index_Upto_April23__14[[#This Row],[month '#]],1)</f>
        <v>42948</v>
      </c>
      <c r="G169" s="2">
        <v>134.30000000000001</v>
      </c>
      <c r="H169" s="2">
        <v>143.4</v>
      </c>
      <c r="I169" s="2">
        <v>129.30000000000001</v>
      </c>
      <c r="J169" s="2">
        <v>139</v>
      </c>
      <c r="K169" s="2">
        <v>118.1</v>
      </c>
      <c r="L169" s="2">
        <v>145.5</v>
      </c>
      <c r="M169" s="2">
        <v>168.6</v>
      </c>
      <c r="N169" s="2">
        <v>132.69999999999999</v>
      </c>
      <c r="O169" s="2">
        <v>121.2</v>
      </c>
      <c r="P169" s="2">
        <v>135.6</v>
      </c>
      <c r="Q169" s="2">
        <v>128.69999999999999</v>
      </c>
      <c r="R169" s="2">
        <v>146.80000000000001</v>
      </c>
      <c r="S169" s="2">
        <v>140.6</v>
      </c>
      <c r="T169" s="2">
        <f>AVERAGE(All_India_Index_Upto_April23__14[[#This Row],[Cereals and products]:[Food and beverages]])</f>
        <v>137.21538461538461</v>
      </c>
    </row>
    <row r="170" spans="1:20" x14ac:dyDescent="0.25">
      <c r="A170" s="21" t="s">
        <v>30</v>
      </c>
      <c r="B170" s="3">
        <v>2017</v>
      </c>
      <c r="C170" s="9" t="s">
        <v>48</v>
      </c>
      <c r="D170" s="9">
        <f>VLOOKUP(All_India_Index_Upto_April23__14[[#This Row],[Month]],'Data cleaning'!$B$1:$C$13,2,FALSE)</f>
        <v>9</v>
      </c>
      <c r="E170" s="9" t="str">
        <f t="shared" si="2"/>
        <v>20179Rural</v>
      </c>
      <c r="F170" s="52">
        <f>DATE(All_India_Index_Upto_April23__14[[#This Row],[Year]],All_India_Index_Upto_April23__14[[#This Row],[month '#]],1)</f>
        <v>42979</v>
      </c>
      <c r="G170" s="3">
        <v>135.19999999999999</v>
      </c>
      <c r="H170" s="3">
        <v>142</v>
      </c>
      <c r="I170" s="3">
        <v>130.5</v>
      </c>
      <c r="J170" s="3">
        <v>140.19999999999999</v>
      </c>
      <c r="K170" s="3">
        <v>120.7</v>
      </c>
      <c r="L170" s="3">
        <v>147.80000000000001</v>
      </c>
      <c r="M170" s="3">
        <v>154.5</v>
      </c>
      <c r="N170" s="3">
        <v>137.1</v>
      </c>
      <c r="O170" s="3">
        <v>121</v>
      </c>
      <c r="P170" s="3">
        <v>134.69999999999999</v>
      </c>
      <c r="Q170" s="3">
        <v>131.69999999999999</v>
      </c>
      <c r="R170" s="3">
        <v>149.30000000000001</v>
      </c>
      <c r="S170" s="3">
        <v>139.6</v>
      </c>
      <c r="T170" s="3">
        <f>AVERAGE(All_India_Index_Upto_April23__14[[#This Row],[Cereals and products]:[Food and beverages]])</f>
        <v>137.25384615384615</v>
      </c>
    </row>
    <row r="171" spans="1:20" x14ac:dyDescent="0.25">
      <c r="A171" s="22" t="s">
        <v>33</v>
      </c>
      <c r="B171" s="2">
        <v>2017</v>
      </c>
      <c r="C171" s="10" t="s">
        <v>48</v>
      </c>
      <c r="D171" s="10">
        <f>VLOOKUP(All_India_Index_Upto_April23__14[[#This Row],[Month]],'Data cleaning'!$B$1:$C$13,2,FALSE)</f>
        <v>9</v>
      </c>
      <c r="E171" s="9" t="str">
        <f t="shared" si="2"/>
        <v>20179Urban</v>
      </c>
      <c r="F171" s="54">
        <f>DATE(All_India_Index_Upto_April23__14[[#This Row],[Year]],All_India_Index_Upto_April23__14[[#This Row],[month '#]],1)</f>
        <v>42979</v>
      </c>
      <c r="G171" s="2">
        <v>133.6</v>
      </c>
      <c r="H171" s="2">
        <v>143</v>
      </c>
      <c r="I171" s="2">
        <v>129.69999999999999</v>
      </c>
      <c r="J171" s="2">
        <v>138.69999999999999</v>
      </c>
      <c r="K171" s="2">
        <v>114.5</v>
      </c>
      <c r="L171" s="2">
        <v>137.5</v>
      </c>
      <c r="M171" s="2">
        <v>160.69999999999999</v>
      </c>
      <c r="N171" s="2">
        <v>124.5</v>
      </c>
      <c r="O171" s="2">
        <v>122.4</v>
      </c>
      <c r="P171" s="2">
        <v>137.30000000000001</v>
      </c>
      <c r="Q171" s="2">
        <v>124.8</v>
      </c>
      <c r="R171" s="2">
        <v>145</v>
      </c>
      <c r="S171" s="2">
        <v>138</v>
      </c>
      <c r="T171" s="2">
        <f>AVERAGE(All_India_Index_Upto_April23__14[[#This Row],[Cereals and products]:[Food and beverages]])</f>
        <v>134.59230769230768</v>
      </c>
    </row>
    <row r="172" spans="1:20" x14ac:dyDescent="0.25">
      <c r="A172" s="21" t="s">
        <v>35</v>
      </c>
      <c r="B172" s="3">
        <v>2017</v>
      </c>
      <c r="C172" s="9" t="s">
        <v>48</v>
      </c>
      <c r="D172" s="9">
        <f>VLOOKUP(All_India_Index_Upto_April23__14[[#This Row],[Month]],'Data cleaning'!$B$1:$C$13,2,FALSE)</f>
        <v>9</v>
      </c>
      <c r="E172" s="9" t="str">
        <f t="shared" si="2"/>
        <v>20179Rural+Urban</v>
      </c>
      <c r="F172" s="52">
        <f>DATE(All_India_Index_Upto_April23__14[[#This Row],[Year]],All_India_Index_Upto_April23__14[[#This Row],[month '#]],1)</f>
        <v>42979</v>
      </c>
      <c r="G172" s="3">
        <v>134.69999999999999</v>
      </c>
      <c r="H172" s="3">
        <v>142.4</v>
      </c>
      <c r="I172" s="3">
        <v>130.19999999999999</v>
      </c>
      <c r="J172" s="3">
        <v>139.6</v>
      </c>
      <c r="K172" s="3">
        <v>118.4</v>
      </c>
      <c r="L172" s="3">
        <v>143</v>
      </c>
      <c r="M172" s="3">
        <v>156.6</v>
      </c>
      <c r="N172" s="3">
        <v>132.9</v>
      </c>
      <c r="O172" s="3">
        <v>121.5</v>
      </c>
      <c r="P172" s="3">
        <v>135.6</v>
      </c>
      <c r="Q172" s="3">
        <v>128.80000000000001</v>
      </c>
      <c r="R172" s="3">
        <v>147.30000000000001</v>
      </c>
      <c r="S172" s="3">
        <v>139</v>
      </c>
      <c r="T172" s="3">
        <f>AVERAGE(All_India_Index_Upto_April23__14[[#This Row],[Cereals and products]:[Food and beverages]])</f>
        <v>136.15384615384613</v>
      </c>
    </row>
    <row r="173" spans="1:20" x14ac:dyDescent="0.25">
      <c r="A173" s="22" t="s">
        <v>30</v>
      </c>
      <c r="B173" s="2">
        <v>2017</v>
      </c>
      <c r="C173" s="10" t="s">
        <v>50</v>
      </c>
      <c r="D173" s="10">
        <f>VLOOKUP(All_India_Index_Upto_April23__14[[#This Row],[Month]],'Data cleaning'!$B$1:$C$13,2,FALSE)</f>
        <v>10</v>
      </c>
      <c r="E173" s="9" t="str">
        <f t="shared" si="2"/>
        <v>201710Rural</v>
      </c>
      <c r="F173" s="54">
        <f>DATE(All_India_Index_Upto_April23__14[[#This Row],[Year]],All_India_Index_Upto_April23__14[[#This Row],[month '#]],1)</f>
        <v>43009</v>
      </c>
      <c r="G173" s="2">
        <v>135.9</v>
      </c>
      <c r="H173" s="2">
        <v>141.9</v>
      </c>
      <c r="I173" s="2">
        <v>131</v>
      </c>
      <c r="J173" s="2">
        <v>141.5</v>
      </c>
      <c r="K173" s="2">
        <v>121.4</v>
      </c>
      <c r="L173" s="2">
        <v>146.69999999999999</v>
      </c>
      <c r="M173" s="2">
        <v>157.1</v>
      </c>
      <c r="N173" s="2">
        <v>136.4</v>
      </c>
      <c r="O173" s="2">
        <v>121.4</v>
      </c>
      <c r="P173" s="2">
        <v>135.6</v>
      </c>
      <c r="Q173" s="2">
        <v>131.30000000000001</v>
      </c>
      <c r="R173" s="2">
        <v>150.30000000000001</v>
      </c>
      <c r="S173" s="2">
        <v>140.4</v>
      </c>
      <c r="T173" s="2">
        <f>AVERAGE(All_India_Index_Upto_April23__14[[#This Row],[Cereals and products]:[Food and beverages]])</f>
        <v>137.76153846153846</v>
      </c>
    </row>
    <row r="174" spans="1:20" x14ac:dyDescent="0.25">
      <c r="A174" s="21" t="s">
        <v>33</v>
      </c>
      <c r="B174" s="3">
        <v>2017</v>
      </c>
      <c r="C174" s="9" t="s">
        <v>50</v>
      </c>
      <c r="D174" s="9">
        <f>VLOOKUP(All_India_Index_Upto_April23__14[[#This Row],[Month]],'Data cleaning'!$B$1:$C$13,2,FALSE)</f>
        <v>10</v>
      </c>
      <c r="E174" s="9" t="str">
        <f t="shared" si="2"/>
        <v>201710Urban</v>
      </c>
      <c r="F174" s="52">
        <f>DATE(All_India_Index_Upto_April23__14[[#This Row],[Year]],All_India_Index_Upto_April23__14[[#This Row],[month '#]],1)</f>
        <v>43009</v>
      </c>
      <c r="G174" s="3">
        <v>133.9</v>
      </c>
      <c r="H174" s="3">
        <v>142.80000000000001</v>
      </c>
      <c r="I174" s="3">
        <v>131.4</v>
      </c>
      <c r="J174" s="3">
        <v>139.1</v>
      </c>
      <c r="K174" s="3">
        <v>114.9</v>
      </c>
      <c r="L174" s="3">
        <v>135.6</v>
      </c>
      <c r="M174" s="3">
        <v>173.2</v>
      </c>
      <c r="N174" s="3">
        <v>124.1</v>
      </c>
      <c r="O174" s="3">
        <v>122.6</v>
      </c>
      <c r="P174" s="3">
        <v>137.80000000000001</v>
      </c>
      <c r="Q174" s="3">
        <v>125.1</v>
      </c>
      <c r="R174" s="3">
        <v>145.5</v>
      </c>
      <c r="S174" s="3">
        <v>139.69999999999999</v>
      </c>
      <c r="T174" s="3">
        <f>AVERAGE(All_India_Index_Upto_April23__14[[#This Row],[Cereals and products]:[Food and beverages]])</f>
        <v>135.82307692307691</v>
      </c>
    </row>
    <row r="175" spans="1:20" x14ac:dyDescent="0.25">
      <c r="A175" s="22" t="s">
        <v>35</v>
      </c>
      <c r="B175" s="2">
        <v>2017</v>
      </c>
      <c r="C175" s="10" t="s">
        <v>50</v>
      </c>
      <c r="D175" s="10">
        <f>VLOOKUP(All_India_Index_Upto_April23__14[[#This Row],[Month]],'Data cleaning'!$B$1:$C$13,2,FALSE)</f>
        <v>10</v>
      </c>
      <c r="E175" s="9" t="str">
        <f t="shared" si="2"/>
        <v>201710Rural+Urban</v>
      </c>
      <c r="F175" s="54">
        <f>DATE(All_India_Index_Upto_April23__14[[#This Row],[Year]],All_India_Index_Upto_April23__14[[#This Row],[month '#]],1)</f>
        <v>43009</v>
      </c>
      <c r="G175" s="2">
        <v>135.30000000000001</v>
      </c>
      <c r="H175" s="2">
        <v>142.19999999999999</v>
      </c>
      <c r="I175" s="2">
        <v>131.19999999999999</v>
      </c>
      <c r="J175" s="2">
        <v>140.6</v>
      </c>
      <c r="K175" s="2">
        <v>119</v>
      </c>
      <c r="L175" s="2">
        <v>141.5</v>
      </c>
      <c r="M175" s="2">
        <v>162.6</v>
      </c>
      <c r="N175" s="2">
        <v>132.30000000000001</v>
      </c>
      <c r="O175" s="2">
        <v>121.8</v>
      </c>
      <c r="P175" s="2">
        <v>136.30000000000001</v>
      </c>
      <c r="Q175" s="2">
        <v>128.69999999999999</v>
      </c>
      <c r="R175" s="2">
        <v>148.1</v>
      </c>
      <c r="S175" s="2">
        <v>140.1</v>
      </c>
      <c r="T175" s="2">
        <f>AVERAGE(All_India_Index_Upto_April23__14[[#This Row],[Cereals and products]:[Food and beverages]])</f>
        <v>136.89999999999998</v>
      </c>
    </row>
    <row r="176" spans="1:20" x14ac:dyDescent="0.25">
      <c r="A176" s="21" t="s">
        <v>30</v>
      </c>
      <c r="B176" s="3">
        <v>2017</v>
      </c>
      <c r="C176" s="9" t="s">
        <v>53</v>
      </c>
      <c r="D176" s="9">
        <f>VLOOKUP(All_India_Index_Upto_April23__14[[#This Row],[Month]],'Data cleaning'!$B$1:$C$13,2,FALSE)</f>
        <v>11</v>
      </c>
      <c r="E176" s="9" t="str">
        <f t="shared" si="2"/>
        <v>201711Rural</v>
      </c>
      <c r="F176" s="52">
        <f>DATE(All_India_Index_Upto_April23__14[[#This Row],[Year]],All_India_Index_Upto_April23__14[[#This Row],[month '#]],1)</f>
        <v>43040</v>
      </c>
      <c r="G176" s="3">
        <v>136.30000000000001</v>
      </c>
      <c r="H176" s="3">
        <v>142.5</v>
      </c>
      <c r="I176" s="3">
        <v>140.5</v>
      </c>
      <c r="J176" s="3">
        <v>141.5</v>
      </c>
      <c r="K176" s="3">
        <v>121.6</v>
      </c>
      <c r="L176" s="3">
        <v>147.30000000000001</v>
      </c>
      <c r="M176" s="3">
        <v>168</v>
      </c>
      <c r="N176" s="3">
        <v>135.80000000000001</v>
      </c>
      <c r="O176" s="3">
        <v>122.5</v>
      </c>
      <c r="P176" s="3">
        <v>136</v>
      </c>
      <c r="Q176" s="3">
        <v>131.9</v>
      </c>
      <c r="R176" s="3">
        <v>151.4</v>
      </c>
      <c r="S176" s="3">
        <v>142.4</v>
      </c>
      <c r="T176" s="3">
        <f>AVERAGE(All_India_Index_Upto_April23__14[[#This Row],[Cereals and products]:[Food and beverages]])</f>
        <v>139.82307692307694</v>
      </c>
    </row>
    <row r="177" spans="1:20" x14ac:dyDescent="0.25">
      <c r="A177" s="22" t="s">
        <v>33</v>
      </c>
      <c r="B177" s="2">
        <v>2017</v>
      </c>
      <c r="C177" s="10" t="s">
        <v>53</v>
      </c>
      <c r="D177" s="10">
        <f>VLOOKUP(All_India_Index_Upto_April23__14[[#This Row],[Month]],'Data cleaning'!$B$1:$C$13,2,FALSE)</f>
        <v>11</v>
      </c>
      <c r="E177" s="9" t="str">
        <f t="shared" si="2"/>
        <v>201711Urban</v>
      </c>
      <c r="F177" s="54">
        <f>DATE(All_India_Index_Upto_April23__14[[#This Row],[Year]],All_India_Index_Upto_April23__14[[#This Row],[month '#]],1)</f>
        <v>43040</v>
      </c>
      <c r="G177" s="2">
        <v>134.30000000000001</v>
      </c>
      <c r="H177" s="2">
        <v>142.1</v>
      </c>
      <c r="I177" s="2">
        <v>146.69999999999999</v>
      </c>
      <c r="J177" s="2">
        <v>139.5</v>
      </c>
      <c r="K177" s="2">
        <v>115.2</v>
      </c>
      <c r="L177" s="2">
        <v>136.4</v>
      </c>
      <c r="M177" s="2">
        <v>185.2</v>
      </c>
      <c r="N177" s="2">
        <v>122.2</v>
      </c>
      <c r="O177" s="2">
        <v>123.9</v>
      </c>
      <c r="P177" s="2">
        <v>138.30000000000001</v>
      </c>
      <c r="Q177" s="2">
        <v>125.4</v>
      </c>
      <c r="R177" s="2">
        <v>146</v>
      </c>
      <c r="S177" s="2">
        <v>141.5</v>
      </c>
      <c r="T177" s="2">
        <f>AVERAGE(All_India_Index_Upto_April23__14[[#This Row],[Cereals and products]:[Food and beverages]])</f>
        <v>138.2076923076923</v>
      </c>
    </row>
    <row r="178" spans="1:20" x14ac:dyDescent="0.25">
      <c r="A178" s="21" t="s">
        <v>35</v>
      </c>
      <c r="B178" s="3">
        <v>2017</v>
      </c>
      <c r="C178" s="9" t="s">
        <v>53</v>
      </c>
      <c r="D178" s="9">
        <f>VLOOKUP(All_India_Index_Upto_April23__14[[#This Row],[Month]],'Data cleaning'!$B$1:$C$13,2,FALSE)</f>
        <v>11</v>
      </c>
      <c r="E178" s="9" t="str">
        <f t="shared" si="2"/>
        <v>201711Rural+Urban</v>
      </c>
      <c r="F178" s="52">
        <f>DATE(All_India_Index_Upto_April23__14[[#This Row],[Year]],All_India_Index_Upto_April23__14[[#This Row],[month '#]],1)</f>
        <v>43040</v>
      </c>
      <c r="G178" s="3">
        <v>135.69999999999999</v>
      </c>
      <c r="H178" s="3">
        <v>142.4</v>
      </c>
      <c r="I178" s="3">
        <v>142.9</v>
      </c>
      <c r="J178" s="3">
        <v>140.80000000000001</v>
      </c>
      <c r="K178" s="3">
        <v>119.2</v>
      </c>
      <c r="L178" s="3">
        <v>142.19999999999999</v>
      </c>
      <c r="M178" s="3">
        <v>173.8</v>
      </c>
      <c r="N178" s="3">
        <v>131.19999999999999</v>
      </c>
      <c r="O178" s="3">
        <v>123</v>
      </c>
      <c r="P178" s="3">
        <v>136.80000000000001</v>
      </c>
      <c r="Q178" s="3">
        <v>129.19999999999999</v>
      </c>
      <c r="R178" s="3">
        <v>148.9</v>
      </c>
      <c r="S178" s="3">
        <v>142.1</v>
      </c>
      <c r="T178" s="3">
        <f>AVERAGE(All_India_Index_Upto_April23__14[[#This Row],[Cereals and products]:[Food and beverages]])</f>
        <v>139.09230769230768</v>
      </c>
    </row>
    <row r="179" spans="1:20" x14ac:dyDescent="0.25">
      <c r="A179" s="22" t="s">
        <v>30</v>
      </c>
      <c r="B179" s="2">
        <v>2017</v>
      </c>
      <c r="C179" s="10" t="s">
        <v>55</v>
      </c>
      <c r="D179" s="10">
        <f>VLOOKUP(All_India_Index_Upto_April23__14[[#This Row],[Month]],'Data cleaning'!$B$1:$C$13,2,FALSE)</f>
        <v>12</v>
      </c>
      <c r="E179" s="9" t="str">
        <f t="shared" si="2"/>
        <v>201712Rural</v>
      </c>
      <c r="F179" s="54">
        <f>DATE(All_India_Index_Upto_April23__14[[#This Row],[Year]],All_India_Index_Upto_April23__14[[#This Row],[month '#]],1)</f>
        <v>43070</v>
      </c>
      <c r="G179" s="2">
        <v>136.4</v>
      </c>
      <c r="H179" s="2">
        <v>143.69999999999999</v>
      </c>
      <c r="I179" s="2">
        <v>144.80000000000001</v>
      </c>
      <c r="J179" s="2">
        <v>141.9</v>
      </c>
      <c r="K179" s="2">
        <v>123.1</v>
      </c>
      <c r="L179" s="2">
        <v>147.19999999999999</v>
      </c>
      <c r="M179" s="2">
        <v>161</v>
      </c>
      <c r="N179" s="2">
        <v>133.80000000000001</v>
      </c>
      <c r="O179" s="2">
        <v>121.9</v>
      </c>
      <c r="P179" s="2">
        <v>135.80000000000001</v>
      </c>
      <c r="Q179" s="2">
        <v>131.1</v>
      </c>
      <c r="R179" s="2">
        <v>151.4</v>
      </c>
      <c r="S179" s="2">
        <v>141.5</v>
      </c>
      <c r="T179" s="2">
        <f>AVERAGE(All_India_Index_Upto_April23__14[[#This Row],[Cereals and products]:[Food and beverages]])</f>
        <v>139.50769230769231</v>
      </c>
    </row>
    <row r="180" spans="1:20" x14ac:dyDescent="0.25">
      <c r="A180" s="21" t="s">
        <v>33</v>
      </c>
      <c r="B180" s="3">
        <v>2017</v>
      </c>
      <c r="C180" s="9" t="s">
        <v>55</v>
      </c>
      <c r="D180" s="9">
        <f>VLOOKUP(All_India_Index_Upto_April23__14[[#This Row],[Month]],'Data cleaning'!$B$1:$C$13,2,FALSE)</f>
        <v>12</v>
      </c>
      <c r="E180" s="9" t="str">
        <f t="shared" si="2"/>
        <v>201712Urban</v>
      </c>
      <c r="F180" s="52">
        <f>DATE(All_India_Index_Upto_April23__14[[#This Row],[Year]],All_India_Index_Upto_April23__14[[#This Row],[month '#]],1)</f>
        <v>43070</v>
      </c>
      <c r="G180" s="3">
        <v>134.4</v>
      </c>
      <c r="H180" s="3">
        <v>142.6</v>
      </c>
      <c r="I180" s="3">
        <v>145.9</v>
      </c>
      <c r="J180" s="3">
        <v>139.5</v>
      </c>
      <c r="K180" s="3">
        <v>115.9</v>
      </c>
      <c r="L180" s="3">
        <v>135</v>
      </c>
      <c r="M180" s="3">
        <v>163.19999999999999</v>
      </c>
      <c r="N180" s="3">
        <v>119.8</v>
      </c>
      <c r="O180" s="3">
        <v>120.7</v>
      </c>
      <c r="P180" s="3">
        <v>139.69999999999999</v>
      </c>
      <c r="Q180" s="3">
        <v>125.7</v>
      </c>
      <c r="R180" s="3">
        <v>146.30000000000001</v>
      </c>
      <c r="S180" s="3">
        <v>138.80000000000001</v>
      </c>
      <c r="T180" s="3">
        <f>AVERAGE(All_India_Index_Upto_April23__14[[#This Row],[Cereals and products]:[Food and beverages]])</f>
        <v>135.96153846153845</v>
      </c>
    </row>
    <row r="181" spans="1:20" x14ac:dyDescent="0.25">
      <c r="A181" s="22" t="s">
        <v>35</v>
      </c>
      <c r="B181" s="2">
        <v>2017</v>
      </c>
      <c r="C181" s="10" t="s">
        <v>55</v>
      </c>
      <c r="D181" s="10">
        <f>VLOOKUP(All_India_Index_Upto_April23__14[[#This Row],[Month]],'Data cleaning'!$B$1:$C$13,2,FALSE)</f>
        <v>12</v>
      </c>
      <c r="E181" s="9" t="str">
        <f t="shared" si="2"/>
        <v>201712Rural+Urban</v>
      </c>
      <c r="F181" s="54">
        <f>DATE(All_India_Index_Upto_April23__14[[#This Row],[Year]],All_India_Index_Upto_April23__14[[#This Row],[month '#]],1)</f>
        <v>43070</v>
      </c>
      <c r="G181" s="2">
        <v>135.80000000000001</v>
      </c>
      <c r="H181" s="2">
        <v>143.30000000000001</v>
      </c>
      <c r="I181" s="2">
        <v>145.19999999999999</v>
      </c>
      <c r="J181" s="2">
        <v>141</v>
      </c>
      <c r="K181" s="2">
        <v>120.5</v>
      </c>
      <c r="L181" s="2">
        <v>141.5</v>
      </c>
      <c r="M181" s="2">
        <v>161.69999999999999</v>
      </c>
      <c r="N181" s="2">
        <v>129.1</v>
      </c>
      <c r="O181" s="2">
        <v>121.5</v>
      </c>
      <c r="P181" s="2">
        <v>137.1</v>
      </c>
      <c r="Q181" s="2">
        <v>128.80000000000001</v>
      </c>
      <c r="R181" s="2">
        <v>149</v>
      </c>
      <c r="S181" s="2">
        <v>140.5</v>
      </c>
      <c r="T181" s="2">
        <f>AVERAGE(All_India_Index_Upto_April23__14[[#This Row],[Cereals and products]:[Food and beverages]])</f>
        <v>138.07692307692307</v>
      </c>
    </row>
    <row r="182" spans="1:20" x14ac:dyDescent="0.25">
      <c r="A182" s="21" t="s">
        <v>30</v>
      </c>
      <c r="B182" s="3">
        <v>2018</v>
      </c>
      <c r="C182" s="9" t="s">
        <v>31</v>
      </c>
      <c r="D182" s="9">
        <f>VLOOKUP(All_India_Index_Upto_April23__14[[#This Row],[Month]],'Data cleaning'!$B$1:$C$13,2,FALSE)</f>
        <v>1</v>
      </c>
      <c r="E182" s="9" t="str">
        <f t="shared" si="2"/>
        <v>20181Rural</v>
      </c>
      <c r="F182" s="52">
        <f>DATE(All_India_Index_Upto_April23__14[[#This Row],[Year]],All_India_Index_Upto_April23__14[[#This Row],[month '#]],1)</f>
        <v>43101</v>
      </c>
      <c r="G182" s="3">
        <v>136.6</v>
      </c>
      <c r="H182" s="3">
        <v>144.4</v>
      </c>
      <c r="I182" s="3">
        <v>143.80000000000001</v>
      </c>
      <c r="J182" s="3">
        <v>142</v>
      </c>
      <c r="K182" s="3">
        <v>123.2</v>
      </c>
      <c r="L182" s="3">
        <v>147.9</v>
      </c>
      <c r="M182" s="3">
        <v>152.1</v>
      </c>
      <c r="N182" s="3">
        <v>131.80000000000001</v>
      </c>
      <c r="O182" s="3">
        <v>119.5</v>
      </c>
      <c r="P182" s="3">
        <v>136</v>
      </c>
      <c r="Q182" s="3">
        <v>131.19999999999999</v>
      </c>
      <c r="R182" s="3">
        <v>151.80000000000001</v>
      </c>
      <c r="S182" s="3">
        <v>140.4</v>
      </c>
      <c r="T182" s="3">
        <f>AVERAGE(All_India_Index_Upto_April23__14[[#This Row],[Cereals and products]:[Food and beverages]])</f>
        <v>138.51538461538462</v>
      </c>
    </row>
    <row r="183" spans="1:20" x14ac:dyDescent="0.25">
      <c r="A183" s="22" t="s">
        <v>33</v>
      </c>
      <c r="B183" s="2">
        <v>2018</v>
      </c>
      <c r="C183" s="10" t="s">
        <v>31</v>
      </c>
      <c r="D183" s="10">
        <f>VLOOKUP(All_India_Index_Upto_April23__14[[#This Row],[Month]],'Data cleaning'!$B$1:$C$13,2,FALSE)</f>
        <v>1</v>
      </c>
      <c r="E183" s="9" t="str">
        <f t="shared" si="2"/>
        <v>20181Urban</v>
      </c>
      <c r="F183" s="54">
        <f>DATE(All_India_Index_Upto_April23__14[[#This Row],[Year]],All_India_Index_Upto_April23__14[[#This Row],[month '#]],1)</f>
        <v>43101</v>
      </c>
      <c r="G183" s="2">
        <v>134.6</v>
      </c>
      <c r="H183" s="2">
        <v>143.69999999999999</v>
      </c>
      <c r="I183" s="2">
        <v>143.6</v>
      </c>
      <c r="J183" s="2">
        <v>139.6</v>
      </c>
      <c r="K183" s="2">
        <v>116.4</v>
      </c>
      <c r="L183" s="2">
        <v>133.80000000000001</v>
      </c>
      <c r="M183" s="2">
        <v>150.5</v>
      </c>
      <c r="N183" s="2">
        <v>118.4</v>
      </c>
      <c r="O183" s="2">
        <v>117.3</v>
      </c>
      <c r="P183" s="2">
        <v>140.5</v>
      </c>
      <c r="Q183" s="2">
        <v>125.9</v>
      </c>
      <c r="R183" s="2">
        <v>146.80000000000001</v>
      </c>
      <c r="S183" s="2">
        <v>137.19999999999999</v>
      </c>
      <c r="T183" s="2">
        <f>AVERAGE(All_India_Index_Upto_April23__14[[#This Row],[Cereals and products]:[Food and beverages]])</f>
        <v>134.48461538461541</v>
      </c>
    </row>
    <row r="184" spans="1:20" x14ac:dyDescent="0.25">
      <c r="A184" s="21" t="s">
        <v>35</v>
      </c>
      <c r="B184" s="3">
        <v>2018</v>
      </c>
      <c r="C184" s="9" t="s">
        <v>31</v>
      </c>
      <c r="D184" s="9">
        <f>VLOOKUP(All_India_Index_Upto_April23__14[[#This Row],[Month]],'Data cleaning'!$B$1:$C$13,2,FALSE)</f>
        <v>1</v>
      </c>
      <c r="E184" s="9" t="str">
        <f t="shared" si="2"/>
        <v>20181Rural+Urban</v>
      </c>
      <c r="F184" s="52">
        <f>DATE(All_India_Index_Upto_April23__14[[#This Row],[Year]],All_India_Index_Upto_April23__14[[#This Row],[month '#]],1)</f>
        <v>43101</v>
      </c>
      <c r="G184" s="3">
        <v>136</v>
      </c>
      <c r="H184" s="3">
        <v>144.19999999999999</v>
      </c>
      <c r="I184" s="3">
        <v>143.69999999999999</v>
      </c>
      <c r="J184" s="3">
        <v>141.1</v>
      </c>
      <c r="K184" s="3">
        <v>120.7</v>
      </c>
      <c r="L184" s="3">
        <v>141.30000000000001</v>
      </c>
      <c r="M184" s="3">
        <v>151.6</v>
      </c>
      <c r="N184" s="3">
        <v>127.3</v>
      </c>
      <c r="O184" s="3">
        <v>118.8</v>
      </c>
      <c r="P184" s="3">
        <v>137.5</v>
      </c>
      <c r="Q184" s="3">
        <v>129</v>
      </c>
      <c r="R184" s="3">
        <v>149.5</v>
      </c>
      <c r="S184" s="3">
        <v>139.19999999999999</v>
      </c>
      <c r="T184" s="3">
        <f>AVERAGE(All_India_Index_Upto_April23__14[[#This Row],[Cereals and products]:[Food and beverages]])</f>
        <v>136.91538461538462</v>
      </c>
    </row>
    <row r="185" spans="1:20" x14ac:dyDescent="0.25">
      <c r="A185" s="22" t="s">
        <v>30</v>
      </c>
      <c r="B185" s="2">
        <v>2018</v>
      </c>
      <c r="C185" s="10" t="s">
        <v>36</v>
      </c>
      <c r="D185" s="10">
        <f>VLOOKUP(All_India_Index_Upto_April23__14[[#This Row],[Month]],'Data cleaning'!$B$1:$C$13,2,FALSE)</f>
        <v>2</v>
      </c>
      <c r="E185" s="9" t="str">
        <f t="shared" si="2"/>
        <v>20182Rural</v>
      </c>
      <c r="F185" s="54">
        <f>DATE(All_India_Index_Upto_April23__14[[#This Row],[Year]],All_India_Index_Upto_April23__14[[#This Row],[month '#]],1)</f>
        <v>43132</v>
      </c>
      <c r="G185" s="2">
        <v>136.4</v>
      </c>
      <c r="H185" s="2">
        <v>143.69999999999999</v>
      </c>
      <c r="I185" s="2">
        <v>140.6</v>
      </c>
      <c r="J185" s="2">
        <v>141.5</v>
      </c>
      <c r="K185" s="2">
        <v>122.9</v>
      </c>
      <c r="L185" s="2">
        <v>149.4</v>
      </c>
      <c r="M185" s="2">
        <v>142.4</v>
      </c>
      <c r="N185" s="2">
        <v>130.19999999999999</v>
      </c>
      <c r="O185" s="2">
        <v>117.9</v>
      </c>
      <c r="P185" s="2">
        <v>135.6</v>
      </c>
      <c r="Q185" s="2">
        <v>130.5</v>
      </c>
      <c r="R185" s="2">
        <v>151.69999999999999</v>
      </c>
      <c r="S185" s="2">
        <v>138.69999999999999</v>
      </c>
      <c r="T185" s="2">
        <f>AVERAGE(All_India_Index_Upto_April23__14[[#This Row],[Cereals and products]:[Food and beverages]])</f>
        <v>137.03846153846155</v>
      </c>
    </row>
    <row r="186" spans="1:20" x14ac:dyDescent="0.25">
      <c r="A186" s="21" t="s">
        <v>33</v>
      </c>
      <c r="B186" s="3">
        <v>2018</v>
      </c>
      <c r="C186" s="9" t="s">
        <v>36</v>
      </c>
      <c r="D186" s="9">
        <f>VLOOKUP(All_India_Index_Upto_April23__14[[#This Row],[Month]],'Data cleaning'!$B$1:$C$13,2,FALSE)</f>
        <v>2</v>
      </c>
      <c r="E186" s="9" t="str">
        <f t="shared" si="2"/>
        <v>20182Urban</v>
      </c>
      <c r="F186" s="52">
        <f>DATE(All_India_Index_Upto_April23__14[[#This Row],[Year]],All_India_Index_Upto_April23__14[[#This Row],[month '#]],1)</f>
        <v>43132</v>
      </c>
      <c r="G186" s="3">
        <v>134.80000000000001</v>
      </c>
      <c r="H186" s="3">
        <v>143</v>
      </c>
      <c r="I186" s="3">
        <v>139.9</v>
      </c>
      <c r="J186" s="3">
        <v>139.9</v>
      </c>
      <c r="K186" s="3">
        <v>116.2</v>
      </c>
      <c r="L186" s="3">
        <v>135.5</v>
      </c>
      <c r="M186" s="3">
        <v>136.9</v>
      </c>
      <c r="N186" s="3">
        <v>117</v>
      </c>
      <c r="O186" s="3">
        <v>115.4</v>
      </c>
      <c r="P186" s="3">
        <v>140.69999999999999</v>
      </c>
      <c r="Q186" s="3">
        <v>125.9</v>
      </c>
      <c r="R186" s="3">
        <v>147.1</v>
      </c>
      <c r="S186" s="3">
        <v>135.6</v>
      </c>
      <c r="T186" s="3">
        <f>AVERAGE(All_India_Index_Upto_April23__14[[#This Row],[Cereals and products]:[Food and beverages]])</f>
        <v>132.91538461538462</v>
      </c>
    </row>
    <row r="187" spans="1:20" x14ac:dyDescent="0.25">
      <c r="A187" s="22" t="s">
        <v>35</v>
      </c>
      <c r="B187" s="2">
        <v>2018</v>
      </c>
      <c r="C187" s="10" t="s">
        <v>36</v>
      </c>
      <c r="D187" s="10">
        <f>VLOOKUP(All_India_Index_Upto_April23__14[[#This Row],[Month]],'Data cleaning'!$B$1:$C$13,2,FALSE)</f>
        <v>2</v>
      </c>
      <c r="E187" s="9" t="str">
        <f t="shared" si="2"/>
        <v>20182Rural+Urban</v>
      </c>
      <c r="F187" s="54">
        <f>DATE(All_India_Index_Upto_April23__14[[#This Row],[Year]],All_India_Index_Upto_April23__14[[#This Row],[month '#]],1)</f>
        <v>43132</v>
      </c>
      <c r="G187" s="2">
        <v>135.9</v>
      </c>
      <c r="H187" s="2">
        <v>143.5</v>
      </c>
      <c r="I187" s="2">
        <v>140.30000000000001</v>
      </c>
      <c r="J187" s="2">
        <v>140.9</v>
      </c>
      <c r="K187" s="2">
        <v>120.4</v>
      </c>
      <c r="L187" s="2">
        <v>142.9</v>
      </c>
      <c r="M187" s="2">
        <v>140.5</v>
      </c>
      <c r="N187" s="2">
        <v>125.8</v>
      </c>
      <c r="O187" s="2">
        <v>117.1</v>
      </c>
      <c r="P187" s="2">
        <v>137.30000000000001</v>
      </c>
      <c r="Q187" s="2">
        <v>128.6</v>
      </c>
      <c r="R187" s="2">
        <v>149.6</v>
      </c>
      <c r="S187" s="2">
        <v>137.6</v>
      </c>
      <c r="T187" s="2">
        <f>AVERAGE(All_India_Index_Upto_April23__14[[#This Row],[Cereals and products]:[Food and beverages]])</f>
        <v>135.4153846153846</v>
      </c>
    </row>
    <row r="188" spans="1:20" x14ac:dyDescent="0.25">
      <c r="A188" s="21" t="s">
        <v>30</v>
      </c>
      <c r="B188" s="3">
        <v>2018</v>
      </c>
      <c r="C188" s="9" t="s">
        <v>38</v>
      </c>
      <c r="D188" s="9">
        <f>VLOOKUP(All_India_Index_Upto_April23__14[[#This Row],[Month]],'Data cleaning'!$B$1:$C$13,2,FALSE)</f>
        <v>3</v>
      </c>
      <c r="E188" s="9" t="str">
        <f t="shared" si="2"/>
        <v>20183Rural</v>
      </c>
      <c r="F188" s="52">
        <f>DATE(All_India_Index_Upto_April23__14[[#This Row],[Year]],All_India_Index_Upto_April23__14[[#This Row],[month '#]],1)</f>
        <v>43160</v>
      </c>
      <c r="G188" s="3">
        <v>136.80000000000001</v>
      </c>
      <c r="H188" s="3">
        <v>143.80000000000001</v>
      </c>
      <c r="I188" s="3">
        <v>140</v>
      </c>
      <c r="J188" s="3">
        <v>142</v>
      </c>
      <c r="K188" s="3">
        <v>123.2</v>
      </c>
      <c r="L188" s="3">
        <v>152.9</v>
      </c>
      <c r="M188" s="3">
        <v>138</v>
      </c>
      <c r="N188" s="3">
        <v>129.30000000000001</v>
      </c>
      <c r="O188" s="3">
        <v>117.1</v>
      </c>
      <c r="P188" s="3">
        <v>136.30000000000001</v>
      </c>
      <c r="Q188" s="3">
        <v>131.19999999999999</v>
      </c>
      <c r="R188" s="3">
        <v>152.80000000000001</v>
      </c>
      <c r="S188" s="3">
        <v>138.6</v>
      </c>
      <c r="T188" s="3">
        <f>AVERAGE(All_India_Index_Upto_April23__14[[#This Row],[Cereals and products]:[Food and beverages]])</f>
        <v>137.07692307692307</v>
      </c>
    </row>
    <row r="189" spans="1:20" x14ac:dyDescent="0.25">
      <c r="A189" s="22" t="s">
        <v>33</v>
      </c>
      <c r="B189" s="2">
        <v>2018</v>
      </c>
      <c r="C189" s="10" t="s">
        <v>38</v>
      </c>
      <c r="D189" s="10">
        <f>VLOOKUP(All_India_Index_Upto_April23__14[[#This Row],[Month]],'Data cleaning'!$B$1:$C$13,2,FALSE)</f>
        <v>3</v>
      </c>
      <c r="E189" s="9" t="str">
        <f t="shared" si="2"/>
        <v>20183Urban</v>
      </c>
      <c r="F189" s="54">
        <f>DATE(All_India_Index_Upto_April23__14[[#This Row],[Year]],All_India_Index_Upto_April23__14[[#This Row],[month '#]],1)</f>
        <v>43160</v>
      </c>
      <c r="G189" s="2">
        <v>135</v>
      </c>
      <c r="H189" s="2">
        <v>143.1</v>
      </c>
      <c r="I189" s="2">
        <v>135.5</v>
      </c>
      <c r="J189" s="2">
        <v>139.9</v>
      </c>
      <c r="K189" s="2">
        <v>116.5</v>
      </c>
      <c r="L189" s="2">
        <v>138.5</v>
      </c>
      <c r="M189" s="2">
        <v>128</v>
      </c>
      <c r="N189" s="2">
        <v>115.5</v>
      </c>
      <c r="O189" s="2">
        <v>114.2</v>
      </c>
      <c r="P189" s="2">
        <v>140.69999999999999</v>
      </c>
      <c r="Q189" s="2">
        <v>126.2</v>
      </c>
      <c r="R189" s="2">
        <v>147.6</v>
      </c>
      <c r="S189" s="2">
        <v>134.80000000000001</v>
      </c>
      <c r="T189" s="2">
        <f>AVERAGE(All_India_Index_Upto_April23__14[[#This Row],[Cereals and products]:[Food and beverages]])</f>
        <v>131.96153846153845</v>
      </c>
    </row>
    <row r="190" spans="1:20" x14ac:dyDescent="0.25">
      <c r="A190" s="21" t="s">
        <v>35</v>
      </c>
      <c r="B190" s="3">
        <v>2018</v>
      </c>
      <c r="C190" s="9" t="s">
        <v>38</v>
      </c>
      <c r="D190" s="9">
        <f>VLOOKUP(All_India_Index_Upto_April23__14[[#This Row],[Month]],'Data cleaning'!$B$1:$C$13,2,FALSE)</f>
        <v>3</v>
      </c>
      <c r="E190" s="9" t="str">
        <f t="shared" si="2"/>
        <v>20183Rural+Urban</v>
      </c>
      <c r="F190" s="52">
        <f>DATE(All_India_Index_Upto_April23__14[[#This Row],[Year]],All_India_Index_Upto_April23__14[[#This Row],[month '#]],1)</f>
        <v>43160</v>
      </c>
      <c r="G190" s="3">
        <v>136.19999999999999</v>
      </c>
      <c r="H190" s="3">
        <v>143.6</v>
      </c>
      <c r="I190" s="3">
        <v>138.30000000000001</v>
      </c>
      <c r="J190" s="3">
        <v>141.19999999999999</v>
      </c>
      <c r="K190" s="3">
        <v>120.7</v>
      </c>
      <c r="L190" s="3">
        <v>146.19999999999999</v>
      </c>
      <c r="M190" s="3">
        <v>134.6</v>
      </c>
      <c r="N190" s="3">
        <v>124.6</v>
      </c>
      <c r="O190" s="3">
        <v>116.1</v>
      </c>
      <c r="P190" s="3">
        <v>137.80000000000001</v>
      </c>
      <c r="Q190" s="3">
        <v>129.1</v>
      </c>
      <c r="R190" s="3">
        <v>150.4</v>
      </c>
      <c r="S190" s="3">
        <v>137.19999999999999</v>
      </c>
      <c r="T190" s="3">
        <f>AVERAGE(All_India_Index_Upto_April23__14[[#This Row],[Cereals and products]:[Food and beverages]])</f>
        <v>135.07692307692307</v>
      </c>
    </row>
    <row r="191" spans="1:20" x14ac:dyDescent="0.25">
      <c r="A191" s="22" t="s">
        <v>30</v>
      </c>
      <c r="B191" s="2">
        <v>2018</v>
      </c>
      <c r="C191" s="10" t="s">
        <v>39</v>
      </c>
      <c r="D191" s="10">
        <f>VLOOKUP(All_India_Index_Upto_April23__14[[#This Row],[Month]],'Data cleaning'!$B$1:$C$13,2,FALSE)</f>
        <v>4</v>
      </c>
      <c r="E191" s="9" t="str">
        <f t="shared" si="2"/>
        <v>20184Rural</v>
      </c>
      <c r="F191" s="54">
        <f>DATE(All_India_Index_Upto_April23__14[[#This Row],[Year]],All_India_Index_Upto_April23__14[[#This Row],[month '#]],1)</f>
        <v>43191</v>
      </c>
      <c r="G191" s="2">
        <v>137.1</v>
      </c>
      <c r="H191" s="2">
        <v>144.5</v>
      </c>
      <c r="I191" s="2">
        <v>135.9</v>
      </c>
      <c r="J191" s="2">
        <v>142.4</v>
      </c>
      <c r="K191" s="2">
        <v>123.5</v>
      </c>
      <c r="L191" s="2">
        <v>156.4</v>
      </c>
      <c r="M191" s="2">
        <v>135.1</v>
      </c>
      <c r="N191" s="2">
        <v>128.4</v>
      </c>
      <c r="O191" s="2">
        <v>115.2</v>
      </c>
      <c r="P191" s="2">
        <v>137.19999999999999</v>
      </c>
      <c r="Q191" s="2">
        <v>131.9</v>
      </c>
      <c r="R191" s="2">
        <v>153.80000000000001</v>
      </c>
      <c r="S191" s="2">
        <v>138.6</v>
      </c>
      <c r="T191" s="2">
        <f>AVERAGE(All_India_Index_Upto_April23__14[[#This Row],[Cereals and products]:[Food and beverages]])</f>
        <v>136.92307692307693</v>
      </c>
    </row>
    <row r="192" spans="1:20" x14ac:dyDescent="0.25">
      <c r="A192" s="21" t="s">
        <v>33</v>
      </c>
      <c r="B192" s="3">
        <v>2018</v>
      </c>
      <c r="C192" s="9" t="s">
        <v>39</v>
      </c>
      <c r="D192" s="9">
        <f>VLOOKUP(All_India_Index_Upto_April23__14[[#This Row],[Month]],'Data cleaning'!$B$1:$C$13,2,FALSE)</f>
        <v>4</v>
      </c>
      <c r="E192" s="9" t="str">
        <f t="shared" si="2"/>
        <v>20184Urban</v>
      </c>
      <c r="F192" s="52">
        <f>DATE(All_India_Index_Upto_April23__14[[#This Row],[Year]],All_India_Index_Upto_April23__14[[#This Row],[month '#]],1)</f>
        <v>43191</v>
      </c>
      <c r="G192" s="3">
        <v>135</v>
      </c>
      <c r="H192" s="3">
        <v>144.30000000000001</v>
      </c>
      <c r="I192" s="3">
        <v>130.80000000000001</v>
      </c>
      <c r="J192" s="3">
        <v>140.30000000000001</v>
      </c>
      <c r="K192" s="3">
        <v>116.6</v>
      </c>
      <c r="L192" s="3">
        <v>150.1</v>
      </c>
      <c r="M192" s="3">
        <v>127.6</v>
      </c>
      <c r="N192" s="3">
        <v>114</v>
      </c>
      <c r="O192" s="3">
        <v>110.6</v>
      </c>
      <c r="P192" s="3">
        <v>140.19999999999999</v>
      </c>
      <c r="Q192" s="3">
        <v>126.5</v>
      </c>
      <c r="R192" s="3">
        <v>148.30000000000001</v>
      </c>
      <c r="S192" s="3">
        <v>135.69999999999999</v>
      </c>
      <c r="T192" s="3">
        <f>AVERAGE(All_India_Index_Upto_April23__14[[#This Row],[Cereals and products]:[Food and beverages]])</f>
        <v>132.30769230769232</v>
      </c>
    </row>
    <row r="193" spans="1:20" x14ac:dyDescent="0.25">
      <c r="A193" s="22" t="s">
        <v>35</v>
      </c>
      <c r="B193" s="2">
        <v>2018</v>
      </c>
      <c r="C193" s="10" t="s">
        <v>39</v>
      </c>
      <c r="D193" s="10">
        <f>VLOOKUP(All_India_Index_Upto_April23__14[[#This Row],[Month]],'Data cleaning'!$B$1:$C$13,2,FALSE)</f>
        <v>4</v>
      </c>
      <c r="E193" s="9" t="str">
        <f t="shared" si="2"/>
        <v>20184Rural+Urban</v>
      </c>
      <c r="F193" s="54">
        <f>DATE(All_India_Index_Upto_April23__14[[#This Row],[Year]],All_India_Index_Upto_April23__14[[#This Row],[month '#]],1)</f>
        <v>43191</v>
      </c>
      <c r="G193" s="2">
        <v>136.4</v>
      </c>
      <c r="H193" s="2">
        <v>144.4</v>
      </c>
      <c r="I193" s="2">
        <v>133.9</v>
      </c>
      <c r="J193" s="2">
        <v>141.6</v>
      </c>
      <c r="K193" s="2">
        <v>121</v>
      </c>
      <c r="L193" s="2">
        <v>153.5</v>
      </c>
      <c r="M193" s="2">
        <v>132.6</v>
      </c>
      <c r="N193" s="2">
        <v>123.5</v>
      </c>
      <c r="O193" s="2">
        <v>113.7</v>
      </c>
      <c r="P193" s="2">
        <v>138.19999999999999</v>
      </c>
      <c r="Q193" s="2">
        <v>129.6</v>
      </c>
      <c r="R193" s="2">
        <v>151.19999999999999</v>
      </c>
      <c r="S193" s="2">
        <v>137.5</v>
      </c>
      <c r="T193" s="2">
        <f>AVERAGE(All_India_Index_Upto_April23__14[[#This Row],[Cereals and products]:[Food and beverages]])</f>
        <v>135.16153846153847</v>
      </c>
    </row>
    <row r="194" spans="1:20" x14ac:dyDescent="0.25">
      <c r="A194" s="21" t="s">
        <v>30</v>
      </c>
      <c r="B194" s="3">
        <v>2018</v>
      </c>
      <c r="C194" s="9" t="s">
        <v>41</v>
      </c>
      <c r="D194" s="9">
        <f>VLOOKUP(All_India_Index_Upto_April23__14[[#This Row],[Month]],'Data cleaning'!$B$1:$C$13,2,FALSE)</f>
        <v>5</v>
      </c>
      <c r="E194" s="9" t="str">
        <f t="shared" si="2"/>
        <v>20185Rural</v>
      </c>
      <c r="F194" s="52">
        <f>DATE(All_India_Index_Upto_April23__14[[#This Row],[Year]],All_India_Index_Upto_April23__14[[#This Row],[month '#]],1)</f>
        <v>43221</v>
      </c>
      <c r="G194" s="3">
        <v>137.4</v>
      </c>
      <c r="H194" s="3">
        <v>145.69999999999999</v>
      </c>
      <c r="I194" s="3">
        <v>135.5</v>
      </c>
      <c r="J194" s="3">
        <v>142.9</v>
      </c>
      <c r="K194" s="3">
        <v>123.6</v>
      </c>
      <c r="L194" s="3">
        <v>157.5</v>
      </c>
      <c r="M194" s="3">
        <v>137.80000000000001</v>
      </c>
      <c r="N194" s="3">
        <v>127.2</v>
      </c>
      <c r="O194" s="3">
        <v>111.8</v>
      </c>
      <c r="P194" s="3">
        <v>137.4</v>
      </c>
      <c r="Q194" s="3">
        <v>132.19999999999999</v>
      </c>
      <c r="R194" s="3">
        <v>154.30000000000001</v>
      </c>
      <c r="S194" s="3">
        <v>139.1</v>
      </c>
      <c r="T194" s="3">
        <f>AVERAGE(All_India_Index_Upto_April23__14[[#This Row],[Cereals and products]:[Food and beverages]])</f>
        <v>137.1076923076923</v>
      </c>
    </row>
    <row r="195" spans="1:20" x14ac:dyDescent="0.25">
      <c r="A195" s="22" t="s">
        <v>33</v>
      </c>
      <c r="B195" s="2">
        <v>2018</v>
      </c>
      <c r="C195" s="10" t="s">
        <v>41</v>
      </c>
      <c r="D195" s="10">
        <f>VLOOKUP(All_India_Index_Upto_April23__14[[#This Row],[Month]],'Data cleaning'!$B$1:$C$13,2,FALSE)</f>
        <v>5</v>
      </c>
      <c r="E195" s="9" t="str">
        <f t="shared" ref="E195:E258" si="3">B195&amp;D195&amp;A195</f>
        <v>20185Urban</v>
      </c>
      <c r="F195" s="54">
        <f>DATE(All_India_Index_Upto_April23__14[[#This Row],[Year]],All_India_Index_Upto_April23__14[[#This Row],[month '#]],1)</f>
        <v>43221</v>
      </c>
      <c r="G195" s="2">
        <v>135</v>
      </c>
      <c r="H195" s="2">
        <v>148.19999999999999</v>
      </c>
      <c r="I195" s="2">
        <v>130.5</v>
      </c>
      <c r="J195" s="2">
        <v>140.69999999999999</v>
      </c>
      <c r="K195" s="2">
        <v>116.4</v>
      </c>
      <c r="L195" s="2">
        <v>151.30000000000001</v>
      </c>
      <c r="M195" s="2">
        <v>131.4</v>
      </c>
      <c r="N195" s="2">
        <v>112.8</v>
      </c>
      <c r="O195" s="2">
        <v>105.3</v>
      </c>
      <c r="P195" s="2">
        <v>139.6</v>
      </c>
      <c r="Q195" s="2">
        <v>126.6</v>
      </c>
      <c r="R195" s="2">
        <v>148.69999999999999</v>
      </c>
      <c r="S195" s="2">
        <v>136.4</v>
      </c>
      <c r="T195" s="2">
        <f>AVERAGE(All_India_Index_Upto_April23__14[[#This Row],[Cereals and products]:[Food and beverages]])</f>
        <v>132.53076923076921</v>
      </c>
    </row>
    <row r="196" spans="1:20" x14ac:dyDescent="0.25">
      <c r="A196" s="21" t="s">
        <v>35</v>
      </c>
      <c r="B196" s="3">
        <v>2018</v>
      </c>
      <c r="C196" s="9" t="s">
        <v>41</v>
      </c>
      <c r="D196" s="9">
        <f>VLOOKUP(All_India_Index_Upto_April23__14[[#This Row],[Month]],'Data cleaning'!$B$1:$C$13,2,FALSE)</f>
        <v>5</v>
      </c>
      <c r="E196" s="9" t="str">
        <f t="shared" si="3"/>
        <v>20185Rural+Urban</v>
      </c>
      <c r="F196" s="52">
        <f>DATE(All_India_Index_Upto_April23__14[[#This Row],[Year]],All_India_Index_Upto_April23__14[[#This Row],[month '#]],1)</f>
        <v>43221</v>
      </c>
      <c r="G196" s="3">
        <v>136.6</v>
      </c>
      <c r="H196" s="3">
        <v>146.6</v>
      </c>
      <c r="I196" s="3">
        <v>133.6</v>
      </c>
      <c r="J196" s="3">
        <v>142.1</v>
      </c>
      <c r="K196" s="3">
        <v>121</v>
      </c>
      <c r="L196" s="3">
        <v>154.6</v>
      </c>
      <c r="M196" s="3">
        <v>135.6</v>
      </c>
      <c r="N196" s="3">
        <v>122.3</v>
      </c>
      <c r="O196" s="3">
        <v>109.6</v>
      </c>
      <c r="P196" s="3">
        <v>138.1</v>
      </c>
      <c r="Q196" s="3">
        <v>129.9</v>
      </c>
      <c r="R196" s="3">
        <v>151.69999999999999</v>
      </c>
      <c r="S196" s="3">
        <v>138.1</v>
      </c>
      <c r="T196" s="3">
        <f>AVERAGE(All_India_Index_Upto_April23__14[[#This Row],[Cereals and products]:[Food and beverages]])</f>
        <v>135.36923076923077</v>
      </c>
    </row>
    <row r="197" spans="1:20" x14ac:dyDescent="0.25">
      <c r="A197" s="22" t="s">
        <v>30</v>
      </c>
      <c r="B197" s="2">
        <v>2018</v>
      </c>
      <c r="C197" s="10" t="s">
        <v>42</v>
      </c>
      <c r="D197" s="10">
        <f>VLOOKUP(All_India_Index_Upto_April23__14[[#This Row],[Month]],'Data cleaning'!$B$1:$C$13,2,FALSE)</f>
        <v>6</v>
      </c>
      <c r="E197" s="9" t="str">
        <f t="shared" si="3"/>
        <v>20186Rural</v>
      </c>
      <c r="F197" s="54">
        <f>DATE(All_India_Index_Upto_April23__14[[#This Row],[Year]],All_India_Index_Upto_April23__14[[#This Row],[month '#]],1)</f>
        <v>43252</v>
      </c>
      <c r="G197" s="2">
        <v>137.6</v>
      </c>
      <c r="H197" s="2">
        <v>148.1</v>
      </c>
      <c r="I197" s="2">
        <v>136.69999999999999</v>
      </c>
      <c r="J197" s="2">
        <v>143.19999999999999</v>
      </c>
      <c r="K197" s="2">
        <v>124</v>
      </c>
      <c r="L197" s="2">
        <v>154.1</v>
      </c>
      <c r="M197" s="2">
        <v>143.5</v>
      </c>
      <c r="N197" s="2">
        <v>126</v>
      </c>
      <c r="O197" s="2">
        <v>112.4</v>
      </c>
      <c r="P197" s="2">
        <v>137.6</v>
      </c>
      <c r="Q197" s="2">
        <v>132.80000000000001</v>
      </c>
      <c r="R197" s="2">
        <v>154.30000000000001</v>
      </c>
      <c r="S197" s="2">
        <v>140</v>
      </c>
      <c r="T197" s="2">
        <f>AVERAGE(All_India_Index_Upto_April23__14[[#This Row],[Cereals and products]:[Food and beverages]])</f>
        <v>137.71538461538461</v>
      </c>
    </row>
    <row r="198" spans="1:20" x14ac:dyDescent="0.25">
      <c r="A198" s="21" t="s">
        <v>33</v>
      </c>
      <c r="B198" s="3">
        <v>2018</v>
      </c>
      <c r="C198" s="9" t="s">
        <v>42</v>
      </c>
      <c r="D198" s="9">
        <f>VLOOKUP(All_India_Index_Upto_April23__14[[#This Row],[Month]],'Data cleaning'!$B$1:$C$13,2,FALSE)</f>
        <v>6</v>
      </c>
      <c r="E198" s="9" t="str">
        <f t="shared" si="3"/>
        <v>20186Urban</v>
      </c>
      <c r="F198" s="52">
        <f>DATE(All_India_Index_Upto_April23__14[[#This Row],[Year]],All_India_Index_Upto_April23__14[[#This Row],[month '#]],1)</f>
        <v>43252</v>
      </c>
      <c r="G198" s="3">
        <v>135.30000000000001</v>
      </c>
      <c r="H198" s="3">
        <v>149.69999999999999</v>
      </c>
      <c r="I198" s="3">
        <v>133.9</v>
      </c>
      <c r="J198" s="3">
        <v>140.80000000000001</v>
      </c>
      <c r="K198" s="3">
        <v>116.6</v>
      </c>
      <c r="L198" s="3">
        <v>152.19999999999999</v>
      </c>
      <c r="M198" s="3">
        <v>144</v>
      </c>
      <c r="N198" s="3">
        <v>112.3</v>
      </c>
      <c r="O198" s="3">
        <v>108.4</v>
      </c>
      <c r="P198" s="3">
        <v>140</v>
      </c>
      <c r="Q198" s="3">
        <v>126.7</v>
      </c>
      <c r="R198" s="3">
        <v>149</v>
      </c>
      <c r="S198" s="3">
        <v>138.4</v>
      </c>
      <c r="T198" s="3">
        <f>AVERAGE(All_India_Index_Upto_April23__14[[#This Row],[Cereals and products]:[Food and beverages]])</f>
        <v>134.40769230769232</v>
      </c>
    </row>
    <row r="199" spans="1:20" x14ac:dyDescent="0.25">
      <c r="A199" s="22" t="s">
        <v>35</v>
      </c>
      <c r="B199" s="2">
        <v>2018</v>
      </c>
      <c r="C199" s="10" t="s">
        <v>42</v>
      </c>
      <c r="D199" s="10">
        <f>VLOOKUP(All_India_Index_Upto_April23__14[[#This Row],[Month]],'Data cleaning'!$B$1:$C$13,2,FALSE)</f>
        <v>6</v>
      </c>
      <c r="E199" s="9" t="str">
        <f t="shared" si="3"/>
        <v>20186Rural+Urban</v>
      </c>
      <c r="F199" s="54">
        <f>DATE(All_India_Index_Upto_April23__14[[#This Row],[Year]],All_India_Index_Upto_April23__14[[#This Row],[month '#]],1)</f>
        <v>43252</v>
      </c>
      <c r="G199" s="2">
        <v>136.9</v>
      </c>
      <c r="H199" s="2">
        <v>148.69999999999999</v>
      </c>
      <c r="I199" s="2">
        <v>135.6</v>
      </c>
      <c r="J199" s="2">
        <v>142.30000000000001</v>
      </c>
      <c r="K199" s="2">
        <v>121.3</v>
      </c>
      <c r="L199" s="2">
        <v>153.19999999999999</v>
      </c>
      <c r="M199" s="2">
        <v>143.69999999999999</v>
      </c>
      <c r="N199" s="2">
        <v>121.4</v>
      </c>
      <c r="O199" s="2">
        <v>111.1</v>
      </c>
      <c r="P199" s="2">
        <v>138.4</v>
      </c>
      <c r="Q199" s="2">
        <v>130.30000000000001</v>
      </c>
      <c r="R199" s="2">
        <v>151.80000000000001</v>
      </c>
      <c r="S199" s="2">
        <v>139.4</v>
      </c>
      <c r="T199" s="2">
        <f>AVERAGE(All_India_Index_Upto_April23__14[[#This Row],[Cereals and products]:[Food and beverages]])</f>
        <v>136.46923076923079</v>
      </c>
    </row>
    <row r="200" spans="1:20" x14ac:dyDescent="0.25">
      <c r="A200" s="21" t="s">
        <v>30</v>
      </c>
      <c r="B200" s="3">
        <v>2018</v>
      </c>
      <c r="C200" s="9" t="s">
        <v>44</v>
      </c>
      <c r="D200" s="9">
        <f>VLOOKUP(All_India_Index_Upto_April23__14[[#This Row],[Month]],'Data cleaning'!$B$1:$C$13,2,FALSE)</f>
        <v>7</v>
      </c>
      <c r="E200" s="9" t="str">
        <f t="shared" si="3"/>
        <v>20187Rural</v>
      </c>
      <c r="F200" s="52">
        <f>DATE(All_India_Index_Upto_April23__14[[#This Row],[Year]],All_India_Index_Upto_April23__14[[#This Row],[month '#]],1)</f>
        <v>43282</v>
      </c>
      <c r="G200" s="3">
        <v>138.4</v>
      </c>
      <c r="H200" s="3">
        <v>149.30000000000001</v>
      </c>
      <c r="I200" s="3">
        <v>139.30000000000001</v>
      </c>
      <c r="J200" s="3">
        <v>143.4</v>
      </c>
      <c r="K200" s="3">
        <v>124.1</v>
      </c>
      <c r="L200" s="3">
        <v>153.30000000000001</v>
      </c>
      <c r="M200" s="3">
        <v>154.19999999999999</v>
      </c>
      <c r="N200" s="3">
        <v>126.4</v>
      </c>
      <c r="O200" s="3">
        <v>114.3</v>
      </c>
      <c r="P200" s="3">
        <v>138.19999999999999</v>
      </c>
      <c r="Q200" s="3">
        <v>132.80000000000001</v>
      </c>
      <c r="R200" s="3">
        <v>154.80000000000001</v>
      </c>
      <c r="S200" s="3">
        <v>142</v>
      </c>
      <c r="T200" s="3">
        <f>AVERAGE(All_India_Index_Upto_April23__14[[#This Row],[Cereals and products]:[Food and beverages]])</f>
        <v>139.26923076923077</v>
      </c>
    </row>
    <row r="201" spans="1:20" x14ac:dyDescent="0.25">
      <c r="A201" s="22" t="s">
        <v>33</v>
      </c>
      <c r="B201" s="2">
        <v>2018</v>
      </c>
      <c r="C201" s="10" t="s">
        <v>44</v>
      </c>
      <c r="D201" s="10">
        <f>VLOOKUP(All_India_Index_Upto_April23__14[[#This Row],[Month]],'Data cleaning'!$B$1:$C$13,2,FALSE)</f>
        <v>7</v>
      </c>
      <c r="E201" s="9" t="str">
        <f t="shared" si="3"/>
        <v>20187Urban</v>
      </c>
      <c r="F201" s="54">
        <f>DATE(All_India_Index_Upto_April23__14[[#This Row],[Year]],All_India_Index_Upto_April23__14[[#This Row],[month '#]],1)</f>
        <v>43282</v>
      </c>
      <c r="G201" s="2">
        <v>135.6</v>
      </c>
      <c r="H201" s="2">
        <v>148.6</v>
      </c>
      <c r="I201" s="2">
        <v>139.1</v>
      </c>
      <c r="J201" s="2">
        <v>141</v>
      </c>
      <c r="K201" s="2">
        <v>116.7</v>
      </c>
      <c r="L201" s="2">
        <v>149.69999999999999</v>
      </c>
      <c r="M201" s="2">
        <v>159.19999999999999</v>
      </c>
      <c r="N201" s="2">
        <v>112.6</v>
      </c>
      <c r="O201" s="2">
        <v>111.8</v>
      </c>
      <c r="P201" s="2">
        <v>140.30000000000001</v>
      </c>
      <c r="Q201" s="2">
        <v>126.8</v>
      </c>
      <c r="R201" s="2">
        <v>149.4</v>
      </c>
      <c r="S201" s="2">
        <v>140.30000000000001</v>
      </c>
      <c r="T201" s="2">
        <f>AVERAGE(All_India_Index_Upto_April23__14[[#This Row],[Cereals and products]:[Food and beverages]])</f>
        <v>136.23846153846154</v>
      </c>
    </row>
    <row r="202" spans="1:20" x14ac:dyDescent="0.25">
      <c r="A202" s="21" t="s">
        <v>35</v>
      </c>
      <c r="B202" s="3">
        <v>2018</v>
      </c>
      <c r="C202" s="9" t="s">
        <v>44</v>
      </c>
      <c r="D202" s="9">
        <f>VLOOKUP(All_India_Index_Upto_April23__14[[#This Row],[Month]],'Data cleaning'!$B$1:$C$13,2,FALSE)</f>
        <v>7</v>
      </c>
      <c r="E202" s="9" t="str">
        <f t="shared" si="3"/>
        <v>20187Rural+Urban</v>
      </c>
      <c r="F202" s="52">
        <f>DATE(All_India_Index_Upto_April23__14[[#This Row],[Year]],All_India_Index_Upto_April23__14[[#This Row],[month '#]],1)</f>
        <v>43282</v>
      </c>
      <c r="G202" s="3">
        <v>137.5</v>
      </c>
      <c r="H202" s="3">
        <v>149.1</v>
      </c>
      <c r="I202" s="3">
        <v>139.19999999999999</v>
      </c>
      <c r="J202" s="3">
        <v>142.5</v>
      </c>
      <c r="K202" s="3">
        <v>121.4</v>
      </c>
      <c r="L202" s="3">
        <v>151.6</v>
      </c>
      <c r="M202" s="3">
        <v>155.9</v>
      </c>
      <c r="N202" s="3">
        <v>121.7</v>
      </c>
      <c r="O202" s="3">
        <v>113.5</v>
      </c>
      <c r="P202" s="3">
        <v>138.9</v>
      </c>
      <c r="Q202" s="3">
        <v>130.30000000000001</v>
      </c>
      <c r="R202" s="3">
        <v>152.30000000000001</v>
      </c>
      <c r="S202" s="3">
        <v>141.4</v>
      </c>
      <c r="T202" s="3">
        <f>AVERAGE(All_India_Index_Upto_April23__14[[#This Row],[Cereals and products]:[Food and beverages]])</f>
        <v>138.1</v>
      </c>
    </row>
    <row r="203" spans="1:20" x14ac:dyDescent="0.25">
      <c r="A203" s="22" t="s">
        <v>30</v>
      </c>
      <c r="B203" s="2">
        <v>2018</v>
      </c>
      <c r="C203" s="10" t="s">
        <v>46</v>
      </c>
      <c r="D203" s="10">
        <f>VLOOKUP(All_India_Index_Upto_April23__14[[#This Row],[Month]],'Data cleaning'!$B$1:$C$13,2,FALSE)</f>
        <v>8</v>
      </c>
      <c r="E203" s="9" t="str">
        <f t="shared" si="3"/>
        <v>20188Rural</v>
      </c>
      <c r="F203" s="54">
        <f>DATE(All_India_Index_Upto_April23__14[[#This Row],[Year]],All_India_Index_Upto_April23__14[[#This Row],[month '#]],1)</f>
        <v>43313</v>
      </c>
      <c r="G203" s="2">
        <v>139.19999999999999</v>
      </c>
      <c r="H203" s="2">
        <v>148.80000000000001</v>
      </c>
      <c r="I203" s="2">
        <v>139.1</v>
      </c>
      <c r="J203" s="2">
        <v>143.5</v>
      </c>
      <c r="K203" s="2">
        <v>125</v>
      </c>
      <c r="L203" s="2">
        <v>154.4</v>
      </c>
      <c r="M203" s="2">
        <v>156.30000000000001</v>
      </c>
      <c r="N203" s="2">
        <v>126.8</v>
      </c>
      <c r="O203" s="2">
        <v>115.4</v>
      </c>
      <c r="P203" s="2">
        <v>138.6</v>
      </c>
      <c r="Q203" s="2">
        <v>133.80000000000001</v>
      </c>
      <c r="R203" s="2">
        <v>155.19999999999999</v>
      </c>
      <c r="S203" s="2">
        <v>142.69999999999999</v>
      </c>
      <c r="T203" s="2">
        <f>AVERAGE(All_India_Index_Upto_April23__14[[#This Row],[Cereals and products]:[Food and beverages]])</f>
        <v>139.90769230769232</v>
      </c>
    </row>
    <row r="204" spans="1:20" x14ac:dyDescent="0.25">
      <c r="A204" s="21" t="s">
        <v>33</v>
      </c>
      <c r="B204" s="3">
        <v>2018</v>
      </c>
      <c r="C204" s="9" t="s">
        <v>46</v>
      </c>
      <c r="D204" s="9">
        <f>VLOOKUP(All_India_Index_Upto_April23__14[[#This Row],[Month]],'Data cleaning'!$B$1:$C$13,2,FALSE)</f>
        <v>8</v>
      </c>
      <c r="E204" s="9" t="str">
        <f t="shared" si="3"/>
        <v>20188Urban</v>
      </c>
      <c r="F204" s="52">
        <f>DATE(All_India_Index_Upto_April23__14[[#This Row],[Year]],All_India_Index_Upto_April23__14[[#This Row],[month '#]],1)</f>
        <v>43313</v>
      </c>
      <c r="G204" s="3">
        <v>136.5</v>
      </c>
      <c r="H204" s="3">
        <v>146.4</v>
      </c>
      <c r="I204" s="3">
        <v>136.6</v>
      </c>
      <c r="J204" s="3">
        <v>141.19999999999999</v>
      </c>
      <c r="K204" s="3">
        <v>117.4</v>
      </c>
      <c r="L204" s="3">
        <v>146.30000000000001</v>
      </c>
      <c r="M204" s="3">
        <v>157.30000000000001</v>
      </c>
      <c r="N204" s="3">
        <v>113.6</v>
      </c>
      <c r="O204" s="3">
        <v>113.3</v>
      </c>
      <c r="P204" s="3">
        <v>141.1</v>
      </c>
      <c r="Q204" s="3">
        <v>127.4</v>
      </c>
      <c r="R204" s="3">
        <v>150.4</v>
      </c>
      <c r="S204" s="3">
        <v>140.1</v>
      </c>
      <c r="T204" s="3">
        <f>AVERAGE(All_India_Index_Upto_April23__14[[#This Row],[Cereals and products]:[Food and beverages]])</f>
        <v>135.96923076923076</v>
      </c>
    </row>
    <row r="205" spans="1:20" x14ac:dyDescent="0.25">
      <c r="A205" s="22" t="s">
        <v>35</v>
      </c>
      <c r="B205" s="2">
        <v>2018</v>
      </c>
      <c r="C205" s="10" t="s">
        <v>46</v>
      </c>
      <c r="D205" s="10">
        <f>VLOOKUP(All_India_Index_Upto_April23__14[[#This Row],[Month]],'Data cleaning'!$B$1:$C$13,2,FALSE)</f>
        <v>8</v>
      </c>
      <c r="E205" s="9" t="str">
        <f t="shared" si="3"/>
        <v>20188Rural+Urban</v>
      </c>
      <c r="F205" s="54">
        <f>DATE(All_India_Index_Upto_April23__14[[#This Row],[Year]],All_India_Index_Upto_April23__14[[#This Row],[month '#]],1)</f>
        <v>43313</v>
      </c>
      <c r="G205" s="2">
        <v>138.30000000000001</v>
      </c>
      <c r="H205" s="2">
        <v>148</v>
      </c>
      <c r="I205" s="2">
        <v>138.1</v>
      </c>
      <c r="J205" s="2">
        <v>142.6</v>
      </c>
      <c r="K205" s="2">
        <v>122.2</v>
      </c>
      <c r="L205" s="2">
        <v>150.6</v>
      </c>
      <c r="M205" s="2">
        <v>156.6</v>
      </c>
      <c r="N205" s="2">
        <v>122.4</v>
      </c>
      <c r="O205" s="2">
        <v>114.7</v>
      </c>
      <c r="P205" s="2">
        <v>139.4</v>
      </c>
      <c r="Q205" s="2">
        <v>131.1</v>
      </c>
      <c r="R205" s="2">
        <v>153</v>
      </c>
      <c r="S205" s="2">
        <v>141.69999999999999</v>
      </c>
      <c r="T205" s="2">
        <f>AVERAGE(All_India_Index_Upto_April23__14[[#This Row],[Cereals and products]:[Food and beverages]])</f>
        <v>138.36153846153849</v>
      </c>
    </row>
    <row r="206" spans="1:20" x14ac:dyDescent="0.25">
      <c r="A206" s="21" t="s">
        <v>30</v>
      </c>
      <c r="B206" s="3">
        <v>2018</v>
      </c>
      <c r="C206" s="9" t="s">
        <v>48</v>
      </c>
      <c r="D206" s="9">
        <f>VLOOKUP(All_India_Index_Upto_April23__14[[#This Row],[Month]],'Data cleaning'!$B$1:$C$13,2,FALSE)</f>
        <v>9</v>
      </c>
      <c r="E206" s="9" t="str">
        <f t="shared" si="3"/>
        <v>20189Rural</v>
      </c>
      <c r="F206" s="52">
        <f>DATE(All_India_Index_Upto_April23__14[[#This Row],[Year]],All_India_Index_Upto_April23__14[[#This Row],[month '#]],1)</f>
        <v>43344</v>
      </c>
      <c r="G206" s="3">
        <v>139.4</v>
      </c>
      <c r="H206" s="3">
        <v>147.19999999999999</v>
      </c>
      <c r="I206" s="3">
        <v>136.6</v>
      </c>
      <c r="J206" s="3">
        <v>143.69999999999999</v>
      </c>
      <c r="K206" s="3">
        <v>124.6</v>
      </c>
      <c r="L206" s="3">
        <v>150.1</v>
      </c>
      <c r="M206" s="3">
        <v>149.4</v>
      </c>
      <c r="N206" s="3">
        <v>125.4</v>
      </c>
      <c r="O206" s="3">
        <v>114.4</v>
      </c>
      <c r="P206" s="3">
        <v>138.69999999999999</v>
      </c>
      <c r="Q206" s="3">
        <v>133.1</v>
      </c>
      <c r="R206" s="3">
        <v>155.9</v>
      </c>
      <c r="S206" s="3">
        <v>141.30000000000001</v>
      </c>
      <c r="T206" s="3">
        <f>AVERAGE(All_India_Index_Upto_April23__14[[#This Row],[Cereals and products]:[Food and beverages]])</f>
        <v>138.44615384615386</v>
      </c>
    </row>
    <row r="207" spans="1:20" x14ac:dyDescent="0.25">
      <c r="A207" s="22" t="s">
        <v>33</v>
      </c>
      <c r="B207" s="2">
        <v>2018</v>
      </c>
      <c r="C207" s="10" t="s">
        <v>48</v>
      </c>
      <c r="D207" s="10">
        <f>VLOOKUP(All_India_Index_Upto_April23__14[[#This Row],[Month]],'Data cleaning'!$B$1:$C$13,2,FALSE)</f>
        <v>9</v>
      </c>
      <c r="E207" s="9" t="str">
        <f t="shared" si="3"/>
        <v>20189Urban</v>
      </c>
      <c r="F207" s="54">
        <f>DATE(All_India_Index_Upto_April23__14[[#This Row],[Year]],All_India_Index_Upto_April23__14[[#This Row],[month '#]],1)</f>
        <v>43344</v>
      </c>
      <c r="G207" s="2">
        <v>137</v>
      </c>
      <c r="H207" s="2">
        <v>143.1</v>
      </c>
      <c r="I207" s="2">
        <v>132.80000000000001</v>
      </c>
      <c r="J207" s="2">
        <v>141.5</v>
      </c>
      <c r="K207" s="2">
        <v>117.8</v>
      </c>
      <c r="L207" s="2">
        <v>140</v>
      </c>
      <c r="M207" s="2">
        <v>151.30000000000001</v>
      </c>
      <c r="N207" s="2">
        <v>113.5</v>
      </c>
      <c r="O207" s="2">
        <v>112.3</v>
      </c>
      <c r="P207" s="2">
        <v>141.19999999999999</v>
      </c>
      <c r="Q207" s="2">
        <v>127.7</v>
      </c>
      <c r="R207" s="2">
        <v>151.30000000000001</v>
      </c>
      <c r="S207" s="2">
        <v>138.9</v>
      </c>
      <c r="T207" s="2">
        <f>AVERAGE(All_India_Index_Upto_April23__14[[#This Row],[Cereals and products]:[Food and beverages]])</f>
        <v>134.49230769230769</v>
      </c>
    </row>
    <row r="208" spans="1:20" x14ac:dyDescent="0.25">
      <c r="A208" s="21" t="s">
        <v>35</v>
      </c>
      <c r="B208" s="3">
        <v>2018</v>
      </c>
      <c r="C208" s="9" t="s">
        <v>48</v>
      </c>
      <c r="D208" s="9">
        <f>VLOOKUP(All_India_Index_Upto_April23__14[[#This Row],[Month]],'Data cleaning'!$B$1:$C$13,2,FALSE)</f>
        <v>9</v>
      </c>
      <c r="E208" s="9" t="str">
        <f t="shared" si="3"/>
        <v>20189Rural+Urban</v>
      </c>
      <c r="F208" s="52">
        <f>DATE(All_India_Index_Upto_April23__14[[#This Row],[Year]],All_India_Index_Upto_April23__14[[#This Row],[month '#]],1)</f>
        <v>43344</v>
      </c>
      <c r="G208" s="3">
        <v>138.6</v>
      </c>
      <c r="H208" s="3">
        <v>145.80000000000001</v>
      </c>
      <c r="I208" s="3">
        <v>135.1</v>
      </c>
      <c r="J208" s="3">
        <v>142.9</v>
      </c>
      <c r="K208" s="3">
        <v>122.1</v>
      </c>
      <c r="L208" s="3">
        <v>145.4</v>
      </c>
      <c r="M208" s="3">
        <v>150</v>
      </c>
      <c r="N208" s="3">
        <v>121.4</v>
      </c>
      <c r="O208" s="3">
        <v>113.7</v>
      </c>
      <c r="P208" s="3">
        <v>139.5</v>
      </c>
      <c r="Q208" s="3">
        <v>130.80000000000001</v>
      </c>
      <c r="R208" s="3">
        <v>153.80000000000001</v>
      </c>
      <c r="S208" s="3">
        <v>140.4</v>
      </c>
      <c r="T208" s="3">
        <f>AVERAGE(All_India_Index_Upto_April23__14[[#This Row],[Cereals and products]:[Food and beverages]])</f>
        <v>136.88461538461539</v>
      </c>
    </row>
    <row r="209" spans="1:20" x14ac:dyDescent="0.25">
      <c r="A209" s="22" t="s">
        <v>30</v>
      </c>
      <c r="B209" s="2">
        <v>2018</v>
      </c>
      <c r="C209" s="10" t="s">
        <v>50</v>
      </c>
      <c r="D209" s="10">
        <f>VLOOKUP(All_India_Index_Upto_April23__14[[#This Row],[Month]],'Data cleaning'!$B$1:$C$13,2,FALSE)</f>
        <v>10</v>
      </c>
      <c r="E209" s="9" t="str">
        <f t="shared" si="3"/>
        <v>201810Rural</v>
      </c>
      <c r="F209" s="54">
        <f>DATE(All_India_Index_Upto_April23__14[[#This Row],[Year]],All_India_Index_Upto_April23__14[[#This Row],[month '#]],1)</f>
        <v>43374</v>
      </c>
      <c r="G209" s="2">
        <v>139.30000000000001</v>
      </c>
      <c r="H209" s="2">
        <v>147.6</v>
      </c>
      <c r="I209" s="2">
        <v>134.6</v>
      </c>
      <c r="J209" s="2">
        <v>141.9</v>
      </c>
      <c r="K209" s="2">
        <v>123.5</v>
      </c>
      <c r="L209" s="2">
        <v>144.5</v>
      </c>
      <c r="M209" s="2">
        <v>147.6</v>
      </c>
      <c r="N209" s="2">
        <v>121.4</v>
      </c>
      <c r="O209" s="2">
        <v>112.3</v>
      </c>
      <c r="P209" s="2">
        <v>139.5</v>
      </c>
      <c r="Q209" s="2">
        <v>134.6</v>
      </c>
      <c r="R209" s="2">
        <v>155.19999999999999</v>
      </c>
      <c r="S209" s="2">
        <v>140.19999999999999</v>
      </c>
      <c r="T209" s="2">
        <f>AVERAGE(All_India_Index_Upto_April23__14[[#This Row],[Cereals and products]:[Food and beverages]])</f>
        <v>137.09230769230768</v>
      </c>
    </row>
    <row r="210" spans="1:20" x14ac:dyDescent="0.25">
      <c r="A210" s="21" t="s">
        <v>33</v>
      </c>
      <c r="B210" s="3">
        <v>2018</v>
      </c>
      <c r="C210" s="9" t="s">
        <v>50</v>
      </c>
      <c r="D210" s="9">
        <f>VLOOKUP(All_India_Index_Upto_April23__14[[#This Row],[Month]],'Data cleaning'!$B$1:$C$13,2,FALSE)</f>
        <v>10</v>
      </c>
      <c r="E210" s="9" t="str">
        <f t="shared" si="3"/>
        <v>201810Urban</v>
      </c>
      <c r="F210" s="52">
        <f>DATE(All_India_Index_Upto_April23__14[[#This Row],[Year]],All_India_Index_Upto_April23__14[[#This Row],[month '#]],1)</f>
        <v>43374</v>
      </c>
      <c r="G210" s="3">
        <v>137.6</v>
      </c>
      <c r="H210" s="3">
        <v>144.9</v>
      </c>
      <c r="I210" s="3">
        <v>133.5</v>
      </c>
      <c r="J210" s="3">
        <v>141.5</v>
      </c>
      <c r="K210" s="3">
        <v>118</v>
      </c>
      <c r="L210" s="3">
        <v>139.5</v>
      </c>
      <c r="M210" s="3">
        <v>153</v>
      </c>
      <c r="N210" s="3">
        <v>113.2</v>
      </c>
      <c r="O210" s="3">
        <v>112.8</v>
      </c>
      <c r="P210" s="3">
        <v>141.1</v>
      </c>
      <c r="Q210" s="3">
        <v>127.6</v>
      </c>
      <c r="R210" s="3">
        <v>152</v>
      </c>
      <c r="S210" s="3">
        <v>139.4</v>
      </c>
      <c r="T210" s="3">
        <f>AVERAGE(All_India_Index_Upto_April23__14[[#This Row],[Cereals and products]:[Food and beverages]])</f>
        <v>134.93076923076922</v>
      </c>
    </row>
    <row r="211" spans="1:20" x14ac:dyDescent="0.25">
      <c r="A211" s="22" t="s">
        <v>35</v>
      </c>
      <c r="B211" s="2">
        <v>2018</v>
      </c>
      <c r="C211" s="10" t="s">
        <v>50</v>
      </c>
      <c r="D211" s="10">
        <f>VLOOKUP(All_India_Index_Upto_April23__14[[#This Row],[Month]],'Data cleaning'!$B$1:$C$13,2,FALSE)</f>
        <v>10</v>
      </c>
      <c r="E211" s="9" t="str">
        <f t="shared" si="3"/>
        <v>201810Rural+Urban</v>
      </c>
      <c r="F211" s="54">
        <f>DATE(All_India_Index_Upto_April23__14[[#This Row],[Year]],All_India_Index_Upto_April23__14[[#This Row],[month '#]],1)</f>
        <v>43374</v>
      </c>
      <c r="G211" s="2">
        <v>137.4</v>
      </c>
      <c r="H211" s="2">
        <v>149.5</v>
      </c>
      <c r="I211" s="2">
        <v>137.30000000000001</v>
      </c>
      <c r="J211" s="2">
        <v>141.9</v>
      </c>
      <c r="K211" s="2">
        <v>121.1</v>
      </c>
      <c r="L211" s="2">
        <v>142.5</v>
      </c>
      <c r="M211" s="2">
        <v>146.69999999999999</v>
      </c>
      <c r="N211" s="2">
        <v>119.1</v>
      </c>
      <c r="O211" s="2">
        <v>111.9</v>
      </c>
      <c r="P211" s="2">
        <v>141</v>
      </c>
      <c r="Q211" s="2">
        <v>133.6</v>
      </c>
      <c r="R211" s="2">
        <v>154.5</v>
      </c>
      <c r="S211" s="2">
        <v>139.69999999999999</v>
      </c>
      <c r="T211" s="2">
        <f>AVERAGE(All_India_Index_Upto_April23__14[[#This Row],[Cereals and products]:[Food and beverages]])</f>
        <v>136.63076923076923</v>
      </c>
    </row>
    <row r="212" spans="1:20" x14ac:dyDescent="0.25">
      <c r="A212" s="21" t="s">
        <v>30</v>
      </c>
      <c r="B212" s="3">
        <v>2018</v>
      </c>
      <c r="C212" s="9" t="s">
        <v>53</v>
      </c>
      <c r="D212" s="9">
        <f>VLOOKUP(All_India_Index_Upto_April23__14[[#This Row],[Month]],'Data cleaning'!$B$1:$C$13,2,FALSE)</f>
        <v>11</v>
      </c>
      <c r="E212" s="9" t="str">
        <f t="shared" si="3"/>
        <v>201811Rural</v>
      </c>
      <c r="F212" s="52">
        <f>DATE(All_India_Index_Upto_April23__14[[#This Row],[Year]],All_India_Index_Upto_April23__14[[#This Row],[month '#]],1)</f>
        <v>43405</v>
      </c>
      <c r="G212" s="3">
        <v>137.1</v>
      </c>
      <c r="H212" s="3">
        <v>150.80000000000001</v>
      </c>
      <c r="I212" s="3">
        <v>136.69999999999999</v>
      </c>
      <c r="J212" s="3">
        <v>141.9</v>
      </c>
      <c r="K212" s="3">
        <v>122.8</v>
      </c>
      <c r="L212" s="3">
        <v>143.9</v>
      </c>
      <c r="M212" s="3">
        <v>147.5</v>
      </c>
      <c r="N212" s="3">
        <v>121</v>
      </c>
      <c r="O212" s="3">
        <v>111.6</v>
      </c>
      <c r="P212" s="3">
        <v>140.6</v>
      </c>
      <c r="Q212" s="3">
        <v>137.5</v>
      </c>
      <c r="R212" s="3">
        <v>156.1</v>
      </c>
      <c r="S212" s="3">
        <v>140</v>
      </c>
      <c r="T212" s="3">
        <f>AVERAGE(All_India_Index_Upto_April23__14[[#This Row],[Cereals and products]:[Food and beverages]])</f>
        <v>137.49999999999997</v>
      </c>
    </row>
    <row r="213" spans="1:20" x14ac:dyDescent="0.25">
      <c r="A213" s="22" t="s">
        <v>33</v>
      </c>
      <c r="B213" s="2">
        <v>2018</v>
      </c>
      <c r="C213" s="10" t="s">
        <v>53</v>
      </c>
      <c r="D213" s="10">
        <f>VLOOKUP(All_India_Index_Upto_April23__14[[#This Row],[Month]],'Data cleaning'!$B$1:$C$13,2,FALSE)</f>
        <v>11</v>
      </c>
      <c r="E213" s="9" t="str">
        <f t="shared" si="3"/>
        <v>201811Urban</v>
      </c>
      <c r="F213" s="54">
        <f>DATE(All_India_Index_Upto_April23__14[[#This Row],[Year]],All_India_Index_Upto_April23__14[[#This Row],[month '#]],1)</f>
        <v>43405</v>
      </c>
      <c r="G213" s="2">
        <v>138.1</v>
      </c>
      <c r="H213" s="2">
        <v>146.30000000000001</v>
      </c>
      <c r="I213" s="2">
        <v>137.80000000000001</v>
      </c>
      <c r="J213" s="2">
        <v>141.6</v>
      </c>
      <c r="K213" s="2">
        <v>118.1</v>
      </c>
      <c r="L213" s="2">
        <v>141.5</v>
      </c>
      <c r="M213" s="2">
        <v>145.19999999999999</v>
      </c>
      <c r="N213" s="2">
        <v>115.3</v>
      </c>
      <c r="O213" s="2">
        <v>112.5</v>
      </c>
      <c r="P213" s="2">
        <v>141.4</v>
      </c>
      <c r="Q213" s="2">
        <v>128</v>
      </c>
      <c r="R213" s="2">
        <v>152.6</v>
      </c>
      <c r="S213" s="2">
        <v>139.1</v>
      </c>
      <c r="T213" s="2">
        <f>AVERAGE(All_India_Index_Upto_April23__14[[#This Row],[Cereals and products]:[Food and beverages]])</f>
        <v>135.19230769230768</v>
      </c>
    </row>
    <row r="214" spans="1:20" x14ac:dyDescent="0.25">
      <c r="A214" s="21" t="s">
        <v>35</v>
      </c>
      <c r="B214" s="3">
        <v>2018</v>
      </c>
      <c r="C214" s="9" t="s">
        <v>53</v>
      </c>
      <c r="D214" s="9">
        <f>VLOOKUP(All_India_Index_Upto_April23__14[[#This Row],[Month]],'Data cleaning'!$B$1:$C$13,2,FALSE)</f>
        <v>11</v>
      </c>
      <c r="E214" s="9" t="str">
        <f t="shared" si="3"/>
        <v>201811Rural+Urban</v>
      </c>
      <c r="F214" s="52">
        <f>DATE(All_India_Index_Upto_April23__14[[#This Row],[Year]],All_India_Index_Upto_April23__14[[#This Row],[month '#]],1)</f>
        <v>43405</v>
      </c>
      <c r="G214" s="3">
        <v>137.4</v>
      </c>
      <c r="H214" s="3">
        <v>149.19999999999999</v>
      </c>
      <c r="I214" s="3">
        <v>137.1</v>
      </c>
      <c r="J214" s="3">
        <v>141.80000000000001</v>
      </c>
      <c r="K214" s="3">
        <v>121.1</v>
      </c>
      <c r="L214" s="3">
        <v>142.80000000000001</v>
      </c>
      <c r="M214" s="3">
        <v>146.69999999999999</v>
      </c>
      <c r="N214" s="3">
        <v>119.1</v>
      </c>
      <c r="O214" s="3">
        <v>111.9</v>
      </c>
      <c r="P214" s="3">
        <v>140.9</v>
      </c>
      <c r="Q214" s="3">
        <v>133.5</v>
      </c>
      <c r="R214" s="3">
        <v>154.5</v>
      </c>
      <c r="S214" s="3">
        <v>139.69999999999999</v>
      </c>
      <c r="T214" s="3">
        <f>AVERAGE(All_India_Index_Upto_April23__14[[#This Row],[Cereals and products]:[Food and beverages]])</f>
        <v>136.59230769230771</v>
      </c>
    </row>
    <row r="215" spans="1:20" x14ac:dyDescent="0.25">
      <c r="A215" s="22" t="s">
        <v>30</v>
      </c>
      <c r="B215" s="2">
        <v>2018</v>
      </c>
      <c r="C215" s="10" t="s">
        <v>55</v>
      </c>
      <c r="D215" s="10">
        <f>VLOOKUP(All_India_Index_Upto_April23__14[[#This Row],[Month]],'Data cleaning'!$B$1:$C$13,2,FALSE)</f>
        <v>12</v>
      </c>
      <c r="E215" s="9" t="str">
        <f t="shared" si="3"/>
        <v>201812Rural</v>
      </c>
      <c r="F215" s="54">
        <f>DATE(All_India_Index_Upto_April23__14[[#This Row],[Year]],All_India_Index_Upto_April23__14[[#This Row],[month '#]],1)</f>
        <v>43435</v>
      </c>
      <c r="G215" s="2">
        <v>137.1</v>
      </c>
      <c r="H215" s="2">
        <v>151.9</v>
      </c>
      <c r="I215" s="2">
        <v>137.4</v>
      </c>
      <c r="J215" s="2">
        <v>142.4</v>
      </c>
      <c r="K215" s="2">
        <v>124.2</v>
      </c>
      <c r="L215" s="2">
        <v>140.19999999999999</v>
      </c>
      <c r="M215" s="2">
        <v>136.6</v>
      </c>
      <c r="N215" s="2">
        <v>120.9</v>
      </c>
      <c r="O215" s="2">
        <v>109.9</v>
      </c>
      <c r="P215" s="2">
        <v>140.19999999999999</v>
      </c>
      <c r="Q215" s="2">
        <v>137.80000000000001</v>
      </c>
      <c r="R215" s="2">
        <v>156</v>
      </c>
      <c r="S215" s="2">
        <v>138.5</v>
      </c>
      <c r="T215" s="2">
        <f>AVERAGE(All_India_Index_Upto_April23__14[[#This Row],[Cereals and products]:[Food and beverages]])</f>
        <v>136.3923076923077</v>
      </c>
    </row>
    <row r="216" spans="1:20" x14ac:dyDescent="0.25">
      <c r="A216" s="21" t="s">
        <v>33</v>
      </c>
      <c r="B216" s="3">
        <v>2018</v>
      </c>
      <c r="C216" s="9" t="s">
        <v>55</v>
      </c>
      <c r="D216" s="9">
        <f>VLOOKUP(All_India_Index_Upto_April23__14[[#This Row],[Month]],'Data cleaning'!$B$1:$C$13,2,FALSE)</f>
        <v>12</v>
      </c>
      <c r="E216" s="9" t="str">
        <f t="shared" si="3"/>
        <v>201812Urban</v>
      </c>
      <c r="F216" s="52">
        <f>DATE(All_India_Index_Upto_April23__14[[#This Row],[Year]],All_India_Index_Upto_April23__14[[#This Row],[month '#]],1)</f>
        <v>43435</v>
      </c>
      <c r="G216" s="3">
        <v>138.5</v>
      </c>
      <c r="H216" s="3">
        <v>147.80000000000001</v>
      </c>
      <c r="I216" s="3">
        <v>141.1</v>
      </c>
      <c r="J216" s="3">
        <v>141.6</v>
      </c>
      <c r="K216" s="3">
        <v>118.1</v>
      </c>
      <c r="L216" s="3">
        <v>138.5</v>
      </c>
      <c r="M216" s="3">
        <v>132.4</v>
      </c>
      <c r="N216" s="3">
        <v>117.5</v>
      </c>
      <c r="O216" s="3">
        <v>111</v>
      </c>
      <c r="P216" s="3">
        <v>141.5</v>
      </c>
      <c r="Q216" s="3">
        <v>128.1</v>
      </c>
      <c r="R216" s="3">
        <v>152.9</v>
      </c>
      <c r="S216" s="3">
        <v>137.6</v>
      </c>
      <c r="T216" s="3">
        <f>AVERAGE(All_India_Index_Upto_April23__14[[#This Row],[Cereals and products]:[Food and beverages]])</f>
        <v>134.35384615384615</v>
      </c>
    </row>
    <row r="217" spans="1:20" x14ac:dyDescent="0.25">
      <c r="A217" s="22" t="s">
        <v>35</v>
      </c>
      <c r="B217" s="2">
        <v>2018</v>
      </c>
      <c r="C217" s="10" t="s">
        <v>55</v>
      </c>
      <c r="D217" s="10">
        <f>VLOOKUP(All_India_Index_Upto_April23__14[[#This Row],[Month]],'Data cleaning'!$B$1:$C$13,2,FALSE)</f>
        <v>12</v>
      </c>
      <c r="E217" s="9" t="str">
        <f t="shared" si="3"/>
        <v>201812Rural+Urban</v>
      </c>
      <c r="F217" s="54">
        <f>DATE(All_India_Index_Upto_April23__14[[#This Row],[Year]],All_India_Index_Upto_April23__14[[#This Row],[month '#]],1)</f>
        <v>43435</v>
      </c>
      <c r="G217" s="2">
        <v>137.5</v>
      </c>
      <c r="H217" s="2">
        <v>150.5</v>
      </c>
      <c r="I217" s="2">
        <v>138.80000000000001</v>
      </c>
      <c r="J217" s="2">
        <v>142.1</v>
      </c>
      <c r="K217" s="2">
        <v>122</v>
      </c>
      <c r="L217" s="2">
        <v>139.4</v>
      </c>
      <c r="M217" s="2">
        <v>135.19999999999999</v>
      </c>
      <c r="N217" s="2">
        <v>119.8</v>
      </c>
      <c r="O217" s="2">
        <v>110.3</v>
      </c>
      <c r="P217" s="2">
        <v>140.6</v>
      </c>
      <c r="Q217" s="2">
        <v>133.80000000000001</v>
      </c>
      <c r="R217" s="2">
        <v>154.6</v>
      </c>
      <c r="S217" s="2">
        <v>138.19999999999999</v>
      </c>
      <c r="T217" s="2">
        <f>AVERAGE(All_India_Index_Upto_April23__14[[#This Row],[Cereals and products]:[Food and beverages]])</f>
        <v>135.59999999999997</v>
      </c>
    </row>
    <row r="218" spans="1:20" x14ac:dyDescent="0.25">
      <c r="A218" s="21" t="s">
        <v>30</v>
      </c>
      <c r="B218" s="3">
        <v>2019</v>
      </c>
      <c r="C218" s="9" t="s">
        <v>31</v>
      </c>
      <c r="D218" s="9">
        <f>VLOOKUP(All_India_Index_Upto_April23__14[[#This Row],[Month]],'Data cleaning'!$B$1:$C$13,2,FALSE)</f>
        <v>1</v>
      </c>
      <c r="E218" s="9" t="str">
        <f t="shared" si="3"/>
        <v>20191Rural</v>
      </c>
      <c r="F218" s="52">
        <f>DATE(All_India_Index_Upto_April23__14[[#This Row],[Year]],All_India_Index_Upto_April23__14[[#This Row],[month '#]],1)</f>
        <v>43466</v>
      </c>
      <c r="G218" s="3">
        <v>136.6</v>
      </c>
      <c r="H218" s="3">
        <v>152.5</v>
      </c>
      <c r="I218" s="3">
        <v>138.19999999999999</v>
      </c>
      <c r="J218" s="3">
        <v>142.4</v>
      </c>
      <c r="K218" s="3">
        <v>123.9</v>
      </c>
      <c r="L218" s="3">
        <v>135.5</v>
      </c>
      <c r="M218" s="3">
        <v>131.69999999999999</v>
      </c>
      <c r="N218" s="3">
        <v>121.3</v>
      </c>
      <c r="O218" s="3">
        <v>108.4</v>
      </c>
      <c r="P218" s="3">
        <v>138.9</v>
      </c>
      <c r="Q218" s="3">
        <v>137</v>
      </c>
      <c r="R218" s="3">
        <v>155.80000000000001</v>
      </c>
      <c r="S218" s="3">
        <v>137.4</v>
      </c>
      <c r="T218" s="3">
        <f>AVERAGE(All_India_Index_Upto_April23__14[[#This Row],[Cereals and products]:[Food and beverages]])</f>
        <v>135.35384615384618</v>
      </c>
    </row>
    <row r="219" spans="1:20" x14ac:dyDescent="0.25">
      <c r="A219" s="22" t="s">
        <v>33</v>
      </c>
      <c r="B219" s="2">
        <v>2019</v>
      </c>
      <c r="C219" s="10" t="s">
        <v>31</v>
      </c>
      <c r="D219" s="10">
        <f>VLOOKUP(All_India_Index_Upto_April23__14[[#This Row],[Month]],'Data cleaning'!$B$1:$C$13,2,FALSE)</f>
        <v>1</v>
      </c>
      <c r="E219" s="9" t="str">
        <f t="shared" si="3"/>
        <v>20191Urban</v>
      </c>
      <c r="F219" s="54">
        <f>DATE(All_India_Index_Upto_April23__14[[#This Row],[Year]],All_India_Index_Upto_April23__14[[#This Row],[month '#]],1)</f>
        <v>43466</v>
      </c>
      <c r="G219" s="2">
        <v>138.30000000000001</v>
      </c>
      <c r="H219" s="2">
        <v>149.4</v>
      </c>
      <c r="I219" s="2">
        <v>143.5</v>
      </c>
      <c r="J219" s="2">
        <v>141.69999999999999</v>
      </c>
      <c r="K219" s="2">
        <v>118.1</v>
      </c>
      <c r="L219" s="2">
        <v>135.19999999999999</v>
      </c>
      <c r="M219" s="2">
        <v>130.5</v>
      </c>
      <c r="N219" s="2">
        <v>118.2</v>
      </c>
      <c r="O219" s="2">
        <v>110.4</v>
      </c>
      <c r="P219" s="2">
        <v>140.4</v>
      </c>
      <c r="Q219" s="2">
        <v>128.1</v>
      </c>
      <c r="R219" s="2">
        <v>153.19999999999999</v>
      </c>
      <c r="S219" s="2">
        <v>137.30000000000001</v>
      </c>
      <c r="T219" s="2">
        <f>AVERAGE(All_India_Index_Upto_April23__14[[#This Row],[Cereals and products]:[Food and beverages]])</f>
        <v>134.17692307692309</v>
      </c>
    </row>
    <row r="220" spans="1:20" x14ac:dyDescent="0.25">
      <c r="A220" s="21" t="s">
        <v>35</v>
      </c>
      <c r="B220" s="3">
        <v>2019</v>
      </c>
      <c r="C220" s="9" t="s">
        <v>31</v>
      </c>
      <c r="D220" s="9">
        <f>VLOOKUP(All_India_Index_Upto_April23__14[[#This Row],[Month]],'Data cleaning'!$B$1:$C$13,2,FALSE)</f>
        <v>1</v>
      </c>
      <c r="E220" s="9" t="str">
        <f t="shared" si="3"/>
        <v>20191Rural+Urban</v>
      </c>
      <c r="F220" s="52">
        <f>DATE(All_India_Index_Upto_April23__14[[#This Row],[Year]],All_India_Index_Upto_April23__14[[#This Row],[month '#]],1)</f>
        <v>43466</v>
      </c>
      <c r="G220" s="3">
        <v>137.1</v>
      </c>
      <c r="H220" s="3">
        <v>151.4</v>
      </c>
      <c r="I220" s="3">
        <v>140.19999999999999</v>
      </c>
      <c r="J220" s="3">
        <v>142.1</v>
      </c>
      <c r="K220" s="3">
        <v>121.8</v>
      </c>
      <c r="L220" s="3">
        <v>135.4</v>
      </c>
      <c r="M220" s="3">
        <v>131.30000000000001</v>
      </c>
      <c r="N220" s="3">
        <v>120.3</v>
      </c>
      <c r="O220" s="3">
        <v>109.1</v>
      </c>
      <c r="P220" s="3">
        <v>139.4</v>
      </c>
      <c r="Q220" s="3">
        <v>133.30000000000001</v>
      </c>
      <c r="R220" s="3">
        <v>154.6</v>
      </c>
      <c r="S220" s="3">
        <v>137.4</v>
      </c>
      <c r="T220" s="3">
        <f>AVERAGE(All_India_Index_Upto_April23__14[[#This Row],[Cereals and products]:[Food and beverages]])</f>
        <v>134.87692307692308</v>
      </c>
    </row>
    <row r="221" spans="1:20" x14ac:dyDescent="0.25">
      <c r="A221" s="22" t="s">
        <v>30</v>
      </c>
      <c r="B221" s="2">
        <v>2019</v>
      </c>
      <c r="C221" s="10" t="s">
        <v>36</v>
      </c>
      <c r="D221" s="10">
        <f>VLOOKUP(All_India_Index_Upto_April23__14[[#This Row],[Month]],'Data cleaning'!$B$1:$C$13,2,FALSE)</f>
        <v>2</v>
      </c>
      <c r="E221" s="9" t="str">
        <f t="shared" si="3"/>
        <v>20192Rural</v>
      </c>
      <c r="F221" s="54">
        <f>DATE(All_India_Index_Upto_April23__14[[#This Row],[Year]],All_India_Index_Upto_April23__14[[#This Row],[month '#]],1)</f>
        <v>43497</v>
      </c>
      <c r="G221" s="2">
        <v>136.80000000000001</v>
      </c>
      <c r="H221" s="2">
        <v>153</v>
      </c>
      <c r="I221" s="2">
        <v>139.1</v>
      </c>
      <c r="J221" s="2">
        <v>142.5</v>
      </c>
      <c r="K221" s="2">
        <v>124.1</v>
      </c>
      <c r="L221" s="2">
        <v>135.80000000000001</v>
      </c>
      <c r="M221" s="2">
        <v>128.69999999999999</v>
      </c>
      <c r="N221" s="2">
        <v>121.5</v>
      </c>
      <c r="O221" s="2">
        <v>108.3</v>
      </c>
      <c r="P221" s="2">
        <v>139.19999999999999</v>
      </c>
      <c r="Q221" s="2">
        <v>137.4</v>
      </c>
      <c r="R221" s="2">
        <v>156.19999999999999</v>
      </c>
      <c r="S221" s="2">
        <v>137.19999999999999</v>
      </c>
      <c r="T221" s="2">
        <f>AVERAGE(All_India_Index_Upto_April23__14[[#This Row],[Cereals and products]:[Food and beverages]])</f>
        <v>135.3692307692308</v>
      </c>
    </row>
    <row r="222" spans="1:20" x14ac:dyDescent="0.25">
      <c r="A222" s="21" t="s">
        <v>33</v>
      </c>
      <c r="B222" s="3">
        <v>2019</v>
      </c>
      <c r="C222" s="9" t="s">
        <v>36</v>
      </c>
      <c r="D222" s="9">
        <f>VLOOKUP(All_India_Index_Upto_April23__14[[#This Row],[Month]],'Data cleaning'!$B$1:$C$13,2,FALSE)</f>
        <v>2</v>
      </c>
      <c r="E222" s="9" t="str">
        <f t="shared" si="3"/>
        <v>20192Urban</v>
      </c>
      <c r="F222" s="52">
        <f>DATE(All_India_Index_Upto_April23__14[[#This Row],[Year]],All_India_Index_Upto_April23__14[[#This Row],[month '#]],1)</f>
        <v>43497</v>
      </c>
      <c r="G222" s="3">
        <v>139.4</v>
      </c>
      <c r="H222" s="3">
        <v>150.1</v>
      </c>
      <c r="I222" s="3">
        <v>145.30000000000001</v>
      </c>
      <c r="J222" s="3">
        <v>141.69999999999999</v>
      </c>
      <c r="K222" s="3">
        <v>118.4</v>
      </c>
      <c r="L222" s="3">
        <v>137</v>
      </c>
      <c r="M222" s="3">
        <v>131.6</v>
      </c>
      <c r="N222" s="3">
        <v>119.9</v>
      </c>
      <c r="O222" s="3">
        <v>110.4</v>
      </c>
      <c r="P222" s="3">
        <v>140.80000000000001</v>
      </c>
      <c r="Q222" s="3">
        <v>128.30000000000001</v>
      </c>
      <c r="R222" s="3">
        <v>153.5</v>
      </c>
      <c r="S222" s="3">
        <v>138</v>
      </c>
      <c r="T222" s="3">
        <f>AVERAGE(All_India_Index_Upto_April23__14[[#This Row],[Cereals and products]:[Food and beverages]])</f>
        <v>134.95384615384617</v>
      </c>
    </row>
    <row r="223" spans="1:20" x14ac:dyDescent="0.25">
      <c r="A223" s="22" t="s">
        <v>35</v>
      </c>
      <c r="B223" s="2">
        <v>2019</v>
      </c>
      <c r="C223" s="10" t="s">
        <v>36</v>
      </c>
      <c r="D223" s="10">
        <f>VLOOKUP(All_India_Index_Upto_April23__14[[#This Row],[Month]],'Data cleaning'!$B$1:$C$13,2,FALSE)</f>
        <v>2</v>
      </c>
      <c r="E223" s="9" t="str">
        <f t="shared" si="3"/>
        <v>20192Rural+Urban</v>
      </c>
      <c r="F223" s="54">
        <f>DATE(All_India_Index_Upto_April23__14[[#This Row],[Year]],All_India_Index_Upto_April23__14[[#This Row],[month '#]],1)</f>
        <v>43497</v>
      </c>
      <c r="G223" s="2">
        <v>137.6</v>
      </c>
      <c r="H223" s="2">
        <v>152</v>
      </c>
      <c r="I223" s="2">
        <v>141.5</v>
      </c>
      <c r="J223" s="2">
        <v>142.19999999999999</v>
      </c>
      <c r="K223" s="2">
        <v>122</v>
      </c>
      <c r="L223" s="2">
        <v>136.4</v>
      </c>
      <c r="M223" s="2">
        <v>129.69999999999999</v>
      </c>
      <c r="N223" s="2">
        <v>121</v>
      </c>
      <c r="O223" s="2">
        <v>109</v>
      </c>
      <c r="P223" s="2">
        <v>139.69999999999999</v>
      </c>
      <c r="Q223" s="2">
        <v>133.6</v>
      </c>
      <c r="R223" s="2">
        <v>154.9</v>
      </c>
      <c r="S223" s="2">
        <v>137.5</v>
      </c>
      <c r="T223" s="2">
        <f>AVERAGE(All_India_Index_Upto_April23__14[[#This Row],[Cereals and products]:[Food and beverages]])</f>
        <v>135.16153846153844</v>
      </c>
    </row>
    <row r="224" spans="1:20" x14ac:dyDescent="0.25">
      <c r="A224" s="21" t="s">
        <v>30</v>
      </c>
      <c r="B224" s="3">
        <v>2019</v>
      </c>
      <c r="C224" s="9" t="s">
        <v>38</v>
      </c>
      <c r="D224" s="9">
        <f>VLOOKUP(All_India_Index_Upto_April23__14[[#This Row],[Month]],'Data cleaning'!$B$1:$C$13,2,FALSE)</f>
        <v>3</v>
      </c>
      <c r="E224" s="9" t="str">
        <f t="shared" si="3"/>
        <v>20193Rural</v>
      </c>
      <c r="F224" s="52">
        <f>DATE(All_India_Index_Upto_April23__14[[#This Row],[Year]],All_India_Index_Upto_April23__14[[#This Row],[month '#]],1)</f>
        <v>43525</v>
      </c>
      <c r="G224" s="3">
        <v>136.9</v>
      </c>
      <c r="H224" s="3">
        <v>154.1</v>
      </c>
      <c r="I224" s="3">
        <v>138.69999999999999</v>
      </c>
      <c r="J224" s="3">
        <v>142.5</v>
      </c>
      <c r="K224" s="3">
        <v>124.1</v>
      </c>
      <c r="L224" s="3">
        <v>136.1</v>
      </c>
      <c r="M224" s="3">
        <v>128.19999999999999</v>
      </c>
      <c r="N224" s="3">
        <v>122.3</v>
      </c>
      <c r="O224" s="3">
        <v>108.3</v>
      </c>
      <c r="P224" s="3">
        <v>138.9</v>
      </c>
      <c r="Q224" s="3">
        <v>137.4</v>
      </c>
      <c r="R224" s="3">
        <v>156.4</v>
      </c>
      <c r="S224" s="3">
        <v>137.30000000000001</v>
      </c>
      <c r="T224" s="3">
        <f>AVERAGE(All_India_Index_Upto_April23__14[[#This Row],[Cereals and products]:[Food and beverages]])</f>
        <v>135.4769230769231</v>
      </c>
    </row>
    <row r="225" spans="1:20" x14ac:dyDescent="0.25">
      <c r="A225" s="22" t="s">
        <v>33</v>
      </c>
      <c r="B225" s="2">
        <v>2019</v>
      </c>
      <c r="C225" s="10" t="s">
        <v>38</v>
      </c>
      <c r="D225" s="10">
        <f>VLOOKUP(All_India_Index_Upto_April23__14[[#This Row],[Month]],'Data cleaning'!$B$1:$C$13,2,FALSE)</f>
        <v>3</v>
      </c>
      <c r="E225" s="9" t="str">
        <f t="shared" si="3"/>
        <v>20193Urban</v>
      </c>
      <c r="F225" s="54">
        <f>DATE(All_India_Index_Upto_April23__14[[#This Row],[Year]],All_India_Index_Upto_April23__14[[#This Row],[month '#]],1)</f>
        <v>43525</v>
      </c>
      <c r="G225" s="2">
        <v>139.69999999999999</v>
      </c>
      <c r="H225" s="2">
        <v>151.1</v>
      </c>
      <c r="I225" s="2">
        <v>142.9</v>
      </c>
      <c r="J225" s="2">
        <v>141.9</v>
      </c>
      <c r="K225" s="2">
        <v>118.4</v>
      </c>
      <c r="L225" s="2">
        <v>139.4</v>
      </c>
      <c r="M225" s="2">
        <v>141.19999999999999</v>
      </c>
      <c r="N225" s="2">
        <v>120.7</v>
      </c>
      <c r="O225" s="2">
        <v>110.4</v>
      </c>
      <c r="P225" s="2">
        <v>140.69999999999999</v>
      </c>
      <c r="Q225" s="2">
        <v>128.5</v>
      </c>
      <c r="R225" s="2">
        <v>153.9</v>
      </c>
      <c r="S225" s="2">
        <v>139.6</v>
      </c>
      <c r="T225" s="2">
        <f>AVERAGE(All_India_Index_Upto_April23__14[[#This Row],[Cereals and products]:[Food and beverages]])</f>
        <v>136.03076923076924</v>
      </c>
    </row>
    <row r="226" spans="1:20" x14ac:dyDescent="0.25">
      <c r="A226" s="21" t="s">
        <v>35</v>
      </c>
      <c r="B226" s="3">
        <v>2019</v>
      </c>
      <c r="C226" s="9" t="s">
        <v>38</v>
      </c>
      <c r="D226" s="9">
        <f>VLOOKUP(All_India_Index_Upto_April23__14[[#This Row],[Month]],'Data cleaning'!$B$1:$C$13,2,FALSE)</f>
        <v>3</v>
      </c>
      <c r="E226" s="9" t="str">
        <f t="shared" si="3"/>
        <v>20193Rural+Urban</v>
      </c>
      <c r="F226" s="52">
        <f>DATE(All_India_Index_Upto_April23__14[[#This Row],[Year]],All_India_Index_Upto_April23__14[[#This Row],[month '#]],1)</f>
        <v>43525</v>
      </c>
      <c r="G226" s="3">
        <v>137.80000000000001</v>
      </c>
      <c r="H226" s="3">
        <v>153</v>
      </c>
      <c r="I226" s="3">
        <v>140.30000000000001</v>
      </c>
      <c r="J226" s="3">
        <v>142.30000000000001</v>
      </c>
      <c r="K226" s="3">
        <v>122</v>
      </c>
      <c r="L226" s="3">
        <v>137.6</v>
      </c>
      <c r="M226" s="3">
        <v>132.6</v>
      </c>
      <c r="N226" s="3">
        <v>121.8</v>
      </c>
      <c r="O226" s="3">
        <v>109</v>
      </c>
      <c r="P226" s="3">
        <v>139.5</v>
      </c>
      <c r="Q226" s="3">
        <v>133.69999999999999</v>
      </c>
      <c r="R226" s="3">
        <v>155.19999999999999</v>
      </c>
      <c r="S226" s="3">
        <v>138.1</v>
      </c>
      <c r="T226" s="3">
        <f>AVERAGE(All_India_Index_Upto_April23__14[[#This Row],[Cereals and products]:[Food and beverages]])</f>
        <v>135.6076923076923</v>
      </c>
    </row>
    <row r="227" spans="1:20" x14ac:dyDescent="0.25">
      <c r="A227" s="22" t="s">
        <v>30</v>
      </c>
      <c r="B227" s="2">
        <v>2019</v>
      </c>
      <c r="C227" s="10" t="s">
        <v>41</v>
      </c>
      <c r="D227" s="10">
        <f>VLOOKUP(All_India_Index_Upto_April23__14[[#This Row],[Month]],'Data cleaning'!$B$1:$C$13,2,FALSE)</f>
        <v>5</v>
      </c>
      <c r="E227" s="9" t="str">
        <f t="shared" si="3"/>
        <v>20195Rural</v>
      </c>
      <c r="F227" s="54">
        <f>DATE(All_India_Index_Upto_April23__14[[#This Row],[Year]],All_India_Index_Upto_April23__14[[#This Row],[month '#]],1)</f>
        <v>43586</v>
      </c>
      <c r="G227" s="2">
        <v>137.4</v>
      </c>
      <c r="H227" s="2">
        <v>159.5</v>
      </c>
      <c r="I227" s="2">
        <v>134.5</v>
      </c>
      <c r="J227" s="2">
        <v>142.6</v>
      </c>
      <c r="K227" s="2">
        <v>124</v>
      </c>
      <c r="L227" s="2">
        <v>143.69999999999999</v>
      </c>
      <c r="M227" s="2">
        <v>133.4</v>
      </c>
      <c r="N227" s="2">
        <v>125.1</v>
      </c>
      <c r="O227" s="2">
        <v>109.3</v>
      </c>
      <c r="P227" s="2">
        <v>139.30000000000001</v>
      </c>
      <c r="Q227" s="2">
        <v>137.69999999999999</v>
      </c>
      <c r="R227" s="2">
        <v>156.4</v>
      </c>
      <c r="S227" s="2">
        <v>139.19999999999999</v>
      </c>
      <c r="T227" s="2">
        <f>AVERAGE(All_India_Index_Upto_April23__14[[#This Row],[Cereals and products]:[Food and beverages]])</f>
        <v>137.0846153846154</v>
      </c>
    </row>
    <row r="228" spans="1:20" x14ac:dyDescent="0.25">
      <c r="A228" s="21" t="s">
        <v>33</v>
      </c>
      <c r="B228" s="3">
        <v>2019</v>
      </c>
      <c r="C228" s="9" t="s">
        <v>41</v>
      </c>
      <c r="D228" s="9">
        <f>VLOOKUP(All_India_Index_Upto_April23__14[[#This Row],[Month]],'Data cleaning'!$B$1:$C$13,2,FALSE)</f>
        <v>5</v>
      </c>
      <c r="E228" s="9" t="str">
        <f t="shared" si="3"/>
        <v>20195Urban</v>
      </c>
      <c r="F228" s="52">
        <f>DATE(All_India_Index_Upto_April23__14[[#This Row],[Year]],All_India_Index_Upto_April23__14[[#This Row],[month '#]],1)</f>
        <v>43586</v>
      </c>
      <c r="G228" s="3">
        <v>140.4</v>
      </c>
      <c r="H228" s="3">
        <v>156.69999999999999</v>
      </c>
      <c r="I228" s="3">
        <v>138.30000000000001</v>
      </c>
      <c r="J228" s="3">
        <v>142.4</v>
      </c>
      <c r="K228" s="3">
        <v>118.6</v>
      </c>
      <c r="L228" s="3">
        <v>149.69999999999999</v>
      </c>
      <c r="M228" s="3">
        <v>161.6</v>
      </c>
      <c r="N228" s="3">
        <v>124.4</v>
      </c>
      <c r="O228" s="3">
        <v>111.2</v>
      </c>
      <c r="P228" s="3">
        <v>141</v>
      </c>
      <c r="Q228" s="3">
        <v>128.9</v>
      </c>
      <c r="R228" s="3">
        <v>154.5</v>
      </c>
      <c r="S228" s="3">
        <v>143.80000000000001</v>
      </c>
      <c r="T228" s="3">
        <f>AVERAGE(All_India_Index_Upto_April23__14[[#This Row],[Cereals and products]:[Food and beverages]])</f>
        <v>139.34615384615387</v>
      </c>
    </row>
    <row r="229" spans="1:20" x14ac:dyDescent="0.25">
      <c r="A229" s="22" t="s">
        <v>35</v>
      </c>
      <c r="B229" s="2">
        <v>2019</v>
      </c>
      <c r="C229" s="10" t="s">
        <v>41</v>
      </c>
      <c r="D229" s="10">
        <f>VLOOKUP(All_India_Index_Upto_April23__14[[#This Row],[Month]],'Data cleaning'!$B$1:$C$13,2,FALSE)</f>
        <v>5</v>
      </c>
      <c r="E229" s="9" t="str">
        <f t="shared" si="3"/>
        <v>20195Rural+Urban</v>
      </c>
      <c r="F229" s="54">
        <f>DATE(All_India_Index_Upto_April23__14[[#This Row],[Year]],All_India_Index_Upto_April23__14[[#This Row],[month '#]],1)</f>
        <v>43586</v>
      </c>
      <c r="G229" s="2">
        <v>138.30000000000001</v>
      </c>
      <c r="H229" s="2">
        <v>158.5</v>
      </c>
      <c r="I229" s="2">
        <v>136</v>
      </c>
      <c r="J229" s="2">
        <v>142.5</v>
      </c>
      <c r="K229" s="2">
        <v>122</v>
      </c>
      <c r="L229" s="2">
        <v>146.5</v>
      </c>
      <c r="M229" s="2">
        <v>143</v>
      </c>
      <c r="N229" s="2">
        <v>124.9</v>
      </c>
      <c r="O229" s="2">
        <v>109.9</v>
      </c>
      <c r="P229" s="2">
        <v>139.9</v>
      </c>
      <c r="Q229" s="2">
        <v>134</v>
      </c>
      <c r="R229" s="2">
        <v>155.5</v>
      </c>
      <c r="S229" s="2">
        <v>140.9</v>
      </c>
      <c r="T229" s="2">
        <f>AVERAGE(All_India_Index_Upto_April23__14[[#This Row],[Cereals and products]:[Food and beverages]])</f>
        <v>137.83846153846156</v>
      </c>
    </row>
    <row r="230" spans="1:20" x14ac:dyDescent="0.25">
      <c r="A230" s="21" t="s">
        <v>30</v>
      </c>
      <c r="B230" s="3">
        <v>2019</v>
      </c>
      <c r="C230" s="9" t="s">
        <v>42</v>
      </c>
      <c r="D230" s="9">
        <f>VLOOKUP(All_India_Index_Upto_April23__14[[#This Row],[Month]],'Data cleaning'!$B$1:$C$13,2,FALSE)</f>
        <v>6</v>
      </c>
      <c r="E230" s="9" t="str">
        <f t="shared" si="3"/>
        <v>20196Rural</v>
      </c>
      <c r="F230" s="52">
        <f>DATE(All_India_Index_Upto_April23__14[[#This Row],[Year]],All_India_Index_Upto_April23__14[[#This Row],[month '#]],1)</f>
        <v>43617</v>
      </c>
      <c r="G230" s="3">
        <v>137.80000000000001</v>
      </c>
      <c r="H230" s="3">
        <v>163.5</v>
      </c>
      <c r="I230" s="3">
        <v>136.19999999999999</v>
      </c>
      <c r="J230" s="3">
        <v>143.19999999999999</v>
      </c>
      <c r="K230" s="3">
        <v>124.3</v>
      </c>
      <c r="L230" s="3">
        <v>143.30000000000001</v>
      </c>
      <c r="M230" s="3">
        <v>140.6</v>
      </c>
      <c r="N230" s="3">
        <v>128.69999999999999</v>
      </c>
      <c r="O230" s="3">
        <v>110.6</v>
      </c>
      <c r="P230" s="3">
        <v>140.4</v>
      </c>
      <c r="Q230" s="3">
        <v>138</v>
      </c>
      <c r="R230" s="3">
        <v>156.6</v>
      </c>
      <c r="S230" s="3">
        <v>141</v>
      </c>
      <c r="T230" s="3">
        <f>AVERAGE(All_India_Index_Upto_April23__14[[#This Row],[Cereals and products]:[Food and beverages]])</f>
        <v>138.78461538461536</v>
      </c>
    </row>
    <row r="231" spans="1:20" x14ac:dyDescent="0.25">
      <c r="A231" s="22" t="s">
        <v>33</v>
      </c>
      <c r="B231" s="2">
        <v>2019</v>
      </c>
      <c r="C231" s="10" t="s">
        <v>42</v>
      </c>
      <c r="D231" s="10">
        <f>VLOOKUP(All_India_Index_Upto_April23__14[[#This Row],[Month]],'Data cleaning'!$B$1:$C$13,2,FALSE)</f>
        <v>6</v>
      </c>
      <c r="E231" s="9" t="str">
        <f t="shared" si="3"/>
        <v>20196Urban</v>
      </c>
      <c r="F231" s="54">
        <f>DATE(All_India_Index_Upto_April23__14[[#This Row],[Year]],All_India_Index_Upto_April23__14[[#This Row],[month '#]],1)</f>
        <v>43617</v>
      </c>
      <c r="G231" s="2">
        <v>140.69999999999999</v>
      </c>
      <c r="H231" s="2">
        <v>159.6</v>
      </c>
      <c r="I231" s="2">
        <v>140.4</v>
      </c>
      <c r="J231" s="2">
        <v>143.4</v>
      </c>
      <c r="K231" s="2">
        <v>118.6</v>
      </c>
      <c r="L231" s="2">
        <v>150.9</v>
      </c>
      <c r="M231" s="2">
        <v>169.8</v>
      </c>
      <c r="N231" s="2">
        <v>127.4</v>
      </c>
      <c r="O231" s="2">
        <v>111.8</v>
      </c>
      <c r="P231" s="2">
        <v>141</v>
      </c>
      <c r="Q231" s="2">
        <v>129</v>
      </c>
      <c r="R231" s="2">
        <v>155.1</v>
      </c>
      <c r="S231" s="2">
        <v>145.6</v>
      </c>
      <c r="T231" s="2">
        <f>AVERAGE(All_India_Index_Upto_April23__14[[#This Row],[Cereals and products]:[Food and beverages]])</f>
        <v>141.0230769230769</v>
      </c>
    </row>
    <row r="232" spans="1:20" x14ac:dyDescent="0.25">
      <c r="A232" s="21" t="s">
        <v>35</v>
      </c>
      <c r="B232" s="3">
        <v>2019</v>
      </c>
      <c r="C232" s="9" t="s">
        <v>42</v>
      </c>
      <c r="D232" s="9">
        <f>VLOOKUP(All_India_Index_Upto_April23__14[[#This Row],[Month]],'Data cleaning'!$B$1:$C$13,2,FALSE)</f>
        <v>6</v>
      </c>
      <c r="E232" s="9" t="str">
        <f t="shared" si="3"/>
        <v>20196Rural+Urban</v>
      </c>
      <c r="F232" s="52">
        <f>DATE(All_India_Index_Upto_April23__14[[#This Row],[Year]],All_India_Index_Upto_April23__14[[#This Row],[month '#]],1)</f>
        <v>43617</v>
      </c>
      <c r="G232" s="3">
        <v>138.69999999999999</v>
      </c>
      <c r="H232" s="3">
        <v>162.1</v>
      </c>
      <c r="I232" s="3">
        <v>137.80000000000001</v>
      </c>
      <c r="J232" s="3">
        <v>143.30000000000001</v>
      </c>
      <c r="K232" s="3">
        <v>122.2</v>
      </c>
      <c r="L232" s="3">
        <v>146.80000000000001</v>
      </c>
      <c r="M232" s="3">
        <v>150.5</v>
      </c>
      <c r="N232" s="3">
        <v>128.30000000000001</v>
      </c>
      <c r="O232" s="3">
        <v>111</v>
      </c>
      <c r="P232" s="3">
        <v>140.6</v>
      </c>
      <c r="Q232" s="3">
        <v>134.19999999999999</v>
      </c>
      <c r="R232" s="3">
        <v>155.9</v>
      </c>
      <c r="S232" s="3">
        <v>142.69999999999999</v>
      </c>
      <c r="T232" s="3">
        <f>AVERAGE(All_India_Index_Upto_April23__14[[#This Row],[Cereals and products]:[Food and beverages]])</f>
        <v>139.54615384615386</v>
      </c>
    </row>
    <row r="233" spans="1:20" x14ac:dyDescent="0.25">
      <c r="A233" s="22" t="s">
        <v>30</v>
      </c>
      <c r="B233" s="2">
        <v>2019</v>
      </c>
      <c r="C233" s="10" t="s">
        <v>44</v>
      </c>
      <c r="D233" s="10">
        <f>VLOOKUP(All_India_Index_Upto_April23__14[[#This Row],[Month]],'Data cleaning'!$B$1:$C$13,2,FALSE)</f>
        <v>7</v>
      </c>
      <c r="E233" s="9" t="str">
        <f t="shared" si="3"/>
        <v>20197Rural</v>
      </c>
      <c r="F233" s="54">
        <f>DATE(All_India_Index_Upto_April23__14[[#This Row],[Year]],All_India_Index_Upto_April23__14[[#This Row],[month '#]],1)</f>
        <v>43647</v>
      </c>
      <c r="G233" s="2">
        <v>138.4</v>
      </c>
      <c r="H233" s="2">
        <v>164</v>
      </c>
      <c r="I233" s="2">
        <v>138.4</v>
      </c>
      <c r="J233" s="2">
        <v>143.9</v>
      </c>
      <c r="K233" s="2">
        <v>124.4</v>
      </c>
      <c r="L233" s="2">
        <v>146.4</v>
      </c>
      <c r="M233" s="2">
        <v>150.1</v>
      </c>
      <c r="N233" s="2">
        <v>130.6</v>
      </c>
      <c r="O233" s="2">
        <v>110.8</v>
      </c>
      <c r="P233" s="2">
        <v>141.69999999999999</v>
      </c>
      <c r="Q233" s="2">
        <v>138.5</v>
      </c>
      <c r="R233" s="2">
        <v>156.69999999999999</v>
      </c>
      <c r="S233" s="2">
        <v>143</v>
      </c>
      <c r="T233" s="2">
        <f>AVERAGE(All_India_Index_Upto_April23__14[[#This Row],[Cereals and products]:[Food and beverages]])</f>
        <v>140.53076923076921</v>
      </c>
    </row>
    <row r="234" spans="1:20" x14ac:dyDescent="0.25">
      <c r="A234" s="21" t="s">
        <v>33</v>
      </c>
      <c r="B234" s="3">
        <v>2019</v>
      </c>
      <c r="C234" s="9" t="s">
        <v>44</v>
      </c>
      <c r="D234" s="9">
        <f>VLOOKUP(All_India_Index_Upto_April23__14[[#This Row],[Month]],'Data cleaning'!$B$1:$C$13,2,FALSE)</f>
        <v>7</v>
      </c>
      <c r="E234" s="9" t="str">
        <f t="shared" si="3"/>
        <v>20197Urban</v>
      </c>
      <c r="F234" s="52">
        <f>DATE(All_India_Index_Upto_April23__14[[#This Row],[Year]],All_India_Index_Upto_April23__14[[#This Row],[month '#]],1)</f>
        <v>43647</v>
      </c>
      <c r="G234" s="3">
        <v>141.4</v>
      </c>
      <c r="H234" s="3">
        <v>160.19999999999999</v>
      </c>
      <c r="I234" s="3">
        <v>142.5</v>
      </c>
      <c r="J234" s="3">
        <v>144.1</v>
      </c>
      <c r="K234" s="3">
        <v>119.3</v>
      </c>
      <c r="L234" s="3">
        <v>154.69999999999999</v>
      </c>
      <c r="M234" s="3">
        <v>180.1</v>
      </c>
      <c r="N234" s="3">
        <v>128.9</v>
      </c>
      <c r="O234" s="3">
        <v>111.8</v>
      </c>
      <c r="P234" s="3">
        <v>141.6</v>
      </c>
      <c r="Q234" s="3">
        <v>129.5</v>
      </c>
      <c r="R234" s="3">
        <v>155.6</v>
      </c>
      <c r="S234" s="3">
        <v>147.69999999999999</v>
      </c>
      <c r="T234" s="3">
        <f>AVERAGE(All_India_Index_Upto_April23__14[[#This Row],[Cereals and products]:[Food and beverages]])</f>
        <v>142.87692307692308</v>
      </c>
    </row>
    <row r="235" spans="1:20" x14ac:dyDescent="0.25">
      <c r="A235" s="22" t="s">
        <v>35</v>
      </c>
      <c r="B235" s="2">
        <v>2019</v>
      </c>
      <c r="C235" s="10" t="s">
        <v>44</v>
      </c>
      <c r="D235" s="10">
        <f>VLOOKUP(All_India_Index_Upto_April23__14[[#This Row],[Month]],'Data cleaning'!$B$1:$C$13,2,FALSE)</f>
        <v>7</v>
      </c>
      <c r="E235" s="9" t="str">
        <f t="shared" si="3"/>
        <v>20197Rural+Urban</v>
      </c>
      <c r="F235" s="54">
        <f>DATE(All_India_Index_Upto_April23__14[[#This Row],[Year]],All_India_Index_Upto_April23__14[[#This Row],[month '#]],1)</f>
        <v>43647</v>
      </c>
      <c r="G235" s="2">
        <v>139.30000000000001</v>
      </c>
      <c r="H235" s="2">
        <v>162.69999999999999</v>
      </c>
      <c r="I235" s="2">
        <v>140</v>
      </c>
      <c r="J235" s="2">
        <v>144</v>
      </c>
      <c r="K235" s="2">
        <v>122.5</v>
      </c>
      <c r="L235" s="2">
        <v>150.30000000000001</v>
      </c>
      <c r="M235" s="2">
        <v>160.30000000000001</v>
      </c>
      <c r="N235" s="2">
        <v>130</v>
      </c>
      <c r="O235" s="2">
        <v>111.1</v>
      </c>
      <c r="P235" s="2">
        <v>141.69999999999999</v>
      </c>
      <c r="Q235" s="2">
        <v>134.69999999999999</v>
      </c>
      <c r="R235" s="2">
        <v>156.19999999999999</v>
      </c>
      <c r="S235" s="2">
        <v>144.69999999999999</v>
      </c>
      <c r="T235" s="2">
        <f>AVERAGE(All_India_Index_Upto_April23__14[[#This Row],[Cereals and products]:[Food and beverages]])</f>
        <v>141.34615384615384</v>
      </c>
    </row>
    <row r="236" spans="1:20" x14ac:dyDescent="0.25">
      <c r="A236" s="21" t="s">
        <v>30</v>
      </c>
      <c r="B236" s="3">
        <v>2019</v>
      </c>
      <c r="C236" s="9" t="s">
        <v>46</v>
      </c>
      <c r="D236" s="9">
        <f>VLOOKUP(All_India_Index_Upto_April23__14[[#This Row],[Month]],'Data cleaning'!$B$1:$C$13,2,FALSE)</f>
        <v>8</v>
      </c>
      <c r="E236" s="9" t="str">
        <f t="shared" si="3"/>
        <v>20198Rural</v>
      </c>
      <c r="F236" s="52">
        <f>DATE(All_India_Index_Upto_April23__14[[#This Row],[Year]],All_India_Index_Upto_April23__14[[#This Row],[month '#]],1)</f>
        <v>43678</v>
      </c>
      <c r="G236" s="3">
        <v>139.19999999999999</v>
      </c>
      <c r="H236" s="3">
        <v>161.9</v>
      </c>
      <c r="I236" s="3">
        <v>137.1</v>
      </c>
      <c r="J236" s="3">
        <v>144.6</v>
      </c>
      <c r="K236" s="3">
        <v>124.7</v>
      </c>
      <c r="L236" s="3">
        <v>145.5</v>
      </c>
      <c r="M236" s="3">
        <v>156.19999999999999</v>
      </c>
      <c r="N236" s="3">
        <v>131.5</v>
      </c>
      <c r="O236" s="3">
        <v>111.7</v>
      </c>
      <c r="P236" s="3">
        <v>142.69999999999999</v>
      </c>
      <c r="Q236" s="3">
        <v>138.5</v>
      </c>
      <c r="R236" s="3">
        <v>156.9</v>
      </c>
      <c r="S236" s="3">
        <v>144</v>
      </c>
      <c r="T236" s="3">
        <f>AVERAGE(All_India_Index_Upto_April23__14[[#This Row],[Cereals and products]:[Food and beverages]])</f>
        <v>141.11538461538464</v>
      </c>
    </row>
    <row r="237" spans="1:20" x14ac:dyDescent="0.25">
      <c r="A237" s="22" t="s">
        <v>33</v>
      </c>
      <c r="B237" s="2">
        <v>2019</v>
      </c>
      <c r="C237" s="10" t="s">
        <v>46</v>
      </c>
      <c r="D237" s="10">
        <f>VLOOKUP(All_India_Index_Upto_April23__14[[#This Row],[Month]],'Data cleaning'!$B$1:$C$13,2,FALSE)</f>
        <v>8</v>
      </c>
      <c r="E237" s="9" t="str">
        <f t="shared" si="3"/>
        <v>20198Urban</v>
      </c>
      <c r="F237" s="54">
        <f>DATE(All_India_Index_Upto_April23__14[[#This Row],[Year]],All_India_Index_Upto_April23__14[[#This Row],[month '#]],1)</f>
        <v>43678</v>
      </c>
      <c r="G237" s="2">
        <v>142.1</v>
      </c>
      <c r="H237" s="2">
        <v>158.30000000000001</v>
      </c>
      <c r="I237" s="2">
        <v>140.80000000000001</v>
      </c>
      <c r="J237" s="2">
        <v>144.9</v>
      </c>
      <c r="K237" s="2">
        <v>119.9</v>
      </c>
      <c r="L237" s="2">
        <v>153.9</v>
      </c>
      <c r="M237" s="2">
        <v>189.1</v>
      </c>
      <c r="N237" s="2">
        <v>129.80000000000001</v>
      </c>
      <c r="O237" s="2">
        <v>112.7</v>
      </c>
      <c r="P237" s="2">
        <v>142.5</v>
      </c>
      <c r="Q237" s="2">
        <v>129.80000000000001</v>
      </c>
      <c r="R237" s="2">
        <v>156.19999999999999</v>
      </c>
      <c r="S237" s="2">
        <v>149.1</v>
      </c>
      <c r="T237" s="2">
        <f>AVERAGE(All_India_Index_Upto_April23__14[[#This Row],[Cereals and products]:[Food and beverages]])</f>
        <v>143.77692307692308</v>
      </c>
    </row>
    <row r="238" spans="1:20" x14ac:dyDescent="0.25">
      <c r="A238" s="21" t="s">
        <v>35</v>
      </c>
      <c r="B238" s="3">
        <v>2019</v>
      </c>
      <c r="C238" s="9" t="s">
        <v>46</v>
      </c>
      <c r="D238" s="9">
        <f>VLOOKUP(All_India_Index_Upto_April23__14[[#This Row],[Month]],'Data cleaning'!$B$1:$C$13,2,FALSE)</f>
        <v>8</v>
      </c>
      <c r="E238" s="9" t="str">
        <f t="shared" si="3"/>
        <v>20198Rural+Urban</v>
      </c>
      <c r="F238" s="52">
        <f>DATE(All_India_Index_Upto_April23__14[[#This Row],[Year]],All_India_Index_Upto_April23__14[[#This Row],[month '#]],1)</f>
        <v>43678</v>
      </c>
      <c r="G238" s="3">
        <v>140.1</v>
      </c>
      <c r="H238" s="3">
        <v>160.6</v>
      </c>
      <c r="I238" s="3">
        <v>138.5</v>
      </c>
      <c r="J238" s="3">
        <v>144.69999999999999</v>
      </c>
      <c r="K238" s="3">
        <v>122.9</v>
      </c>
      <c r="L238" s="3">
        <v>149.4</v>
      </c>
      <c r="M238" s="3">
        <v>167.4</v>
      </c>
      <c r="N238" s="3">
        <v>130.9</v>
      </c>
      <c r="O238" s="3">
        <v>112</v>
      </c>
      <c r="P238" s="3">
        <v>142.6</v>
      </c>
      <c r="Q238" s="3">
        <v>134.9</v>
      </c>
      <c r="R238" s="3">
        <v>156.6</v>
      </c>
      <c r="S238" s="3">
        <v>145.9</v>
      </c>
      <c r="T238" s="3">
        <f>AVERAGE(All_India_Index_Upto_April23__14[[#This Row],[Cereals and products]:[Food and beverages]])</f>
        <v>142.03846153846155</v>
      </c>
    </row>
    <row r="239" spans="1:20" x14ac:dyDescent="0.25">
      <c r="A239" s="22" t="s">
        <v>30</v>
      </c>
      <c r="B239" s="2">
        <v>2019</v>
      </c>
      <c r="C239" s="10" t="s">
        <v>48</v>
      </c>
      <c r="D239" s="10">
        <f>VLOOKUP(All_India_Index_Upto_April23__14[[#This Row],[Month]],'Data cleaning'!$B$1:$C$13,2,FALSE)</f>
        <v>9</v>
      </c>
      <c r="E239" s="9" t="str">
        <f t="shared" si="3"/>
        <v>20199Rural</v>
      </c>
      <c r="F239" s="54">
        <f>DATE(All_India_Index_Upto_April23__14[[#This Row],[Year]],All_India_Index_Upto_April23__14[[#This Row],[month '#]],1)</f>
        <v>43709</v>
      </c>
      <c r="G239" s="2">
        <v>140.1</v>
      </c>
      <c r="H239" s="2">
        <v>161.9</v>
      </c>
      <c r="I239" s="2">
        <v>138.30000000000001</v>
      </c>
      <c r="J239" s="2">
        <v>145.69999999999999</v>
      </c>
      <c r="K239" s="2">
        <v>125.1</v>
      </c>
      <c r="L239" s="2">
        <v>143.80000000000001</v>
      </c>
      <c r="M239" s="2">
        <v>163.4</v>
      </c>
      <c r="N239" s="2">
        <v>132.19999999999999</v>
      </c>
      <c r="O239" s="2">
        <v>112.8</v>
      </c>
      <c r="P239" s="2">
        <v>144.19999999999999</v>
      </c>
      <c r="Q239" s="2">
        <v>138.5</v>
      </c>
      <c r="R239" s="2">
        <v>157.19999999999999</v>
      </c>
      <c r="S239" s="2">
        <v>145.5</v>
      </c>
      <c r="T239" s="2">
        <f>AVERAGE(All_India_Index_Upto_April23__14[[#This Row],[Cereals and products]:[Food and beverages]])</f>
        <v>142.2076923076923</v>
      </c>
    </row>
    <row r="240" spans="1:20" x14ac:dyDescent="0.25">
      <c r="A240" s="21" t="s">
        <v>33</v>
      </c>
      <c r="B240" s="3">
        <v>2019</v>
      </c>
      <c r="C240" s="9" t="s">
        <v>48</v>
      </c>
      <c r="D240" s="9">
        <f>VLOOKUP(All_India_Index_Upto_April23__14[[#This Row],[Month]],'Data cleaning'!$B$1:$C$13,2,FALSE)</f>
        <v>9</v>
      </c>
      <c r="E240" s="9" t="str">
        <f t="shared" si="3"/>
        <v>20199Urban</v>
      </c>
      <c r="F240" s="52">
        <f>DATE(All_India_Index_Upto_April23__14[[#This Row],[Year]],All_India_Index_Upto_April23__14[[#This Row],[month '#]],1)</f>
        <v>43709</v>
      </c>
      <c r="G240" s="3">
        <v>142.69999999999999</v>
      </c>
      <c r="H240" s="3">
        <v>158.69999999999999</v>
      </c>
      <c r="I240" s="3">
        <v>141.6</v>
      </c>
      <c r="J240" s="3">
        <v>144.9</v>
      </c>
      <c r="K240" s="3">
        <v>120.8</v>
      </c>
      <c r="L240" s="3">
        <v>149.80000000000001</v>
      </c>
      <c r="M240" s="3">
        <v>192.4</v>
      </c>
      <c r="N240" s="3">
        <v>130.30000000000001</v>
      </c>
      <c r="O240" s="3">
        <v>114</v>
      </c>
      <c r="P240" s="3">
        <v>143.80000000000001</v>
      </c>
      <c r="Q240" s="3">
        <v>130</v>
      </c>
      <c r="R240" s="3">
        <v>156.4</v>
      </c>
      <c r="S240" s="3">
        <v>149.5</v>
      </c>
      <c r="T240" s="3">
        <f>AVERAGE(All_India_Index_Upto_April23__14[[#This Row],[Cereals and products]:[Food and beverages]])</f>
        <v>144.22307692307692</v>
      </c>
    </row>
    <row r="241" spans="1:20" x14ac:dyDescent="0.25">
      <c r="A241" s="22" t="s">
        <v>35</v>
      </c>
      <c r="B241" s="2">
        <v>2019</v>
      </c>
      <c r="C241" s="10" t="s">
        <v>48</v>
      </c>
      <c r="D241" s="10">
        <f>VLOOKUP(All_India_Index_Upto_April23__14[[#This Row],[Month]],'Data cleaning'!$B$1:$C$13,2,FALSE)</f>
        <v>9</v>
      </c>
      <c r="E241" s="9" t="str">
        <f t="shared" si="3"/>
        <v>20199Rural+Urban</v>
      </c>
      <c r="F241" s="54">
        <f>DATE(All_India_Index_Upto_April23__14[[#This Row],[Year]],All_India_Index_Upto_April23__14[[#This Row],[month '#]],1)</f>
        <v>43709</v>
      </c>
      <c r="G241" s="2">
        <v>140.9</v>
      </c>
      <c r="H241" s="2">
        <v>160.80000000000001</v>
      </c>
      <c r="I241" s="2">
        <v>139.6</v>
      </c>
      <c r="J241" s="2">
        <v>145.4</v>
      </c>
      <c r="K241" s="2">
        <v>123.5</v>
      </c>
      <c r="L241" s="2">
        <v>146.6</v>
      </c>
      <c r="M241" s="2">
        <v>173.2</v>
      </c>
      <c r="N241" s="2">
        <v>131.6</v>
      </c>
      <c r="O241" s="2">
        <v>113.2</v>
      </c>
      <c r="P241" s="2">
        <v>144.1</v>
      </c>
      <c r="Q241" s="2">
        <v>135</v>
      </c>
      <c r="R241" s="2">
        <v>156.80000000000001</v>
      </c>
      <c r="S241" s="2">
        <v>147</v>
      </c>
      <c r="T241" s="2">
        <f>AVERAGE(All_India_Index_Upto_April23__14[[#This Row],[Cereals and products]:[Food and beverages]])</f>
        <v>142.89999999999998</v>
      </c>
    </row>
    <row r="242" spans="1:20" x14ac:dyDescent="0.25">
      <c r="A242" s="21" t="s">
        <v>30</v>
      </c>
      <c r="B242" s="3">
        <v>2019</v>
      </c>
      <c r="C242" s="9" t="s">
        <v>50</v>
      </c>
      <c r="D242" s="9">
        <f>VLOOKUP(All_India_Index_Upto_April23__14[[#This Row],[Month]],'Data cleaning'!$B$1:$C$13,2,FALSE)</f>
        <v>10</v>
      </c>
      <c r="E242" s="9" t="str">
        <f t="shared" si="3"/>
        <v>201910Rural</v>
      </c>
      <c r="F242" s="52">
        <f>DATE(All_India_Index_Upto_April23__14[[#This Row],[Year]],All_India_Index_Upto_April23__14[[#This Row],[month '#]],1)</f>
        <v>43739</v>
      </c>
      <c r="G242" s="3">
        <v>141</v>
      </c>
      <c r="H242" s="3">
        <v>161.6</v>
      </c>
      <c r="I242" s="3">
        <v>141.19999999999999</v>
      </c>
      <c r="J242" s="3">
        <v>146.5</v>
      </c>
      <c r="K242" s="3">
        <v>125.6</v>
      </c>
      <c r="L242" s="3">
        <v>145.69999999999999</v>
      </c>
      <c r="M242" s="3">
        <v>178.8</v>
      </c>
      <c r="N242" s="3">
        <v>133.1</v>
      </c>
      <c r="O242" s="3">
        <v>113.6</v>
      </c>
      <c r="P242" s="3">
        <v>145.5</v>
      </c>
      <c r="Q242" s="3">
        <v>138.6</v>
      </c>
      <c r="R242" s="3">
        <v>157.4</v>
      </c>
      <c r="S242" s="3">
        <v>148.30000000000001</v>
      </c>
      <c r="T242" s="3">
        <f>AVERAGE(All_India_Index_Upto_April23__14[[#This Row],[Cereals and products]:[Food and beverages]])</f>
        <v>144.37692307692305</v>
      </c>
    </row>
    <row r="243" spans="1:20" x14ac:dyDescent="0.25">
      <c r="A243" s="22" t="s">
        <v>33</v>
      </c>
      <c r="B243" s="2">
        <v>2019</v>
      </c>
      <c r="C243" s="10" t="s">
        <v>50</v>
      </c>
      <c r="D243" s="10">
        <f>VLOOKUP(All_India_Index_Upto_April23__14[[#This Row],[Month]],'Data cleaning'!$B$1:$C$13,2,FALSE)</f>
        <v>10</v>
      </c>
      <c r="E243" s="9" t="str">
        <f t="shared" si="3"/>
        <v>201910Urban</v>
      </c>
      <c r="F243" s="54">
        <f>DATE(All_India_Index_Upto_April23__14[[#This Row],[Year]],All_India_Index_Upto_April23__14[[#This Row],[month '#]],1)</f>
        <v>43739</v>
      </c>
      <c r="G243" s="2">
        <v>143.5</v>
      </c>
      <c r="H243" s="2">
        <v>159.80000000000001</v>
      </c>
      <c r="I243" s="2">
        <v>144.69999999999999</v>
      </c>
      <c r="J243" s="2">
        <v>145.6</v>
      </c>
      <c r="K243" s="2">
        <v>121.1</v>
      </c>
      <c r="L243" s="2">
        <v>150.6</v>
      </c>
      <c r="M243" s="2">
        <v>207.2</v>
      </c>
      <c r="N243" s="2">
        <v>131.19999999999999</v>
      </c>
      <c r="O243" s="2">
        <v>114.8</v>
      </c>
      <c r="P243" s="2">
        <v>145.19999999999999</v>
      </c>
      <c r="Q243" s="2">
        <v>130.19999999999999</v>
      </c>
      <c r="R243" s="2">
        <v>156.80000000000001</v>
      </c>
      <c r="S243" s="2">
        <v>151.9</v>
      </c>
      <c r="T243" s="2">
        <f>AVERAGE(All_India_Index_Upto_April23__14[[#This Row],[Cereals and products]:[Food and beverages]])</f>
        <v>146.35384615384618</v>
      </c>
    </row>
    <row r="244" spans="1:20" x14ac:dyDescent="0.25">
      <c r="A244" s="21" t="s">
        <v>35</v>
      </c>
      <c r="B244" s="3">
        <v>2019</v>
      </c>
      <c r="C244" s="9" t="s">
        <v>50</v>
      </c>
      <c r="D244" s="9">
        <f>VLOOKUP(All_India_Index_Upto_April23__14[[#This Row],[Month]],'Data cleaning'!$B$1:$C$13,2,FALSE)</f>
        <v>10</v>
      </c>
      <c r="E244" s="9" t="str">
        <f t="shared" si="3"/>
        <v>201910Rural+Urban</v>
      </c>
      <c r="F244" s="52">
        <f>DATE(All_India_Index_Upto_April23__14[[#This Row],[Year]],All_India_Index_Upto_April23__14[[#This Row],[month '#]],1)</f>
        <v>43739</v>
      </c>
      <c r="G244" s="3">
        <v>141.80000000000001</v>
      </c>
      <c r="H244" s="3">
        <v>161</v>
      </c>
      <c r="I244" s="3">
        <v>142.6</v>
      </c>
      <c r="J244" s="3">
        <v>146.19999999999999</v>
      </c>
      <c r="K244" s="3">
        <v>123.9</v>
      </c>
      <c r="L244" s="3">
        <v>148</v>
      </c>
      <c r="M244" s="3">
        <v>188.4</v>
      </c>
      <c r="N244" s="3">
        <v>132.5</v>
      </c>
      <c r="O244" s="3">
        <v>114</v>
      </c>
      <c r="P244" s="3">
        <v>145.4</v>
      </c>
      <c r="Q244" s="3">
        <v>135.1</v>
      </c>
      <c r="R244" s="3">
        <v>157.1</v>
      </c>
      <c r="S244" s="3">
        <v>149.6</v>
      </c>
      <c r="T244" s="3">
        <f>AVERAGE(All_India_Index_Upto_April23__14[[#This Row],[Cereals and products]:[Food and beverages]])</f>
        <v>145.04615384615383</v>
      </c>
    </row>
    <row r="245" spans="1:20" x14ac:dyDescent="0.25">
      <c r="A245" s="22" t="s">
        <v>30</v>
      </c>
      <c r="B245" s="2">
        <v>2019</v>
      </c>
      <c r="C245" s="10" t="s">
        <v>53</v>
      </c>
      <c r="D245" s="10">
        <f>VLOOKUP(All_India_Index_Upto_April23__14[[#This Row],[Month]],'Data cleaning'!$B$1:$C$13,2,FALSE)</f>
        <v>11</v>
      </c>
      <c r="E245" s="9" t="str">
        <f t="shared" si="3"/>
        <v>201911Rural</v>
      </c>
      <c r="F245" s="54">
        <f>DATE(All_India_Index_Upto_April23__14[[#This Row],[Year]],All_India_Index_Upto_April23__14[[#This Row],[month '#]],1)</f>
        <v>43770</v>
      </c>
      <c r="G245" s="2">
        <v>141.80000000000001</v>
      </c>
      <c r="H245" s="2">
        <v>163.69999999999999</v>
      </c>
      <c r="I245" s="2">
        <v>143.80000000000001</v>
      </c>
      <c r="J245" s="2">
        <v>147.1</v>
      </c>
      <c r="K245" s="2">
        <v>126</v>
      </c>
      <c r="L245" s="2">
        <v>146.19999999999999</v>
      </c>
      <c r="M245" s="2">
        <v>191.4</v>
      </c>
      <c r="N245" s="2">
        <v>136.19999999999999</v>
      </c>
      <c r="O245" s="2">
        <v>113.8</v>
      </c>
      <c r="P245" s="2">
        <v>147.30000000000001</v>
      </c>
      <c r="Q245" s="2">
        <v>138.69999999999999</v>
      </c>
      <c r="R245" s="2">
        <v>157.69999999999999</v>
      </c>
      <c r="S245" s="2">
        <v>150.9</v>
      </c>
      <c r="T245" s="2">
        <f>AVERAGE(All_India_Index_Upto_April23__14[[#This Row],[Cereals and products]:[Food and beverages]])</f>
        <v>146.50769230769231</v>
      </c>
    </row>
    <row r="246" spans="1:20" x14ac:dyDescent="0.25">
      <c r="A246" s="21" t="s">
        <v>33</v>
      </c>
      <c r="B246" s="3">
        <v>2019</v>
      </c>
      <c r="C246" s="9" t="s">
        <v>53</v>
      </c>
      <c r="D246" s="9">
        <f>VLOOKUP(All_India_Index_Upto_April23__14[[#This Row],[Month]],'Data cleaning'!$B$1:$C$13,2,FALSE)</f>
        <v>11</v>
      </c>
      <c r="E246" s="9" t="str">
        <f t="shared" si="3"/>
        <v>201911Urban</v>
      </c>
      <c r="F246" s="52">
        <f>DATE(All_India_Index_Upto_April23__14[[#This Row],[Year]],All_India_Index_Upto_April23__14[[#This Row],[month '#]],1)</f>
        <v>43770</v>
      </c>
      <c r="G246" s="3">
        <v>144.1</v>
      </c>
      <c r="H246" s="3">
        <v>162.4</v>
      </c>
      <c r="I246" s="3">
        <v>148.4</v>
      </c>
      <c r="J246" s="3">
        <v>145.9</v>
      </c>
      <c r="K246" s="3">
        <v>121.5</v>
      </c>
      <c r="L246" s="3">
        <v>148.80000000000001</v>
      </c>
      <c r="M246" s="3">
        <v>215.7</v>
      </c>
      <c r="N246" s="3">
        <v>134.6</v>
      </c>
      <c r="O246" s="3">
        <v>115</v>
      </c>
      <c r="P246" s="3">
        <v>146.30000000000001</v>
      </c>
      <c r="Q246" s="3">
        <v>130.5</v>
      </c>
      <c r="R246" s="3">
        <v>157.19999999999999</v>
      </c>
      <c r="S246" s="3">
        <v>153.6</v>
      </c>
      <c r="T246" s="3">
        <f>AVERAGE(All_India_Index_Upto_April23__14[[#This Row],[Cereals and products]:[Food and beverages]])</f>
        <v>147.99999999999997</v>
      </c>
    </row>
    <row r="247" spans="1:20" x14ac:dyDescent="0.25">
      <c r="A247" s="22" t="s">
        <v>35</v>
      </c>
      <c r="B247" s="2">
        <v>2019</v>
      </c>
      <c r="C247" s="10" t="s">
        <v>53</v>
      </c>
      <c r="D247" s="10">
        <f>VLOOKUP(All_India_Index_Upto_April23__14[[#This Row],[Month]],'Data cleaning'!$B$1:$C$13,2,FALSE)</f>
        <v>11</v>
      </c>
      <c r="E247" s="9" t="str">
        <f t="shared" si="3"/>
        <v>201911Rural+Urban</v>
      </c>
      <c r="F247" s="54">
        <f>DATE(All_India_Index_Upto_April23__14[[#This Row],[Year]],All_India_Index_Upto_April23__14[[#This Row],[month '#]],1)</f>
        <v>43770</v>
      </c>
      <c r="G247" s="2">
        <v>142.5</v>
      </c>
      <c r="H247" s="2">
        <v>163.19999999999999</v>
      </c>
      <c r="I247" s="2">
        <v>145.6</v>
      </c>
      <c r="J247" s="2">
        <v>146.69999999999999</v>
      </c>
      <c r="K247" s="2">
        <v>124.3</v>
      </c>
      <c r="L247" s="2">
        <v>147.4</v>
      </c>
      <c r="M247" s="2">
        <v>199.6</v>
      </c>
      <c r="N247" s="2">
        <v>135.69999999999999</v>
      </c>
      <c r="O247" s="2">
        <v>114.2</v>
      </c>
      <c r="P247" s="2">
        <v>147</v>
      </c>
      <c r="Q247" s="2">
        <v>135.30000000000001</v>
      </c>
      <c r="R247" s="2">
        <v>157.5</v>
      </c>
      <c r="S247" s="2">
        <v>151.9</v>
      </c>
      <c r="T247" s="2">
        <f>AVERAGE(All_India_Index_Upto_April23__14[[#This Row],[Cereals and products]:[Food and beverages]])</f>
        <v>146.99230769230769</v>
      </c>
    </row>
    <row r="248" spans="1:20" x14ac:dyDescent="0.25">
      <c r="A248" s="21" t="s">
        <v>30</v>
      </c>
      <c r="B248" s="3">
        <v>2019</v>
      </c>
      <c r="C248" s="9" t="s">
        <v>55</v>
      </c>
      <c r="D248" s="9">
        <f>VLOOKUP(All_India_Index_Upto_April23__14[[#This Row],[Month]],'Data cleaning'!$B$1:$C$13,2,FALSE)</f>
        <v>12</v>
      </c>
      <c r="E248" s="9" t="str">
        <f t="shared" si="3"/>
        <v>201912Rural</v>
      </c>
      <c r="F248" s="52">
        <f>DATE(All_India_Index_Upto_April23__14[[#This Row],[Year]],All_India_Index_Upto_April23__14[[#This Row],[month '#]],1)</f>
        <v>43800</v>
      </c>
      <c r="G248" s="3">
        <v>142.80000000000001</v>
      </c>
      <c r="H248" s="3">
        <v>165.3</v>
      </c>
      <c r="I248" s="3">
        <v>149.5</v>
      </c>
      <c r="J248" s="3">
        <v>148.69999999999999</v>
      </c>
      <c r="K248" s="3">
        <v>127.5</v>
      </c>
      <c r="L248" s="3">
        <v>144.30000000000001</v>
      </c>
      <c r="M248" s="3">
        <v>209.5</v>
      </c>
      <c r="N248" s="3">
        <v>138.80000000000001</v>
      </c>
      <c r="O248" s="3">
        <v>113.6</v>
      </c>
      <c r="P248" s="3">
        <v>149.1</v>
      </c>
      <c r="Q248" s="3">
        <v>139.30000000000001</v>
      </c>
      <c r="R248" s="3">
        <v>158.30000000000001</v>
      </c>
      <c r="S248" s="3">
        <v>154.30000000000001</v>
      </c>
      <c r="T248" s="3">
        <f>AVERAGE(All_India_Index_Upto_April23__14[[#This Row],[Cereals and products]:[Food and beverages]])</f>
        <v>149.30769230769226</v>
      </c>
    </row>
    <row r="249" spans="1:20" x14ac:dyDescent="0.25">
      <c r="A249" s="22" t="s">
        <v>33</v>
      </c>
      <c r="B249" s="2">
        <v>2019</v>
      </c>
      <c r="C249" s="10" t="s">
        <v>55</v>
      </c>
      <c r="D249" s="10">
        <f>VLOOKUP(All_India_Index_Upto_April23__14[[#This Row],[Month]],'Data cleaning'!$B$1:$C$13,2,FALSE)</f>
        <v>12</v>
      </c>
      <c r="E249" s="9" t="str">
        <f t="shared" si="3"/>
        <v>201912Urban</v>
      </c>
      <c r="F249" s="54">
        <f>DATE(All_India_Index_Upto_April23__14[[#This Row],[Year]],All_India_Index_Upto_April23__14[[#This Row],[month '#]],1)</f>
        <v>43800</v>
      </c>
      <c r="G249" s="2">
        <v>144.9</v>
      </c>
      <c r="H249" s="2">
        <v>164.5</v>
      </c>
      <c r="I249" s="2">
        <v>153.69999999999999</v>
      </c>
      <c r="J249" s="2">
        <v>147.5</v>
      </c>
      <c r="K249" s="2">
        <v>122.7</v>
      </c>
      <c r="L249" s="2">
        <v>147.19999999999999</v>
      </c>
      <c r="M249" s="2">
        <v>231.5</v>
      </c>
      <c r="N249" s="2">
        <v>137.19999999999999</v>
      </c>
      <c r="O249" s="2">
        <v>114.7</v>
      </c>
      <c r="P249" s="2">
        <v>148</v>
      </c>
      <c r="Q249" s="2">
        <v>130.80000000000001</v>
      </c>
      <c r="R249" s="2">
        <v>157.69999999999999</v>
      </c>
      <c r="S249" s="2">
        <v>156.30000000000001</v>
      </c>
      <c r="T249" s="2">
        <f>AVERAGE(All_India_Index_Upto_April23__14[[#This Row],[Cereals and products]:[Food and beverages]])</f>
        <v>150.51538461538462</v>
      </c>
    </row>
    <row r="250" spans="1:20" x14ac:dyDescent="0.25">
      <c r="A250" s="21" t="s">
        <v>35</v>
      </c>
      <c r="B250" s="3">
        <v>2019</v>
      </c>
      <c r="C250" s="9" t="s">
        <v>55</v>
      </c>
      <c r="D250" s="9">
        <f>VLOOKUP(All_India_Index_Upto_April23__14[[#This Row],[Month]],'Data cleaning'!$B$1:$C$13,2,FALSE)</f>
        <v>12</v>
      </c>
      <c r="E250" s="9" t="str">
        <f t="shared" si="3"/>
        <v>201912Rural+Urban</v>
      </c>
      <c r="F250" s="52">
        <f>DATE(All_India_Index_Upto_April23__14[[#This Row],[Year]],All_India_Index_Upto_April23__14[[#This Row],[month '#]],1)</f>
        <v>43800</v>
      </c>
      <c r="G250" s="3">
        <v>143.5</v>
      </c>
      <c r="H250" s="3">
        <v>165</v>
      </c>
      <c r="I250" s="3">
        <v>151.1</v>
      </c>
      <c r="J250" s="3">
        <v>148.30000000000001</v>
      </c>
      <c r="K250" s="3">
        <v>125.7</v>
      </c>
      <c r="L250" s="3">
        <v>145.69999999999999</v>
      </c>
      <c r="M250" s="3">
        <v>217</v>
      </c>
      <c r="N250" s="3">
        <v>138.30000000000001</v>
      </c>
      <c r="O250" s="3">
        <v>114</v>
      </c>
      <c r="P250" s="3">
        <v>148.69999999999999</v>
      </c>
      <c r="Q250" s="3">
        <v>135.80000000000001</v>
      </c>
      <c r="R250" s="3">
        <v>158</v>
      </c>
      <c r="S250" s="3">
        <v>155</v>
      </c>
      <c r="T250" s="3">
        <f>AVERAGE(All_India_Index_Upto_April23__14[[#This Row],[Cereals and products]:[Food and beverages]])</f>
        <v>149.70000000000002</v>
      </c>
    </row>
    <row r="251" spans="1:20" x14ac:dyDescent="0.25">
      <c r="A251" s="22" t="s">
        <v>30</v>
      </c>
      <c r="B251" s="2">
        <v>2020</v>
      </c>
      <c r="C251" s="10" t="s">
        <v>31</v>
      </c>
      <c r="D251" s="10">
        <f>VLOOKUP(All_India_Index_Upto_April23__14[[#This Row],[Month]],'Data cleaning'!$B$1:$C$13,2,FALSE)</f>
        <v>1</v>
      </c>
      <c r="E251" s="9" t="str">
        <f t="shared" si="3"/>
        <v>20201Rural</v>
      </c>
      <c r="F251" s="54">
        <f>DATE(All_India_Index_Upto_April23__14[[#This Row],[Year]],All_India_Index_Upto_April23__14[[#This Row],[month '#]],1)</f>
        <v>43831</v>
      </c>
      <c r="G251" s="2">
        <v>143.69999999999999</v>
      </c>
      <c r="H251" s="2">
        <v>167.3</v>
      </c>
      <c r="I251" s="2">
        <v>153.5</v>
      </c>
      <c r="J251" s="2">
        <v>150.5</v>
      </c>
      <c r="K251" s="2">
        <v>132</v>
      </c>
      <c r="L251" s="2">
        <v>142.19999999999999</v>
      </c>
      <c r="M251" s="2">
        <v>191.5</v>
      </c>
      <c r="N251" s="2">
        <v>141.1</v>
      </c>
      <c r="O251" s="2">
        <v>113.8</v>
      </c>
      <c r="P251" s="2">
        <v>151.6</v>
      </c>
      <c r="Q251" s="2">
        <v>139.69999999999999</v>
      </c>
      <c r="R251" s="2">
        <v>158.69999999999999</v>
      </c>
      <c r="S251" s="2">
        <v>153</v>
      </c>
      <c r="T251" s="2">
        <f>AVERAGE(All_India_Index_Upto_April23__14[[#This Row],[Cereals and products]:[Food and beverages]])</f>
        <v>149.12307692307692</v>
      </c>
    </row>
    <row r="252" spans="1:20" x14ac:dyDescent="0.25">
      <c r="A252" s="21" t="s">
        <v>33</v>
      </c>
      <c r="B252" s="3">
        <v>2020</v>
      </c>
      <c r="C252" s="9" t="s">
        <v>31</v>
      </c>
      <c r="D252" s="9">
        <f>VLOOKUP(All_India_Index_Upto_April23__14[[#This Row],[Month]],'Data cleaning'!$B$1:$C$13,2,FALSE)</f>
        <v>1</v>
      </c>
      <c r="E252" s="9" t="str">
        <f t="shared" si="3"/>
        <v>20201Urban</v>
      </c>
      <c r="F252" s="52">
        <f>DATE(All_India_Index_Upto_April23__14[[#This Row],[Year]],All_India_Index_Upto_April23__14[[#This Row],[month '#]],1)</f>
        <v>43831</v>
      </c>
      <c r="G252" s="3">
        <v>145.6</v>
      </c>
      <c r="H252" s="3">
        <v>167.6</v>
      </c>
      <c r="I252" s="3">
        <v>157</v>
      </c>
      <c r="J252" s="3">
        <v>149.30000000000001</v>
      </c>
      <c r="K252" s="3">
        <v>126.3</v>
      </c>
      <c r="L252" s="3">
        <v>144.4</v>
      </c>
      <c r="M252" s="3">
        <v>207.8</v>
      </c>
      <c r="N252" s="3">
        <v>139.1</v>
      </c>
      <c r="O252" s="3">
        <v>114.8</v>
      </c>
      <c r="P252" s="3">
        <v>149.5</v>
      </c>
      <c r="Q252" s="3">
        <v>131.1</v>
      </c>
      <c r="R252" s="3">
        <v>158.5</v>
      </c>
      <c r="S252" s="3">
        <v>154.4</v>
      </c>
      <c r="T252" s="3">
        <f>AVERAGE(All_India_Index_Upto_April23__14[[#This Row],[Cereals and products]:[Food and beverages]])</f>
        <v>149.64615384615382</v>
      </c>
    </row>
    <row r="253" spans="1:20" x14ac:dyDescent="0.25">
      <c r="A253" s="22" t="s">
        <v>35</v>
      </c>
      <c r="B253" s="2">
        <v>2020</v>
      </c>
      <c r="C253" s="10" t="s">
        <v>31</v>
      </c>
      <c r="D253" s="10">
        <f>VLOOKUP(All_India_Index_Upto_April23__14[[#This Row],[Month]],'Data cleaning'!$B$1:$C$13,2,FALSE)</f>
        <v>1</v>
      </c>
      <c r="E253" s="9" t="str">
        <f t="shared" si="3"/>
        <v>20201Rural+Urban</v>
      </c>
      <c r="F253" s="54">
        <f>DATE(All_India_Index_Upto_April23__14[[#This Row],[Year]],All_India_Index_Upto_April23__14[[#This Row],[month '#]],1)</f>
        <v>43831</v>
      </c>
      <c r="G253" s="2">
        <v>144.30000000000001</v>
      </c>
      <c r="H253" s="2">
        <v>167.4</v>
      </c>
      <c r="I253" s="2">
        <v>154.9</v>
      </c>
      <c r="J253" s="2">
        <v>150.1</v>
      </c>
      <c r="K253" s="2">
        <v>129.9</v>
      </c>
      <c r="L253" s="2">
        <v>143.19999999999999</v>
      </c>
      <c r="M253" s="2">
        <v>197</v>
      </c>
      <c r="N253" s="2">
        <v>140.4</v>
      </c>
      <c r="O253" s="2">
        <v>114.1</v>
      </c>
      <c r="P253" s="2">
        <v>150.9</v>
      </c>
      <c r="Q253" s="2">
        <v>136.1</v>
      </c>
      <c r="R253" s="2">
        <v>158.6</v>
      </c>
      <c r="S253" s="2">
        <v>153.5</v>
      </c>
      <c r="T253" s="2">
        <f>AVERAGE(All_India_Index_Upto_April23__14[[#This Row],[Cereals and products]:[Food and beverages]])</f>
        <v>149.26153846153846</v>
      </c>
    </row>
    <row r="254" spans="1:20" x14ac:dyDescent="0.25">
      <c r="A254" s="21" t="s">
        <v>30</v>
      </c>
      <c r="B254" s="3">
        <v>2020</v>
      </c>
      <c r="C254" s="9" t="s">
        <v>36</v>
      </c>
      <c r="D254" s="9">
        <f>VLOOKUP(All_India_Index_Upto_April23__14[[#This Row],[Month]],'Data cleaning'!$B$1:$C$13,2,FALSE)</f>
        <v>2</v>
      </c>
      <c r="E254" s="9" t="str">
        <f t="shared" si="3"/>
        <v>20202Rural</v>
      </c>
      <c r="F254" s="52">
        <f>DATE(All_India_Index_Upto_April23__14[[#This Row],[Year]],All_India_Index_Upto_April23__14[[#This Row],[month '#]],1)</f>
        <v>43862</v>
      </c>
      <c r="G254" s="3">
        <v>144.19999999999999</v>
      </c>
      <c r="H254" s="3">
        <v>167.5</v>
      </c>
      <c r="I254" s="3">
        <v>150.9</v>
      </c>
      <c r="J254" s="3">
        <v>150.9</v>
      </c>
      <c r="K254" s="3">
        <v>133.69999999999999</v>
      </c>
      <c r="L254" s="3">
        <v>140.69999999999999</v>
      </c>
      <c r="M254" s="3">
        <v>165.1</v>
      </c>
      <c r="N254" s="3">
        <v>141.80000000000001</v>
      </c>
      <c r="O254" s="3">
        <v>113.1</v>
      </c>
      <c r="P254" s="3">
        <v>152.80000000000001</v>
      </c>
      <c r="Q254" s="3">
        <v>140.1</v>
      </c>
      <c r="R254" s="3">
        <v>159.19999999999999</v>
      </c>
      <c r="S254" s="3">
        <v>149.80000000000001</v>
      </c>
      <c r="T254" s="3">
        <f>AVERAGE(All_India_Index_Upto_April23__14[[#This Row],[Cereals and products]:[Food and beverages]])</f>
        <v>146.90769230769229</v>
      </c>
    </row>
    <row r="255" spans="1:20" x14ac:dyDescent="0.25">
      <c r="A255" s="22" t="s">
        <v>33</v>
      </c>
      <c r="B255" s="2">
        <v>2020</v>
      </c>
      <c r="C255" s="10" t="s">
        <v>36</v>
      </c>
      <c r="D255" s="10">
        <f>VLOOKUP(All_India_Index_Upto_April23__14[[#This Row],[Month]],'Data cleaning'!$B$1:$C$13,2,FALSE)</f>
        <v>2</v>
      </c>
      <c r="E255" s="9" t="str">
        <f t="shared" si="3"/>
        <v>20202Urban</v>
      </c>
      <c r="F255" s="54">
        <f>DATE(All_India_Index_Upto_April23__14[[#This Row],[Year]],All_India_Index_Upto_April23__14[[#This Row],[month '#]],1)</f>
        <v>43862</v>
      </c>
      <c r="G255" s="2">
        <v>146.19999999999999</v>
      </c>
      <c r="H255" s="2">
        <v>167.6</v>
      </c>
      <c r="I255" s="2">
        <v>153.1</v>
      </c>
      <c r="J255" s="2">
        <v>150.69999999999999</v>
      </c>
      <c r="K255" s="2">
        <v>127.4</v>
      </c>
      <c r="L255" s="2">
        <v>143.1</v>
      </c>
      <c r="M255" s="2">
        <v>181.7</v>
      </c>
      <c r="N255" s="2">
        <v>139.6</v>
      </c>
      <c r="O255" s="2">
        <v>114.6</v>
      </c>
      <c r="P255" s="2">
        <v>150.4</v>
      </c>
      <c r="Q255" s="2">
        <v>131.5</v>
      </c>
      <c r="R255" s="2">
        <v>159</v>
      </c>
      <c r="S255" s="2">
        <v>151.69999999999999</v>
      </c>
      <c r="T255" s="2">
        <f>AVERAGE(All_India_Index_Upto_April23__14[[#This Row],[Cereals and products]:[Food and beverages]])</f>
        <v>147.43076923076922</v>
      </c>
    </row>
    <row r="256" spans="1:20" x14ac:dyDescent="0.25">
      <c r="A256" s="21" t="s">
        <v>35</v>
      </c>
      <c r="B256" s="3">
        <v>2020</v>
      </c>
      <c r="C256" s="9" t="s">
        <v>36</v>
      </c>
      <c r="D256" s="9">
        <f>VLOOKUP(All_India_Index_Upto_April23__14[[#This Row],[Month]],'Data cleaning'!$B$1:$C$13,2,FALSE)</f>
        <v>2</v>
      </c>
      <c r="E256" s="9" t="str">
        <f t="shared" si="3"/>
        <v>20202Rural+Urban</v>
      </c>
      <c r="F256" s="52">
        <f>DATE(All_India_Index_Upto_April23__14[[#This Row],[Year]],All_India_Index_Upto_April23__14[[#This Row],[month '#]],1)</f>
        <v>43862</v>
      </c>
      <c r="G256" s="3">
        <v>144.80000000000001</v>
      </c>
      <c r="H256" s="3">
        <v>167.5</v>
      </c>
      <c r="I256" s="3">
        <v>151.80000000000001</v>
      </c>
      <c r="J256" s="3">
        <v>150.80000000000001</v>
      </c>
      <c r="K256" s="3">
        <v>131.4</v>
      </c>
      <c r="L256" s="3">
        <v>141.80000000000001</v>
      </c>
      <c r="M256" s="3">
        <v>170.7</v>
      </c>
      <c r="N256" s="3">
        <v>141.1</v>
      </c>
      <c r="O256" s="3">
        <v>113.6</v>
      </c>
      <c r="P256" s="3">
        <v>152</v>
      </c>
      <c r="Q256" s="3">
        <v>136.5</v>
      </c>
      <c r="R256" s="3">
        <v>159.1</v>
      </c>
      <c r="S256" s="3">
        <v>150.5</v>
      </c>
      <c r="T256" s="3">
        <f>AVERAGE(All_India_Index_Upto_April23__14[[#This Row],[Cereals and products]:[Food and beverages]])</f>
        <v>147.04615384615383</v>
      </c>
    </row>
    <row r="257" spans="1:20" x14ac:dyDescent="0.25">
      <c r="A257" s="22" t="s">
        <v>30</v>
      </c>
      <c r="B257" s="2">
        <v>2020</v>
      </c>
      <c r="C257" s="10" t="s">
        <v>38</v>
      </c>
      <c r="D257" s="10">
        <f>VLOOKUP(All_India_Index_Upto_April23__14[[#This Row],[Month]],'Data cleaning'!$B$1:$C$13,2,FALSE)</f>
        <v>3</v>
      </c>
      <c r="E257" s="9" t="str">
        <f t="shared" si="3"/>
        <v>20203Rural</v>
      </c>
      <c r="F257" s="54">
        <f>DATE(All_India_Index_Upto_April23__14[[#This Row],[Year]],All_India_Index_Upto_April23__14[[#This Row],[month '#]],1)</f>
        <v>43891</v>
      </c>
      <c r="G257" s="2">
        <v>144.4</v>
      </c>
      <c r="H257" s="2">
        <v>166.8</v>
      </c>
      <c r="I257" s="2">
        <v>147.6</v>
      </c>
      <c r="J257" s="2">
        <v>151.69999999999999</v>
      </c>
      <c r="K257" s="2">
        <v>133.30000000000001</v>
      </c>
      <c r="L257" s="2">
        <v>141.80000000000001</v>
      </c>
      <c r="M257" s="2">
        <v>152.30000000000001</v>
      </c>
      <c r="N257" s="2">
        <v>141.80000000000001</v>
      </c>
      <c r="O257" s="2">
        <v>112.6</v>
      </c>
      <c r="P257" s="2">
        <v>154</v>
      </c>
      <c r="Q257" s="2">
        <v>140.1</v>
      </c>
      <c r="R257" s="2">
        <v>160</v>
      </c>
      <c r="S257" s="2">
        <v>148.19999999999999</v>
      </c>
      <c r="T257" s="2">
        <f>AVERAGE(All_India_Index_Upto_April23__14[[#This Row],[Cereals and products]:[Food and beverages]])</f>
        <v>145.73846153846151</v>
      </c>
    </row>
    <row r="258" spans="1:20" x14ac:dyDescent="0.25">
      <c r="A258" s="21" t="s">
        <v>33</v>
      </c>
      <c r="B258" s="3">
        <v>2020</v>
      </c>
      <c r="C258" s="9" t="s">
        <v>38</v>
      </c>
      <c r="D258" s="9">
        <f>VLOOKUP(All_India_Index_Upto_April23__14[[#This Row],[Month]],'Data cleaning'!$B$1:$C$13,2,FALSE)</f>
        <v>3</v>
      </c>
      <c r="E258" s="9" t="str">
        <f t="shared" si="3"/>
        <v>20203Urban</v>
      </c>
      <c r="F258" s="52">
        <f>DATE(All_India_Index_Upto_April23__14[[#This Row],[Year]],All_India_Index_Upto_April23__14[[#This Row],[month '#]],1)</f>
        <v>43891</v>
      </c>
      <c r="G258" s="3">
        <v>146.5</v>
      </c>
      <c r="H258" s="3">
        <v>167.5</v>
      </c>
      <c r="I258" s="3">
        <v>148.9</v>
      </c>
      <c r="J258" s="3">
        <v>151.1</v>
      </c>
      <c r="K258" s="3">
        <v>127.5</v>
      </c>
      <c r="L258" s="3">
        <v>143.30000000000001</v>
      </c>
      <c r="M258" s="3">
        <v>167</v>
      </c>
      <c r="N258" s="3">
        <v>139.69999999999999</v>
      </c>
      <c r="O258" s="3">
        <v>114.4</v>
      </c>
      <c r="P258" s="3">
        <v>151.5</v>
      </c>
      <c r="Q258" s="3">
        <v>131.9</v>
      </c>
      <c r="R258" s="3">
        <v>159.1</v>
      </c>
      <c r="S258" s="3">
        <v>150.1</v>
      </c>
      <c r="T258" s="3">
        <f>AVERAGE(All_India_Index_Upto_April23__14[[#This Row],[Cereals and products]:[Food and beverages]])</f>
        <v>146.03846153846155</v>
      </c>
    </row>
    <row r="259" spans="1:20" x14ac:dyDescent="0.25">
      <c r="A259" s="22" t="s">
        <v>35</v>
      </c>
      <c r="B259" s="2">
        <v>2020</v>
      </c>
      <c r="C259" s="10" t="s">
        <v>38</v>
      </c>
      <c r="D259" s="10">
        <f>VLOOKUP(All_India_Index_Upto_April23__14[[#This Row],[Month]],'Data cleaning'!$B$1:$C$13,2,FALSE)</f>
        <v>3</v>
      </c>
      <c r="E259" s="9" t="str">
        <f t="shared" ref="E259:E322" si="4">B259&amp;D259&amp;A259</f>
        <v>20203Rural+Urban</v>
      </c>
      <c r="F259" s="54">
        <f>DATE(All_India_Index_Upto_April23__14[[#This Row],[Year]],All_India_Index_Upto_April23__14[[#This Row],[month '#]],1)</f>
        <v>43891</v>
      </c>
      <c r="G259" s="2">
        <v>145.1</v>
      </c>
      <c r="H259" s="2">
        <v>167</v>
      </c>
      <c r="I259" s="2">
        <v>148.1</v>
      </c>
      <c r="J259" s="2">
        <v>151.5</v>
      </c>
      <c r="K259" s="2">
        <v>131.19999999999999</v>
      </c>
      <c r="L259" s="2">
        <v>142.5</v>
      </c>
      <c r="M259" s="2">
        <v>157.30000000000001</v>
      </c>
      <c r="N259" s="2">
        <v>141.1</v>
      </c>
      <c r="O259" s="2">
        <v>113.2</v>
      </c>
      <c r="P259" s="2">
        <v>153.19999999999999</v>
      </c>
      <c r="Q259" s="2">
        <v>136.69999999999999</v>
      </c>
      <c r="R259" s="2">
        <v>159.6</v>
      </c>
      <c r="S259" s="2">
        <v>148.9</v>
      </c>
      <c r="T259" s="2">
        <f>AVERAGE(All_India_Index_Upto_April23__14[[#This Row],[Cereals and products]:[Food and beverages]])</f>
        <v>145.80000000000001</v>
      </c>
    </row>
    <row r="260" spans="1:20" x14ac:dyDescent="0.25">
      <c r="A260" s="21" t="s">
        <v>30</v>
      </c>
      <c r="B260" s="3">
        <v>2020</v>
      </c>
      <c r="C260" s="9" t="s">
        <v>39</v>
      </c>
      <c r="D260" s="9">
        <f>VLOOKUP(All_India_Index_Upto_April23__14[[#This Row],[Month]],'Data cleaning'!$B$1:$C$13,2,FALSE)</f>
        <v>4</v>
      </c>
      <c r="E260" s="9" t="str">
        <f t="shared" si="4"/>
        <v>20204Rural</v>
      </c>
      <c r="F260" s="52">
        <f>DATE(All_India_Index_Upto_April23__14[[#This Row],[Year]],All_India_Index_Upto_April23__14[[#This Row],[month '#]],1)</f>
        <v>43922</v>
      </c>
      <c r="G260" s="3">
        <v>147.19999999999999</v>
      </c>
      <c r="H260" s="24">
        <f>H257+(H$266-H$257)/3</f>
        <v>174.63333333333335</v>
      </c>
      <c r="I260" s="3">
        <v>146.9</v>
      </c>
      <c r="J260" s="3">
        <v>155.6</v>
      </c>
      <c r="K260" s="3">
        <v>137.1</v>
      </c>
      <c r="L260" s="3">
        <v>147.30000000000001</v>
      </c>
      <c r="M260" s="3">
        <v>162.69999999999999</v>
      </c>
      <c r="N260" s="3">
        <v>150.19999999999999</v>
      </c>
      <c r="O260" s="3">
        <v>119.8</v>
      </c>
      <c r="P260" s="3">
        <v>158.69999999999999</v>
      </c>
      <c r="Q260" s="3">
        <v>139.19999999999999</v>
      </c>
      <c r="R260" s="3">
        <f>R257+(R$266-R$257)/3</f>
        <v>160.6</v>
      </c>
      <c r="S260" s="3">
        <v>150.1</v>
      </c>
      <c r="T260" s="3">
        <f>AVERAGE(All_India_Index_Upto_April23__14[[#This Row],[Cereals and products]:[Food and beverages]])</f>
        <v>150.00256410256409</v>
      </c>
    </row>
    <row r="261" spans="1:20" x14ac:dyDescent="0.25">
      <c r="A261" s="22" t="s">
        <v>33</v>
      </c>
      <c r="B261" s="2">
        <v>2020</v>
      </c>
      <c r="C261" s="10" t="s">
        <v>39</v>
      </c>
      <c r="D261" s="10">
        <f>VLOOKUP(All_India_Index_Upto_April23__14[[#This Row],[Month]],'Data cleaning'!$B$1:$C$13,2,FALSE)</f>
        <v>4</v>
      </c>
      <c r="E261" s="9" t="str">
        <f t="shared" si="4"/>
        <v>20204Urban</v>
      </c>
      <c r="F261" s="54">
        <f>DATE(All_India_Index_Upto_April23__14[[#This Row],[Year]],All_India_Index_Upto_April23__14[[#This Row],[month '#]],1)</f>
        <v>43922</v>
      </c>
      <c r="G261" s="2">
        <v>151.80000000000001</v>
      </c>
      <c r="H261" s="25">
        <f>H258+(H$267-H$258)/3</f>
        <v>177.33333333333334</v>
      </c>
      <c r="I261" s="2">
        <v>151.9</v>
      </c>
      <c r="J261" s="2">
        <v>155.5</v>
      </c>
      <c r="K261" s="2">
        <v>131.6</v>
      </c>
      <c r="L261" s="2">
        <v>152.9</v>
      </c>
      <c r="M261" s="2">
        <v>180</v>
      </c>
      <c r="N261" s="2">
        <v>150.80000000000001</v>
      </c>
      <c r="O261" s="2">
        <v>121.2</v>
      </c>
      <c r="P261" s="2">
        <v>154</v>
      </c>
      <c r="Q261" s="2">
        <v>133.5</v>
      </c>
      <c r="R261" s="25">
        <f>R258+(R$267-R$258)/3</f>
        <v>159.96666666666667</v>
      </c>
      <c r="S261" s="2">
        <v>153.5</v>
      </c>
      <c r="T261" s="2">
        <f>AVERAGE(All_India_Index_Upto_April23__14[[#This Row],[Cereals and products]:[Food and beverages]])</f>
        <v>151.84615384615384</v>
      </c>
    </row>
    <row r="262" spans="1:20" x14ac:dyDescent="0.25">
      <c r="A262" s="21" t="s">
        <v>35</v>
      </c>
      <c r="B262" s="3">
        <v>2020</v>
      </c>
      <c r="C262" s="9" t="s">
        <v>39</v>
      </c>
      <c r="D262" s="9">
        <f>VLOOKUP(All_India_Index_Upto_April23__14[[#This Row],[Month]],'Data cleaning'!$B$1:$C$13,2,FALSE)</f>
        <v>4</v>
      </c>
      <c r="E262" s="9" t="str">
        <f t="shared" si="4"/>
        <v>20204Rural+Urban</v>
      </c>
      <c r="F262" s="52">
        <f>DATE(All_India_Index_Upto_April23__14[[#This Row],[Year]],All_India_Index_Upto_April23__14[[#This Row],[month '#]],1)</f>
        <v>43922</v>
      </c>
      <c r="G262" s="3">
        <v>148.69999999999999</v>
      </c>
      <c r="H262" s="24">
        <f>H259+(H$268-H$259)/3</f>
        <v>175.56666666666666</v>
      </c>
      <c r="I262" s="3">
        <v>148.80000000000001</v>
      </c>
      <c r="J262" s="3">
        <v>155.6</v>
      </c>
      <c r="K262" s="3">
        <v>135.1</v>
      </c>
      <c r="L262" s="3">
        <v>149.9</v>
      </c>
      <c r="M262" s="3">
        <v>168.6</v>
      </c>
      <c r="N262" s="3">
        <v>150.4</v>
      </c>
      <c r="O262" s="3">
        <v>120.3</v>
      </c>
      <c r="P262" s="3">
        <v>157.1</v>
      </c>
      <c r="Q262" s="3">
        <v>136.80000000000001</v>
      </c>
      <c r="R262" s="24">
        <f>R259+(R$268-R$259)/3</f>
        <v>160.33333333333334</v>
      </c>
      <c r="S262" s="3">
        <v>151.4</v>
      </c>
      <c r="T262" s="3">
        <f>AVERAGE(All_India_Index_Upto_April23__14[[#This Row],[Cereals and products]:[Food and beverages]])</f>
        <v>150.66153846153844</v>
      </c>
    </row>
    <row r="263" spans="1:20" x14ac:dyDescent="0.25">
      <c r="A263" s="22" t="s">
        <v>30</v>
      </c>
      <c r="B263" s="2">
        <v>2020</v>
      </c>
      <c r="C263" s="10" t="s">
        <v>41</v>
      </c>
      <c r="D263" s="10">
        <f>VLOOKUP(All_India_Index_Upto_April23__14[[#This Row],[Month]],'Data cleaning'!$B$1:$C$13,2,FALSE)</f>
        <v>5</v>
      </c>
      <c r="E263" s="9" t="str">
        <f t="shared" si="4"/>
        <v>20205Rural</v>
      </c>
      <c r="F263" s="54">
        <f>DATE(All_India_Index_Upto_April23__14[[#This Row],[Year]],All_India_Index_Upto_April23__14[[#This Row],[month '#]],1)</f>
        <v>43952</v>
      </c>
      <c r="G263" s="2">
        <f>(G266+G260)/2</f>
        <v>147.69999999999999</v>
      </c>
      <c r="H263" s="25">
        <f>H260+(H$266-H$257)/3</f>
        <v>182.4666666666667</v>
      </c>
      <c r="I263" s="2">
        <f t="shared" ref="I263:S263" si="5">(I266+I260)/2</f>
        <v>148.15</v>
      </c>
      <c r="J263" s="2">
        <f t="shared" si="5"/>
        <v>154.44999999999999</v>
      </c>
      <c r="K263" s="2">
        <f t="shared" si="5"/>
        <v>137.64999999999998</v>
      </c>
      <c r="L263" s="2">
        <f t="shared" si="5"/>
        <v>145.25</v>
      </c>
      <c r="M263" s="2">
        <f t="shared" si="5"/>
        <v>155.80000000000001</v>
      </c>
      <c r="N263" s="2">
        <f t="shared" si="5"/>
        <v>150.25</v>
      </c>
      <c r="O263" s="2">
        <f t="shared" si="5"/>
        <v>116.5</v>
      </c>
      <c r="P263" s="2">
        <f t="shared" si="5"/>
        <v>159.25</v>
      </c>
      <c r="Q263" s="2">
        <f t="shared" si="5"/>
        <v>140.64999999999998</v>
      </c>
      <c r="R263" s="2">
        <f>R260+(R$266-R$257)/3</f>
        <v>161.19999999999999</v>
      </c>
      <c r="S263" s="2">
        <f t="shared" si="5"/>
        <v>151.19999999999999</v>
      </c>
      <c r="T263" s="2">
        <f>AVERAGE(All_India_Index_Upto_April23__14[[#This Row],[Cereals and products]:[Food and beverages]])</f>
        <v>150.03974358974361</v>
      </c>
    </row>
    <row r="264" spans="1:20" x14ac:dyDescent="0.25">
      <c r="A264" s="21" t="s">
        <v>33</v>
      </c>
      <c r="B264" s="3">
        <v>2020</v>
      </c>
      <c r="C264" s="9" t="s">
        <v>41</v>
      </c>
      <c r="D264" s="9">
        <f>VLOOKUP(All_India_Index_Upto_April23__14[[#This Row],[Month]],'Data cleaning'!$B$1:$C$13,2,FALSE)</f>
        <v>5</v>
      </c>
      <c r="E264" s="9" t="str">
        <f t="shared" si="4"/>
        <v>20205Urban</v>
      </c>
      <c r="F264" s="52">
        <f>DATE(All_India_Index_Upto_April23__14[[#This Row],[Year]],All_India_Index_Upto_April23__14[[#This Row],[month '#]],1)</f>
        <v>43952</v>
      </c>
      <c r="G264" s="3">
        <f>(G261+G267)/2</f>
        <v>152.25</v>
      </c>
      <c r="H264" s="24">
        <f>H261+(H$267-H$258)/3</f>
        <v>187.16666666666669</v>
      </c>
      <c r="I264" s="3">
        <f t="shared" ref="I264:S265" si="6">(I261+I267)/2</f>
        <v>153.25</v>
      </c>
      <c r="J264" s="3">
        <f t="shared" si="6"/>
        <v>154.44999999999999</v>
      </c>
      <c r="K264" s="3">
        <f t="shared" si="6"/>
        <v>132.25</v>
      </c>
      <c r="L264" s="3">
        <f t="shared" si="6"/>
        <v>152.35000000000002</v>
      </c>
      <c r="M264" s="3">
        <f t="shared" si="6"/>
        <v>175.6</v>
      </c>
      <c r="N264" s="3">
        <f t="shared" si="6"/>
        <v>151.4</v>
      </c>
      <c r="O264" s="3">
        <f t="shared" si="6"/>
        <v>118.75</v>
      </c>
      <c r="P264" s="3">
        <f t="shared" si="6"/>
        <v>156.4</v>
      </c>
      <c r="Q264" s="3">
        <f t="shared" si="6"/>
        <v>134.55000000000001</v>
      </c>
      <c r="R264" s="24">
        <f>R261+(R$267-R$258)/3</f>
        <v>160.83333333333334</v>
      </c>
      <c r="S264" s="3">
        <f t="shared" si="6"/>
        <v>155.25</v>
      </c>
      <c r="T264" s="3">
        <f>AVERAGE(All_India_Index_Upto_April23__14[[#This Row],[Cereals and products]:[Food and beverages]])</f>
        <v>152.65384615384616</v>
      </c>
    </row>
    <row r="265" spans="1:20" x14ac:dyDescent="0.25">
      <c r="A265" s="22" t="s">
        <v>35</v>
      </c>
      <c r="B265" s="2">
        <v>2020</v>
      </c>
      <c r="C265" s="10" t="s">
        <v>41</v>
      </c>
      <c r="D265" s="10">
        <f>VLOOKUP(All_India_Index_Upto_April23__14[[#This Row],[Month]],'Data cleaning'!$B$1:$C$13,2,FALSE)</f>
        <v>5</v>
      </c>
      <c r="E265" s="9" t="str">
        <f t="shared" si="4"/>
        <v>20205Rural+Urban</v>
      </c>
      <c r="F265" s="54">
        <f>DATE(All_India_Index_Upto_April23__14[[#This Row],[Year]],All_India_Index_Upto_April23__14[[#This Row],[month '#]],1)</f>
        <v>43952</v>
      </c>
      <c r="G265" s="2">
        <f>(G262+G268)/2</f>
        <v>149.14999999999998</v>
      </c>
      <c r="H265" s="25">
        <f>H262+(H$268-H$259)/3</f>
        <v>184.13333333333333</v>
      </c>
      <c r="I265" s="2">
        <f t="shared" si="6"/>
        <v>150.10000000000002</v>
      </c>
      <c r="J265" s="2">
        <f t="shared" si="6"/>
        <v>154.44999999999999</v>
      </c>
      <c r="K265" s="2">
        <f t="shared" si="6"/>
        <v>135.69999999999999</v>
      </c>
      <c r="L265" s="2">
        <f t="shared" si="6"/>
        <v>148.55000000000001</v>
      </c>
      <c r="M265" s="2">
        <f t="shared" si="6"/>
        <v>162.55000000000001</v>
      </c>
      <c r="N265" s="2">
        <f t="shared" si="6"/>
        <v>150.65</v>
      </c>
      <c r="O265" s="2">
        <f t="shared" si="6"/>
        <v>117.25</v>
      </c>
      <c r="P265" s="2">
        <f t="shared" si="6"/>
        <v>158.30000000000001</v>
      </c>
      <c r="Q265" s="2">
        <f t="shared" si="6"/>
        <v>138.10000000000002</v>
      </c>
      <c r="R265" s="25">
        <f>R262+(R$268-R$259)/3</f>
        <v>161.06666666666669</v>
      </c>
      <c r="S265" s="2">
        <f t="shared" si="6"/>
        <v>152.69999999999999</v>
      </c>
      <c r="T265" s="2">
        <f>AVERAGE(All_India_Index_Upto_April23__14[[#This Row],[Cereals and products]:[Food and beverages]])</f>
        <v>150.97692307692307</v>
      </c>
    </row>
    <row r="266" spans="1:20" x14ac:dyDescent="0.25">
      <c r="A266" s="21" t="s">
        <v>30</v>
      </c>
      <c r="B266" s="3">
        <v>2020</v>
      </c>
      <c r="C266" s="9" t="s">
        <v>42</v>
      </c>
      <c r="D266" s="9">
        <f>VLOOKUP(All_India_Index_Upto_April23__14[[#This Row],[Month]],'Data cleaning'!$B$1:$C$13,2,FALSE)</f>
        <v>6</v>
      </c>
      <c r="E266" s="9" t="str">
        <f t="shared" si="4"/>
        <v>20206Rural</v>
      </c>
      <c r="F266" s="52">
        <f>DATE(All_India_Index_Upto_April23__14[[#This Row],[Year]],All_India_Index_Upto_April23__14[[#This Row],[month '#]],1)</f>
        <v>43983</v>
      </c>
      <c r="G266" s="3">
        <v>148.19999999999999</v>
      </c>
      <c r="H266" s="3">
        <v>190.3</v>
      </c>
      <c r="I266" s="3">
        <v>149.4</v>
      </c>
      <c r="J266" s="3">
        <v>153.30000000000001</v>
      </c>
      <c r="K266" s="3">
        <v>138.19999999999999</v>
      </c>
      <c r="L266" s="3">
        <v>143.19999999999999</v>
      </c>
      <c r="M266" s="3">
        <v>148.9</v>
      </c>
      <c r="N266" s="3">
        <v>150.30000000000001</v>
      </c>
      <c r="O266" s="3">
        <v>113.2</v>
      </c>
      <c r="P266" s="3">
        <v>159.80000000000001</v>
      </c>
      <c r="Q266" s="3">
        <v>142.1</v>
      </c>
      <c r="R266" s="3">
        <v>161.80000000000001</v>
      </c>
      <c r="S266" s="3">
        <v>152.30000000000001</v>
      </c>
      <c r="T266" s="3">
        <f>AVERAGE(All_India_Index_Upto_April23__14[[#This Row],[Cereals and products]:[Food and beverages]])</f>
        <v>150.07692307692307</v>
      </c>
    </row>
    <row r="267" spans="1:20" x14ac:dyDescent="0.25">
      <c r="A267" s="22" t="s">
        <v>33</v>
      </c>
      <c r="B267" s="2">
        <v>2020</v>
      </c>
      <c r="C267" s="10" t="s">
        <v>42</v>
      </c>
      <c r="D267" s="10">
        <f>VLOOKUP(All_India_Index_Upto_April23__14[[#This Row],[Month]],'Data cleaning'!$B$1:$C$13,2,FALSE)</f>
        <v>6</v>
      </c>
      <c r="E267" s="9" t="str">
        <f t="shared" si="4"/>
        <v>20206Urban</v>
      </c>
      <c r="F267" s="54">
        <f>DATE(All_India_Index_Upto_April23__14[[#This Row],[Year]],All_India_Index_Upto_April23__14[[#This Row],[month '#]],1)</f>
        <v>43983</v>
      </c>
      <c r="G267" s="2">
        <v>152.69999999999999</v>
      </c>
      <c r="H267" s="2">
        <v>197</v>
      </c>
      <c r="I267" s="2">
        <v>154.6</v>
      </c>
      <c r="J267" s="2">
        <v>153.4</v>
      </c>
      <c r="K267" s="2">
        <v>132.9</v>
      </c>
      <c r="L267" s="2">
        <v>151.80000000000001</v>
      </c>
      <c r="M267" s="2">
        <v>171.2</v>
      </c>
      <c r="N267" s="2">
        <v>152</v>
      </c>
      <c r="O267" s="2">
        <v>116.3</v>
      </c>
      <c r="P267" s="2">
        <v>158.80000000000001</v>
      </c>
      <c r="Q267" s="2">
        <v>135.6</v>
      </c>
      <c r="R267" s="2">
        <v>161.69999999999999</v>
      </c>
      <c r="S267" s="2">
        <v>157</v>
      </c>
      <c r="T267" s="2">
        <f>AVERAGE(All_India_Index_Upto_April23__14[[#This Row],[Cereals and products]:[Food and beverages]])</f>
        <v>153.46153846153845</v>
      </c>
    </row>
    <row r="268" spans="1:20" x14ac:dyDescent="0.25">
      <c r="A268" s="21" t="s">
        <v>35</v>
      </c>
      <c r="B268" s="3">
        <v>2020</v>
      </c>
      <c r="C268" s="9" t="s">
        <v>42</v>
      </c>
      <c r="D268" s="9">
        <f>VLOOKUP(All_India_Index_Upto_April23__14[[#This Row],[Month]],'Data cleaning'!$B$1:$C$13,2,FALSE)</f>
        <v>6</v>
      </c>
      <c r="E268" s="9" t="str">
        <f t="shared" si="4"/>
        <v>20206Rural+Urban</v>
      </c>
      <c r="F268" s="52">
        <f>DATE(All_India_Index_Upto_April23__14[[#This Row],[Year]],All_India_Index_Upto_April23__14[[#This Row],[month '#]],1)</f>
        <v>43983</v>
      </c>
      <c r="G268" s="3">
        <v>149.6</v>
      </c>
      <c r="H268" s="3">
        <v>192.7</v>
      </c>
      <c r="I268" s="3">
        <v>151.4</v>
      </c>
      <c r="J268" s="3">
        <v>153.30000000000001</v>
      </c>
      <c r="K268" s="3">
        <v>136.30000000000001</v>
      </c>
      <c r="L268" s="3">
        <v>147.19999999999999</v>
      </c>
      <c r="M268" s="3">
        <v>156.5</v>
      </c>
      <c r="N268" s="3">
        <v>150.9</v>
      </c>
      <c r="O268" s="3">
        <v>114.2</v>
      </c>
      <c r="P268" s="3">
        <v>159.5</v>
      </c>
      <c r="Q268" s="3">
        <v>139.4</v>
      </c>
      <c r="R268" s="3">
        <v>161.80000000000001</v>
      </c>
      <c r="S268" s="3">
        <v>154</v>
      </c>
      <c r="T268" s="3">
        <f>AVERAGE(All_India_Index_Upto_April23__14[[#This Row],[Cereals and products]:[Food and beverages]])</f>
        <v>151.2923076923077</v>
      </c>
    </row>
    <row r="269" spans="1:20" x14ac:dyDescent="0.25">
      <c r="A269" s="22" t="s">
        <v>30</v>
      </c>
      <c r="B269" s="2">
        <v>2020</v>
      </c>
      <c r="C269" s="10" t="s">
        <v>44</v>
      </c>
      <c r="D269" s="10">
        <f>VLOOKUP(All_India_Index_Upto_April23__14[[#This Row],[Month]],'Data cleaning'!$B$1:$C$13,2,FALSE)</f>
        <v>7</v>
      </c>
      <c r="E269" s="9" t="str">
        <f t="shared" si="4"/>
        <v>20207Rural</v>
      </c>
      <c r="F269" s="54">
        <f>DATE(All_India_Index_Upto_April23__14[[#This Row],[Year]],All_India_Index_Upto_April23__14[[#This Row],[month '#]],1)</f>
        <v>44013</v>
      </c>
      <c r="G269" s="2">
        <v>148.19999999999999</v>
      </c>
      <c r="H269" s="2">
        <v>190.3</v>
      </c>
      <c r="I269" s="2">
        <v>149.4</v>
      </c>
      <c r="J269" s="2">
        <v>153.30000000000001</v>
      </c>
      <c r="K269" s="2">
        <v>138.19999999999999</v>
      </c>
      <c r="L269" s="2">
        <v>143.19999999999999</v>
      </c>
      <c r="M269" s="2">
        <v>148.9</v>
      </c>
      <c r="N269" s="2">
        <v>150.30000000000001</v>
      </c>
      <c r="O269" s="2">
        <v>113.2</v>
      </c>
      <c r="P269" s="2">
        <v>159.80000000000001</v>
      </c>
      <c r="Q269" s="2">
        <v>142.1</v>
      </c>
      <c r="R269" s="2">
        <v>161.80000000000001</v>
      </c>
      <c r="S269" s="2">
        <v>152.30000000000001</v>
      </c>
      <c r="T269" s="2">
        <f>AVERAGE(All_India_Index_Upto_April23__14[[#This Row],[Cereals and products]:[Food and beverages]])</f>
        <v>150.07692307692307</v>
      </c>
    </row>
    <row r="270" spans="1:20" x14ac:dyDescent="0.25">
      <c r="A270" s="21" t="s">
        <v>33</v>
      </c>
      <c r="B270" s="3">
        <v>2020</v>
      </c>
      <c r="C270" s="9" t="s">
        <v>44</v>
      </c>
      <c r="D270" s="9">
        <f>VLOOKUP(All_India_Index_Upto_April23__14[[#This Row],[Month]],'Data cleaning'!$B$1:$C$13,2,FALSE)</f>
        <v>7</v>
      </c>
      <c r="E270" s="9" t="str">
        <f t="shared" si="4"/>
        <v>20207Urban</v>
      </c>
      <c r="F270" s="52">
        <f>DATE(All_India_Index_Upto_April23__14[[#This Row],[Year]],All_India_Index_Upto_April23__14[[#This Row],[month '#]],1)</f>
        <v>44013</v>
      </c>
      <c r="G270" s="3">
        <v>152.69999999999999</v>
      </c>
      <c r="H270" s="3">
        <v>197</v>
      </c>
      <c r="I270" s="3">
        <v>154.6</v>
      </c>
      <c r="J270" s="3">
        <v>153.4</v>
      </c>
      <c r="K270" s="3">
        <v>132.9</v>
      </c>
      <c r="L270" s="3">
        <v>151.80000000000001</v>
      </c>
      <c r="M270" s="3">
        <v>171.2</v>
      </c>
      <c r="N270" s="3">
        <v>152</v>
      </c>
      <c r="O270" s="3">
        <v>116.3</v>
      </c>
      <c r="P270" s="3">
        <v>158.80000000000001</v>
      </c>
      <c r="Q270" s="3">
        <v>135.6</v>
      </c>
      <c r="R270" s="3">
        <v>161.69999999999999</v>
      </c>
      <c r="S270" s="3">
        <v>157</v>
      </c>
      <c r="T270" s="3">
        <f>AVERAGE(All_India_Index_Upto_April23__14[[#This Row],[Cereals and products]:[Food and beverages]])</f>
        <v>153.46153846153845</v>
      </c>
    </row>
    <row r="271" spans="1:20" x14ac:dyDescent="0.25">
      <c r="A271" s="22" t="s">
        <v>35</v>
      </c>
      <c r="B271" s="2">
        <v>2020</v>
      </c>
      <c r="C271" s="10" t="s">
        <v>44</v>
      </c>
      <c r="D271" s="10">
        <f>VLOOKUP(All_India_Index_Upto_April23__14[[#This Row],[Month]],'Data cleaning'!$B$1:$C$13,2,FALSE)</f>
        <v>7</v>
      </c>
      <c r="E271" s="9" t="str">
        <f t="shared" si="4"/>
        <v>20207Rural+Urban</v>
      </c>
      <c r="F271" s="54">
        <f>DATE(All_India_Index_Upto_April23__14[[#This Row],[Year]],All_India_Index_Upto_April23__14[[#This Row],[month '#]],1)</f>
        <v>44013</v>
      </c>
      <c r="G271" s="2">
        <v>149.6</v>
      </c>
      <c r="H271" s="2">
        <v>192.7</v>
      </c>
      <c r="I271" s="2">
        <v>151.4</v>
      </c>
      <c r="J271" s="2">
        <v>153.30000000000001</v>
      </c>
      <c r="K271" s="2">
        <v>136.30000000000001</v>
      </c>
      <c r="L271" s="2">
        <v>147.19999999999999</v>
      </c>
      <c r="M271" s="2">
        <v>156.5</v>
      </c>
      <c r="N271" s="2">
        <v>150.9</v>
      </c>
      <c r="O271" s="2">
        <v>114.2</v>
      </c>
      <c r="P271" s="2">
        <v>159.5</v>
      </c>
      <c r="Q271" s="2">
        <v>139.4</v>
      </c>
      <c r="R271" s="2">
        <v>161.80000000000001</v>
      </c>
      <c r="S271" s="2">
        <v>154</v>
      </c>
      <c r="T271" s="2">
        <f>AVERAGE(All_India_Index_Upto_April23__14[[#This Row],[Cereals and products]:[Food and beverages]])</f>
        <v>151.2923076923077</v>
      </c>
    </row>
    <row r="272" spans="1:20" x14ac:dyDescent="0.25">
      <c r="A272" s="21" t="s">
        <v>30</v>
      </c>
      <c r="B272" s="3">
        <v>2020</v>
      </c>
      <c r="C272" s="9" t="s">
        <v>46</v>
      </c>
      <c r="D272" s="9">
        <f>VLOOKUP(All_India_Index_Upto_April23__14[[#This Row],[Month]],'Data cleaning'!$B$1:$C$13,2,FALSE)</f>
        <v>8</v>
      </c>
      <c r="E272" s="9" t="str">
        <f t="shared" si="4"/>
        <v>20208Rural</v>
      </c>
      <c r="F272" s="52">
        <f>DATE(All_India_Index_Upto_April23__14[[#This Row],[Year]],All_India_Index_Upto_April23__14[[#This Row],[month '#]],1)</f>
        <v>44044</v>
      </c>
      <c r="G272" s="3">
        <v>147.6</v>
      </c>
      <c r="H272" s="3">
        <v>187.2</v>
      </c>
      <c r="I272" s="3">
        <v>148.4</v>
      </c>
      <c r="J272" s="3">
        <v>153.30000000000001</v>
      </c>
      <c r="K272" s="3">
        <v>139.80000000000001</v>
      </c>
      <c r="L272" s="3">
        <v>146.9</v>
      </c>
      <c r="M272" s="3">
        <v>171</v>
      </c>
      <c r="N272" s="3">
        <v>149.9</v>
      </c>
      <c r="O272" s="3">
        <v>114.2</v>
      </c>
      <c r="P272" s="3">
        <v>160</v>
      </c>
      <c r="Q272" s="3">
        <v>143.5</v>
      </c>
      <c r="R272" s="3">
        <v>161.5</v>
      </c>
      <c r="S272" s="3">
        <v>155.30000000000001</v>
      </c>
      <c r="T272" s="3">
        <f>AVERAGE(All_India_Index_Upto_April23__14[[#This Row],[Cereals and products]:[Food and beverages]])</f>
        <v>152.19999999999999</v>
      </c>
    </row>
    <row r="273" spans="1:20" x14ac:dyDescent="0.25">
      <c r="A273" s="22" t="s">
        <v>33</v>
      </c>
      <c r="B273" s="2">
        <v>2020</v>
      </c>
      <c r="C273" s="10" t="s">
        <v>46</v>
      </c>
      <c r="D273" s="10">
        <f>VLOOKUP(All_India_Index_Upto_April23__14[[#This Row],[Month]],'Data cleaning'!$B$1:$C$13,2,FALSE)</f>
        <v>8</v>
      </c>
      <c r="E273" s="9" t="str">
        <f t="shared" si="4"/>
        <v>20208Urban</v>
      </c>
      <c r="F273" s="54">
        <f>DATE(All_India_Index_Upto_April23__14[[#This Row],[Year]],All_India_Index_Upto_April23__14[[#This Row],[month '#]],1)</f>
        <v>44044</v>
      </c>
      <c r="G273" s="2">
        <v>151.6</v>
      </c>
      <c r="H273" s="2">
        <v>197.8</v>
      </c>
      <c r="I273" s="2">
        <v>154.5</v>
      </c>
      <c r="J273" s="2">
        <v>153.4</v>
      </c>
      <c r="K273" s="2">
        <v>133.4</v>
      </c>
      <c r="L273" s="2">
        <v>154.5</v>
      </c>
      <c r="M273" s="2">
        <v>191.9</v>
      </c>
      <c r="N273" s="2">
        <v>151.30000000000001</v>
      </c>
      <c r="O273" s="2">
        <v>116.8</v>
      </c>
      <c r="P273" s="2">
        <v>160</v>
      </c>
      <c r="Q273" s="2">
        <v>136.5</v>
      </c>
      <c r="R273" s="2">
        <v>163.30000000000001</v>
      </c>
      <c r="S273" s="2">
        <v>159.9</v>
      </c>
      <c r="T273" s="2">
        <f>AVERAGE(All_India_Index_Upto_April23__14[[#This Row],[Cereals and products]:[Food and beverages]])</f>
        <v>155.76153846153846</v>
      </c>
    </row>
    <row r="274" spans="1:20" x14ac:dyDescent="0.25">
      <c r="A274" s="21" t="s">
        <v>35</v>
      </c>
      <c r="B274" s="3">
        <v>2020</v>
      </c>
      <c r="C274" s="9" t="s">
        <v>46</v>
      </c>
      <c r="D274" s="9">
        <f>VLOOKUP(All_India_Index_Upto_April23__14[[#This Row],[Month]],'Data cleaning'!$B$1:$C$13,2,FALSE)</f>
        <v>8</v>
      </c>
      <c r="E274" s="9" t="str">
        <f t="shared" si="4"/>
        <v>20208Rural+Urban</v>
      </c>
      <c r="F274" s="52">
        <f>DATE(All_India_Index_Upto_April23__14[[#This Row],[Year]],All_India_Index_Upto_April23__14[[#This Row],[month '#]],1)</f>
        <v>44044</v>
      </c>
      <c r="G274" s="3">
        <v>148.9</v>
      </c>
      <c r="H274" s="3">
        <v>190.9</v>
      </c>
      <c r="I274" s="3">
        <v>150.80000000000001</v>
      </c>
      <c r="J274" s="3">
        <v>153.30000000000001</v>
      </c>
      <c r="K274" s="3">
        <v>137.4</v>
      </c>
      <c r="L274" s="3">
        <v>150.4</v>
      </c>
      <c r="M274" s="3">
        <v>178.1</v>
      </c>
      <c r="N274" s="3">
        <v>150.4</v>
      </c>
      <c r="O274" s="3">
        <v>115.1</v>
      </c>
      <c r="P274" s="3">
        <v>160</v>
      </c>
      <c r="Q274" s="3">
        <v>140.6</v>
      </c>
      <c r="R274" s="3">
        <v>162.30000000000001</v>
      </c>
      <c r="S274" s="3">
        <v>157</v>
      </c>
      <c r="T274" s="3">
        <f>AVERAGE(All_India_Index_Upto_April23__14[[#This Row],[Cereals and products]:[Food and beverages]])</f>
        <v>153.47692307692307</v>
      </c>
    </row>
    <row r="275" spans="1:20" x14ac:dyDescent="0.25">
      <c r="A275" s="22" t="s">
        <v>30</v>
      </c>
      <c r="B275" s="2">
        <v>2020</v>
      </c>
      <c r="C275" s="10" t="s">
        <v>48</v>
      </c>
      <c r="D275" s="10">
        <f>VLOOKUP(All_India_Index_Upto_April23__14[[#This Row],[Month]],'Data cleaning'!$B$1:$C$13,2,FALSE)</f>
        <v>9</v>
      </c>
      <c r="E275" s="9" t="str">
        <f t="shared" si="4"/>
        <v>20209Rural</v>
      </c>
      <c r="F275" s="54">
        <f>DATE(All_India_Index_Upto_April23__14[[#This Row],[Year]],All_India_Index_Upto_April23__14[[#This Row],[month '#]],1)</f>
        <v>44075</v>
      </c>
      <c r="G275" s="2">
        <v>146.9</v>
      </c>
      <c r="H275" s="2">
        <v>183.9</v>
      </c>
      <c r="I275" s="2">
        <v>149.5</v>
      </c>
      <c r="J275" s="2">
        <v>153.4</v>
      </c>
      <c r="K275" s="2">
        <v>140.4</v>
      </c>
      <c r="L275" s="2">
        <v>147</v>
      </c>
      <c r="M275" s="2">
        <v>178.8</v>
      </c>
      <c r="N275" s="2">
        <v>149.30000000000001</v>
      </c>
      <c r="O275" s="2">
        <v>115.1</v>
      </c>
      <c r="P275" s="2">
        <v>160</v>
      </c>
      <c r="Q275" s="2">
        <v>145.4</v>
      </c>
      <c r="R275" s="2">
        <v>161.6</v>
      </c>
      <c r="S275" s="2">
        <v>156.1</v>
      </c>
      <c r="T275" s="2">
        <f>AVERAGE(All_India_Index_Upto_April23__14[[#This Row],[Cereals and products]:[Food and beverages]])</f>
        <v>152.87692307692308</v>
      </c>
    </row>
    <row r="276" spans="1:20" x14ac:dyDescent="0.25">
      <c r="A276" s="21" t="s">
        <v>33</v>
      </c>
      <c r="B276" s="3">
        <v>2020</v>
      </c>
      <c r="C276" s="9" t="s">
        <v>48</v>
      </c>
      <c r="D276" s="9">
        <f>VLOOKUP(All_India_Index_Upto_April23__14[[#This Row],[Month]],'Data cleaning'!$B$1:$C$13,2,FALSE)</f>
        <v>9</v>
      </c>
      <c r="E276" s="9" t="str">
        <f t="shared" si="4"/>
        <v>20209Urban</v>
      </c>
      <c r="F276" s="52">
        <f>DATE(All_India_Index_Upto_April23__14[[#This Row],[Year]],All_India_Index_Upto_April23__14[[#This Row],[month '#]],1)</f>
        <v>44075</v>
      </c>
      <c r="G276" s="3">
        <v>151.5</v>
      </c>
      <c r="H276" s="3">
        <v>193.1</v>
      </c>
      <c r="I276" s="3">
        <v>157.30000000000001</v>
      </c>
      <c r="J276" s="3">
        <v>153.9</v>
      </c>
      <c r="K276" s="3">
        <v>134.4</v>
      </c>
      <c r="L276" s="3">
        <v>155.4</v>
      </c>
      <c r="M276" s="3">
        <v>202</v>
      </c>
      <c r="N276" s="3">
        <v>150.80000000000001</v>
      </c>
      <c r="O276" s="3">
        <v>118.9</v>
      </c>
      <c r="P276" s="3">
        <v>160.9</v>
      </c>
      <c r="Q276" s="3">
        <v>137.69999999999999</v>
      </c>
      <c r="R276" s="3">
        <v>164.4</v>
      </c>
      <c r="S276" s="3">
        <v>161.30000000000001</v>
      </c>
      <c r="T276" s="3">
        <f>AVERAGE(All_India_Index_Upto_April23__14[[#This Row],[Cereals and products]:[Food and beverages]])</f>
        <v>157.04615384615386</v>
      </c>
    </row>
    <row r="277" spans="1:20" x14ac:dyDescent="0.25">
      <c r="A277" s="22" t="s">
        <v>35</v>
      </c>
      <c r="B277" s="2">
        <v>2020</v>
      </c>
      <c r="C277" s="10" t="s">
        <v>48</v>
      </c>
      <c r="D277" s="10">
        <f>VLOOKUP(All_India_Index_Upto_April23__14[[#This Row],[Month]],'Data cleaning'!$B$1:$C$13,2,FALSE)</f>
        <v>9</v>
      </c>
      <c r="E277" s="9" t="str">
        <f t="shared" si="4"/>
        <v>20209Rural+Urban</v>
      </c>
      <c r="F277" s="54">
        <f>DATE(All_India_Index_Upto_April23__14[[#This Row],[Year]],All_India_Index_Upto_April23__14[[#This Row],[month '#]],1)</f>
        <v>44075</v>
      </c>
      <c r="G277" s="2">
        <v>148.4</v>
      </c>
      <c r="H277" s="2">
        <v>187.1</v>
      </c>
      <c r="I277" s="2">
        <v>152.5</v>
      </c>
      <c r="J277" s="2">
        <v>153.6</v>
      </c>
      <c r="K277" s="2">
        <v>138.19999999999999</v>
      </c>
      <c r="L277" s="2">
        <v>150.9</v>
      </c>
      <c r="M277" s="2">
        <v>186.7</v>
      </c>
      <c r="N277" s="2">
        <v>149.80000000000001</v>
      </c>
      <c r="O277" s="2">
        <v>116.4</v>
      </c>
      <c r="P277" s="2">
        <v>160.30000000000001</v>
      </c>
      <c r="Q277" s="2">
        <v>142.19999999999999</v>
      </c>
      <c r="R277" s="2">
        <v>162.9</v>
      </c>
      <c r="S277" s="2">
        <v>158</v>
      </c>
      <c r="T277" s="2">
        <f>AVERAGE(All_India_Index_Upto_April23__14[[#This Row],[Cereals and products]:[Food and beverages]])</f>
        <v>154.38461538461539</v>
      </c>
    </row>
    <row r="278" spans="1:20" x14ac:dyDescent="0.25">
      <c r="A278" s="21" t="s">
        <v>30</v>
      </c>
      <c r="B278" s="3">
        <v>2020</v>
      </c>
      <c r="C278" s="9" t="s">
        <v>50</v>
      </c>
      <c r="D278" s="9">
        <f>VLOOKUP(All_India_Index_Upto_April23__14[[#This Row],[Month]],'Data cleaning'!$B$1:$C$13,2,FALSE)</f>
        <v>10</v>
      </c>
      <c r="E278" s="9" t="str">
        <f t="shared" si="4"/>
        <v>202010Rural</v>
      </c>
      <c r="F278" s="52">
        <f>DATE(All_India_Index_Upto_April23__14[[#This Row],[Year]],All_India_Index_Upto_April23__14[[#This Row],[month '#]],1)</f>
        <v>44105</v>
      </c>
      <c r="G278" s="3">
        <v>146</v>
      </c>
      <c r="H278" s="3">
        <v>186.3</v>
      </c>
      <c r="I278" s="3">
        <v>159.19999999999999</v>
      </c>
      <c r="J278" s="3">
        <v>153.6</v>
      </c>
      <c r="K278" s="3">
        <v>142.6</v>
      </c>
      <c r="L278" s="3">
        <v>147.19999999999999</v>
      </c>
      <c r="M278" s="3">
        <v>200.6</v>
      </c>
      <c r="N278" s="3">
        <v>150.30000000000001</v>
      </c>
      <c r="O278" s="3">
        <v>115.3</v>
      </c>
      <c r="P278" s="3">
        <v>160.9</v>
      </c>
      <c r="Q278" s="3">
        <v>147.4</v>
      </c>
      <c r="R278" s="3">
        <v>161.9</v>
      </c>
      <c r="S278" s="3">
        <v>159.6</v>
      </c>
      <c r="T278" s="3">
        <f>AVERAGE(All_India_Index_Upto_April23__14[[#This Row],[Cereals and products]:[Food and beverages]])</f>
        <v>156.22307692307692</v>
      </c>
    </row>
    <row r="279" spans="1:20" x14ac:dyDescent="0.25">
      <c r="A279" s="22" t="s">
        <v>33</v>
      </c>
      <c r="B279" s="2">
        <v>2020</v>
      </c>
      <c r="C279" s="10" t="s">
        <v>50</v>
      </c>
      <c r="D279" s="10">
        <f>VLOOKUP(All_India_Index_Upto_April23__14[[#This Row],[Month]],'Data cleaning'!$B$1:$C$13,2,FALSE)</f>
        <v>10</v>
      </c>
      <c r="E279" s="9" t="str">
        <f t="shared" si="4"/>
        <v>202010Urban</v>
      </c>
      <c r="F279" s="54">
        <f>DATE(All_India_Index_Upto_April23__14[[#This Row],[Year]],All_India_Index_Upto_April23__14[[#This Row],[month '#]],1)</f>
        <v>44105</v>
      </c>
      <c r="G279" s="2">
        <v>150.6</v>
      </c>
      <c r="H279" s="2">
        <v>193.7</v>
      </c>
      <c r="I279" s="2">
        <v>164.8</v>
      </c>
      <c r="J279" s="2">
        <v>153.69999999999999</v>
      </c>
      <c r="K279" s="2">
        <v>135.69999999999999</v>
      </c>
      <c r="L279" s="2">
        <v>155.69999999999999</v>
      </c>
      <c r="M279" s="2">
        <v>226</v>
      </c>
      <c r="N279" s="2">
        <v>152.19999999999999</v>
      </c>
      <c r="O279" s="2">
        <v>118.1</v>
      </c>
      <c r="P279" s="2">
        <v>161.30000000000001</v>
      </c>
      <c r="Q279" s="2">
        <v>139.19999999999999</v>
      </c>
      <c r="R279" s="2">
        <v>164.8</v>
      </c>
      <c r="S279" s="2">
        <v>164.4</v>
      </c>
      <c r="T279" s="2">
        <f>AVERAGE(All_India_Index_Upto_April23__14[[#This Row],[Cereals and products]:[Food and beverages]])</f>
        <v>160.01538461538459</v>
      </c>
    </row>
    <row r="280" spans="1:20" x14ac:dyDescent="0.25">
      <c r="A280" s="21" t="s">
        <v>35</v>
      </c>
      <c r="B280" s="3">
        <v>2020</v>
      </c>
      <c r="C280" s="9" t="s">
        <v>50</v>
      </c>
      <c r="D280" s="9">
        <f>VLOOKUP(All_India_Index_Upto_April23__14[[#This Row],[Month]],'Data cleaning'!$B$1:$C$13,2,FALSE)</f>
        <v>10</v>
      </c>
      <c r="E280" s="9" t="str">
        <f t="shared" si="4"/>
        <v>202010Rural+Urban</v>
      </c>
      <c r="F280" s="52">
        <f>DATE(All_India_Index_Upto_April23__14[[#This Row],[Year]],All_India_Index_Upto_April23__14[[#This Row],[month '#]],1)</f>
        <v>44105</v>
      </c>
      <c r="G280" s="3">
        <v>147.5</v>
      </c>
      <c r="H280" s="3">
        <v>188.9</v>
      </c>
      <c r="I280" s="3">
        <v>161.4</v>
      </c>
      <c r="J280" s="3">
        <v>153.6</v>
      </c>
      <c r="K280" s="3">
        <v>140.1</v>
      </c>
      <c r="L280" s="3">
        <v>151.19999999999999</v>
      </c>
      <c r="M280" s="3">
        <v>209.2</v>
      </c>
      <c r="N280" s="3">
        <v>150.9</v>
      </c>
      <c r="O280" s="3">
        <v>116.2</v>
      </c>
      <c r="P280" s="3">
        <v>161</v>
      </c>
      <c r="Q280" s="3">
        <v>144</v>
      </c>
      <c r="R280" s="3">
        <v>163.19999999999999</v>
      </c>
      <c r="S280" s="3">
        <v>161.4</v>
      </c>
      <c r="T280" s="3">
        <f>AVERAGE(All_India_Index_Upto_April23__14[[#This Row],[Cereals and products]:[Food and beverages]])</f>
        <v>157.5846153846154</v>
      </c>
    </row>
    <row r="281" spans="1:20" x14ac:dyDescent="0.25">
      <c r="A281" s="22" t="s">
        <v>30</v>
      </c>
      <c r="B281" s="2">
        <v>2020</v>
      </c>
      <c r="C281" s="10" t="s">
        <v>53</v>
      </c>
      <c r="D281" s="10">
        <f>VLOOKUP(All_India_Index_Upto_April23__14[[#This Row],[Month]],'Data cleaning'!$B$1:$C$13,2,FALSE)</f>
        <v>11</v>
      </c>
      <c r="E281" s="9" t="str">
        <f t="shared" si="4"/>
        <v>202011Rural</v>
      </c>
      <c r="F281" s="54">
        <f>DATE(All_India_Index_Upto_April23__14[[#This Row],[Year]],All_India_Index_Upto_April23__14[[#This Row],[month '#]],1)</f>
        <v>44136</v>
      </c>
      <c r="G281" s="2">
        <v>145.4</v>
      </c>
      <c r="H281" s="2">
        <v>188.6</v>
      </c>
      <c r="I281" s="2">
        <v>171.6</v>
      </c>
      <c r="J281" s="2">
        <v>153.80000000000001</v>
      </c>
      <c r="K281" s="2">
        <v>145.4</v>
      </c>
      <c r="L281" s="2">
        <v>146.5</v>
      </c>
      <c r="M281" s="2">
        <v>222.2</v>
      </c>
      <c r="N281" s="2">
        <v>155.9</v>
      </c>
      <c r="O281" s="2">
        <v>114.9</v>
      </c>
      <c r="P281" s="2">
        <v>162</v>
      </c>
      <c r="Q281" s="2">
        <v>150</v>
      </c>
      <c r="R281" s="2">
        <v>162.69999999999999</v>
      </c>
      <c r="S281" s="2">
        <v>163.4</v>
      </c>
      <c r="T281" s="2">
        <f>AVERAGE(All_India_Index_Upto_April23__14[[#This Row],[Cereals and products]:[Food and beverages]])</f>
        <v>160.1846153846154</v>
      </c>
    </row>
    <row r="282" spans="1:20" x14ac:dyDescent="0.25">
      <c r="A282" s="21" t="s">
        <v>33</v>
      </c>
      <c r="B282" s="3">
        <v>2020</v>
      </c>
      <c r="C282" s="9" t="s">
        <v>53</v>
      </c>
      <c r="D282" s="9">
        <f>VLOOKUP(All_India_Index_Upto_April23__14[[#This Row],[Month]],'Data cleaning'!$B$1:$C$13,2,FALSE)</f>
        <v>11</v>
      </c>
      <c r="E282" s="9" t="str">
        <f t="shared" si="4"/>
        <v>202011Urban</v>
      </c>
      <c r="F282" s="52">
        <f>DATE(All_India_Index_Upto_April23__14[[#This Row],[Year]],All_India_Index_Upto_April23__14[[#This Row],[month '#]],1)</f>
        <v>44136</v>
      </c>
      <c r="G282" s="3">
        <v>149.69999999999999</v>
      </c>
      <c r="H282" s="3">
        <v>195.5</v>
      </c>
      <c r="I282" s="3">
        <v>176.9</v>
      </c>
      <c r="J282" s="3">
        <v>153.9</v>
      </c>
      <c r="K282" s="3">
        <v>138</v>
      </c>
      <c r="L282" s="3">
        <v>150.5</v>
      </c>
      <c r="M282" s="3">
        <v>245.3</v>
      </c>
      <c r="N282" s="3">
        <v>158.69999999999999</v>
      </c>
      <c r="O282" s="3">
        <v>117.2</v>
      </c>
      <c r="P282" s="3">
        <v>161.4</v>
      </c>
      <c r="Q282" s="3">
        <v>141.5</v>
      </c>
      <c r="R282" s="3">
        <v>165.1</v>
      </c>
      <c r="S282" s="3">
        <v>167</v>
      </c>
      <c r="T282" s="3">
        <f>AVERAGE(All_India_Index_Upto_April23__14[[#This Row],[Cereals and products]:[Food and beverages]])</f>
        <v>163.1307692307692</v>
      </c>
    </row>
    <row r="283" spans="1:20" x14ac:dyDescent="0.25">
      <c r="A283" s="22" t="s">
        <v>35</v>
      </c>
      <c r="B283" s="2">
        <v>2020</v>
      </c>
      <c r="C283" s="10" t="s">
        <v>53</v>
      </c>
      <c r="D283" s="10">
        <f>VLOOKUP(All_India_Index_Upto_April23__14[[#This Row],[Month]],'Data cleaning'!$B$1:$C$13,2,FALSE)</f>
        <v>11</v>
      </c>
      <c r="E283" s="9" t="str">
        <f t="shared" si="4"/>
        <v>202011Rural+Urban</v>
      </c>
      <c r="F283" s="54">
        <f>DATE(All_India_Index_Upto_April23__14[[#This Row],[Year]],All_India_Index_Upto_April23__14[[#This Row],[month '#]],1)</f>
        <v>44136</v>
      </c>
      <c r="G283" s="2">
        <v>146.80000000000001</v>
      </c>
      <c r="H283" s="2">
        <v>191</v>
      </c>
      <c r="I283" s="2">
        <v>173.6</v>
      </c>
      <c r="J283" s="2">
        <v>153.80000000000001</v>
      </c>
      <c r="K283" s="2">
        <v>142.69999999999999</v>
      </c>
      <c r="L283" s="2">
        <v>148.4</v>
      </c>
      <c r="M283" s="2">
        <v>230</v>
      </c>
      <c r="N283" s="2">
        <v>156.80000000000001</v>
      </c>
      <c r="O283" s="2">
        <v>115.7</v>
      </c>
      <c r="P283" s="2">
        <v>161.80000000000001</v>
      </c>
      <c r="Q283" s="2">
        <v>146.5</v>
      </c>
      <c r="R283" s="2">
        <v>163.80000000000001</v>
      </c>
      <c r="S283" s="2">
        <v>164.7</v>
      </c>
      <c r="T283" s="2">
        <f>AVERAGE(All_India_Index_Upto_April23__14[[#This Row],[Cereals and products]:[Food and beverages]])</f>
        <v>161.19999999999999</v>
      </c>
    </row>
    <row r="284" spans="1:20" x14ac:dyDescent="0.25">
      <c r="A284" s="21" t="s">
        <v>30</v>
      </c>
      <c r="B284" s="3">
        <v>2020</v>
      </c>
      <c r="C284" s="9" t="s">
        <v>55</v>
      </c>
      <c r="D284" s="9">
        <f>VLOOKUP(All_India_Index_Upto_April23__14[[#This Row],[Month]],'Data cleaning'!$B$1:$C$13,2,FALSE)</f>
        <v>12</v>
      </c>
      <c r="E284" s="9" t="str">
        <f t="shared" si="4"/>
        <v>202012Rural</v>
      </c>
      <c r="F284" s="52">
        <f>DATE(All_India_Index_Upto_April23__14[[#This Row],[Year]],All_India_Index_Upto_April23__14[[#This Row],[month '#]],1)</f>
        <v>44166</v>
      </c>
      <c r="G284" s="3">
        <v>144.6</v>
      </c>
      <c r="H284" s="3">
        <v>188.5</v>
      </c>
      <c r="I284" s="3">
        <v>173.4</v>
      </c>
      <c r="J284" s="3">
        <v>154</v>
      </c>
      <c r="K284" s="3">
        <v>150</v>
      </c>
      <c r="L284" s="3">
        <v>145.9</v>
      </c>
      <c r="M284" s="3">
        <v>225.2</v>
      </c>
      <c r="N284" s="3">
        <v>159.5</v>
      </c>
      <c r="O284" s="3">
        <v>114.4</v>
      </c>
      <c r="P284" s="3">
        <v>163.5</v>
      </c>
      <c r="Q284" s="3">
        <v>153.4</v>
      </c>
      <c r="R284" s="3">
        <v>163.6</v>
      </c>
      <c r="S284" s="3">
        <v>164.5</v>
      </c>
      <c r="T284" s="3">
        <f>AVERAGE(All_India_Index_Upto_April23__14[[#This Row],[Cereals and products]:[Food and beverages]])</f>
        <v>161.57692307692307</v>
      </c>
    </row>
    <row r="285" spans="1:20" x14ac:dyDescent="0.25">
      <c r="A285" s="22" t="s">
        <v>33</v>
      </c>
      <c r="B285" s="2">
        <v>2020</v>
      </c>
      <c r="C285" s="10" t="s">
        <v>55</v>
      </c>
      <c r="D285" s="10">
        <f>VLOOKUP(All_India_Index_Upto_April23__14[[#This Row],[Month]],'Data cleaning'!$B$1:$C$13,2,FALSE)</f>
        <v>12</v>
      </c>
      <c r="E285" s="9" t="str">
        <f t="shared" si="4"/>
        <v>202012Urban</v>
      </c>
      <c r="F285" s="54">
        <f>DATE(All_India_Index_Upto_April23__14[[#This Row],[Year]],All_India_Index_Upto_April23__14[[#This Row],[month '#]],1)</f>
        <v>44166</v>
      </c>
      <c r="G285" s="2">
        <v>149</v>
      </c>
      <c r="H285" s="2">
        <v>195.7</v>
      </c>
      <c r="I285" s="2">
        <v>178.3</v>
      </c>
      <c r="J285" s="2">
        <v>154.19999999999999</v>
      </c>
      <c r="K285" s="2">
        <v>140.69999999999999</v>
      </c>
      <c r="L285" s="2">
        <v>149.69999999999999</v>
      </c>
      <c r="M285" s="2">
        <v>240.9</v>
      </c>
      <c r="N285" s="2">
        <v>161.5</v>
      </c>
      <c r="O285" s="2">
        <v>117.1</v>
      </c>
      <c r="P285" s="2">
        <v>161.9</v>
      </c>
      <c r="Q285" s="2">
        <v>143.30000000000001</v>
      </c>
      <c r="R285" s="2">
        <v>166.1</v>
      </c>
      <c r="S285" s="2">
        <v>167</v>
      </c>
      <c r="T285" s="2">
        <f>AVERAGE(All_India_Index_Upto_April23__14[[#This Row],[Cereals and products]:[Food and beverages]])</f>
        <v>163.49230769230769</v>
      </c>
    </row>
    <row r="286" spans="1:20" x14ac:dyDescent="0.25">
      <c r="A286" s="21" t="s">
        <v>35</v>
      </c>
      <c r="B286" s="3">
        <v>2020</v>
      </c>
      <c r="C286" s="9" t="s">
        <v>55</v>
      </c>
      <c r="D286" s="9">
        <f>VLOOKUP(All_India_Index_Upto_April23__14[[#This Row],[Month]],'Data cleaning'!$B$1:$C$13,2,FALSE)</f>
        <v>12</v>
      </c>
      <c r="E286" s="9" t="str">
        <f t="shared" si="4"/>
        <v>202012Rural+Urban</v>
      </c>
      <c r="F286" s="52">
        <f>DATE(All_India_Index_Upto_April23__14[[#This Row],[Year]],All_India_Index_Upto_April23__14[[#This Row],[month '#]],1)</f>
        <v>44166</v>
      </c>
      <c r="G286" s="3">
        <v>146</v>
      </c>
      <c r="H286" s="3">
        <v>191</v>
      </c>
      <c r="I286" s="3">
        <v>175.3</v>
      </c>
      <c r="J286" s="3">
        <v>154.1</v>
      </c>
      <c r="K286" s="3">
        <v>146.6</v>
      </c>
      <c r="L286" s="3">
        <v>147.69999999999999</v>
      </c>
      <c r="M286" s="3">
        <v>230.5</v>
      </c>
      <c r="N286" s="3">
        <v>160.19999999999999</v>
      </c>
      <c r="O286" s="3">
        <v>115.3</v>
      </c>
      <c r="P286" s="3">
        <v>163</v>
      </c>
      <c r="Q286" s="3">
        <v>149.19999999999999</v>
      </c>
      <c r="R286" s="3">
        <v>164.8</v>
      </c>
      <c r="S286" s="3">
        <v>165.4</v>
      </c>
      <c r="T286" s="3">
        <f>AVERAGE(All_India_Index_Upto_April23__14[[#This Row],[Cereals and products]:[Food and beverages]])</f>
        <v>162.23846153846154</v>
      </c>
    </row>
    <row r="287" spans="1:20" x14ac:dyDescent="0.25">
      <c r="A287" s="22" t="s">
        <v>30</v>
      </c>
      <c r="B287" s="2">
        <v>2021</v>
      </c>
      <c r="C287" s="10" t="s">
        <v>31</v>
      </c>
      <c r="D287" s="10">
        <f>VLOOKUP(All_India_Index_Upto_April23__14[[#This Row],[Month]],'Data cleaning'!$B$1:$C$13,2,FALSE)</f>
        <v>1</v>
      </c>
      <c r="E287" s="9" t="str">
        <f t="shared" si="4"/>
        <v>20211Rural</v>
      </c>
      <c r="F287" s="54">
        <f>DATE(All_India_Index_Upto_April23__14[[#This Row],[Year]],All_India_Index_Upto_April23__14[[#This Row],[month '#]],1)</f>
        <v>44197</v>
      </c>
      <c r="G287" s="2">
        <v>143.4</v>
      </c>
      <c r="H287" s="2">
        <v>187.5</v>
      </c>
      <c r="I287" s="2">
        <v>173.4</v>
      </c>
      <c r="J287" s="2">
        <v>154</v>
      </c>
      <c r="K287" s="2">
        <v>154.80000000000001</v>
      </c>
      <c r="L287" s="2">
        <v>147</v>
      </c>
      <c r="M287" s="2">
        <v>187.8</v>
      </c>
      <c r="N287" s="2">
        <v>159.5</v>
      </c>
      <c r="O287" s="2">
        <v>113.8</v>
      </c>
      <c r="P287" s="2">
        <v>164.5</v>
      </c>
      <c r="Q287" s="2">
        <v>156.1</v>
      </c>
      <c r="R287" s="2">
        <v>164.3</v>
      </c>
      <c r="S287" s="2">
        <v>159.6</v>
      </c>
      <c r="T287" s="2">
        <f>AVERAGE(All_India_Index_Upto_April23__14[[#This Row],[Cereals and products]:[Food and beverages]])</f>
        <v>158.89999999999998</v>
      </c>
    </row>
    <row r="288" spans="1:20" x14ac:dyDescent="0.25">
      <c r="A288" s="21" t="s">
        <v>33</v>
      </c>
      <c r="B288" s="3">
        <v>2021</v>
      </c>
      <c r="C288" s="9" t="s">
        <v>31</v>
      </c>
      <c r="D288" s="9">
        <f>VLOOKUP(All_India_Index_Upto_April23__14[[#This Row],[Month]],'Data cleaning'!$B$1:$C$13,2,FALSE)</f>
        <v>1</v>
      </c>
      <c r="E288" s="9" t="str">
        <f t="shared" si="4"/>
        <v>20211Urban</v>
      </c>
      <c r="F288" s="52">
        <f>DATE(All_India_Index_Upto_April23__14[[#This Row],[Year]],All_India_Index_Upto_April23__14[[#This Row],[month '#]],1)</f>
        <v>44197</v>
      </c>
      <c r="G288" s="3">
        <v>148</v>
      </c>
      <c r="H288" s="3">
        <v>194.8</v>
      </c>
      <c r="I288" s="3">
        <v>178.4</v>
      </c>
      <c r="J288" s="3">
        <v>154.4</v>
      </c>
      <c r="K288" s="3">
        <v>144.1</v>
      </c>
      <c r="L288" s="3">
        <v>152.6</v>
      </c>
      <c r="M288" s="3">
        <v>206.8</v>
      </c>
      <c r="N288" s="3">
        <v>162.1</v>
      </c>
      <c r="O288" s="3">
        <v>116.3</v>
      </c>
      <c r="P288" s="3">
        <v>163</v>
      </c>
      <c r="Q288" s="3">
        <v>145.9</v>
      </c>
      <c r="R288" s="3">
        <v>167.2</v>
      </c>
      <c r="S288" s="3">
        <v>163.4</v>
      </c>
      <c r="T288" s="3">
        <f>AVERAGE(All_India_Index_Upto_April23__14[[#This Row],[Cereals and products]:[Food and beverages]])</f>
        <v>161.30769230769232</v>
      </c>
    </row>
    <row r="289" spans="1:20" x14ac:dyDescent="0.25">
      <c r="A289" s="22" t="s">
        <v>35</v>
      </c>
      <c r="B289" s="2">
        <v>2021</v>
      </c>
      <c r="C289" s="10" t="s">
        <v>31</v>
      </c>
      <c r="D289" s="10">
        <f>VLOOKUP(All_India_Index_Upto_April23__14[[#This Row],[Month]],'Data cleaning'!$B$1:$C$13,2,FALSE)</f>
        <v>1</v>
      </c>
      <c r="E289" s="9" t="str">
        <f t="shared" si="4"/>
        <v>20211Rural+Urban</v>
      </c>
      <c r="F289" s="54">
        <f>DATE(All_India_Index_Upto_April23__14[[#This Row],[Year]],All_India_Index_Upto_April23__14[[#This Row],[month '#]],1)</f>
        <v>44197</v>
      </c>
      <c r="G289" s="2">
        <v>144.9</v>
      </c>
      <c r="H289" s="2">
        <v>190.1</v>
      </c>
      <c r="I289" s="2">
        <v>175.3</v>
      </c>
      <c r="J289" s="2">
        <v>154.1</v>
      </c>
      <c r="K289" s="2">
        <v>150.9</v>
      </c>
      <c r="L289" s="2">
        <v>149.6</v>
      </c>
      <c r="M289" s="2">
        <v>194.2</v>
      </c>
      <c r="N289" s="2">
        <v>160.4</v>
      </c>
      <c r="O289" s="2">
        <v>114.6</v>
      </c>
      <c r="P289" s="2">
        <v>164</v>
      </c>
      <c r="Q289" s="2">
        <v>151.80000000000001</v>
      </c>
      <c r="R289" s="2">
        <v>165.6</v>
      </c>
      <c r="S289" s="2">
        <v>161</v>
      </c>
      <c r="T289" s="2">
        <f>AVERAGE(All_India_Index_Upto_April23__14[[#This Row],[Cereals and products]:[Food and beverages]])</f>
        <v>159.73076923076923</v>
      </c>
    </row>
    <row r="290" spans="1:20" x14ac:dyDescent="0.25">
      <c r="A290" s="21" t="s">
        <v>30</v>
      </c>
      <c r="B290" s="3">
        <v>2021</v>
      </c>
      <c r="C290" s="9" t="s">
        <v>36</v>
      </c>
      <c r="D290" s="9">
        <f>VLOOKUP(All_India_Index_Upto_April23__14[[#This Row],[Month]],'Data cleaning'!$B$1:$C$13,2,FALSE)</f>
        <v>2</v>
      </c>
      <c r="E290" s="9" t="str">
        <f t="shared" si="4"/>
        <v>20212Rural</v>
      </c>
      <c r="F290" s="52">
        <f>DATE(All_India_Index_Upto_April23__14[[#This Row],[Year]],All_India_Index_Upto_April23__14[[#This Row],[month '#]],1)</f>
        <v>44228</v>
      </c>
      <c r="G290" s="3">
        <v>142.80000000000001</v>
      </c>
      <c r="H290" s="3">
        <v>184</v>
      </c>
      <c r="I290" s="3">
        <v>168</v>
      </c>
      <c r="J290" s="3">
        <v>154.4</v>
      </c>
      <c r="K290" s="3">
        <v>163</v>
      </c>
      <c r="L290" s="3">
        <v>147.80000000000001</v>
      </c>
      <c r="M290" s="3">
        <v>149.69999999999999</v>
      </c>
      <c r="N290" s="3">
        <v>158.30000000000001</v>
      </c>
      <c r="O290" s="3">
        <v>111.8</v>
      </c>
      <c r="P290" s="3">
        <v>165</v>
      </c>
      <c r="Q290" s="3">
        <v>160</v>
      </c>
      <c r="R290" s="3">
        <v>165.8</v>
      </c>
      <c r="S290" s="3">
        <v>154.69999999999999</v>
      </c>
      <c r="T290" s="3">
        <f>AVERAGE(All_India_Index_Upto_April23__14[[#This Row],[Cereals and products]:[Food and beverages]])</f>
        <v>155.7923076923077</v>
      </c>
    </row>
    <row r="291" spans="1:20" x14ac:dyDescent="0.25">
      <c r="A291" s="22" t="s">
        <v>33</v>
      </c>
      <c r="B291" s="2">
        <v>2021</v>
      </c>
      <c r="C291" s="10" t="s">
        <v>36</v>
      </c>
      <c r="D291" s="10">
        <f>VLOOKUP(All_India_Index_Upto_April23__14[[#This Row],[Month]],'Data cleaning'!$B$1:$C$13,2,FALSE)</f>
        <v>2</v>
      </c>
      <c r="E291" s="9" t="str">
        <f t="shared" si="4"/>
        <v>20212Urban</v>
      </c>
      <c r="F291" s="54">
        <f>DATE(All_India_Index_Upto_April23__14[[#This Row],[Year]],All_India_Index_Upto_April23__14[[#This Row],[month '#]],1)</f>
        <v>44228</v>
      </c>
      <c r="G291" s="2">
        <v>147.6</v>
      </c>
      <c r="H291" s="2">
        <v>191.2</v>
      </c>
      <c r="I291" s="2">
        <v>169.9</v>
      </c>
      <c r="J291" s="2">
        <v>155.1</v>
      </c>
      <c r="K291" s="2">
        <v>151.4</v>
      </c>
      <c r="L291" s="2">
        <v>154</v>
      </c>
      <c r="M291" s="2">
        <v>180.2</v>
      </c>
      <c r="N291" s="2">
        <v>159.80000000000001</v>
      </c>
      <c r="O291" s="2">
        <v>114.9</v>
      </c>
      <c r="P291" s="2">
        <v>162.5</v>
      </c>
      <c r="Q291" s="2">
        <v>149.19999999999999</v>
      </c>
      <c r="R291" s="2">
        <v>169.4</v>
      </c>
      <c r="S291" s="2">
        <v>160.80000000000001</v>
      </c>
      <c r="T291" s="2">
        <f>AVERAGE(All_India_Index_Upto_April23__14[[#This Row],[Cereals and products]:[Food and beverages]])</f>
        <v>158.92307692307693</v>
      </c>
    </row>
    <row r="292" spans="1:20" x14ac:dyDescent="0.25">
      <c r="A292" s="21" t="s">
        <v>35</v>
      </c>
      <c r="B292" s="3">
        <v>2021</v>
      </c>
      <c r="C292" s="9" t="s">
        <v>36</v>
      </c>
      <c r="D292" s="9">
        <f>VLOOKUP(All_India_Index_Upto_April23__14[[#This Row],[Month]],'Data cleaning'!$B$1:$C$13,2,FALSE)</f>
        <v>2</v>
      </c>
      <c r="E292" s="9" t="str">
        <f t="shared" si="4"/>
        <v>20212Rural+Urban</v>
      </c>
      <c r="F292" s="52">
        <f>DATE(All_India_Index_Upto_April23__14[[#This Row],[Year]],All_India_Index_Upto_April23__14[[#This Row],[month '#]],1)</f>
        <v>44228</v>
      </c>
      <c r="G292" s="3">
        <v>144.30000000000001</v>
      </c>
      <c r="H292" s="3">
        <v>186.5</v>
      </c>
      <c r="I292" s="3">
        <v>168.7</v>
      </c>
      <c r="J292" s="3">
        <v>154.69999999999999</v>
      </c>
      <c r="K292" s="3">
        <v>158.69999999999999</v>
      </c>
      <c r="L292" s="3">
        <v>150.69999999999999</v>
      </c>
      <c r="M292" s="3">
        <v>160</v>
      </c>
      <c r="N292" s="3">
        <v>158.80000000000001</v>
      </c>
      <c r="O292" s="3">
        <v>112.8</v>
      </c>
      <c r="P292" s="3">
        <v>164.2</v>
      </c>
      <c r="Q292" s="3">
        <v>155.5</v>
      </c>
      <c r="R292" s="3">
        <v>167.5</v>
      </c>
      <c r="S292" s="3">
        <v>156.9</v>
      </c>
      <c r="T292" s="3">
        <f>AVERAGE(All_India_Index_Upto_April23__14[[#This Row],[Cereals and products]:[Food and beverages]])</f>
        <v>156.8692307692308</v>
      </c>
    </row>
    <row r="293" spans="1:20" x14ac:dyDescent="0.25">
      <c r="A293" s="22" t="s">
        <v>30</v>
      </c>
      <c r="B293" s="2">
        <v>2021</v>
      </c>
      <c r="C293" s="10" t="s">
        <v>38</v>
      </c>
      <c r="D293" s="10">
        <f>VLOOKUP(All_India_Index_Upto_April23__14[[#This Row],[Month]],'Data cleaning'!$B$1:$C$13,2,FALSE)</f>
        <v>3</v>
      </c>
      <c r="E293" s="9" t="str">
        <f t="shared" si="4"/>
        <v>20213Rural</v>
      </c>
      <c r="F293" s="54">
        <f>DATE(All_India_Index_Upto_April23__14[[#This Row],[Year]],All_India_Index_Upto_April23__14[[#This Row],[month '#]],1)</f>
        <v>44256</v>
      </c>
      <c r="G293" s="2">
        <v>142.5</v>
      </c>
      <c r="H293" s="2">
        <v>189.4</v>
      </c>
      <c r="I293" s="2">
        <v>163.19999999999999</v>
      </c>
      <c r="J293" s="2">
        <v>154.5</v>
      </c>
      <c r="K293" s="2">
        <v>168.2</v>
      </c>
      <c r="L293" s="2">
        <v>150.5</v>
      </c>
      <c r="M293" s="2">
        <v>141</v>
      </c>
      <c r="N293" s="2">
        <v>159.19999999999999</v>
      </c>
      <c r="O293" s="2">
        <v>111.7</v>
      </c>
      <c r="P293" s="2">
        <v>164</v>
      </c>
      <c r="Q293" s="2">
        <v>160.6</v>
      </c>
      <c r="R293" s="2">
        <v>166.4</v>
      </c>
      <c r="S293" s="2">
        <v>154.5</v>
      </c>
      <c r="T293" s="2">
        <f>AVERAGE(All_India_Index_Upto_April23__14[[#This Row],[Cereals and products]:[Food and beverages]])</f>
        <v>155.82307692307694</v>
      </c>
    </row>
    <row r="294" spans="1:20" x14ac:dyDescent="0.25">
      <c r="A294" s="21" t="s">
        <v>33</v>
      </c>
      <c r="B294" s="3">
        <v>2021</v>
      </c>
      <c r="C294" s="9" t="s">
        <v>38</v>
      </c>
      <c r="D294" s="9">
        <f>VLOOKUP(All_India_Index_Upto_April23__14[[#This Row],[Month]],'Data cleaning'!$B$1:$C$13,2,FALSE)</f>
        <v>3</v>
      </c>
      <c r="E294" s="9" t="str">
        <f t="shared" si="4"/>
        <v>20213Urban</v>
      </c>
      <c r="F294" s="52">
        <f>DATE(All_India_Index_Upto_April23__14[[#This Row],[Year]],All_India_Index_Upto_April23__14[[#This Row],[month '#]],1)</f>
        <v>44256</v>
      </c>
      <c r="G294" s="3">
        <v>147.5</v>
      </c>
      <c r="H294" s="3">
        <v>197.5</v>
      </c>
      <c r="I294" s="3">
        <v>164.7</v>
      </c>
      <c r="J294" s="3">
        <v>155.6</v>
      </c>
      <c r="K294" s="3">
        <v>156.4</v>
      </c>
      <c r="L294" s="3">
        <v>157.30000000000001</v>
      </c>
      <c r="M294" s="3">
        <v>166.1</v>
      </c>
      <c r="N294" s="3">
        <v>161.1</v>
      </c>
      <c r="O294" s="3">
        <v>114.3</v>
      </c>
      <c r="P294" s="3">
        <v>162.6</v>
      </c>
      <c r="Q294" s="3">
        <v>150.69999999999999</v>
      </c>
      <c r="R294" s="3">
        <v>170.3</v>
      </c>
      <c r="S294" s="3">
        <v>160.4</v>
      </c>
      <c r="T294" s="3">
        <f>AVERAGE(All_India_Index_Upto_April23__14[[#This Row],[Cereals and products]:[Food and beverages]])</f>
        <v>158.80769230769226</v>
      </c>
    </row>
    <row r="295" spans="1:20" x14ac:dyDescent="0.25">
      <c r="A295" s="22" t="s">
        <v>35</v>
      </c>
      <c r="B295" s="2">
        <v>2021</v>
      </c>
      <c r="C295" s="10" t="s">
        <v>38</v>
      </c>
      <c r="D295" s="10">
        <f>VLOOKUP(All_India_Index_Upto_April23__14[[#This Row],[Month]],'Data cleaning'!$B$1:$C$13,2,FALSE)</f>
        <v>3</v>
      </c>
      <c r="E295" s="9" t="str">
        <f t="shared" si="4"/>
        <v>20213Rural+Urban</v>
      </c>
      <c r="F295" s="54">
        <f>DATE(All_India_Index_Upto_April23__14[[#This Row],[Year]],All_India_Index_Upto_April23__14[[#This Row],[month '#]],1)</f>
        <v>44256</v>
      </c>
      <c r="G295" s="2">
        <v>144.1</v>
      </c>
      <c r="H295" s="2">
        <v>192.2</v>
      </c>
      <c r="I295" s="2">
        <v>163.80000000000001</v>
      </c>
      <c r="J295" s="2">
        <v>154.9</v>
      </c>
      <c r="K295" s="2">
        <v>163.9</v>
      </c>
      <c r="L295" s="2">
        <v>153.69999999999999</v>
      </c>
      <c r="M295" s="2">
        <v>149.5</v>
      </c>
      <c r="N295" s="2">
        <v>159.80000000000001</v>
      </c>
      <c r="O295" s="2">
        <v>112.6</v>
      </c>
      <c r="P295" s="2">
        <v>163.5</v>
      </c>
      <c r="Q295" s="2">
        <v>156.5</v>
      </c>
      <c r="R295" s="2">
        <v>168.2</v>
      </c>
      <c r="S295" s="2">
        <v>156.69999999999999</v>
      </c>
      <c r="T295" s="2">
        <f>AVERAGE(All_India_Index_Upto_April23__14[[#This Row],[Cereals and products]:[Food and beverages]])</f>
        <v>156.87692307692308</v>
      </c>
    </row>
    <row r="296" spans="1:20" x14ac:dyDescent="0.25">
      <c r="A296" s="21" t="s">
        <v>30</v>
      </c>
      <c r="B296" s="3">
        <v>2021</v>
      </c>
      <c r="C296" s="9" t="s">
        <v>39</v>
      </c>
      <c r="D296" s="9">
        <f>VLOOKUP(All_India_Index_Upto_April23__14[[#This Row],[Month]],'Data cleaning'!$B$1:$C$13,2,FALSE)</f>
        <v>4</v>
      </c>
      <c r="E296" s="9" t="str">
        <f t="shared" si="4"/>
        <v>20214Rural</v>
      </c>
      <c r="F296" s="52">
        <f>DATE(All_India_Index_Upto_April23__14[[#This Row],[Year]],All_India_Index_Upto_April23__14[[#This Row],[month '#]],1)</f>
        <v>44287</v>
      </c>
      <c r="G296" s="3">
        <v>142.69999999999999</v>
      </c>
      <c r="H296" s="3">
        <v>195.5</v>
      </c>
      <c r="I296" s="3">
        <v>163.4</v>
      </c>
      <c r="J296" s="3">
        <v>155</v>
      </c>
      <c r="K296" s="3">
        <v>175.2</v>
      </c>
      <c r="L296" s="3">
        <v>160.6</v>
      </c>
      <c r="M296" s="3">
        <v>135.1</v>
      </c>
      <c r="N296" s="3">
        <v>161.1</v>
      </c>
      <c r="O296" s="3">
        <v>112.2</v>
      </c>
      <c r="P296" s="3">
        <v>164.4</v>
      </c>
      <c r="Q296" s="3">
        <v>161.9</v>
      </c>
      <c r="R296" s="3">
        <v>166.8</v>
      </c>
      <c r="S296" s="3">
        <v>155.6</v>
      </c>
      <c r="T296" s="3">
        <f>AVERAGE(All_India_Index_Upto_April23__14[[#This Row],[Cereals and products]:[Food and beverages]])</f>
        <v>157.65384615384616</v>
      </c>
    </row>
    <row r="297" spans="1:20" x14ac:dyDescent="0.25">
      <c r="A297" s="22" t="s">
        <v>33</v>
      </c>
      <c r="B297" s="2">
        <v>2021</v>
      </c>
      <c r="C297" s="10" t="s">
        <v>39</v>
      </c>
      <c r="D297" s="10">
        <f>VLOOKUP(All_India_Index_Upto_April23__14[[#This Row],[Month]],'Data cleaning'!$B$1:$C$13,2,FALSE)</f>
        <v>4</v>
      </c>
      <c r="E297" s="9" t="str">
        <f t="shared" si="4"/>
        <v>20214Urban</v>
      </c>
      <c r="F297" s="54">
        <f>DATE(All_India_Index_Upto_April23__14[[#This Row],[Year]],All_India_Index_Upto_April23__14[[#This Row],[month '#]],1)</f>
        <v>44287</v>
      </c>
      <c r="G297" s="2">
        <v>147.6</v>
      </c>
      <c r="H297" s="2">
        <v>202.5</v>
      </c>
      <c r="I297" s="2">
        <v>166.4</v>
      </c>
      <c r="J297" s="2">
        <v>156</v>
      </c>
      <c r="K297" s="2">
        <v>161.4</v>
      </c>
      <c r="L297" s="2">
        <v>168.8</v>
      </c>
      <c r="M297" s="2">
        <v>161.6</v>
      </c>
      <c r="N297" s="2">
        <v>162.80000000000001</v>
      </c>
      <c r="O297" s="2">
        <v>114.8</v>
      </c>
      <c r="P297" s="2">
        <v>162.80000000000001</v>
      </c>
      <c r="Q297" s="2">
        <v>151.5</v>
      </c>
      <c r="R297" s="2">
        <v>171.4</v>
      </c>
      <c r="S297" s="2">
        <v>162</v>
      </c>
      <c r="T297" s="2">
        <f>AVERAGE(All_India_Index_Upto_April23__14[[#This Row],[Cereals and products]:[Food and beverages]])</f>
        <v>160.73846153846154</v>
      </c>
    </row>
    <row r="298" spans="1:20" x14ac:dyDescent="0.25">
      <c r="A298" s="21" t="s">
        <v>35</v>
      </c>
      <c r="B298" s="3">
        <v>2021</v>
      </c>
      <c r="C298" s="9" t="s">
        <v>39</v>
      </c>
      <c r="D298" s="9">
        <f>VLOOKUP(All_India_Index_Upto_April23__14[[#This Row],[Month]],'Data cleaning'!$B$1:$C$13,2,FALSE)</f>
        <v>4</v>
      </c>
      <c r="E298" s="9" t="str">
        <f t="shared" si="4"/>
        <v>20214Rural+Urban</v>
      </c>
      <c r="F298" s="52">
        <f>DATE(All_India_Index_Upto_April23__14[[#This Row],[Year]],All_India_Index_Upto_April23__14[[#This Row],[month '#]],1)</f>
        <v>44287</v>
      </c>
      <c r="G298" s="3">
        <v>144.30000000000001</v>
      </c>
      <c r="H298" s="3">
        <v>198</v>
      </c>
      <c r="I298" s="3">
        <v>164.6</v>
      </c>
      <c r="J298" s="3">
        <v>155.4</v>
      </c>
      <c r="K298" s="3">
        <v>170.1</v>
      </c>
      <c r="L298" s="3">
        <v>164.4</v>
      </c>
      <c r="M298" s="3">
        <v>144.1</v>
      </c>
      <c r="N298" s="3">
        <v>161.69999999999999</v>
      </c>
      <c r="O298" s="3">
        <v>113.1</v>
      </c>
      <c r="P298" s="3">
        <v>163.9</v>
      </c>
      <c r="Q298" s="3">
        <v>157.6</v>
      </c>
      <c r="R298" s="3">
        <v>168.9</v>
      </c>
      <c r="S298" s="3">
        <v>158</v>
      </c>
      <c r="T298" s="3">
        <f>AVERAGE(All_India_Index_Upto_April23__14[[#This Row],[Cereals and products]:[Food and beverages]])</f>
        <v>158.77692307692308</v>
      </c>
    </row>
    <row r="299" spans="1:20" x14ac:dyDescent="0.25">
      <c r="A299" s="22" t="s">
        <v>30</v>
      </c>
      <c r="B299" s="2">
        <v>2021</v>
      </c>
      <c r="C299" s="10" t="s">
        <v>41</v>
      </c>
      <c r="D299" s="10">
        <f>VLOOKUP(All_India_Index_Upto_April23__14[[#This Row],[Month]],'Data cleaning'!$B$1:$C$13,2,FALSE)</f>
        <v>5</v>
      </c>
      <c r="E299" s="9" t="str">
        <f t="shared" si="4"/>
        <v>20215Rural</v>
      </c>
      <c r="F299" s="54">
        <f>DATE(All_India_Index_Upto_April23__14[[#This Row],[Year]],All_India_Index_Upto_April23__14[[#This Row],[month '#]],1)</f>
        <v>44317</v>
      </c>
      <c r="G299" s="2">
        <v>145.1</v>
      </c>
      <c r="H299" s="2">
        <v>198.5</v>
      </c>
      <c r="I299" s="2">
        <v>168.6</v>
      </c>
      <c r="J299" s="2">
        <v>155.80000000000001</v>
      </c>
      <c r="K299" s="2">
        <v>184.4</v>
      </c>
      <c r="L299" s="2">
        <v>162.30000000000001</v>
      </c>
      <c r="M299" s="2">
        <v>138.4</v>
      </c>
      <c r="N299" s="2">
        <v>165.1</v>
      </c>
      <c r="O299" s="2">
        <v>114.3</v>
      </c>
      <c r="P299" s="2">
        <v>169.7</v>
      </c>
      <c r="Q299" s="2">
        <v>164.6</v>
      </c>
      <c r="R299" s="2">
        <v>169.8</v>
      </c>
      <c r="S299" s="2">
        <v>158.69999999999999</v>
      </c>
      <c r="T299" s="2">
        <f>AVERAGE(All_India_Index_Upto_April23__14[[#This Row],[Cereals and products]:[Food and beverages]])</f>
        <v>161.17692307692306</v>
      </c>
    </row>
    <row r="300" spans="1:20" x14ac:dyDescent="0.25">
      <c r="A300" s="21" t="s">
        <v>33</v>
      </c>
      <c r="B300" s="3">
        <v>2021</v>
      </c>
      <c r="C300" s="9" t="s">
        <v>41</v>
      </c>
      <c r="D300" s="9">
        <f>VLOOKUP(All_India_Index_Upto_April23__14[[#This Row],[Month]],'Data cleaning'!$B$1:$C$13,2,FALSE)</f>
        <v>5</v>
      </c>
      <c r="E300" s="9" t="str">
        <f t="shared" si="4"/>
        <v>20215Urban</v>
      </c>
      <c r="F300" s="52">
        <f>DATE(All_India_Index_Upto_April23__14[[#This Row],[Year]],All_India_Index_Upto_April23__14[[#This Row],[month '#]],1)</f>
        <v>44317</v>
      </c>
      <c r="G300" s="3">
        <v>148.80000000000001</v>
      </c>
      <c r="H300" s="3">
        <v>204.3</v>
      </c>
      <c r="I300" s="3">
        <v>173</v>
      </c>
      <c r="J300" s="3">
        <v>156.5</v>
      </c>
      <c r="K300" s="3">
        <v>168.8</v>
      </c>
      <c r="L300" s="3">
        <v>172.5</v>
      </c>
      <c r="M300" s="3">
        <v>166.5</v>
      </c>
      <c r="N300" s="3">
        <v>165.9</v>
      </c>
      <c r="O300" s="3">
        <v>115.9</v>
      </c>
      <c r="P300" s="3">
        <v>165.2</v>
      </c>
      <c r="Q300" s="3">
        <v>152</v>
      </c>
      <c r="R300" s="3">
        <v>171.1</v>
      </c>
      <c r="S300" s="3">
        <v>164.2</v>
      </c>
      <c r="T300" s="3">
        <f>AVERAGE(All_India_Index_Upto_April23__14[[#This Row],[Cereals and products]:[Food and beverages]])</f>
        <v>163.43846153846155</v>
      </c>
    </row>
    <row r="301" spans="1:20" x14ac:dyDescent="0.25">
      <c r="A301" s="22" t="s">
        <v>35</v>
      </c>
      <c r="B301" s="2">
        <v>2021</v>
      </c>
      <c r="C301" s="10" t="s">
        <v>41</v>
      </c>
      <c r="D301" s="10">
        <f>VLOOKUP(All_India_Index_Upto_April23__14[[#This Row],[Month]],'Data cleaning'!$B$1:$C$13,2,FALSE)</f>
        <v>5</v>
      </c>
      <c r="E301" s="9" t="str">
        <f t="shared" si="4"/>
        <v>20215Rural+Urban</v>
      </c>
      <c r="F301" s="54">
        <f>DATE(All_India_Index_Upto_April23__14[[#This Row],[Year]],All_India_Index_Upto_April23__14[[#This Row],[month '#]],1)</f>
        <v>44317</v>
      </c>
      <c r="G301" s="2">
        <v>146.30000000000001</v>
      </c>
      <c r="H301" s="2">
        <v>200.5</v>
      </c>
      <c r="I301" s="2">
        <v>170.3</v>
      </c>
      <c r="J301" s="2">
        <v>156.1</v>
      </c>
      <c r="K301" s="2">
        <v>178.7</v>
      </c>
      <c r="L301" s="2">
        <v>167.1</v>
      </c>
      <c r="M301" s="2">
        <v>147.9</v>
      </c>
      <c r="N301" s="2">
        <v>165.4</v>
      </c>
      <c r="O301" s="2">
        <v>114.8</v>
      </c>
      <c r="P301" s="2">
        <v>168.2</v>
      </c>
      <c r="Q301" s="2">
        <v>159.30000000000001</v>
      </c>
      <c r="R301" s="2">
        <v>170.4</v>
      </c>
      <c r="S301" s="2">
        <v>160.69999999999999</v>
      </c>
      <c r="T301" s="2">
        <f>AVERAGE(All_India_Index_Upto_April23__14[[#This Row],[Cereals and products]:[Food and beverages]])</f>
        <v>161.9769230769231</v>
      </c>
    </row>
    <row r="302" spans="1:20" x14ac:dyDescent="0.25">
      <c r="A302" s="21" t="s">
        <v>30</v>
      </c>
      <c r="B302" s="3">
        <v>2021</v>
      </c>
      <c r="C302" s="9" t="s">
        <v>42</v>
      </c>
      <c r="D302" s="9">
        <f>VLOOKUP(All_India_Index_Upto_April23__14[[#This Row],[Month]],'Data cleaning'!$B$1:$C$13,2,FALSE)</f>
        <v>6</v>
      </c>
      <c r="E302" s="9" t="str">
        <f t="shared" si="4"/>
        <v>20216Rural</v>
      </c>
      <c r="F302" s="52">
        <f>DATE(All_India_Index_Upto_April23__14[[#This Row],[Year]],All_India_Index_Upto_April23__14[[#This Row],[month '#]],1)</f>
        <v>44348</v>
      </c>
      <c r="G302" s="3">
        <v>145.6</v>
      </c>
      <c r="H302" s="3">
        <v>200.1</v>
      </c>
      <c r="I302" s="3">
        <v>179.3</v>
      </c>
      <c r="J302" s="3">
        <v>156.1</v>
      </c>
      <c r="K302" s="3">
        <v>190.4</v>
      </c>
      <c r="L302" s="3">
        <v>158.6</v>
      </c>
      <c r="M302" s="3">
        <v>144.69999999999999</v>
      </c>
      <c r="N302" s="3">
        <v>165.5</v>
      </c>
      <c r="O302" s="3">
        <v>114.6</v>
      </c>
      <c r="P302" s="3">
        <v>170</v>
      </c>
      <c r="Q302" s="3">
        <v>165.5</v>
      </c>
      <c r="R302" s="3">
        <v>171.7</v>
      </c>
      <c r="S302" s="3">
        <v>160.5</v>
      </c>
      <c r="T302" s="3">
        <f>AVERAGE(All_India_Index_Upto_April23__14[[#This Row],[Cereals and products]:[Food and beverages]])</f>
        <v>163.27692307692308</v>
      </c>
    </row>
    <row r="303" spans="1:20" x14ac:dyDescent="0.25">
      <c r="A303" s="22" t="s">
        <v>33</v>
      </c>
      <c r="B303" s="2">
        <v>2021</v>
      </c>
      <c r="C303" s="10" t="s">
        <v>42</v>
      </c>
      <c r="D303" s="10">
        <f>VLOOKUP(All_India_Index_Upto_April23__14[[#This Row],[Month]],'Data cleaning'!$B$1:$C$13,2,FALSE)</f>
        <v>6</v>
      </c>
      <c r="E303" s="9" t="str">
        <f t="shared" si="4"/>
        <v>20216Urban</v>
      </c>
      <c r="F303" s="54">
        <f>DATE(All_India_Index_Upto_April23__14[[#This Row],[Year]],All_India_Index_Upto_April23__14[[#This Row],[month '#]],1)</f>
        <v>44348</v>
      </c>
      <c r="G303" s="2">
        <v>149.19999999999999</v>
      </c>
      <c r="H303" s="2">
        <v>205.5</v>
      </c>
      <c r="I303" s="2">
        <v>182.8</v>
      </c>
      <c r="J303" s="2">
        <v>156.5</v>
      </c>
      <c r="K303" s="2">
        <v>172.2</v>
      </c>
      <c r="L303" s="2">
        <v>171.5</v>
      </c>
      <c r="M303" s="2">
        <v>176.2</v>
      </c>
      <c r="N303" s="2">
        <v>166.9</v>
      </c>
      <c r="O303" s="2">
        <v>116.1</v>
      </c>
      <c r="P303" s="2">
        <v>165.5</v>
      </c>
      <c r="Q303" s="2">
        <v>152.30000000000001</v>
      </c>
      <c r="R303" s="2">
        <v>173.3</v>
      </c>
      <c r="S303" s="2">
        <v>166.2</v>
      </c>
      <c r="T303" s="2">
        <f>AVERAGE(All_India_Index_Upto_April23__14[[#This Row],[Cereals and products]:[Food and beverages]])</f>
        <v>165.7076923076923</v>
      </c>
    </row>
    <row r="304" spans="1:20" x14ac:dyDescent="0.25">
      <c r="A304" s="21" t="s">
        <v>35</v>
      </c>
      <c r="B304" s="3">
        <v>2021</v>
      </c>
      <c r="C304" s="9" t="s">
        <v>42</v>
      </c>
      <c r="D304" s="9">
        <f>VLOOKUP(All_India_Index_Upto_April23__14[[#This Row],[Month]],'Data cleaning'!$B$1:$C$13,2,FALSE)</f>
        <v>6</v>
      </c>
      <c r="E304" s="9" t="str">
        <f t="shared" si="4"/>
        <v>20216Rural+Urban</v>
      </c>
      <c r="F304" s="52">
        <f>DATE(All_India_Index_Upto_April23__14[[#This Row],[Year]],All_India_Index_Upto_April23__14[[#This Row],[month '#]],1)</f>
        <v>44348</v>
      </c>
      <c r="G304" s="3">
        <v>146.69999999999999</v>
      </c>
      <c r="H304" s="3">
        <v>202</v>
      </c>
      <c r="I304" s="3">
        <v>180.7</v>
      </c>
      <c r="J304" s="3">
        <v>156.19999999999999</v>
      </c>
      <c r="K304" s="3">
        <v>183.7</v>
      </c>
      <c r="L304" s="3">
        <v>164.6</v>
      </c>
      <c r="M304" s="3">
        <v>155.4</v>
      </c>
      <c r="N304" s="3">
        <v>166</v>
      </c>
      <c r="O304" s="3">
        <v>115.1</v>
      </c>
      <c r="P304" s="3">
        <v>168.5</v>
      </c>
      <c r="Q304" s="3">
        <v>160</v>
      </c>
      <c r="R304" s="3">
        <v>172.4</v>
      </c>
      <c r="S304" s="3">
        <v>162.6</v>
      </c>
      <c r="T304" s="3">
        <f>AVERAGE(All_India_Index_Upto_April23__14[[#This Row],[Cereals and products]:[Food and beverages]])</f>
        <v>164.14615384615385</v>
      </c>
    </row>
    <row r="305" spans="1:20" x14ac:dyDescent="0.25">
      <c r="A305" s="22" t="s">
        <v>30</v>
      </c>
      <c r="B305" s="2">
        <v>2021</v>
      </c>
      <c r="C305" s="10" t="s">
        <v>44</v>
      </c>
      <c r="D305" s="10">
        <f>VLOOKUP(All_India_Index_Upto_April23__14[[#This Row],[Month]],'Data cleaning'!$B$1:$C$13,2,FALSE)</f>
        <v>7</v>
      </c>
      <c r="E305" s="9" t="str">
        <f t="shared" si="4"/>
        <v>20217Rural</v>
      </c>
      <c r="F305" s="54">
        <f>DATE(All_India_Index_Upto_April23__14[[#This Row],[Year]],All_India_Index_Upto_April23__14[[#This Row],[month '#]],1)</f>
        <v>44378</v>
      </c>
      <c r="G305" s="2">
        <v>145.1</v>
      </c>
      <c r="H305" s="2">
        <v>204.5</v>
      </c>
      <c r="I305" s="2">
        <v>180.4</v>
      </c>
      <c r="J305" s="2">
        <v>157.1</v>
      </c>
      <c r="K305" s="2">
        <v>188.7</v>
      </c>
      <c r="L305" s="2">
        <v>157.69999999999999</v>
      </c>
      <c r="M305" s="2">
        <v>152.80000000000001</v>
      </c>
      <c r="N305" s="2">
        <v>163.6</v>
      </c>
      <c r="O305" s="2">
        <v>113.9</v>
      </c>
      <c r="P305" s="2">
        <v>169.7</v>
      </c>
      <c r="Q305" s="2">
        <v>166.2</v>
      </c>
      <c r="R305" s="2">
        <v>171</v>
      </c>
      <c r="S305" s="2">
        <v>161.69999999999999</v>
      </c>
      <c r="T305" s="2">
        <f>AVERAGE(All_India_Index_Upto_April23__14[[#This Row],[Cereals and products]:[Food and beverages]])</f>
        <v>164.03076923076924</v>
      </c>
    </row>
    <row r="306" spans="1:20" x14ac:dyDescent="0.25">
      <c r="A306" s="21" t="s">
        <v>33</v>
      </c>
      <c r="B306" s="3">
        <v>2021</v>
      </c>
      <c r="C306" s="9" t="s">
        <v>44</v>
      </c>
      <c r="D306" s="9">
        <f>VLOOKUP(All_India_Index_Upto_April23__14[[#This Row],[Month]],'Data cleaning'!$B$1:$C$13,2,FALSE)</f>
        <v>7</v>
      </c>
      <c r="E306" s="9" t="str">
        <f t="shared" si="4"/>
        <v>20217Urban</v>
      </c>
      <c r="F306" s="52">
        <f>DATE(All_India_Index_Upto_April23__14[[#This Row],[Year]],All_India_Index_Upto_April23__14[[#This Row],[month '#]],1)</f>
        <v>44378</v>
      </c>
      <c r="G306" s="3">
        <v>149.1</v>
      </c>
      <c r="H306" s="3">
        <v>210.9</v>
      </c>
      <c r="I306" s="3">
        <v>185</v>
      </c>
      <c r="J306" s="3">
        <v>158.19999999999999</v>
      </c>
      <c r="K306" s="3">
        <v>170.6</v>
      </c>
      <c r="L306" s="3">
        <v>170.9</v>
      </c>
      <c r="M306" s="3">
        <v>186.4</v>
      </c>
      <c r="N306" s="3">
        <v>164.7</v>
      </c>
      <c r="O306" s="3">
        <v>115.7</v>
      </c>
      <c r="P306" s="3">
        <v>165.5</v>
      </c>
      <c r="Q306" s="3">
        <v>153.4</v>
      </c>
      <c r="R306" s="3">
        <v>173.5</v>
      </c>
      <c r="S306" s="3">
        <v>167.9</v>
      </c>
      <c r="T306" s="3">
        <f>AVERAGE(All_India_Index_Upto_April23__14[[#This Row],[Cereals and products]:[Food and beverages]])</f>
        <v>167.06153846153848</v>
      </c>
    </row>
    <row r="307" spans="1:20" x14ac:dyDescent="0.25">
      <c r="A307" s="22" t="s">
        <v>35</v>
      </c>
      <c r="B307" s="2">
        <v>2021</v>
      </c>
      <c r="C307" s="10" t="s">
        <v>44</v>
      </c>
      <c r="D307" s="10">
        <f>VLOOKUP(All_India_Index_Upto_April23__14[[#This Row],[Month]],'Data cleaning'!$B$1:$C$13,2,FALSE)</f>
        <v>7</v>
      </c>
      <c r="E307" s="9" t="str">
        <f t="shared" si="4"/>
        <v>20217Rural+Urban</v>
      </c>
      <c r="F307" s="54">
        <f>DATE(All_India_Index_Upto_April23__14[[#This Row],[Year]],All_India_Index_Upto_April23__14[[#This Row],[month '#]],1)</f>
        <v>44378</v>
      </c>
      <c r="G307" s="2">
        <v>146.4</v>
      </c>
      <c r="H307" s="2">
        <v>206.8</v>
      </c>
      <c r="I307" s="2">
        <v>182.2</v>
      </c>
      <c r="J307" s="2">
        <v>157.5</v>
      </c>
      <c r="K307" s="2">
        <v>182.1</v>
      </c>
      <c r="L307" s="2">
        <v>163.9</v>
      </c>
      <c r="M307" s="2">
        <v>164.2</v>
      </c>
      <c r="N307" s="2">
        <v>164</v>
      </c>
      <c r="O307" s="2">
        <v>114.5</v>
      </c>
      <c r="P307" s="2">
        <v>168.3</v>
      </c>
      <c r="Q307" s="2">
        <v>160.9</v>
      </c>
      <c r="R307" s="2">
        <v>172.2</v>
      </c>
      <c r="S307" s="2">
        <v>164</v>
      </c>
      <c r="T307" s="2">
        <f>AVERAGE(All_India_Index_Upto_April23__14[[#This Row],[Cereals and products]:[Food and beverages]])</f>
        <v>165.15384615384616</v>
      </c>
    </row>
    <row r="308" spans="1:20" x14ac:dyDescent="0.25">
      <c r="A308" s="21" t="s">
        <v>30</v>
      </c>
      <c r="B308" s="3">
        <v>2021</v>
      </c>
      <c r="C308" s="9" t="s">
        <v>46</v>
      </c>
      <c r="D308" s="9">
        <f>VLOOKUP(All_India_Index_Upto_April23__14[[#This Row],[Month]],'Data cleaning'!$B$1:$C$13,2,FALSE)</f>
        <v>8</v>
      </c>
      <c r="E308" s="9" t="str">
        <f t="shared" si="4"/>
        <v>20218Rural</v>
      </c>
      <c r="F308" s="52">
        <f>DATE(All_India_Index_Upto_April23__14[[#This Row],[Year]],All_India_Index_Upto_April23__14[[#This Row],[month '#]],1)</f>
        <v>44409</v>
      </c>
      <c r="G308" s="3">
        <v>144.9</v>
      </c>
      <c r="H308" s="3">
        <v>202.3</v>
      </c>
      <c r="I308" s="3">
        <v>176.5</v>
      </c>
      <c r="J308" s="3">
        <v>157.5</v>
      </c>
      <c r="K308" s="3">
        <v>190.9</v>
      </c>
      <c r="L308" s="3">
        <v>155.69999999999999</v>
      </c>
      <c r="M308" s="3">
        <v>153.9</v>
      </c>
      <c r="N308" s="3">
        <v>162.80000000000001</v>
      </c>
      <c r="O308" s="3">
        <v>115.2</v>
      </c>
      <c r="P308" s="3">
        <v>169.8</v>
      </c>
      <c r="Q308" s="3">
        <v>167.6</v>
      </c>
      <c r="R308" s="3">
        <v>171.9</v>
      </c>
      <c r="S308" s="3">
        <v>161.80000000000001</v>
      </c>
      <c r="T308" s="3">
        <f>AVERAGE(All_India_Index_Upto_April23__14[[#This Row],[Cereals and products]:[Food and beverages]])</f>
        <v>163.90769230769232</v>
      </c>
    </row>
    <row r="309" spans="1:20" x14ac:dyDescent="0.25">
      <c r="A309" s="22" t="s">
        <v>33</v>
      </c>
      <c r="B309" s="2">
        <v>2021</v>
      </c>
      <c r="C309" s="10" t="s">
        <v>46</v>
      </c>
      <c r="D309" s="10">
        <f>VLOOKUP(All_India_Index_Upto_April23__14[[#This Row],[Month]],'Data cleaning'!$B$1:$C$13,2,FALSE)</f>
        <v>8</v>
      </c>
      <c r="E309" s="9" t="str">
        <f t="shared" si="4"/>
        <v>20218Urban</v>
      </c>
      <c r="F309" s="54">
        <f>DATE(All_India_Index_Upto_April23__14[[#This Row],[Year]],All_India_Index_Upto_April23__14[[#This Row],[month '#]],1)</f>
        <v>44409</v>
      </c>
      <c r="G309" s="2">
        <v>149.30000000000001</v>
      </c>
      <c r="H309" s="2">
        <v>207.4</v>
      </c>
      <c r="I309" s="2">
        <v>174.1</v>
      </c>
      <c r="J309" s="2">
        <v>159.19999999999999</v>
      </c>
      <c r="K309" s="2">
        <v>175</v>
      </c>
      <c r="L309" s="2">
        <v>161.30000000000001</v>
      </c>
      <c r="M309" s="2">
        <v>183.3</v>
      </c>
      <c r="N309" s="2">
        <v>164.5</v>
      </c>
      <c r="O309" s="2">
        <v>120.4</v>
      </c>
      <c r="P309" s="2">
        <v>166.2</v>
      </c>
      <c r="Q309" s="2">
        <v>154.80000000000001</v>
      </c>
      <c r="R309" s="2">
        <v>175.1</v>
      </c>
      <c r="S309" s="2">
        <v>167.3</v>
      </c>
      <c r="T309" s="2">
        <f>AVERAGE(All_India_Index_Upto_April23__14[[#This Row],[Cereals and products]:[Food and beverages]])</f>
        <v>165.99230769230769</v>
      </c>
    </row>
    <row r="310" spans="1:20" x14ac:dyDescent="0.25">
      <c r="A310" s="21" t="s">
        <v>35</v>
      </c>
      <c r="B310" s="3">
        <v>2021</v>
      </c>
      <c r="C310" s="9" t="s">
        <v>46</v>
      </c>
      <c r="D310" s="9">
        <f>VLOOKUP(All_India_Index_Upto_April23__14[[#This Row],[Month]],'Data cleaning'!$B$1:$C$13,2,FALSE)</f>
        <v>8</v>
      </c>
      <c r="E310" s="9" t="str">
        <f t="shared" si="4"/>
        <v>20218Rural+Urban</v>
      </c>
      <c r="F310" s="52">
        <f>DATE(All_India_Index_Upto_April23__14[[#This Row],[Year]],All_India_Index_Upto_April23__14[[#This Row],[month '#]],1)</f>
        <v>44409</v>
      </c>
      <c r="G310" s="3">
        <v>146.6</v>
      </c>
      <c r="H310" s="3">
        <v>204</v>
      </c>
      <c r="I310" s="3">
        <v>172.8</v>
      </c>
      <c r="J310" s="3">
        <v>158.4</v>
      </c>
      <c r="K310" s="3">
        <v>188</v>
      </c>
      <c r="L310" s="3">
        <v>156.80000000000001</v>
      </c>
      <c r="M310" s="3">
        <v>162.19999999999999</v>
      </c>
      <c r="N310" s="3">
        <v>164.1</v>
      </c>
      <c r="O310" s="3">
        <v>119.7</v>
      </c>
      <c r="P310" s="3">
        <v>168.8</v>
      </c>
      <c r="Q310" s="3">
        <v>162.69999999999999</v>
      </c>
      <c r="R310" s="3">
        <v>173.9</v>
      </c>
      <c r="S310" s="3">
        <v>164</v>
      </c>
      <c r="T310" s="3">
        <f>AVERAGE(All_India_Index_Upto_April23__14[[#This Row],[Cereals and products]:[Food and beverages]])</f>
        <v>164.76923076923077</v>
      </c>
    </row>
    <row r="311" spans="1:20" x14ac:dyDescent="0.25">
      <c r="A311" s="22" t="s">
        <v>30</v>
      </c>
      <c r="B311" s="2">
        <v>2021</v>
      </c>
      <c r="C311" s="10" t="s">
        <v>48</v>
      </c>
      <c r="D311" s="10">
        <f>VLOOKUP(All_India_Index_Upto_April23__14[[#This Row],[Month]],'Data cleaning'!$B$1:$C$13,2,FALSE)</f>
        <v>9</v>
      </c>
      <c r="E311" s="9" t="str">
        <f t="shared" si="4"/>
        <v>20219Rural</v>
      </c>
      <c r="F311" s="54">
        <f>DATE(All_India_Index_Upto_April23__14[[#This Row],[Year]],All_India_Index_Upto_April23__14[[#This Row],[month '#]],1)</f>
        <v>44440</v>
      </c>
      <c r="G311" s="2">
        <v>145.4</v>
      </c>
      <c r="H311" s="2">
        <v>202.1</v>
      </c>
      <c r="I311" s="2">
        <v>172</v>
      </c>
      <c r="J311" s="2">
        <v>158</v>
      </c>
      <c r="K311" s="2">
        <v>195.5</v>
      </c>
      <c r="L311" s="2">
        <v>152.69999999999999</v>
      </c>
      <c r="M311" s="2">
        <v>151.4</v>
      </c>
      <c r="N311" s="2">
        <v>163.9</v>
      </c>
      <c r="O311" s="2">
        <v>119.3</v>
      </c>
      <c r="P311" s="2">
        <v>170.1</v>
      </c>
      <c r="Q311" s="2">
        <v>168.3</v>
      </c>
      <c r="R311" s="2">
        <v>172.8</v>
      </c>
      <c r="S311" s="2">
        <v>162.1</v>
      </c>
      <c r="T311" s="2">
        <f>AVERAGE(All_India_Index_Upto_April23__14[[#This Row],[Cereals and products]:[Food and beverages]])</f>
        <v>164.12307692307692</v>
      </c>
    </row>
    <row r="312" spans="1:20" x14ac:dyDescent="0.25">
      <c r="A312" s="21" t="s">
        <v>33</v>
      </c>
      <c r="B312" s="3">
        <v>2021</v>
      </c>
      <c r="C312" s="9" t="s">
        <v>48</v>
      </c>
      <c r="D312" s="9">
        <f>VLOOKUP(All_India_Index_Upto_April23__14[[#This Row],[Month]],'Data cleaning'!$B$1:$C$13,2,FALSE)</f>
        <v>9</v>
      </c>
      <c r="E312" s="9" t="str">
        <f t="shared" si="4"/>
        <v>20219Urban</v>
      </c>
      <c r="F312" s="52">
        <f>DATE(All_India_Index_Upto_April23__14[[#This Row],[Year]],All_India_Index_Upto_April23__14[[#This Row],[month '#]],1)</f>
        <v>44440</v>
      </c>
      <c r="G312" s="3">
        <v>149.30000000000001</v>
      </c>
      <c r="H312" s="3">
        <v>207.4</v>
      </c>
      <c r="I312" s="3">
        <v>174.1</v>
      </c>
      <c r="J312" s="3">
        <v>159.1</v>
      </c>
      <c r="K312" s="3">
        <v>175</v>
      </c>
      <c r="L312" s="3">
        <v>161.19999999999999</v>
      </c>
      <c r="M312" s="3">
        <v>183.5</v>
      </c>
      <c r="N312" s="3">
        <v>164.5</v>
      </c>
      <c r="O312" s="3">
        <v>120.4</v>
      </c>
      <c r="P312" s="3">
        <v>166.2</v>
      </c>
      <c r="Q312" s="3">
        <v>154.80000000000001</v>
      </c>
      <c r="R312" s="3">
        <v>175.1</v>
      </c>
      <c r="S312" s="3">
        <v>167.3</v>
      </c>
      <c r="T312" s="3">
        <f>AVERAGE(All_India_Index_Upto_April23__14[[#This Row],[Cereals and products]:[Food and beverages]])</f>
        <v>165.99230769230769</v>
      </c>
    </row>
    <row r="313" spans="1:20" x14ac:dyDescent="0.25">
      <c r="A313" s="22" t="s">
        <v>35</v>
      </c>
      <c r="B313" s="2">
        <v>2021</v>
      </c>
      <c r="C313" s="10" t="s">
        <v>48</v>
      </c>
      <c r="D313" s="10">
        <f>VLOOKUP(All_India_Index_Upto_April23__14[[#This Row],[Month]],'Data cleaning'!$B$1:$C$13,2,FALSE)</f>
        <v>9</v>
      </c>
      <c r="E313" s="9" t="str">
        <f t="shared" si="4"/>
        <v>20219Rural+Urban</v>
      </c>
      <c r="F313" s="54">
        <f>DATE(All_India_Index_Upto_April23__14[[#This Row],[Year]],All_India_Index_Upto_April23__14[[#This Row],[month '#]],1)</f>
        <v>44440</v>
      </c>
      <c r="G313" s="2">
        <v>146.6</v>
      </c>
      <c r="H313" s="2">
        <v>204</v>
      </c>
      <c r="I313" s="2">
        <v>172.8</v>
      </c>
      <c r="J313" s="2">
        <v>158.4</v>
      </c>
      <c r="K313" s="2">
        <v>188</v>
      </c>
      <c r="L313" s="2">
        <v>156.69999999999999</v>
      </c>
      <c r="M313" s="2">
        <v>162.30000000000001</v>
      </c>
      <c r="N313" s="2">
        <v>164.1</v>
      </c>
      <c r="O313" s="2">
        <v>119.7</v>
      </c>
      <c r="P313" s="2">
        <v>168.8</v>
      </c>
      <c r="Q313" s="2">
        <v>162.69999999999999</v>
      </c>
      <c r="R313" s="2">
        <v>173.9</v>
      </c>
      <c r="S313" s="2">
        <v>164</v>
      </c>
      <c r="T313" s="2">
        <f>AVERAGE(All_India_Index_Upto_April23__14[[#This Row],[Cereals and products]:[Food and beverages]])</f>
        <v>164.76923076923077</v>
      </c>
    </row>
    <row r="314" spans="1:20" x14ac:dyDescent="0.25">
      <c r="A314" s="21" t="s">
        <v>30</v>
      </c>
      <c r="B314" s="3">
        <v>2021</v>
      </c>
      <c r="C314" s="9" t="s">
        <v>50</v>
      </c>
      <c r="D314" s="9">
        <f>VLOOKUP(All_India_Index_Upto_April23__14[[#This Row],[Month]],'Data cleaning'!$B$1:$C$13,2,FALSE)</f>
        <v>10</v>
      </c>
      <c r="E314" s="9" t="str">
        <f t="shared" si="4"/>
        <v>202110Rural</v>
      </c>
      <c r="F314" s="52">
        <f>DATE(All_India_Index_Upto_April23__14[[#This Row],[Year]],All_India_Index_Upto_April23__14[[#This Row],[month '#]],1)</f>
        <v>44470</v>
      </c>
      <c r="G314" s="3">
        <v>146.1</v>
      </c>
      <c r="H314" s="3">
        <v>202.5</v>
      </c>
      <c r="I314" s="3">
        <v>170.1</v>
      </c>
      <c r="J314" s="3">
        <v>158.4</v>
      </c>
      <c r="K314" s="3">
        <v>198.8</v>
      </c>
      <c r="L314" s="3">
        <v>152.6</v>
      </c>
      <c r="M314" s="3">
        <v>170.4</v>
      </c>
      <c r="N314" s="3">
        <v>165.2</v>
      </c>
      <c r="O314" s="3">
        <v>121.6</v>
      </c>
      <c r="P314" s="3">
        <v>170.6</v>
      </c>
      <c r="Q314" s="3">
        <v>168.8</v>
      </c>
      <c r="R314" s="3">
        <v>173.6</v>
      </c>
      <c r="S314" s="3">
        <v>165.5</v>
      </c>
      <c r="T314" s="3">
        <f>AVERAGE(All_India_Index_Upto_April23__14[[#This Row],[Cereals and products]:[Food and beverages]])</f>
        <v>166.47692307692307</v>
      </c>
    </row>
    <row r="315" spans="1:20" x14ac:dyDescent="0.25">
      <c r="A315" s="22" t="s">
        <v>33</v>
      </c>
      <c r="B315" s="2">
        <v>2021</v>
      </c>
      <c r="C315" s="10" t="s">
        <v>50</v>
      </c>
      <c r="D315" s="10">
        <f>VLOOKUP(All_India_Index_Upto_April23__14[[#This Row],[Month]],'Data cleaning'!$B$1:$C$13,2,FALSE)</f>
        <v>10</v>
      </c>
      <c r="E315" s="9" t="str">
        <f t="shared" si="4"/>
        <v>202110Urban</v>
      </c>
      <c r="F315" s="54">
        <f>DATE(All_India_Index_Upto_April23__14[[#This Row],[Year]],All_India_Index_Upto_April23__14[[#This Row],[month '#]],1)</f>
        <v>44470</v>
      </c>
      <c r="G315" s="2">
        <v>150.1</v>
      </c>
      <c r="H315" s="2">
        <v>208.4</v>
      </c>
      <c r="I315" s="2">
        <v>173</v>
      </c>
      <c r="J315" s="2">
        <v>159.19999999999999</v>
      </c>
      <c r="K315" s="2">
        <v>176.6</v>
      </c>
      <c r="L315" s="2">
        <v>159.30000000000001</v>
      </c>
      <c r="M315" s="2">
        <v>214.4</v>
      </c>
      <c r="N315" s="2">
        <v>165.3</v>
      </c>
      <c r="O315" s="2">
        <v>122.5</v>
      </c>
      <c r="P315" s="2">
        <v>166.8</v>
      </c>
      <c r="Q315" s="2">
        <v>155.4</v>
      </c>
      <c r="R315" s="2">
        <v>175.9</v>
      </c>
      <c r="S315" s="2">
        <v>171.5</v>
      </c>
      <c r="T315" s="2">
        <f>AVERAGE(All_India_Index_Upto_April23__14[[#This Row],[Cereals and products]:[Food and beverages]])</f>
        <v>169.10769230769236</v>
      </c>
    </row>
    <row r="316" spans="1:20" x14ac:dyDescent="0.25">
      <c r="A316" s="21" t="s">
        <v>35</v>
      </c>
      <c r="B316" s="3">
        <v>2021</v>
      </c>
      <c r="C316" s="9" t="s">
        <v>50</v>
      </c>
      <c r="D316" s="9">
        <f>VLOOKUP(All_India_Index_Upto_April23__14[[#This Row],[Month]],'Data cleaning'!$B$1:$C$13,2,FALSE)</f>
        <v>10</v>
      </c>
      <c r="E316" s="9" t="str">
        <f t="shared" si="4"/>
        <v>202110Rural+Urban</v>
      </c>
      <c r="F316" s="52">
        <f>DATE(All_India_Index_Upto_April23__14[[#This Row],[Year]],All_India_Index_Upto_April23__14[[#This Row],[month '#]],1)</f>
        <v>44470</v>
      </c>
      <c r="G316" s="3">
        <v>147.4</v>
      </c>
      <c r="H316" s="3">
        <v>204.6</v>
      </c>
      <c r="I316" s="3">
        <v>171.2</v>
      </c>
      <c r="J316" s="3">
        <v>158.69999999999999</v>
      </c>
      <c r="K316" s="3">
        <v>190.6</v>
      </c>
      <c r="L316" s="3">
        <v>155.69999999999999</v>
      </c>
      <c r="M316" s="3">
        <v>185.3</v>
      </c>
      <c r="N316" s="3">
        <v>165.2</v>
      </c>
      <c r="O316" s="3">
        <v>121.9</v>
      </c>
      <c r="P316" s="3">
        <v>169.3</v>
      </c>
      <c r="Q316" s="3">
        <v>163.19999999999999</v>
      </c>
      <c r="R316" s="3">
        <v>174.7</v>
      </c>
      <c r="S316" s="3">
        <v>167.7</v>
      </c>
      <c r="T316" s="3">
        <f>AVERAGE(All_India_Index_Upto_April23__14[[#This Row],[Cereals and products]:[Food and beverages]])</f>
        <v>167.34615384615384</v>
      </c>
    </row>
    <row r="317" spans="1:20" x14ac:dyDescent="0.25">
      <c r="A317" s="22" t="s">
        <v>30</v>
      </c>
      <c r="B317" s="2">
        <v>2021</v>
      </c>
      <c r="C317" s="10" t="s">
        <v>53</v>
      </c>
      <c r="D317" s="10">
        <f>VLOOKUP(All_India_Index_Upto_April23__14[[#This Row],[Month]],'Data cleaning'!$B$1:$C$13,2,FALSE)</f>
        <v>11</v>
      </c>
      <c r="E317" s="9" t="str">
        <f t="shared" si="4"/>
        <v>202111Rural</v>
      </c>
      <c r="F317" s="54">
        <f>DATE(All_India_Index_Upto_April23__14[[#This Row],[Year]],All_India_Index_Upto_April23__14[[#This Row],[month '#]],1)</f>
        <v>44501</v>
      </c>
      <c r="G317" s="2">
        <v>146.9</v>
      </c>
      <c r="H317" s="2">
        <v>199.8</v>
      </c>
      <c r="I317" s="2">
        <v>171.5</v>
      </c>
      <c r="J317" s="2">
        <v>159.1</v>
      </c>
      <c r="K317" s="2">
        <v>198.4</v>
      </c>
      <c r="L317" s="2">
        <v>153.19999999999999</v>
      </c>
      <c r="M317" s="2">
        <v>183.9</v>
      </c>
      <c r="N317" s="2">
        <v>165.4</v>
      </c>
      <c r="O317" s="2">
        <v>122.1</v>
      </c>
      <c r="P317" s="2">
        <v>170.8</v>
      </c>
      <c r="Q317" s="2">
        <v>169.1</v>
      </c>
      <c r="R317" s="2">
        <v>174.3</v>
      </c>
      <c r="S317" s="2">
        <v>167.5</v>
      </c>
      <c r="T317" s="2">
        <f>AVERAGE(All_India_Index_Upto_April23__14[[#This Row],[Cereals and products]:[Food and beverages]])</f>
        <v>167.84615384615384</v>
      </c>
    </row>
    <row r="318" spans="1:20" x14ac:dyDescent="0.25">
      <c r="A318" s="21" t="s">
        <v>33</v>
      </c>
      <c r="B318" s="3">
        <v>2021</v>
      </c>
      <c r="C318" s="9" t="s">
        <v>53</v>
      </c>
      <c r="D318" s="9">
        <f>VLOOKUP(All_India_Index_Upto_April23__14[[#This Row],[Month]],'Data cleaning'!$B$1:$C$13,2,FALSE)</f>
        <v>11</v>
      </c>
      <c r="E318" s="9" t="str">
        <f t="shared" si="4"/>
        <v>202111Urban</v>
      </c>
      <c r="F318" s="52">
        <f>DATE(All_India_Index_Upto_April23__14[[#This Row],[Year]],All_India_Index_Upto_April23__14[[#This Row],[month '#]],1)</f>
        <v>44501</v>
      </c>
      <c r="G318" s="3">
        <v>151</v>
      </c>
      <c r="H318" s="3">
        <v>204.9</v>
      </c>
      <c r="I318" s="3">
        <v>175.4</v>
      </c>
      <c r="J318" s="3">
        <v>159.6</v>
      </c>
      <c r="K318" s="3">
        <v>175.8</v>
      </c>
      <c r="L318" s="3">
        <v>160.30000000000001</v>
      </c>
      <c r="M318" s="3">
        <v>229.1</v>
      </c>
      <c r="N318" s="3">
        <v>165.1</v>
      </c>
      <c r="O318" s="3">
        <v>123.1</v>
      </c>
      <c r="P318" s="3">
        <v>167.2</v>
      </c>
      <c r="Q318" s="3">
        <v>156.1</v>
      </c>
      <c r="R318" s="3">
        <v>176.8</v>
      </c>
      <c r="S318" s="3">
        <v>173.5</v>
      </c>
      <c r="T318" s="3">
        <f>AVERAGE(All_India_Index_Upto_April23__14[[#This Row],[Cereals and products]:[Food and beverages]])</f>
        <v>170.60769230769228</v>
      </c>
    </row>
    <row r="319" spans="1:20" x14ac:dyDescent="0.25">
      <c r="A319" s="22" t="s">
        <v>35</v>
      </c>
      <c r="B319" s="2">
        <v>2021</v>
      </c>
      <c r="C319" s="10" t="s">
        <v>53</v>
      </c>
      <c r="D319" s="10">
        <f>VLOOKUP(All_India_Index_Upto_April23__14[[#This Row],[Month]],'Data cleaning'!$B$1:$C$13,2,FALSE)</f>
        <v>11</v>
      </c>
      <c r="E319" s="9" t="str">
        <f t="shared" si="4"/>
        <v>202111Rural+Urban</v>
      </c>
      <c r="F319" s="54">
        <f>DATE(All_India_Index_Upto_April23__14[[#This Row],[Year]],All_India_Index_Upto_April23__14[[#This Row],[month '#]],1)</f>
        <v>44501</v>
      </c>
      <c r="G319" s="2">
        <v>148.19999999999999</v>
      </c>
      <c r="H319" s="2">
        <v>201.6</v>
      </c>
      <c r="I319" s="2">
        <v>173</v>
      </c>
      <c r="J319" s="2">
        <v>159.30000000000001</v>
      </c>
      <c r="K319" s="2">
        <v>190.1</v>
      </c>
      <c r="L319" s="2">
        <v>156.5</v>
      </c>
      <c r="M319" s="2">
        <v>199.2</v>
      </c>
      <c r="N319" s="2">
        <v>165.3</v>
      </c>
      <c r="O319" s="2">
        <v>122.4</v>
      </c>
      <c r="P319" s="2">
        <v>169.6</v>
      </c>
      <c r="Q319" s="2">
        <v>163.69999999999999</v>
      </c>
      <c r="R319" s="2">
        <v>175.5</v>
      </c>
      <c r="S319" s="2">
        <v>169.7</v>
      </c>
      <c r="T319" s="2">
        <f>AVERAGE(All_India_Index_Upto_April23__14[[#This Row],[Cereals and products]:[Food and beverages]])</f>
        <v>168.77692307692308</v>
      </c>
    </row>
    <row r="320" spans="1:20" x14ac:dyDescent="0.25">
      <c r="A320" s="21" t="s">
        <v>30</v>
      </c>
      <c r="B320" s="3">
        <v>2021</v>
      </c>
      <c r="C320" s="9" t="s">
        <v>55</v>
      </c>
      <c r="D320" s="9">
        <f>VLOOKUP(All_India_Index_Upto_April23__14[[#This Row],[Month]],'Data cleaning'!$B$1:$C$13,2,FALSE)</f>
        <v>12</v>
      </c>
      <c r="E320" s="9" t="str">
        <f t="shared" si="4"/>
        <v>202112Rural</v>
      </c>
      <c r="F320" s="52">
        <f>DATE(All_India_Index_Upto_April23__14[[#This Row],[Year]],All_India_Index_Upto_April23__14[[#This Row],[month '#]],1)</f>
        <v>44531</v>
      </c>
      <c r="G320" s="3">
        <v>147.4</v>
      </c>
      <c r="H320" s="3">
        <v>197</v>
      </c>
      <c r="I320" s="3">
        <v>176.5</v>
      </c>
      <c r="J320" s="3">
        <v>159.80000000000001</v>
      </c>
      <c r="K320" s="3">
        <v>195.8</v>
      </c>
      <c r="L320" s="3">
        <v>152</v>
      </c>
      <c r="M320" s="3">
        <v>172.3</v>
      </c>
      <c r="N320" s="3">
        <v>164.5</v>
      </c>
      <c r="O320" s="3">
        <v>120.6</v>
      </c>
      <c r="P320" s="3">
        <v>171.7</v>
      </c>
      <c r="Q320" s="3">
        <v>169.7</v>
      </c>
      <c r="R320" s="3">
        <v>175.1</v>
      </c>
      <c r="S320" s="3">
        <v>165.8</v>
      </c>
      <c r="T320" s="3">
        <f>AVERAGE(All_India_Index_Upto_April23__14[[#This Row],[Cereals and products]:[Food and beverages]])</f>
        <v>166.78461538461536</v>
      </c>
    </row>
    <row r="321" spans="1:20" x14ac:dyDescent="0.25">
      <c r="A321" s="22" t="s">
        <v>33</v>
      </c>
      <c r="B321" s="2">
        <v>2021</v>
      </c>
      <c r="C321" s="10" t="s">
        <v>55</v>
      </c>
      <c r="D321" s="10">
        <f>VLOOKUP(All_India_Index_Upto_April23__14[[#This Row],[Month]],'Data cleaning'!$B$1:$C$13,2,FALSE)</f>
        <v>12</v>
      </c>
      <c r="E321" s="9" t="str">
        <f t="shared" si="4"/>
        <v>202112Urban</v>
      </c>
      <c r="F321" s="54">
        <f>DATE(All_India_Index_Upto_April23__14[[#This Row],[Year]],All_India_Index_Upto_April23__14[[#This Row],[month '#]],1)</f>
        <v>44531</v>
      </c>
      <c r="G321" s="2">
        <v>151.6</v>
      </c>
      <c r="H321" s="2">
        <v>202.2</v>
      </c>
      <c r="I321" s="2">
        <v>180</v>
      </c>
      <c r="J321" s="2">
        <v>160</v>
      </c>
      <c r="K321" s="2">
        <v>173.5</v>
      </c>
      <c r="L321" s="2">
        <v>158.30000000000001</v>
      </c>
      <c r="M321" s="2">
        <v>219.5</v>
      </c>
      <c r="N321" s="2">
        <v>164.2</v>
      </c>
      <c r="O321" s="2">
        <v>121.9</v>
      </c>
      <c r="P321" s="2">
        <v>168.2</v>
      </c>
      <c r="Q321" s="2">
        <v>156.5</v>
      </c>
      <c r="R321" s="2">
        <v>178.2</v>
      </c>
      <c r="S321" s="2">
        <v>172.2</v>
      </c>
      <c r="T321" s="2">
        <f>AVERAGE(All_India_Index_Upto_April23__14[[#This Row],[Cereals and products]:[Food and beverages]])</f>
        <v>169.71538461538464</v>
      </c>
    </row>
    <row r="322" spans="1:20" x14ac:dyDescent="0.25">
      <c r="A322" s="21" t="s">
        <v>35</v>
      </c>
      <c r="B322" s="3">
        <v>2021</v>
      </c>
      <c r="C322" s="9" t="s">
        <v>55</v>
      </c>
      <c r="D322" s="9">
        <f>VLOOKUP(All_India_Index_Upto_April23__14[[#This Row],[Month]],'Data cleaning'!$B$1:$C$13,2,FALSE)</f>
        <v>12</v>
      </c>
      <c r="E322" s="9" t="str">
        <f t="shared" si="4"/>
        <v>202112Rural+Urban</v>
      </c>
      <c r="F322" s="52">
        <f>DATE(All_India_Index_Upto_April23__14[[#This Row],[Year]],All_India_Index_Upto_April23__14[[#This Row],[month '#]],1)</f>
        <v>44531</v>
      </c>
      <c r="G322" s="3">
        <v>148.69999999999999</v>
      </c>
      <c r="H322" s="3">
        <v>198.8</v>
      </c>
      <c r="I322" s="3">
        <v>177.9</v>
      </c>
      <c r="J322" s="3">
        <v>159.9</v>
      </c>
      <c r="K322" s="3">
        <v>187.6</v>
      </c>
      <c r="L322" s="3">
        <v>154.9</v>
      </c>
      <c r="M322" s="3">
        <v>188.3</v>
      </c>
      <c r="N322" s="3">
        <v>164.4</v>
      </c>
      <c r="O322" s="3">
        <v>121</v>
      </c>
      <c r="P322" s="3">
        <v>170.5</v>
      </c>
      <c r="Q322" s="3">
        <v>164.2</v>
      </c>
      <c r="R322" s="3">
        <v>176.5</v>
      </c>
      <c r="S322" s="3">
        <v>168.2</v>
      </c>
      <c r="T322" s="3">
        <f>AVERAGE(All_India_Index_Upto_April23__14[[#This Row],[Cereals and products]:[Food and beverages]])</f>
        <v>167.76153846153846</v>
      </c>
    </row>
    <row r="323" spans="1:20" x14ac:dyDescent="0.25">
      <c r="A323" s="22" t="s">
        <v>30</v>
      </c>
      <c r="B323" s="2">
        <v>2022</v>
      </c>
      <c r="C323" s="10" t="s">
        <v>31</v>
      </c>
      <c r="D323" s="10">
        <f>VLOOKUP(All_India_Index_Upto_April23__14[[#This Row],[Month]],'Data cleaning'!$B$1:$C$13,2,FALSE)</f>
        <v>1</v>
      </c>
      <c r="E323" s="9" t="str">
        <f t="shared" ref="E323:E373" si="7">B323&amp;D323&amp;A323</f>
        <v>20221Rural</v>
      </c>
      <c r="F323" s="54">
        <f>DATE(All_India_Index_Upto_April23__14[[#This Row],[Year]],All_India_Index_Upto_April23__14[[#This Row],[month '#]],1)</f>
        <v>44562</v>
      </c>
      <c r="G323" s="2">
        <v>148.30000000000001</v>
      </c>
      <c r="H323" s="2">
        <v>196.9</v>
      </c>
      <c r="I323" s="2">
        <v>178</v>
      </c>
      <c r="J323" s="2">
        <v>160.5</v>
      </c>
      <c r="K323" s="2">
        <v>192.6</v>
      </c>
      <c r="L323" s="2">
        <v>151.19999999999999</v>
      </c>
      <c r="M323" s="2">
        <v>159.19999999999999</v>
      </c>
      <c r="N323" s="2">
        <v>164</v>
      </c>
      <c r="O323" s="2">
        <v>119.3</v>
      </c>
      <c r="P323" s="2">
        <v>173.3</v>
      </c>
      <c r="Q323" s="2">
        <v>169.8</v>
      </c>
      <c r="R323" s="2">
        <v>175.8</v>
      </c>
      <c r="S323" s="2">
        <v>164.1</v>
      </c>
      <c r="T323" s="2">
        <f>AVERAGE(All_India_Index_Upto_April23__14[[#This Row],[Cereals and products]:[Food and beverages]])</f>
        <v>165.61538461538461</v>
      </c>
    </row>
    <row r="324" spans="1:20" x14ac:dyDescent="0.25">
      <c r="A324" s="21" t="s">
        <v>33</v>
      </c>
      <c r="B324" s="3">
        <v>2022</v>
      </c>
      <c r="C324" s="9" t="s">
        <v>31</v>
      </c>
      <c r="D324" s="9">
        <f>VLOOKUP(All_India_Index_Upto_April23__14[[#This Row],[Month]],'Data cleaning'!$B$1:$C$13,2,FALSE)</f>
        <v>1</v>
      </c>
      <c r="E324" s="9" t="str">
        <f t="shared" si="7"/>
        <v>20221Urban</v>
      </c>
      <c r="F324" s="52">
        <f>DATE(All_India_Index_Upto_April23__14[[#This Row],[Year]],All_India_Index_Upto_April23__14[[#This Row],[month '#]],1)</f>
        <v>44562</v>
      </c>
      <c r="G324" s="3">
        <v>152.19999999999999</v>
      </c>
      <c r="H324" s="3">
        <v>202.1</v>
      </c>
      <c r="I324" s="3">
        <v>180.1</v>
      </c>
      <c r="J324" s="3">
        <v>160.4</v>
      </c>
      <c r="K324" s="3">
        <v>171</v>
      </c>
      <c r="L324" s="3">
        <v>156.5</v>
      </c>
      <c r="M324" s="3">
        <v>203.6</v>
      </c>
      <c r="N324" s="3">
        <v>163.80000000000001</v>
      </c>
      <c r="O324" s="3">
        <v>121.3</v>
      </c>
      <c r="P324" s="3">
        <v>169.8</v>
      </c>
      <c r="Q324" s="3">
        <v>156.6</v>
      </c>
      <c r="R324" s="3">
        <v>179</v>
      </c>
      <c r="S324" s="3">
        <v>170.3</v>
      </c>
      <c r="T324" s="3">
        <f>AVERAGE(All_India_Index_Upto_April23__14[[#This Row],[Cereals and products]:[Food and beverages]])</f>
        <v>168.2076923076923</v>
      </c>
    </row>
    <row r="325" spans="1:20" x14ac:dyDescent="0.25">
      <c r="A325" s="22" t="s">
        <v>35</v>
      </c>
      <c r="B325" s="2">
        <v>2022</v>
      </c>
      <c r="C325" s="10" t="s">
        <v>31</v>
      </c>
      <c r="D325" s="10">
        <f>VLOOKUP(All_India_Index_Upto_April23__14[[#This Row],[Month]],'Data cleaning'!$B$1:$C$13,2,FALSE)</f>
        <v>1</v>
      </c>
      <c r="E325" s="9" t="str">
        <f t="shared" si="7"/>
        <v>20221Rural+Urban</v>
      </c>
      <c r="F325" s="54">
        <f>DATE(All_India_Index_Upto_April23__14[[#This Row],[Year]],All_India_Index_Upto_April23__14[[#This Row],[month '#]],1)</f>
        <v>44562</v>
      </c>
      <c r="G325" s="2">
        <v>149.5</v>
      </c>
      <c r="H325" s="2">
        <v>198.7</v>
      </c>
      <c r="I325" s="2">
        <v>178.8</v>
      </c>
      <c r="J325" s="2">
        <v>160.5</v>
      </c>
      <c r="K325" s="2">
        <v>184.7</v>
      </c>
      <c r="L325" s="2">
        <v>153.69999999999999</v>
      </c>
      <c r="M325" s="2">
        <v>174.3</v>
      </c>
      <c r="N325" s="2">
        <v>163.9</v>
      </c>
      <c r="O325" s="2">
        <v>120</v>
      </c>
      <c r="P325" s="2">
        <v>172.1</v>
      </c>
      <c r="Q325" s="2">
        <v>164.3</v>
      </c>
      <c r="R325" s="2">
        <v>177.3</v>
      </c>
      <c r="S325" s="2">
        <v>166.4</v>
      </c>
      <c r="T325" s="2">
        <f>AVERAGE(All_India_Index_Upto_April23__14[[#This Row],[Cereals and products]:[Food and beverages]])</f>
        <v>166.47692307692307</v>
      </c>
    </row>
    <row r="326" spans="1:20" x14ac:dyDescent="0.25">
      <c r="A326" s="21" t="s">
        <v>30</v>
      </c>
      <c r="B326" s="3">
        <v>2022</v>
      </c>
      <c r="C326" s="9" t="s">
        <v>36</v>
      </c>
      <c r="D326" s="9">
        <f>VLOOKUP(All_India_Index_Upto_April23__14[[#This Row],[Month]],'Data cleaning'!$B$1:$C$13,2,FALSE)</f>
        <v>2</v>
      </c>
      <c r="E326" s="9" t="str">
        <f t="shared" si="7"/>
        <v>20222Rural</v>
      </c>
      <c r="F326" s="52">
        <f>DATE(All_India_Index_Upto_April23__14[[#This Row],[Year]],All_India_Index_Upto_April23__14[[#This Row],[month '#]],1)</f>
        <v>44593</v>
      </c>
      <c r="G326" s="3">
        <v>148.80000000000001</v>
      </c>
      <c r="H326" s="3">
        <v>198.1</v>
      </c>
      <c r="I326" s="3">
        <v>175.5</v>
      </c>
      <c r="J326" s="3">
        <v>160.69999999999999</v>
      </c>
      <c r="K326" s="3">
        <v>192.6</v>
      </c>
      <c r="L326" s="3">
        <v>151.4</v>
      </c>
      <c r="M326" s="3">
        <v>155.19999999999999</v>
      </c>
      <c r="N326" s="3">
        <v>163.9</v>
      </c>
      <c r="O326" s="3">
        <v>118.1</v>
      </c>
      <c r="P326" s="3">
        <v>175.4</v>
      </c>
      <c r="Q326" s="3">
        <v>170.5</v>
      </c>
      <c r="R326" s="3">
        <v>176.3</v>
      </c>
      <c r="S326" s="3">
        <v>163.9</v>
      </c>
      <c r="T326" s="3">
        <f>AVERAGE(All_India_Index_Upto_April23__14[[#This Row],[Cereals and products]:[Food and beverages]])</f>
        <v>165.41538461538462</v>
      </c>
    </row>
    <row r="327" spans="1:20" x14ac:dyDescent="0.25">
      <c r="A327" s="22" t="s">
        <v>33</v>
      </c>
      <c r="B327" s="2">
        <v>2022</v>
      </c>
      <c r="C327" s="10" t="s">
        <v>36</v>
      </c>
      <c r="D327" s="10">
        <f>VLOOKUP(All_India_Index_Upto_April23__14[[#This Row],[Month]],'Data cleaning'!$B$1:$C$13,2,FALSE)</f>
        <v>2</v>
      </c>
      <c r="E327" s="9" t="str">
        <f t="shared" si="7"/>
        <v>20222Urban</v>
      </c>
      <c r="F327" s="54">
        <f>DATE(All_India_Index_Upto_April23__14[[#This Row],[Year]],All_India_Index_Upto_April23__14[[#This Row],[month '#]],1)</f>
        <v>44593</v>
      </c>
      <c r="G327" s="2">
        <v>152.5</v>
      </c>
      <c r="H327" s="2">
        <v>205.2</v>
      </c>
      <c r="I327" s="2">
        <v>176.4</v>
      </c>
      <c r="J327" s="2">
        <v>160.6</v>
      </c>
      <c r="K327" s="2">
        <v>171.5</v>
      </c>
      <c r="L327" s="2">
        <v>156.4</v>
      </c>
      <c r="M327" s="2">
        <v>198</v>
      </c>
      <c r="N327" s="2">
        <v>163.19999999999999</v>
      </c>
      <c r="O327" s="2">
        <v>120.6</v>
      </c>
      <c r="P327" s="2">
        <v>172.2</v>
      </c>
      <c r="Q327" s="2">
        <v>156.69999999999999</v>
      </c>
      <c r="R327" s="2">
        <v>180</v>
      </c>
      <c r="S327" s="2">
        <v>170.2</v>
      </c>
      <c r="T327" s="2">
        <f>AVERAGE(All_India_Index_Upto_April23__14[[#This Row],[Cereals and products]:[Food and beverages]])</f>
        <v>167.96153846153845</v>
      </c>
    </row>
    <row r="328" spans="1:20" x14ac:dyDescent="0.25">
      <c r="A328" s="21" t="s">
        <v>35</v>
      </c>
      <c r="B328" s="3">
        <v>2022</v>
      </c>
      <c r="C328" s="9" t="s">
        <v>36</v>
      </c>
      <c r="D328" s="9">
        <f>VLOOKUP(All_India_Index_Upto_April23__14[[#This Row],[Month]],'Data cleaning'!$B$1:$C$13,2,FALSE)</f>
        <v>2</v>
      </c>
      <c r="E328" s="9" t="str">
        <f t="shared" si="7"/>
        <v>20222Rural+Urban</v>
      </c>
      <c r="F328" s="52">
        <f>DATE(All_India_Index_Upto_April23__14[[#This Row],[Year]],All_India_Index_Upto_April23__14[[#This Row],[month '#]],1)</f>
        <v>44593</v>
      </c>
      <c r="G328" s="3">
        <v>150</v>
      </c>
      <c r="H328" s="3">
        <v>200.6</v>
      </c>
      <c r="I328" s="3">
        <v>175.8</v>
      </c>
      <c r="J328" s="3">
        <v>160.69999999999999</v>
      </c>
      <c r="K328" s="3">
        <v>184.9</v>
      </c>
      <c r="L328" s="3">
        <v>153.69999999999999</v>
      </c>
      <c r="M328" s="3">
        <v>169.7</v>
      </c>
      <c r="N328" s="3">
        <v>163.69999999999999</v>
      </c>
      <c r="O328" s="3">
        <v>118.9</v>
      </c>
      <c r="P328" s="3">
        <v>174.3</v>
      </c>
      <c r="Q328" s="3">
        <v>164.7</v>
      </c>
      <c r="R328" s="3">
        <v>178</v>
      </c>
      <c r="S328" s="3">
        <v>166.2</v>
      </c>
      <c r="T328" s="3">
        <f>AVERAGE(All_India_Index_Upto_April23__14[[#This Row],[Cereals and products]:[Food and beverages]])</f>
        <v>166.24615384615387</v>
      </c>
    </row>
    <row r="329" spans="1:20" x14ac:dyDescent="0.25">
      <c r="A329" s="22" t="s">
        <v>30</v>
      </c>
      <c r="B329" s="2">
        <v>2022</v>
      </c>
      <c r="C329" s="10" t="s">
        <v>38</v>
      </c>
      <c r="D329" s="10">
        <f>VLOOKUP(All_India_Index_Upto_April23__14[[#This Row],[Month]],'Data cleaning'!$B$1:$C$13,2,FALSE)</f>
        <v>3</v>
      </c>
      <c r="E329" s="9" t="str">
        <f t="shared" si="7"/>
        <v>20223Rural</v>
      </c>
      <c r="F329" s="54">
        <f>DATE(All_India_Index_Upto_April23__14[[#This Row],[Year]],All_India_Index_Upto_April23__14[[#This Row],[month '#]],1)</f>
        <v>44621</v>
      </c>
      <c r="G329" s="2">
        <v>150.19999999999999</v>
      </c>
      <c r="H329" s="2">
        <v>208</v>
      </c>
      <c r="I329" s="2">
        <v>167.9</v>
      </c>
      <c r="J329" s="2">
        <v>162</v>
      </c>
      <c r="K329" s="2">
        <v>203.1</v>
      </c>
      <c r="L329" s="2">
        <v>155.9</v>
      </c>
      <c r="M329" s="2">
        <v>155.80000000000001</v>
      </c>
      <c r="N329" s="2">
        <v>164.2</v>
      </c>
      <c r="O329" s="2">
        <v>118.1</v>
      </c>
      <c r="P329" s="2">
        <v>178.7</v>
      </c>
      <c r="Q329" s="2">
        <v>171.2</v>
      </c>
      <c r="R329" s="2">
        <v>177.4</v>
      </c>
      <c r="S329" s="2">
        <v>166.6</v>
      </c>
      <c r="T329" s="2">
        <f>AVERAGE(All_India_Index_Upto_April23__14[[#This Row],[Cereals and products]:[Food and beverages]])</f>
        <v>167.62307692307695</v>
      </c>
    </row>
    <row r="330" spans="1:20" x14ac:dyDescent="0.25">
      <c r="A330" s="21" t="s">
        <v>33</v>
      </c>
      <c r="B330" s="3">
        <v>2022</v>
      </c>
      <c r="C330" s="9" t="s">
        <v>38</v>
      </c>
      <c r="D330" s="9">
        <f>VLOOKUP(All_India_Index_Upto_April23__14[[#This Row],[Month]],'Data cleaning'!$B$1:$C$13,2,FALSE)</f>
        <v>3</v>
      </c>
      <c r="E330" s="9" t="str">
        <f t="shared" si="7"/>
        <v>20223Urban</v>
      </c>
      <c r="F330" s="52">
        <f>DATE(All_India_Index_Upto_April23__14[[#This Row],[Year]],All_India_Index_Upto_April23__14[[#This Row],[month '#]],1)</f>
        <v>44621</v>
      </c>
      <c r="G330" s="3">
        <v>153.69999999999999</v>
      </c>
      <c r="H330" s="3">
        <v>215.8</v>
      </c>
      <c r="I330" s="3">
        <v>167.7</v>
      </c>
      <c r="J330" s="3">
        <v>162.6</v>
      </c>
      <c r="K330" s="3">
        <v>180</v>
      </c>
      <c r="L330" s="3">
        <v>159.6</v>
      </c>
      <c r="M330" s="3">
        <v>188.4</v>
      </c>
      <c r="N330" s="3">
        <v>163.4</v>
      </c>
      <c r="O330" s="3">
        <v>120.3</v>
      </c>
      <c r="P330" s="3">
        <v>174.7</v>
      </c>
      <c r="Q330" s="3">
        <v>157.1</v>
      </c>
      <c r="R330" s="3">
        <v>181.5</v>
      </c>
      <c r="S330" s="3">
        <v>171.5</v>
      </c>
      <c r="T330" s="3">
        <f>AVERAGE(All_India_Index_Upto_April23__14[[#This Row],[Cereals and products]:[Food and beverages]])</f>
        <v>168.94615384615386</v>
      </c>
    </row>
    <row r="331" spans="1:20" x14ac:dyDescent="0.25">
      <c r="A331" s="22" t="s">
        <v>35</v>
      </c>
      <c r="B331" s="2">
        <v>2022</v>
      </c>
      <c r="C331" s="10" t="s">
        <v>38</v>
      </c>
      <c r="D331" s="10">
        <f>VLOOKUP(All_India_Index_Upto_April23__14[[#This Row],[Month]],'Data cleaning'!$B$1:$C$13,2,FALSE)</f>
        <v>3</v>
      </c>
      <c r="E331" s="9" t="str">
        <f t="shared" si="7"/>
        <v>20223Rural+Urban</v>
      </c>
      <c r="F331" s="54">
        <f>DATE(All_India_Index_Upto_April23__14[[#This Row],[Year]],All_India_Index_Upto_April23__14[[#This Row],[month '#]],1)</f>
        <v>44621</v>
      </c>
      <c r="G331" s="2">
        <v>151.30000000000001</v>
      </c>
      <c r="H331" s="2">
        <v>210.7</v>
      </c>
      <c r="I331" s="2">
        <v>167.8</v>
      </c>
      <c r="J331" s="2">
        <v>162.19999999999999</v>
      </c>
      <c r="K331" s="2">
        <v>194.6</v>
      </c>
      <c r="L331" s="2">
        <v>157.6</v>
      </c>
      <c r="M331" s="2">
        <v>166.9</v>
      </c>
      <c r="N331" s="2">
        <v>163.9</v>
      </c>
      <c r="O331" s="2">
        <v>118.8</v>
      </c>
      <c r="P331" s="2">
        <v>177.4</v>
      </c>
      <c r="Q331" s="2">
        <v>165.3</v>
      </c>
      <c r="R331" s="2">
        <v>179.3</v>
      </c>
      <c r="S331" s="2">
        <v>168.4</v>
      </c>
      <c r="T331" s="2">
        <f>AVERAGE(All_India_Index_Upto_April23__14[[#This Row],[Cereals and products]:[Food and beverages]])</f>
        <v>168.01538461538465</v>
      </c>
    </row>
    <row r="332" spans="1:20" x14ac:dyDescent="0.25">
      <c r="A332" s="21" t="s">
        <v>30</v>
      </c>
      <c r="B332" s="3">
        <v>2022</v>
      </c>
      <c r="C332" s="9" t="s">
        <v>39</v>
      </c>
      <c r="D332" s="9">
        <f>VLOOKUP(All_India_Index_Upto_April23__14[[#This Row],[Month]],'Data cleaning'!$B$1:$C$13,2,FALSE)</f>
        <v>4</v>
      </c>
      <c r="E332" s="9" t="str">
        <f t="shared" si="7"/>
        <v>20224Rural</v>
      </c>
      <c r="F332" s="52">
        <f>DATE(All_India_Index_Upto_April23__14[[#This Row],[Year]],All_India_Index_Upto_April23__14[[#This Row],[month '#]],1)</f>
        <v>44652</v>
      </c>
      <c r="G332" s="3">
        <v>151.80000000000001</v>
      </c>
      <c r="H332" s="3">
        <v>209.7</v>
      </c>
      <c r="I332" s="3">
        <v>164.5</v>
      </c>
      <c r="J332" s="3">
        <v>163.80000000000001</v>
      </c>
      <c r="K332" s="3">
        <v>207.4</v>
      </c>
      <c r="L332" s="3">
        <v>169.7</v>
      </c>
      <c r="M332" s="3">
        <v>153.6</v>
      </c>
      <c r="N332" s="3">
        <v>165.1</v>
      </c>
      <c r="O332" s="3">
        <v>118.2</v>
      </c>
      <c r="P332" s="3">
        <v>182.9</v>
      </c>
      <c r="Q332" s="3">
        <v>172.4</v>
      </c>
      <c r="R332" s="3">
        <v>178.9</v>
      </c>
      <c r="S332" s="3">
        <v>168.6</v>
      </c>
      <c r="T332" s="3">
        <f>AVERAGE(All_India_Index_Upto_April23__14[[#This Row],[Cereals and products]:[Food and beverages]])</f>
        <v>169.73846153846154</v>
      </c>
    </row>
    <row r="333" spans="1:20" x14ac:dyDescent="0.25">
      <c r="A333" s="22" t="s">
        <v>33</v>
      </c>
      <c r="B333" s="2">
        <v>2022</v>
      </c>
      <c r="C333" s="10" t="s">
        <v>39</v>
      </c>
      <c r="D333" s="10">
        <f>VLOOKUP(All_India_Index_Upto_April23__14[[#This Row],[Month]],'Data cleaning'!$B$1:$C$13,2,FALSE)</f>
        <v>4</v>
      </c>
      <c r="E333" s="9" t="str">
        <f t="shared" si="7"/>
        <v>20224Urban</v>
      </c>
      <c r="F333" s="54">
        <f>DATE(All_India_Index_Upto_April23__14[[#This Row],[Year]],All_India_Index_Upto_April23__14[[#This Row],[month '#]],1)</f>
        <v>44652</v>
      </c>
      <c r="G333" s="2">
        <v>155.4</v>
      </c>
      <c r="H333" s="2">
        <v>215.8</v>
      </c>
      <c r="I333" s="2">
        <v>164.6</v>
      </c>
      <c r="J333" s="2">
        <v>164.2</v>
      </c>
      <c r="K333" s="2">
        <v>186</v>
      </c>
      <c r="L333" s="2">
        <v>175.9</v>
      </c>
      <c r="M333" s="2">
        <v>190.7</v>
      </c>
      <c r="N333" s="2">
        <v>164</v>
      </c>
      <c r="O333" s="2">
        <v>120.5</v>
      </c>
      <c r="P333" s="2">
        <v>178</v>
      </c>
      <c r="Q333" s="2">
        <v>157.5</v>
      </c>
      <c r="R333" s="2">
        <v>183.3</v>
      </c>
      <c r="S333" s="2">
        <v>174.5</v>
      </c>
      <c r="T333" s="2">
        <f>AVERAGE(All_India_Index_Upto_April23__14[[#This Row],[Cereals and products]:[Food and beverages]])</f>
        <v>171.56923076923078</v>
      </c>
    </row>
    <row r="334" spans="1:20" x14ac:dyDescent="0.25">
      <c r="A334" s="21" t="s">
        <v>35</v>
      </c>
      <c r="B334" s="3">
        <v>2022</v>
      </c>
      <c r="C334" s="9" t="s">
        <v>39</v>
      </c>
      <c r="D334" s="9">
        <f>VLOOKUP(All_India_Index_Upto_April23__14[[#This Row],[Month]],'Data cleaning'!$B$1:$C$13,2,FALSE)</f>
        <v>4</v>
      </c>
      <c r="E334" s="9" t="str">
        <f t="shared" si="7"/>
        <v>20224Rural+Urban</v>
      </c>
      <c r="F334" s="52">
        <f>DATE(All_India_Index_Upto_April23__14[[#This Row],[Year]],All_India_Index_Upto_April23__14[[#This Row],[month '#]],1)</f>
        <v>44652</v>
      </c>
      <c r="G334" s="3">
        <v>152.9</v>
      </c>
      <c r="H334" s="3">
        <v>211.8</v>
      </c>
      <c r="I334" s="3">
        <v>164.5</v>
      </c>
      <c r="J334" s="3">
        <v>163.9</v>
      </c>
      <c r="K334" s="3">
        <v>199.5</v>
      </c>
      <c r="L334" s="3">
        <v>172.6</v>
      </c>
      <c r="M334" s="3">
        <v>166.2</v>
      </c>
      <c r="N334" s="3">
        <v>164.7</v>
      </c>
      <c r="O334" s="3">
        <v>119</v>
      </c>
      <c r="P334" s="3">
        <v>181.3</v>
      </c>
      <c r="Q334" s="3">
        <v>166.2</v>
      </c>
      <c r="R334" s="3">
        <v>180.9</v>
      </c>
      <c r="S334" s="3">
        <v>170.8</v>
      </c>
      <c r="T334" s="3">
        <f>AVERAGE(All_India_Index_Upto_April23__14[[#This Row],[Cereals and products]:[Food and beverages]])</f>
        <v>170.33076923076925</v>
      </c>
    </row>
    <row r="335" spans="1:20" x14ac:dyDescent="0.25">
      <c r="A335" s="22" t="s">
        <v>30</v>
      </c>
      <c r="B335" s="2">
        <v>2022</v>
      </c>
      <c r="C335" s="10" t="s">
        <v>41</v>
      </c>
      <c r="D335" s="10">
        <f>VLOOKUP(All_India_Index_Upto_April23__14[[#This Row],[Month]],'Data cleaning'!$B$1:$C$13,2,FALSE)</f>
        <v>5</v>
      </c>
      <c r="E335" s="9" t="str">
        <f t="shared" si="7"/>
        <v>20225Rural</v>
      </c>
      <c r="F335" s="54">
        <f>DATE(All_India_Index_Upto_April23__14[[#This Row],[Year]],All_India_Index_Upto_April23__14[[#This Row],[month '#]],1)</f>
        <v>44682</v>
      </c>
      <c r="G335" s="2">
        <v>152.9</v>
      </c>
      <c r="H335" s="2">
        <v>214.7</v>
      </c>
      <c r="I335" s="2">
        <v>161.4</v>
      </c>
      <c r="J335" s="2">
        <v>164.6</v>
      </c>
      <c r="K335" s="2">
        <v>209.9</v>
      </c>
      <c r="L335" s="2">
        <v>168</v>
      </c>
      <c r="M335" s="2">
        <v>160.4</v>
      </c>
      <c r="N335" s="2">
        <v>165</v>
      </c>
      <c r="O335" s="2">
        <v>118.9</v>
      </c>
      <c r="P335" s="2">
        <v>186.6</v>
      </c>
      <c r="Q335" s="2">
        <v>173.2</v>
      </c>
      <c r="R335" s="2">
        <v>180.4</v>
      </c>
      <c r="S335" s="2">
        <v>170.8</v>
      </c>
      <c r="T335" s="2">
        <f>AVERAGE(All_India_Index_Upto_April23__14[[#This Row],[Cereals and products]:[Food and beverages]])</f>
        <v>171.2923076923077</v>
      </c>
    </row>
    <row r="336" spans="1:20" x14ac:dyDescent="0.25">
      <c r="A336" s="21" t="s">
        <v>33</v>
      </c>
      <c r="B336" s="3">
        <v>2022</v>
      </c>
      <c r="C336" s="9" t="s">
        <v>41</v>
      </c>
      <c r="D336" s="9">
        <f>VLOOKUP(All_India_Index_Upto_April23__14[[#This Row],[Month]],'Data cleaning'!$B$1:$C$13,2,FALSE)</f>
        <v>5</v>
      </c>
      <c r="E336" s="9" t="str">
        <f t="shared" si="7"/>
        <v>20225Urban</v>
      </c>
      <c r="F336" s="52">
        <f>DATE(All_India_Index_Upto_April23__14[[#This Row],[Year]],All_India_Index_Upto_April23__14[[#This Row],[month '#]],1)</f>
        <v>44682</v>
      </c>
      <c r="G336" s="3">
        <v>156.69999999999999</v>
      </c>
      <c r="H336" s="3">
        <v>221.2</v>
      </c>
      <c r="I336" s="3">
        <v>164.1</v>
      </c>
      <c r="J336" s="3">
        <v>165.4</v>
      </c>
      <c r="K336" s="3">
        <v>189.5</v>
      </c>
      <c r="L336" s="3">
        <v>174.5</v>
      </c>
      <c r="M336" s="3">
        <v>203.2</v>
      </c>
      <c r="N336" s="3">
        <v>164.1</v>
      </c>
      <c r="O336" s="3">
        <v>121.2</v>
      </c>
      <c r="P336" s="3">
        <v>181.4</v>
      </c>
      <c r="Q336" s="3">
        <v>158.5</v>
      </c>
      <c r="R336" s="3">
        <v>184.9</v>
      </c>
      <c r="S336" s="3">
        <v>177.5</v>
      </c>
      <c r="T336" s="3">
        <f>AVERAGE(All_India_Index_Upto_April23__14[[#This Row],[Cereals and products]:[Food and beverages]])</f>
        <v>174.01538461538465</v>
      </c>
    </row>
    <row r="337" spans="1:20" x14ac:dyDescent="0.25">
      <c r="A337" s="22" t="s">
        <v>35</v>
      </c>
      <c r="B337" s="2">
        <v>2022</v>
      </c>
      <c r="C337" s="10" t="s">
        <v>41</v>
      </c>
      <c r="D337" s="10">
        <f>VLOOKUP(All_India_Index_Upto_April23__14[[#This Row],[Month]],'Data cleaning'!$B$1:$C$13,2,FALSE)</f>
        <v>5</v>
      </c>
      <c r="E337" s="9" t="str">
        <f t="shared" si="7"/>
        <v>20225Rural+Urban</v>
      </c>
      <c r="F337" s="54">
        <f>DATE(All_India_Index_Upto_April23__14[[#This Row],[Year]],All_India_Index_Upto_April23__14[[#This Row],[month '#]],1)</f>
        <v>44682</v>
      </c>
      <c r="G337" s="2">
        <v>154.1</v>
      </c>
      <c r="H337" s="2">
        <v>217</v>
      </c>
      <c r="I337" s="2">
        <v>162.4</v>
      </c>
      <c r="J337" s="2">
        <v>164.9</v>
      </c>
      <c r="K337" s="2">
        <v>202.4</v>
      </c>
      <c r="L337" s="2">
        <v>171</v>
      </c>
      <c r="M337" s="2">
        <v>174.9</v>
      </c>
      <c r="N337" s="2">
        <v>164.7</v>
      </c>
      <c r="O337" s="2">
        <v>119.7</v>
      </c>
      <c r="P337" s="2">
        <v>184.9</v>
      </c>
      <c r="Q337" s="2">
        <v>167.1</v>
      </c>
      <c r="R337" s="2">
        <v>182.5</v>
      </c>
      <c r="S337" s="2">
        <v>173.3</v>
      </c>
      <c r="T337" s="2">
        <f>AVERAGE(All_India_Index_Upto_April23__14[[#This Row],[Cereals and products]:[Food and beverages]])</f>
        <v>172.22307692307697</v>
      </c>
    </row>
    <row r="338" spans="1:20" x14ac:dyDescent="0.25">
      <c r="A338" s="21" t="s">
        <v>30</v>
      </c>
      <c r="B338" s="3">
        <v>2022</v>
      </c>
      <c r="C338" s="9" t="s">
        <v>42</v>
      </c>
      <c r="D338" s="9">
        <f>VLOOKUP(All_India_Index_Upto_April23__14[[#This Row],[Month]],'Data cleaning'!$B$1:$C$13,2,FALSE)</f>
        <v>6</v>
      </c>
      <c r="E338" s="9" t="str">
        <f t="shared" si="7"/>
        <v>20226Rural</v>
      </c>
      <c r="F338" s="52">
        <f>DATE(All_India_Index_Upto_April23__14[[#This Row],[Year]],All_India_Index_Upto_April23__14[[#This Row],[month '#]],1)</f>
        <v>44713</v>
      </c>
      <c r="G338" s="3">
        <v>153.80000000000001</v>
      </c>
      <c r="H338" s="3">
        <v>217.2</v>
      </c>
      <c r="I338" s="3">
        <v>169.6</v>
      </c>
      <c r="J338" s="3">
        <v>165.4</v>
      </c>
      <c r="K338" s="3">
        <v>208.1</v>
      </c>
      <c r="L338" s="3">
        <v>165.8</v>
      </c>
      <c r="M338" s="3">
        <v>167.3</v>
      </c>
      <c r="N338" s="3">
        <v>164.6</v>
      </c>
      <c r="O338" s="3">
        <v>119.1</v>
      </c>
      <c r="P338" s="3">
        <v>188.9</v>
      </c>
      <c r="Q338" s="3">
        <v>174.2</v>
      </c>
      <c r="R338" s="3">
        <v>181.9</v>
      </c>
      <c r="S338" s="3">
        <v>172.4</v>
      </c>
      <c r="T338" s="3">
        <f>AVERAGE(All_India_Index_Upto_April23__14[[#This Row],[Cereals and products]:[Food and beverages]])</f>
        <v>172.94615384615386</v>
      </c>
    </row>
    <row r="339" spans="1:20" x14ac:dyDescent="0.25">
      <c r="A339" s="22" t="s">
        <v>33</v>
      </c>
      <c r="B339" s="2">
        <v>2022</v>
      </c>
      <c r="C339" s="10" t="s">
        <v>42</v>
      </c>
      <c r="D339" s="10">
        <f>VLOOKUP(All_India_Index_Upto_April23__14[[#This Row],[Month]],'Data cleaning'!$B$1:$C$13,2,FALSE)</f>
        <v>6</v>
      </c>
      <c r="E339" s="9" t="str">
        <f t="shared" si="7"/>
        <v>20226Urban</v>
      </c>
      <c r="F339" s="54">
        <f>DATE(All_India_Index_Upto_April23__14[[#This Row],[Year]],All_India_Index_Upto_April23__14[[#This Row],[month '#]],1)</f>
        <v>44713</v>
      </c>
      <c r="G339" s="2">
        <v>157.5</v>
      </c>
      <c r="H339" s="2">
        <v>223.4</v>
      </c>
      <c r="I339" s="2">
        <v>172.8</v>
      </c>
      <c r="J339" s="2">
        <v>166.4</v>
      </c>
      <c r="K339" s="2">
        <v>188.6</v>
      </c>
      <c r="L339" s="2">
        <v>174.1</v>
      </c>
      <c r="M339" s="2">
        <v>211.5</v>
      </c>
      <c r="N339" s="2">
        <v>163.6</v>
      </c>
      <c r="O339" s="2">
        <v>121.4</v>
      </c>
      <c r="P339" s="2">
        <v>183.5</v>
      </c>
      <c r="Q339" s="2">
        <v>159.1</v>
      </c>
      <c r="R339" s="2">
        <v>186.3</v>
      </c>
      <c r="S339" s="2">
        <v>179.3</v>
      </c>
      <c r="T339" s="2">
        <f>AVERAGE(All_India_Index_Upto_April23__14[[#This Row],[Cereals and products]:[Food and beverages]])</f>
        <v>175.96153846153845</v>
      </c>
    </row>
    <row r="340" spans="1:20" x14ac:dyDescent="0.25">
      <c r="A340" s="21" t="s">
        <v>35</v>
      </c>
      <c r="B340" s="3">
        <v>2022</v>
      </c>
      <c r="C340" s="9" t="s">
        <v>42</v>
      </c>
      <c r="D340" s="9">
        <f>VLOOKUP(All_India_Index_Upto_April23__14[[#This Row],[Month]],'Data cleaning'!$B$1:$C$13,2,FALSE)</f>
        <v>6</v>
      </c>
      <c r="E340" s="9" t="str">
        <f t="shared" si="7"/>
        <v>20226Rural+Urban</v>
      </c>
      <c r="F340" s="52">
        <f>DATE(All_India_Index_Upto_April23__14[[#This Row],[Year]],All_India_Index_Upto_April23__14[[#This Row],[month '#]],1)</f>
        <v>44713</v>
      </c>
      <c r="G340" s="3">
        <v>155</v>
      </c>
      <c r="H340" s="3">
        <v>219.4</v>
      </c>
      <c r="I340" s="3">
        <v>170.8</v>
      </c>
      <c r="J340" s="3">
        <v>165.8</v>
      </c>
      <c r="K340" s="3">
        <v>200.9</v>
      </c>
      <c r="L340" s="3">
        <v>169.7</v>
      </c>
      <c r="M340" s="3">
        <v>182.3</v>
      </c>
      <c r="N340" s="3">
        <v>164.3</v>
      </c>
      <c r="O340" s="3">
        <v>119.9</v>
      </c>
      <c r="P340" s="3">
        <v>187.1</v>
      </c>
      <c r="Q340" s="3">
        <v>167.9</v>
      </c>
      <c r="R340" s="3">
        <v>183.9</v>
      </c>
      <c r="S340" s="3">
        <v>174.9</v>
      </c>
      <c r="T340" s="3">
        <f>AVERAGE(All_India_Index_Upto_April23__14[[#This Row],[Cereals and products]:[Food and beverages]])</f>
        <v>173.99230769230769</v>
      </c>
    </row>
    <row r="341" spans="1:20" x14ac:dyDescent="0.25">
      <c r="A341" s="22" t="s">
        <v>30</v>
      </c>
      <c r="B341" s="2">
        <v>2022</v>
      </c>
      <c r="C341" s="10" t="s">
        <v>44</v>
      </c>
      <c r="D341" s="10">
        <f>VLOOKUP(All_India_Index_Upto_April23__14[[#This Row],[Month]],'Data cleaning'!$B$1:$C$13,2,FALSE)</f>
        <v>7</v>
      </c>
      <c r="E341" s="9" t="str">
        <f t="shared" si="7"/>
        <v>20227Rural</v>
      </c>
      <c r="F341" s="54">
        <f>DATE(All_India_Index_Upto_April23__14[[#This Row],[Year]],All_India_Index_Upto_April23__14[[#This Row],[month '#]],1)</f>
        <v>44743</v>
      </c>
      <c r="G341" s="2">
        <v>155.19999999999999</v>
      </c>
      <c r="H341" s="2">
        <v>210.8</v>
      </c>
      <c r="I341" s="2">
        <v>174.3</v>
      </c>
      <c r="J341" s="2">
        <v>166.3</v>
      </c>
      <c r="K341" s="2">
        <v>202.2</v>
      </c>
      <c r="L341" s="2">
        <v>169.6</v>
      </c>
      <c r="M341" s="2">
        <v>168.6</v>
      </c>
      <c r="N341" s="2">
        <v>164.4</v>
      </c>
      <c r="O341" s="2">
        <v>119.2</v>
      </c>
      <c r="P341" s="2">
        <v>191.8</v>
      </c>
      <c r="Q341" s="2">
        <v>174.5</v>
      </c>
      <c r="R341" s="2">
        <v>183.1</v>
      </c>
      <c r="S341" s="2">
        <v>172.5</v>
      </c>
      <c r="T341" s="2">
        <f>AVERAGE(All_India_Index_Upto_April23__14[[#This Row],[Cereals and products]:[Food and beverages]])</f>
        <v>173.26923076923077</v>
      </c>
    </row>
    <row r="342" spans="1:20" x14ac:dyDescent="0.25">
      <c r="A342" s="21" t="s">
        <v>33</v>
      </c>
      <c r="B342" s="3">
        <v>2022</v>
      </c>
      <c r="C342" s="9" t="s">
        <v>44</v>
      </c>
      <c r="D342" s="9">
        <f>VLOOKUP(All_India_Index_Upto_April23__14[[#This Row],[Month]],'Data cleaning'!$B$1:$C$13,2,FALSE)</f>
        <v>7</v>
      </c>
      <c r="E342" s="9" t="str">
        <f t="shared" si="7"/>
        <v>20227Urban</v>
      </c>
      <c r="F342" s="52">
        <f>DATE(All_India_Index_Upto_April23__14[[#This Row],[Year]],All_India_Index_Upto_April23__14[[#This Row],[month '#]],1)</f>
        <v>44743</v>
      </c>
      <c r="G342" s="3">
        <v>159.30000000000001</v>
      </c>
      <c r="H342" s="3">
        <v>217.1</v>
      </c>
      <c r="I342" s="3">
        <v>176.6</v>
      </c>
      <c r="J342" s="3">
        <v>167.1</v>
      </c>
      <c r="K342" s="3">
        <v>184.8</v>
      </c>
      <c r="L342" s="3">
        <v>179.5</v>
      </c>
      <c r="M342" s="3">
        <v>208.5</v>
      </c>
      <c r="N342" s="3">
        <v>164</v>
      </c>
      <c r="O342" s="3">
        <v>121.5</v>
      </c>
      <c r="P342" s="3">
        <v>186.3</v>
      </c>
      <c r="Q342" s="3">
        <v>159.80000000000001</v>
      </c>
      <c r="R342" s="3">
        <v>187.7</v>
      </c>
      <c r="S342" s="3">
        <v>179.4</v>
      </c>
      <c r="T342" s="3">
        <f>AVERAGE(All_India_Index_Upto_April23__14[[#This Row],[Cereals and products]:[Food and beverages]])</f>
        <v>176.27692307692308</v>
      </c>
    </row>
    <row r="343" spans="1:20" x14ac:dyDescent="0.25">
      <c r="A343" s="22" t="s">
        <v>35</v>
      </c>
      <c r="B343" s="2">
        <v>2022</v>
      </c>
      <c r="C343" s="10" t="s">
        <v>44</v>
      </c>
      <c r="D343" s="10">
        <f>VLOOKUP(All_India_Index_Upto_April23__14[[#This Row],[Month]],'Data cleaning'!$B$1:$C$13,2,FALSE)</f>
        <v>7</v>
      </c>
      <c r="E343" s="9" t="str">
        <f t="shared" si="7"/>
        <v>20227Rural+Urban</v>
      </c>
      <c r="F343" s="54">
        <f>DATE(All_India_Index_Upto_April23__14[[#This Row],[Year]],All_India_Index_Upto_April23__14[[#This Row],[month '#]],1)</f>
        <v>44743</v>
      </c>
      <c r="G343" s="2">
        <v>156.5</v>
      </c>
      <c r="H343" s="2">
        <v>213</v>
      </c>
      <c r="I343" s="2">
        <v>175.2</v>
      </c>
      <c r="J343" s="2">
        <v>166.6</v>
      </c>
      <c r="K343" s="2">
        <v>195.8</v>
      </c>
      <c r="L343" s="2">
        <v>174.2</v>
      </c>
      <c r="M343" s="2">
        <v>182.1</v>
      </c>
      <c r="N343" s="2">
        <v>164.3</v>
      </c>
      <c r="O343" s="2">
        <v>120</v>
      </c>
      <c r="P343" s="2">
        <v>190</v>
      </c>
      <c r="Q343" s="2">
        <v>168.4</v>
      </c>
      <c r="R343" s="2">
        <v>185.2</v>
      </c>
      <c r="S343" s="2">
        <v>175</v>
      </c>
      <c r="T343" s="2">
        <f>AVERAGE(All_India_Index_Upto_April23__14[[#This Row],[Cereals and products]:[Food and beverages]])</f>
        <v>174.33076923076925</v>
      </c>
    </row>
    <row r="344" spans="1:20" x14ac:dyDescent="0.25">
      <c r="A344" s="21" t="s">
        <v>30</v>
      </c>
      <c r="B344" s="3">
        <v>2022</v>
      </c>
      <c r="C344" s="9" t="s">
        <v>46</v>
      </c>
      <c r="D344" s="9">
        <f>VLOOKUP(All_India_Index_Upto_April23__14[[#This Row],[Month]],'Data cleaning'!$B$1:$C$13,2,FALSE)</f>
        <v>8</v>
      </c>
      <c r="E344" s="9" t="str">
        <f t="shared" si="7"/>
        <v>20228Rural</v>
      </c>
      <c r="F344" s="52">
        <f>DATE(All_India_Index_Upto_April23__14[[#This Row],[Year]],All_India_Index_Upto_April23__14[[#This Row],[month '#]],1)</f>
        <v>44774</v>
      </c>
      <c r="G344" s="3">
        <v>159.5</v>
      </c>
      <c r="H344" s="3">
        <v>204.1</v>
      </c>
      <c r="I344" s="3">
        <v>168.3</v>
      </c>
      <c r="J344" s="3">
        <v>167.9</v>
      </c>
      <c r="K344" s="3">
        <v>198.1</v>
      </c>
      <c r="L344" s="3">
        <v>169.2</v>
      </c>
      <c r="M344" s="3">
        <v>173.1</v>
      </c>
      <c r="N344" s="3">
        <v>167.1</v>
      </c>
      <c r="O344" s="3">
        <v>120.2</v>
      </c>
      <c r="P344" s="3">
        <v>195.6</v>
      </c>
      <c r="Q344" s="3">
        <v>174.8</v>
      </c>
      <c r="R344" s="3">
        <v>184</v>
      </c>
      <c r="S344" s="3">
        <v>173.9</v>
      </c>
      <c r="T344" s="3">
        <f>AVERAGE(All_India_Index_Upto_April23__14[[#This Row],[Cereals and products]:[Food and beverages]])</f>
        <v>173.5230769230769</v>
      </c>
    </row>
    <row r="345" spans="1:20" x14ac:dyDescent="0.25">
      <c r="A345" s="22" t="s">
        <v>33</v>
      </c>
      <c r="B345" s="2">
        <v>2022</v>
      </c>
      <c r="C345" s="10" t="s">
        <v>46</v>
      </c>
      <c r="D345" s="10">
        <f>VLOOKUP(All_India_Index_Upto_April23__14[[#This Row],[Month]],'Data cleaning'!$B$1:$C$13,2,FALSE)</f>
        <v>8</v>
      </c>
      <c r="E345" s="9" t="str">
        <f t="shared" si="7"/>
        <v>20228Urban</v>
      </c>
      <c r="F345" s="54">
        <f>DATE(All_India_Index_Upto_April23__14[[#This Row],[Year]],All_India_Index_Upto_April23__14[[#This Row],[month '#]],1)</f>
        <v>44774</v>
      </c>
      <c r="G345" s="2">
        <v>162.1</v>
      </c>
      <c r="H345" s="2">
        <v>210.9</v>
      </c>
      <c r="I345" s="2">
        <v>170.6</v>
      </c>
      <c r="J345" s="2">
        <v>168.4</v>
      </c>
      <c r="K345" s="2">
        <v>182.5</v>
      </c>
      <c r="L345" s="2">
        <v>177.1</v>
      </c>
      <c r="M345" s="2">
        <v>213.1</v>
      </c>
      <c r="N345" s="2">
        <v>167.3</v>
      </c>
      <c r="O345" s="2">
        <v>122.2</v>
      </c>
      <c r="P345" s="2">
        <v>189.7</v>
      </c>
      <c r="Q345" s="2">
        <v>160.5</v>
      </c>
      <c r="R345" s="2">
        <v>188.9</v>
      </c>
      <c r="S345" s="2">
        <v>180.4</v>
      </c>
      <c r="T345" s="2">
        <f>AVERAGE(All_India_Index_Upto_April23__14[[#This Row],[Cereals and products]:[Food and beverages]])</f>
        <v>176.43846153846152</v>
      </c>
    </row>
    <row r="346" spans="1:20" x14ac:dyDescent="0.25">
      <c r="A346" s="21" t="s">
        <v>35</v>
      </c>
      <c r="B346" s="3">
        <v>2022</v>
      </c>
      <c r="C346" s="9" t="s">
        <v>46</v>
      </c>
      <c r="D346" s="9">
        <f>VLOOKUP(All_India_Index_Upto_April23__14[[#This Row],[Month]],'Data cleaning'!$B$1:$C$13,2,FALSE)</f>
        <v>8</v>
      </c>
      <c r="E346" s="9" t="str">
        <f t="shared" si="7"/>
        <v>20228Rural+Urban</v>
      </c>
      <c r="F346" s="52">
        <f>DATE(All_India_Index_Upto_April23__14[[#This Row],[Year]],All_India_Index_Upto_April23__14[[#This Row],[month '#]],1)</f>
        <v>44774</v>
      </c>
      <c r="G346" s="3">
        <v>160.30000000000001</v>
      </c>
      <c r="H346" s="3">
        <v>206.5</v>
      </c>
      <c r="I346" s="3">
        <v>169.2</v>
      </c>
      <c r="J346" s="3">
        <v>168.1</v>
      </c>
      <c r="K346" s="3">
        <v>192.4</v>
      </c>
      <c r="L346" s="3">
        <v>172.9</v>
      </c>
      <c r="M346" s="3">
        <v>186.7</v>
      </c>
      <c r="N346" s="3">
        <v>167.2</v>
      </c>
      <c r="O346" s="3">
        <v>120.9</v>
      </c>
      <c r="P346" s="3">
        <v>193.6</v>
      </c>
      <c r="Q346" s="3">
        <v>168.8</v>
      </c>
      <c r="R346" s="3">
        <v>186.3</v>
      </c>
      <c r="S346" s="3">
        <v>176.3</v>
      </c>
      <c r="T346" s="3">
        <f>AVERAGE(All_India_Index_Upto_April23__14[[#This Row],[Cereals and products]:[Food and beverages]])</f>
        <v>174.55384615384617</v>
      </c>
    </row>
    <row r="347" spans="1:20" x14ac:dyDescent="0.25">
      <c r="A347" s="22" t="s">
        <v>30</v>
      </c>
      <c r="B347" s="2">
        <v>2022</v>
      </c>
      <c r="C347" s="10" t="s">
        <v>48</v>
      </c>
      <c r="D347" s="10">
        <f>VLOOKUP(All_India_Index_Upto_April23__14[[#This Row],[Month]],'Data cleaning'!$B$1:$C$13,2,FALSE)</f>
        <v>9</v>
      </c>
      <c r="E347" s="9" t="str">
        <f t="shared" si="7"/>
        <v>20229Rural</v>
      </c>
      <c r="F347" s="54">
        <f>DATE(All_India_Index_Upto_April23__14[[#This Row],[Year]],All_India_Index_Upto_April23__14[[#This Row],[month '#]],1)</f>
        <v>44805</v>
      </c>
      <c r="G347" s="2">
        <v>162.9</v>
      </c>
      <c r="H347" s="2">
        <v>206.7</v>
      </c>
      <c r="I347" s="2">
        <v>169</v>
      </c>
      <c r="J347" s="2">
        <v>169.5</v>
      </c>
      <c r="K347" s="2">
        <v>194.1</v>
      </c>
      <c r="L347" s="2">
        <v>164.1</v>
      </c>
      <c r="M347" s="2">
        <v>176.9</v>
      </c>
      <c r="N347" s="2">
        <v>169</v>
      </c>
      <c r="O347" s="2">
        <v>120.8</v>
      </c>
      <c r="P347" s="2">
        <v>199.1</v>
      </c>
      <c r="Q347" s="2">
        <v>175.4</v>
      </c>
      <c r="R347" s="2">
        <v>184.8</v>
      </c>
      <c r="S347" s="2">
        <v>175.5</v>
      </c>
      <c r="T347" s="2">
        <f>AVERAGE(All_India_Index_Upto_April23__14[[#This Row],[Cereals and products]:[Food and beverages]])</f>
        <v>174.44615384615386</v>
      </c>
    </row>
    <row r="348" spans="1:20" x14ac:dyDescent="0.25">
      <c r="A348" s="21" t="s">
        <v>33</v>
      </c>
      <c r="B348" s="3">
        <v>2022</v>
      </c>
      <c r="C348" s="9" t="s">
        <v>48</v>
      </c>
      <c r="D348" s="9">
        <f>VLOOKUP(All_India_Index_Upto_April23__14[[#This Row],[Month]],'Data cleaning'!$B$1:$C$13,2,FALSE)</f>
        <v>9</v>
      </c>
      <c r="E348" s="9" t="str">
        <f t="shared" si="7"/>
        <v>20229Urban</v>
      </c>
      <c r="F348" s="52">
        <f>DATE(All_India_Index_Upto_April23__14[[#This Row],[Year]],All_India_Index_Upto_April23__14[[#This Row],[month '#]],1)</f>
        <v>44805</v>
      </c>
      <c r="G348" s="3">
        <v>164.9</v>
      </c>
      <c r="H348" s="3">
        <v>213.7</v>
      </c>
      <c r="I348" s="3">
        <v>170.9</v>
      </c>
      <c r="J348" s="3">
        <v>170.1</v>
      </c>
      <c r="K348" s="3">
        <v>179.3</v>
      </c>
      <c r="L348" s="3">
        <v>167.5</v>
      </c>
      <c r="M348" s="3">
        <v>220.8</v>
      </c>
      <c r="N348" s="3">
        <v>169.2</v>
      </c>
      <c r="O348" s="3">
        <v>123.1</v>
      </c>
      <c r="P348" s="3">
        <v>193.6</v>
      </c>
      <c r="Q348" s="3">
        <v>161.1</v>
      </c>
      <c r="R348" s="3">
        <v>190.4</v>
      </c>
      <c r="S348" s="3">
        <v>181.8</v>
      </c>
      <c r="T348" s="3">
        <f>AVERAGE(All_India_Index_Upto_April23__14[[#This Row],[Cereals and products]:[Food and beverages]])</f>
        <v>177.41538461538462</v>
      </c>
    </row>
    <row r="349" spans="1:20" x14ac:dyDescent="0.25">
      <c r="A349" s="22" t="s">
        <v>35</v>
      </c>
      <c r="B349" s="2">
        <v>2022</v>
      </c>
      <c r="C349" s="10" t="s">
        <v>48</v>
      </c>
      <c r="D349" s="10">
        <f>VLOOKUP(All_India_Index_Upto_April23__14[[#This Row],[Month]],'Data cleaning'!$B$1:$C$13,2,FALSE)</f>
        <v>9</v>
      </c>
      <c r="E349" s="9" t="str">
        <f t="shared" si="7"/>
        <v>20229Rural+Urban</v>
      </c>
      <c r="F349" s="54">
        <f>DATE(All_India_Index_Upto_April23__14[[#This Row],[Year]],All_India_Index_Upto_April23__14[[#This Row],[month '#]],1)</f>
        <v>44805</v>
      </c>
      <c r="G349" s="2">
        <v>163.5</v>
      </c>
      <c r="H349" s="2">
        <v>209.2</v>
      </c>
      <c r="I349" s="2">
        <v>169.7</v>
      </c>
      <c r="J349" s="2">
        <v>169.7</v>
      </c>
      <c r="K349" s="2">
        <v>188.7</v>
      </c>
      <c r="L349" s="2">
        <v>165.7</v>
      </c>
      <c r="M349" s="2">
        <v>191.8</v>
      </c>
      <c r="N349" s="2">
        <v>169.1</v>
      </c>
      <c r="O349" s="2">
        <v>121.6</v>
      </c>
      <c r="P349" s="2">
        <v>197.3</v>
      </c>
      <c r="Q349" s="2">
        <v>169.4</v>
      </c>
      <c r="R349" s="2">
        <v>187.4</v>
      </c>
      <c r="S349" s="2">
        <v>177.8</v>
      </c>
      <c r="T349" s="2">
        <f>AVERAGE(All_India_Index_Upto_April23__14[[#This Row],[Cereals and products]:[Food and beverages]])</f>
        <v>175.45384615384617</v>
      </c>
    </row>
    <row r="350" spans="1:20" x14ac:dyDescent="0.25">
      <c r="A350" s="21" t="s">
        <v>30</v>
      </c>
      <c r="B350" s="3">
        <v>2022</v>
      </c>
      <c r="C350" s="9" t="s">
        <v>50</v>
      </c>
      <c r="D350" s="9">
        <f>VLOOKUP(All_India_Index_Upto_April23__14[[#This Row],[Month]],'Data cleaning'!$B$1:$C$13,2,FALSE)</f>
        <v>10</v>
      </c>
      <c r="E350" s="9" t="str">
        <f t="shared" si="7"/>
        <v>202210Rural</v>
      </c>
      <c r="F350" s="52">
        <f>DATE(All_India_Index_Upto_April23__14[[#This Row],[Year]],All_India_Index_Upto_April23__14[[#This Row],[month '#]],1)</f>
        <v>44835</v>
      </c>
      <c r="G350" s="3">
        <v>164.7</v>
      </c>
      <c r="H350" s="3">
        <v>208.8</v>
      </c>
      <c r="I350" s="3">
        <v>170.3</v>
      </c>
      <c r="J350" s="3">
        <v>170.9</v>
      </c>
      <c r="K350" s="3">
        <v>191.6</v>
      </c>
      <c r="L350" s="3">
        <v>162.19999999999999</v>
      </c>
      <c r="M350" s="3">
        <v>184.8</v>
      </c>
      <c r="N350" s="3">
        <v>169.7</v>
      </c>
      <c r="O350" s="3">
        <v>121.1</v>
      </c>
      <c r="P350" s="3">
        <v>201.6</v>
      </c>
      <c r="Q350" s="3">
        <v>175.8</v>
      </c>
      <c r="R350" s="3">
        <v>185.6</v>
      </c>
      <c r="S350" s="3">
        <v>177.4</v>
      </c>
      <c r="T350" s="3">
        <f>AVERAGE(All_India_Index_Upto_April23__14[[#This Row],[Cereals and products]:[Food and beverages]])</f>
        <v>175.73076923076923</v>
      </c>
    </row>
    <row r="351" spans="1:20" x14ac:dyDescent="0.25">
      <c r="A351" s="22" t="s">
        <v>33</v>
      </c>
      <c r="B351" s="2">
        <v>2022</v>
      </c>
      <c r="C351" s="10" t="s">
        <v>50</v>
      </c>
      <c r="D351" s="10">
        <f>VLOOKUP(All_India_Index_Upto_April23__14[[#This Row],[Month]],'Data cleaning'!$B$1:$C$13,2,FALSE)</f>
        <v>10</v>
      </c>
      <c r="E351" s="9" t="str">
        <f t="shared" si="7"/>
        <v>202210Urban</v>
      </c>
      <c r="F351" s="54">
        <f>DATE(All_India_Index_Upto_April23__14[[#This Row],[Year]],All_India_Index_Upto_April23__14[[#This Row],[month '#]],1)</f>
        <v>44835</v>
      </c>
      <c r="G351" s="2">
        <v>166.4</v>
      </c>
      <c r="H351" s="2">
        <v>214.9</v>
      </c>
      <c r="I351" s="2">
        <v>171.9</v>
      </c>
      <c r="J351" s="2">
        <v>171</v>
      </c>
      <c r="K351" s="2">
        <v>177.7</v>
      </c>
      <c r="L351" s="2">
        <v>165.7</v>
      </c>
      <c r="M351" s="2">
        <v>228.6</v>
      </c>
      <c r="N351" s="2">
        <v>169.9</v>
      </c>
      <c r="O351" s="2">
        <v>123.4</v>
      </c>
      <c r="P351" s="2">
        <v>196.4</v>
      </c>
      <c r="Q351" s="2">
        <v>161.6</v>
      </c>
      <c r="R351" s="2">
        <v>191.5</v>
      </c>
      <c r="S351" s="2">
        <v>183.3</v>
      </c>
      <c r="T351" s="2">
        <f>AVERAGE(All_India_Index_Upto_April23__14[[#This Row],[Cereals and products]:[Food and beverages]])</f>
        <v>178.63846153846154</v>
      </c>
    </row>
    <row r="352" spans="1:20" x14ac:dyDescent="0.25">
      <c r="A352" s="21" t="s">
        <v>35</v>
      </c>
      <c r="B352" s="3">
        <v>2022</v>
      </c>
      <c r="C352" s="9" t="s">
        <v>50</v>
      </c>
      <c r="D352" s="9">
        <f>VLOOKUP(All_India_Index_Upto_April23__14[[#This Row],[Month]],'Data cleaning'!$B$1:$C$13,2,FALSE)</f>
        <v>10</v>
      </c>
      <c r="E352" s="9" t="str">
        <f t="shared" si="7"/>
        <v>202210Rural+Urban</v>
      </c>
      <c r="F352" s="52">
        <f>DATE(All_India_Index_Upto_April23__14[[#This Row],[Year]],All_India_Index_Upto_April23__14[[#This Row],[month '#]],1)</f>
        <v>44835</v>
      </c>
      <c r="G352" s="3">
        <v>165.2</v>
      </c>
      <c r="H352" s="3">
        <v>210.9</v>
      </c>
      <c r="I352" s="3">
        <v>170.9</v>
      </c>
      <c r="J352" s="3">
        <v>170.9</v>
      </c>
      <c r="K352" s="3">
        <v>186.5</v>
      </c>
      <c r="L352" s="3">
        <v>163.80000000000001</v>
      </c>
      <c r="M352" s="3">
        <v>199.7</v>
      </c>
      <c r="N352" s="3">
        <v>169.8</v>
      </c>
      <c r="O352" s="3">
        <v>121.9</v>
      </c>
      <c r="P352" s="3">
        <v>199.9</v>
      </c>
      <c r="Q352" s="3">
        <v>169.9</v>
      </c>
      <c r="R352" s="3">
        <v>188.3</v>
      </c>
      <c r="S352" s="3">
        <v>179.6</v>
      </c>
      <c r="T352" s="3">
        <f>AVERAGE(All_India_Index_Upto_April23__14[[#This Row],[Cereals and products]:[Food and beverages]])</f>
        <v>176.71538461538464</v>
      </c>
    </row>
    <row r="353" spans="1:20" x14ac:dyDescent="0.25">
      <c r="A353" s="22" t="s">
        <v>30</v>
      </c>
      <c r="B353" s="2">
        <v>2022</v>
      </c>
      <c r="C353" s="10" t="s">
        <v>53</v>
      </c>
      <c r="D353" s="10">
        <f>VLOOKUP(All_India_Index_Upto_April23__14[[#This Row],[Month]],'Data cleaning'!$B$1:$C$13,2,FALSE)</f>
        <v>11</v>
      </c>
      <c r="E353" s="9" t="str">
        <f t="shared" si="7"/>
        <v>202211Rural</v>
      </c>
      <c r="F353" s="54">
        <f>DATE(All_India_Index_Upto_April23__14[[#This Row],[Year]],All_India_Index_Upto_April23__14[[#This Row],[month '#]],1)</f>
        <v>44866</v>
      </c>
      <c r="G353" s="2">
        <v>166.9</v>
      </c>
      <c r="H353" s="2">
        <v>207.2</v>
      </c>
      <c r="I353" s="2">
        <v>180.2</v>
      </c>
      <c r="J353" s="2">
        <v>172.3</v>
      </c>
      <c r="K353" s="2">
        <v>194</v>
      </c>
      <c r="L353" s="2">
        <v>159.1</v>
      </c>
      <c r="M353" s="2">
        <v>171.6</v>
      </c>
      <c r="N353" s="2">
        <v>170.2</v>
      </c>
      <c r="O353" s="2">
        <v>121.5</v>
      </c>
      <c r="P353" s="2">
        <v>204.8</v>
      </c>
      <c r="Q353" s="2">
        <v>176.4</v>
      </c>
      <c r="R353" s="2">
        <v>186.9</v>
      </c>
      <c r="S353" s="2">
        <v>176.6</v>
      </c>
      <c r="T353" s="2">
        <f>AVERAGE(All_India_Index_Upto_April23__14[[#This Row],[Cereals and products]:[Food and beverages]])</f>
        <v>175.97692307692307</v>
      </c>
    </row>
    <row r="354" spans="1:20" x14ac:dyDescent="0.25">
      <c r="A354" s="21" t="s">
        <v>33</v>
      </c>
      <c r="B354" s="3">
        <v>2022</v>
      </c>
      <c r="C354" s="9" t="s">
        <v>53</v>
      </c>
      <c r="D354" s="9">
        <f>VLOOKUP(All_India_Index_Upto_April23__14[[#This Row],[Month]],'Data cleaning'!$B$1:$C$13,2,FALSE)</f>
        <v>11</v>
      </c>
      <c r="E354" s="9" t="str">
        <f t="shared" si="7"/>
        <v>202211Urban</v>
      </c>
      <c r="F354" s="52">
        <f>DATE(All_India_Index_Upto_April23__14[[#This Row],[Year]],All_India_Index_Upto_April23__14[[#This Row],[month '#]],1)</f>
        <v>44866</v>
      </c>
      <c r="G354" s="3">
        <v>168.4</v>
      </c>
      <c r="H354" s="3">
        <v>213.4</v>
      </c>
      <c r="I354" s="3">
        <v>183.2</v>
      </c>
      <c r="J354" s="3">
        <v>172.3</v>
      </c>
      <c r="K354" s="3">
        <v>180</v>
      </c>
      <c r="L354" s="3">
        <v>162.6</v>
      </c>
      <c r="M354" s="3">
        <v>205.5</v>
      </c>
      <c r="N354" s="3">
        <v>171</v>
      </c>
      <c r="O354" s="3">
        <v>123.4</v>
      </c>
      <c r="P354" s="3">
        <v>198.8</v>
      </c>
      <c r="Q354" s="3">
        <v>162.1</v>
      </c>
      <c r="R354" s="3">
        <v>192.4</v>
      </c>
      <c r="S354" s="3">
        <v>181.3</v>
      </c>
      <c r="T354" s="3">
        <f>AVERAGE(All_India_Index_Upto_April23__14[[#This Row],[Cereals and products]:[Food and beverages]])</f>
        <v>178.03076923076924</v>
      </c>
    </row>
    <row r="355" spans="1:20" x14ac:dyDescent="0.25">
      <c r="A355" s="22" t="s">
        <v>35</v>
      </c>
      <c r="B355" s="2">
        <v>2022</v>
      </c>
      <c r="C355" s="10" t="s">
        <v>53</v>
      </c>
      <c r="D355" s="10">
        <f>VLOOKUP(All_India_Index_Upto_April23__14[[#This Row],[Month]],'Data cleaning'!$B$1:$C$13,2,FALSE)</f>
        <v>11</v>
      </c>
      <c r="E355" s="9" t="str">
        <f t="shared" si="7"/>
        <v>202211Rural+Urban</v>
      </c>
      <c r="F355" s="54">
        <f>DATE(All_India_Index_Upto_April23__14[[#This Row],[Year]],All_India_Index_Upto_April23__14[[#This Row],[month '#]],1)</f>
        <v>44866</v>
      </c>
      <c r="G355" s="2">
        <v>167.4</v>
      </c>
      <c r="H355" s="2">
        <v>209.4</v>
      </c>
      <c r="I355" s="2">
        <v>181.4</v>
      </c>
      <c r="J355" s="2">
        <v>172.3</v>
      </c>
      <c r="K355" s="2">
        <v>188.9</v>
      </c>
      <c r="L355" s="2">
        <v>160.69999999999999</v>
      </c>
      <c r="M355" s="2">
        <v>183.1</v>
      </c>
      <c r="N355" s="2">
        <v>170.5</v>
      </c>
      <c r="O355" s="2">
        <v>122.1</v>
      </c>
      <c r="P355" s="2">
        <v>202.8</v>
      </c>
      <c r="Q355" s="2">
        <v>170.4</v>
      </c>
      <c r="R355" s="2">
        <v>189.5</v>
      </c>
      <c r="S355" s="2">
        <v>178.3</v>
      </c>
      <c r="T355" s="2">
        <f>AVERAGE(All_India_Index_Upto_April23__14[[#This Row],[Cereals and products]:[Food and beverages]])</f>
        <v>176.67692307692309</v>
      </c>
    </row>
    <row r="356" spans="1:20" x14ac:dyDescent="0.25">
      <c r="A356" s="21" t="s">
        <v>30</v>
      </c>
      <c r="B356" s="3">
        <v>2022</v>
      </c>
      <c r="C356" s="9" t="s">
        <v>55</v>
      </c>
      <c r="D356" s="9">
        <f>VLOOKUP(All_India_Index_Upto_April23__14[[#This Row],[Month]],'Data cleaning'!$B$1:$C$13,2,FALSE)</f>
        <v>12</v>
      </c>
      <c r="E356" s="9" t="str">
        <f t="shared" si="7"/>
        <v>202212Rural</v>
      </c>
      <c r="F356" s="52">
        <f>DATE(All_India_Index_Upto_April23__14[[#This Row],[Year]],All_India_Index_Upto_April23__14[[#This Row],[month '#]],1)</f>
        <v>44896</v>
      </c>
      <c r="G356" s="3">
        <v>168.8</v>
      </c>
      <c r="H356" s="3">
        <v>206.9</v>
      </c>
      <c r="I356" s="3">
        <v>189.1</v>
      </c>
      <c r="J356" s="3">
        <v>173.4</v>
      </c>
      <c r="K356" s="3">
        <v>193.9</v>
      </c>
      <c r="L356" s="3">
        <v>156.69999999999999</v>
      </c>
      <c r="M356" s="3">
        <v>150.19999999999999</v>
      </c>
      <c r="N356" s="3">
        <v>170.5</v>
      </c>
      <c r="O356" s="3">
        <v>121.2</v>
      </c>
      <c r="P356" s="3">
        <v>207.5</v>
      </c>
      <c r="Q356" s="3">
        <v>176.8</v>
      </c>
      <c r="R356" s="3">
        <v>187.7</v>
      </c>
      <c r="S356" s="3">
        <v>174.4</v>
      </c>
      <c r="T356" s="3">
        <f>AVERAGE(All_India_Index_Upto_April23__14[[#This Row],[Cereals and products]:[Food and beverages]])</f>
        <v>175.16153846153844</v>
      </c>
    </row>
    <row r="357" spans="1:20" x14ac:dyDescent="0.25">
      <c r="A357" s="22" t="s">
        <v>33</v>
      </c>
      <c r="B357" s="2">
        <v>2022</v>
      </c>
      <c r="C357" s="10" t="s">
        <v>55</v>
      </c>
      <c r="D357" s="10">
        <f>VLOOKUP(All_India_Index_Upto_April23__14[[#This Row],[Month]],'Data cleaning'!$B$1:$C$13,2,FALSE)</f>
        <v>12</v>
      </c>
      <c r="E357" s="9" t="str">
        <f t="shared" si="7"/>
        <v>202212Urban</v>
      </c>
      <c r="F357" s="54">
        <f>DATE(All_India_Index_Upto_April23__14[[#This Row],[Year]],All_India_Index_Upto_April23__14[[#This Row],[month '#]],1)</f>
        <v>44896</v>
      </c>
      <c r="G357" s="2">
        <v>170.2</v>
      </c>
      <c r="H357" s="2">
        <v>212.9</v>
      </c>
      <c r="I357" s="2">
        <v>191.9</v>
      </c>
      <c r="J357" s="2">
        <v>173.9</v>
      </c>
      <c r="K357" s="2">
        <v>179.1</v>
      </c>
      <c r="L357" s="2">
        <v>159.5</v>
      </c>
      <c r="M357" s="2">
        <v>178.7</v>
      </c>
      <c r="N357" s="2">
        <v>171.3</v>
      </c>
      <c r="O357" s="2">
        <v>123.1</v>
      </c>
      <c r="P357" s="2">
        <v>200.5</v>
      </c>
      <c r="Q357" s="2">
        <v>162.80000000000001</v>
      </c>
      <c r="R357" s="2">
        <v>193.3</v>
      </c>
      <c r="S357" s="2">
        <v>178.6</v>
      </c>
      <c r="T357" s="2">
        <f>AVERAGE(All_India_Index_Upto_April23__14[[#This Row],[Cereals and products]:[Food and beverages]])</f>
        <v>176.59999999999997</v>
      </c>
    </row>
    <row r="358" spans="1:20" x14ac:dyDescent="0.25">
      <c r="A358" s="21" t="s">
        <v>35</v>
      </c>
      <c r="B358" s="3">
        <v>2022</v>
      </c>
      <c r="C358" s="9" t="s">
        <v>55</v>
      </c>
      <c r="D358" s="9">
        <f>VLOOKUP(All_India_Index_Upto_April23__14[[#This Row],[Month]],'Data cleaning'!$B$1:$C$13,2,FALSE)</f>
        <v>12</v>
      </c>
      <c r="E358" s="9" t="str">
        <f t="shared" si="7"/>
        <v>202212Rural+Urban</v>
      </c>
      <c r="F358" s="52">
        <f>DATE(All_India_Index_Upto_April23__14[[#This Row],[Year]],All_India_Index_Upto_April23__14[[#This Row],[month '#]],1)</f>
        <v>44896</v>
      </c>
      <c r="G358" s="3">
        <v>169.2</v>
      </c>
      <c r="H358" s="3">
        <v>209</v>
      </c>
      <c r="I358" s="3">
        <v>190.2</v>
      </c>
      <c r="J358" s="3">
        <v>173.6</v>
      </c>
      <c r="K358" s="3">
        <v>188.5</v>
      </c>
      <c r="L358" s="3">
        <v>158</v>
      </c>
      <c r="M358" s="3">
        <v>159.9</v>
      </c>
      <c r="N358" s="3">
        <v>170.8</v>
      </c>
      <c r="O358" s="3">
        <v>121.8</v>
      </c>
      <c r="P358" s="3">
        <v>205.2</v>
      </c>
      <c r="Q358" s="3">
        <v>171</v>
      </c>
      <c r="R358" s="3">
        <v>190.3</v>
      </c>
      <c r="S358" s="3">
        <v>175.9</v>
      </c>
      <c r="T358" s="3">
        <f>AVERAGE(All_India_Index_Upto_April23__14[[#This Row],[Cereals and products]:[Food and beverages]])</f>
        <v>175.64615384615385</v>
      </c>
    </row>
    <row r="359" spans="1:20" x14ac:dyDescent="0.25">
      <c r="A359" s="22" t="s">
        <v>30</v>
      </c>
      <c r="B359" s="2">
        <v>2023</v>
      </c>
      <c r="C359" s="10" t="s">
        <v>31</v>
      </c>
      <c r="D359" s="10">
        <f>VLOOKUP(All_India_Index_Upto_April23__14[[#This Row],[Month]],'Data cleaning'!$B$1:$C$13,2,FALSE)</f>
        <v>1</v>
      </c>
      <c r="E359" s="9" t="str">
        <f t="shared" si="7"/>
        <v>20231Rural</v>
      </c>
      <c r="F359" s="54">
        <f>DATE(All_India_Index_Upto_April23__14[[#This Row],[Year]],All_India_Index_Upto_April23__14[[#This Row],[month '#]],1)</f>
        <v>44927</v>
      </c>
      <c r="G359" s="2">
        <v>174</v>
      </c>
      <c r="H359" s="2">
        <v>208.3</v>
      </c>
      <c r="I359" s="2">
        <v>192.9</v>
      </c>
      <c r="J359" s="2">
        <v>174.3</v>
      </c>
      <c r="K359" s="2">
        <v>192.6</v>
      </c>
      <c r="L359" s="2">
        <v>156.30000000000001</v>
      </c>
      <c r="M359" s="2">
        <v>142.9</v>
      </c>
      <c r="N359" s="2">
        <v>170.7</v>
      </c>
      <c r="O359" s="2">
        <v>120.3</v>
      </c>
      <c r="P359" s="2">
        <v>210.5</v>
      </c>
      <c r="Q359" s="2">
        <v>176.9</v>
      </c>
      <c r="R359" s="2">
        <v>188.5</v>
      </c>
      <c r="S359" s="2">
        <v>175</v>
      </c>
      <c r="T359" s="2">
        <f>AVERAGE(All_India_Index_Upto_April23__14[[#This Row],[Cereals and products]:[Food and beverages]])</f>
        <v>175.63076923076926</v>
      </c>
    </row>
    <row r="360" spans="1:20" x14ac:dyDescent="0.25">
      <c r="A360" s="21" t="s">
        <v>33</v>
      </c>
      <c r="B360" s="3">
        <v>2023</v>
      </c>
      <c r="C360" s="9" t="s">
        <v>31</v>
      </c>
      <c r="D360" s="9">
        <f>VLOOKUP(All_India_Index_Upto_April23__14[[#This Row],[Month]],'Data cleaning'!$B$1:$C$13,2,FALSE)</f>
        <v>1</v>
      </c>
      <c r="E360" s="9" t="str">
        <f t="shared" si="7"/>
        <v>20231Urban</v>
      </c>
      <c r="F360" s="52">
        <f>DATE(All_India_Index_Upto_April23__14[[#This Row],[Year]],All_India_Index_Upto_April23__14[[#This Row],[month '#]],1)</f>
        <v>44927</v>
      </c>
      <c r="G360" s="3">
        <v>173.3</v>
      </c>
      <c r="H360" s="3">
        <v>215.2</v>
      </c>
      <c r="I360" s="3">
        <v>197</v>
      </c>
      <c r="J360" s="3">
        <v>175.2</v>
      </c>
      <c r="K360" s="3">
        <v>178</v>
      </c>
      <c r="L360" s="3">
        <v>160.5</v>
      </c>
      <c r="M360" s="3">
        <v>175.3</v>
      </c>
      <c r="N360" s="3">
        <v>171.2</v>
      </c>
      <c r="O360" s="3">
        <v>122.7</v>
      </c>
      <c r="P360" s="3">
        <v>204.3</v>
      </c>
      <c r="Q360" s="3">
        <v>163.69999999999999</v>
      </c>
      <c r="R360" s="3">
        <v>194.3</v>
      </c>
      <c r="S360" s="3">
        <v>179.5</v>
      </c>
      <c r="T360" s="3">
        <f>AVERAGE(All_India_Index_Upto_April23__14[[#This Row],[Cereals and products]:[Food and beverages]])</f>
        <v>177.70769230769233</v>
      </c>
    </row>
    <row r="361" spans="1:20" x14ac:dyDescent="0.25">
      <c r="A361" s="22" t="s">
        <v>35</v>
      </c>
      <c r="B361" s="2">
        <v>2023</v>
      </c>
      <c r="C361" s="10" t="s">
        <v>31</v>
      </c>
      <c r="D361" s="10">
        <f>VLOOKUP(All_India_Index_Upto_April23__14[[#This Row],[Month]],'Data cleaning'!$B$1:$C$13,2,FALSE)</f>
        <v>1</v>
      </c>
      <c r="E361" s="9" t="str">
        <f t="shared" si="7"/>
        <v>20231Rural+Urban</v>
      </c>
      <c r="F361" s="54">
        <f>DATE(All_India_Index_Upto_April23__14[[#This Row],[Year]],All_India_Index_Upto_April23__14[[#This Row],[month '#]],1)</f>
        <v>44927</v>
      </c>
      <c r="G361" s="2">
        <v>173.8</v>
      </c>
      <c r="H361" s="2">
        <v>210.7</v>
      </c>
      <c r="I361" s="2">
        <v>194.5</v>
      </c>
      <c r="J361" s="2">
        <v>174.6</v>
      </c>
      <c r="K361" s="2">
        <v>187.2</v>
      </c>
      <c r="L361" s="2">
        <v>158.30000000000001</v>
      </c>
      <c r="M361" s="2">
        <v>153.9</v>
      </c>
      <c r="N361" s="2">
        <v>170.9</v>
      </c>
      <c r="O361" s="2">
        <v>121.1</v>
      </c>
      <c r="P361" s="2">
        <v>208.4</v>
      </c>
      <c r="Q361" s="2">
        <v>171.4</v>
      </c>
      <c r="R361" s="2">
        <v>191.2</v>
      </c>
      <c r="S361" s="2">
        <v>176.7</v>
      </c>
      <c r="T361" s="2">
        <f>AVERAGE(All_India_Index_Upto_April23__14[[#This Row],[Cereals and products]:[Food and beverages]])</f>
        <v>176.36153846153846</v>
      </c>
    </row>
    <row r="362" spans="1:20" x14ac:dyDescent="0.25">
      <c r="A362" s="21" t="s">
        <v>30</v>
      </c>
      <c r="B362" s="3">
        <v>2023</v>
      </c>
      <c r="C362" s="9" t="s">
        <v>36</v>
      </c>
      <c r="D362" s="9">
        <f>VLOOKUP(All_India_Index_Upto_April23__14[[#This Row],[Month]],'Data cleaning'!$B$1:$C$13,2,FALSE)</f>
        <v>2</v>
      </c>
      <c r="E362" s="9" t="str">
        <f t="shared" si="7"/>
        <v>20232Rural</v>
      </c>
      <c r="F362" s="52">
        <f>DATE(All_India_Index_Upto_April23__14[[#This Row],[Year]],All_India_Index_Upto_April23__14[[#This Row],[month '#]],1)</f>
        <v>44958</v>
      </c>
      <c r="G362" s="3">
        <v>174.2</v>
      </c>
      <c r="H362" s="3">
        <v>205.2</v>
      </c>
      <c r="I362" s="3">
        <v>173.9</v>
      </c>
      <c r="J362" s="3">
        <v>177</v>
      </c>
      <c r="K362" s="3">
        <v>183.4</v>
      </c>
      <c r="L362" s="3">
        <v>167.2</v>
      </c>
      <c r="M362" s="3">
        <v>140.9</v>
      </c>
      <c r="N362" s="3">
        <v>170.4</v>
      </c>
      <c r="O362" s="3">
        <v>119.1</v>
      </c>
      <c r="P362" s="3">
        <v>212.1</v>
      </c>
      <c r="Q362" s="3">
        <v>177.6</v>
      </c>
      <c r="R362" s="3">
        <v>189.9</v>
      </c>
      <c r="S362" s="3">
        <v>174.8</v>
      </c>
      <c r="T362" s="3">
        <f>AVERAGE(All_India_Index_Upto_April23__14[[#This Row],[Cereals and products]:[Food and beverages]])</f>
        <v>174.28461538461536</v>
      </c>
    </row>
    <row r="363" spans="1:20" x14ac:dyDescent="0.25">
      <c r="A363" s="22" t="s">
        <v>33</v>
      </c>
      <c r="B363" s="2">
        <v>2023</v>
      </c>
      <c r="C363" s="10" t="s">
        <v>36</v>
      </c>
      <c r="D363" s="10">
        <f>VLOOKUP(All_India_Index_Upto_April23__14[[#This Row],[Month]],'Data cleaning'!$B$1:$C$13,2,FALSE)</f>
        <v>2</v>
      </c>
      <c r="E363" s="9" t="str">
        <f t="shared" si="7"/>
        <v>20232Urban</v>
      </c>
      <c r="F363" s="54">
        <f>DATE(All_India_Index_Upto_April23__14[[#This Row],[Year]],All_India_Index_Upto_April23__14[[#This Row],[month '#]],1)</f>
        <v>44958</v>
      </c>
      <c r="G363" s="2">
        <v>174.7</v>
      </c>
      <c r="H363" s="2">
        <v>212.2</v>
      </c>
      <c r="I363" s="2">
        <v>177.2</v>
      </c>
      <c r="J363" s="2">
        <v>177.9</v>
      </c>
      <c r="K363" s="2">
        <v>172.2</v>
      </c>
      <c r="L363" s="2">
        <v>172.1</v>
      </c>
      <c r="M363" s="2">
        <v>175.8</v>
      </c>
      <c r="N363" s="2">
        <v>172.2</v>
      </c>
      <c r="O363" s="2">
        <v>121.9</v>
      </c>
      <c r="P363" s="2">
        <v>204.8</v>
      </c>
      <c r="Q363" s="2">
        <v>164.9</v>
      </c>
      <c r="R363" s="2">
        <v>196.6</v>
      </c>
      <c r="S363" s="2">
        <v>180.7</v>
      </c>
      <c r="T363" s="2">
        <f>AVERAGE(All_India_Index_Upto_April23__14[[#This Row],[Cereals and products]:[Food and beverages]])</f>
        <v>177.16923076923075</v>
      </c>
    </row>
    <row r="364" spans="1:20" x14ac:dyDescent="0.25">
      <c r="A364" s="21" t="s">
        <v>35</v>
      </c>
      <c r="B364" s="3">
        <v>2023</v>
      </c>
      <c r="C364" s="9" t="s">
        <v>36</v>
      </c>
      <c r="D364" s="9">
        <f>VLOOKUP(All_India_Index_Upto_April23__14[[#This Row],[Month]],'Data cleaning'!$B$1:$C$13,2,FALSE)</f>
        <v>2</v>
      </c>
      <c r="E364" s="9" t="str">
        <f t="shared" si="7"/>
        <v>20232Rural+Urban</v>
      </c>
      <c r="F364" s="52">
        <f>DATE(All_India_Index_Upto_April23__14[[#This Row],[Year]],All_India_Index_Upto_April23__14[[#This Row],[month '#]],1)</f>
        <v>44958</v>
      </c>
      <c r="G364" s="3">
        <v>174.4</v>
      </c>
      <c r="H364" s="3">
        <v>207.7</v>
      </c>
      <c r="I364" s="3">
        <v>175.2</v>
      </c>
      <c r="J364" s="3">
        <v>177.3</v>
      </c>
      <c r="K364" s="3">
        <v>179.3</v>
      </c>
      <c r="L364" s="3">
        <v>169.5</v>
      </c>
      <c r="M364" s="3">
        <v>152.69999999999999</v>
      </c>
      <c r="N364" s="3">
        <v>171</v>
      </c>
      <c r="O364" s="3">
        <v>120</v>
      </c>
      <c r="P364" s="3">
        <v>209.7</v>
      </c>
      <c r="Q364" s="3">
        <v>172.3</v>
      </c>
      <c r="R364" s="3">
        <v>193</v>
      </c>
      <c r="S364" s="3">
        <v>177</v>
      </c>
      <c r="T364" s="3">
        <f>AVERAGE(All_India_Index_Upto_April23__14[[#This Row],[Cereals and products]:[Food and beverages]])</f>
        <v>175.3153846153846</v>
      </c>
    </row>
    <row r="365" spans="1:20" x14ac:dyDescent="0.25">
      <c r="A365" s="22" t="s">
        <v>30</v>
      </c>
      <c r="B365" s="2">
        <v>2023</v>
      </c>
      <c r="C365" s="10" t="s">
        <v>38</v>
      </c>
      <c r="D365" s="10">
        <f>VLOOKUP(All_India_Index_Upto_April23__14[[#This Row],[Month]],'Data cleaning'!$B$1:$C$13,2,FALSE)</f>
        <v>3</v>
      </c>
      <c r="E365" s="9" t="str">
        <f t="shared" si="7"/>
        <v>20233Rural</v>
      </c>
      <c r="F365" s="54">
        <f>DATE(All_India_Index_Upto_April23__14[[#This Row],[Year]],All_India_Index_Upto_April23__14[[#This Row],[month '#]],1)</f>
        <v>44986</v>
      </c>
      <c r="G365" s="2">
        <v>174.3</v>
      </c>
      <c r="H365" s="2">
        <v>205.2</v>
      </c>
      <c r="I365" s="2">
        <v>173.9</v>
      </c>
      <c r="J365" s="2">
        <v>177</v>
      </c>
      <c r="K365" s="2">
        <v>183.3</v>
      </c>
      <c r="L365" s="2">
        <v>167.2</v>
      </c>
      <c r="M365" s="2">
        <v>140.9</v>
      </c>
      <c r="N365" s="2">
        <v>170.5</v>
      </c>
      <c r="O365" s="2">
        <v>119.1</v>
      </c>
      <c r="P365" s="2">
        <v>212.1</v>
      </c>
      <c r="Q365" s="2">
        <v>177.6</v>
      </c>
      <c r="R365" s="2">
        <v>189.9</v>
      </c>
      <c r="S365" s="2">
        <v>174.8</v>
      </c>
      <c r="T365" s="2">
        <f>AVERAGE(All_India_Index_Upto_April23__14[[#This Row],[Cereals and products]:[Food and beverages]])</f>
        <v>174.2923076923077</v>
      </c>
    </row>
    <row r="366" spans="1:20" x14ac:dyDescent="0.25">
      <c r="A366" s="21" t="s">
        <v>33</v>
      </c>
      <c r="B366" s="3">
        <v>2023</v>
      </c>
      <c r="C366" s="9" t="s">
        <v>38</v>
      </c>
      <c r="D366" s="9">
        <f>VLOOKUP(All_India_Index_Upto_April23__14[[#This Row],[Month]],'Data cleaning'!$B$1:$C$13,2,FALSE)</f>
        <v>3</v>
      </c>
      <c r="E366" s="9" t="str">
        <f t="shared" si="7"/>
        <v>20233Urban</v>
      </c>
      <c r="F366" s="52">
        <f>DATE(All_India_Index_Upto_April23__14[[#This Row],[Year]],All_India_Index_Upto_April23__14[[#This Row],[month '#]],1)</f>
        <v>44986</v>
      </c>
      <c r="G366" s="3">
        <v>174.7</v>
      </c>
      <c r="H366" s="3">
        <v>212.2</v>
      </c>
      <c r="I366" s="3">
        <v>177.2</v>
      </c>
      <c r="J366" s="3">
        <v>177.9</v>
      </c>
      <c r="K366" s="3">
        <v>172.2</v>
      </c>
      <c r="L366" s="3">
        <v>172.1</v>
      </c>
      <c r="M366" s="3">
        <v>175.9</v>
      </c>
      <c r="N366" s="3">
        <v>172.2</v>
      </c>
      <c r="O366" s="3">
        <v>121.9</v>
      </c>
      <c r="P366" s="3">
        <v>204.8</v>
      </c>
      <c r="Q366" s="3">
        <v>164.9</v>
      </c>
      <c r="R366" s="3">
        <v>196.6</v>
      </c>
      <c r="S366" s="3">
        <v>180.8</v>
      </c>
      <c r="T366" s="3">
        <f>AVERAGE(All_India_Index_Upto_April23__14[[#This Row],[Cereals and products]:[Food and beverages]])</f>
        <v>177.1846153846154</v>
      </c>
    </row>
    <row r="367" spans="1:20" x14ac:dyDescent="0.25">
      <c r="A367" s="22" t="s">
        <v>35</v>
      </c>
      <c r="B367" s="2">
        <v>2023</v>
      </c>
      <c r="C367" s="10" t="s">
        <v>38</v>
      </c>
      <c r="D367" s="10">
        <f>VLOOKUP(All_India_Index_Upto_April23__14[[#This Row],[Month]],'Data cleaning'!$B$1:$C$13,2,FALSE)</f>
        <v>3</v>
      </c>
      <c r="E367" s="9" t="str">
        <f t="shared" si="7"/>
        <v>20233Rural+Urban</v>
      </c>
      <c r="F367" s="54">
        <f>DATE(All_India_Index_Upto_April23__14[[#This Row],[Year]],All_India_Index_Upto_April23__14[[#This Row],[month '#]],1)</f>
        <v>44986</v>
      </c>
      <c r="G367" s="2">
        <v>174.4</v>
      </c>
      <c r="H367" s="2">
        <v>207.7</v>
      </c>
      <c r="I367" s="2">
        <v>175.2</v>
      </c>
      <c r="J367" s="2">
        <v>177.3</v>
      </c>
      <c r="K367" s="2">
        <v>179.2</v>
      </c>
      <c r="L367" s="2">
        <v>169.5</v>
      </c>
      <c r="M367" s="2">
        <v>152.80000000000001</v>
      </c>
      <c r="N367" s="2">
        <v>171.1</v>
      </c>
      <c r="O367" s="2">
        <v>120</v>
      </c>
      <c r="P367" s="2">
        <v>209.7</v>
      </c>
      <c r="Q367" s="2">
        <v>172.3</v>
      </c>
      <c r="R367" s="2">
        <v>193</v>
      </c>
      <c r="S367" s="2">
        <v>177</v>
      </c>
      <c r="T367" s="2">
        <f>AVERAGE(All_India_Index_Upto_April23__14[[#This Row],[Cereals and products]:[Food and beverages]])</f>
        <v>175.32307692307691</v>
      </c>
    </row>
    <row r="368" spans="1:20" x14ac:dyDescent="0.25">
      <c r="A368" s="21" t="s">
        <v>30</v>
      </c>
      <c r="B368" s="3">
        <v>2023</v>
      </c>
      <c r="C368" s="9" t="s">
        <v>39</v>
      </c>
      <c r="D368" s="9">
        <f>VLOOKUP(All_India_Index_Upto_April23__14[[#This Row],[Month]],'Data cleaning'!$B$1:$C$13,2,FALSE)</f>
        <v>4</v>
      </c>
      <c r="E368" s="9" t="str">
        <f t="shared" si="7"/>
        <v>20234Rural</v>
      </c>
      <c r="F368" s="52">
        <f>DATE(All_India_Index_Upto_April23__14[[#This Row],[Year]],All_India_Index_Upto_April23__14[[#This Row],[month '#]],1)</f>
        <v>45017</v>
      </c>
      <c r="G368" s="3">
        <v>173.3</v>
      </c>
      <c r="H368" s="3">
        <v>206.9</v>
      </c>
      <c r="I368" s="3">
        <v>167.9</v>
      </c>
      <c r="J368" s="3">
        <v>178.2</v>
      </c>
      <c r="K368" s="3">
        <v>178.5</v>
      </c>
      <c r="L368" s="3">
        <v>173.7</v>
      </c>
      <c r="M368" s="3">
        <v>142.80000000000001</v>
      </c>
      <c r="N368" s="3">
        <v>172.8</v>
      </c>
      <c r="O368" s="3">
        <v>120.4</v>
      </c>
      <c r="P368" s="3">
        <v>215.5</v>
      </c>
      <c r="Q368" s="3">
        <v>178.2</v>
      </c>
      <c r="R368" s="3">
        <v>190.5</v>
      </c>
      <c r="S368" s="3">
        <v>175.5</v>
      </c>
      <c r="T368" s="3">
        <f>AVERAGE(All_India_Index_Upto_April23__14[[#This Row],[Cereals and products]:[Food and beverages]])</f>
        <v>174.93846153846152</v>
      </c>
    </row>
    <row r="369" spans="1:20" x14ac:dyDescent="0.25">
      <c r="A369" s="22" t="s">
        <v>33</v>
      </c>
      <c r="B369" s="2">
        <v>2023</v>
      </c>
      <c r="C369" s="10" t="s">
        <v>39</v>
      </c>
      <c r="D369" s="10">
        <f>VLOOKUP(All_India_Index_Upto_April23__14[[#This Row],[Month]],'Data cleaning'!$B$1:$C$13,2,FALSE)</f>
        <v>4</v>
      </c>
      <c r="E369" s="9" t="str">
        <f t="shared" si="7"/>
        <v>20234Urban</v>
      </c>
      <c r="F369" s="54">
        <f>DATE(All_India_Index_Upto_April23__14[[#This Row],[Year]],All_India_Index_Upto_April23__14[[#This Row],[month '#]],1)</f>
        <v>45017</v>
      </c>
      <c r="G369" s="2">
        <v>174.8</v>
      </c>
      <c r="H369" s="2">
        <v>213.7</v>
      </c>
      <c r="I369" s="2">
        <v>172.4</v>
      </c>
      <c r="J369" s="2">
        <v>178.8</v>
      </c>
      <c r="K369" s="2">
        <v>168.7</v>
      </c>
      <c r="L369" s="2">
        <v>179.2</v>
      </c>
      <c r="M369" s="2">
        <v>179.9</v>
      </c>
      <c r="N369" s="2">
        <v>174.7</v>
      </c>
      <c r="O369" s="2">
        <v>123.1</v>
      </c>
      <c r="P369" s="2">
        <v>207.8</v>
      </c>
      <c r="Q369" s="2">
        <v>165.5</v>
      </c>
      <c r="R369" s="2">
        <v>197</v>
      </c>
      <c r="S369" s="2">
        <v>182.1</v>
      </c>
      <c r="T369" s="2">
        <f>AVERAGE(All_India_Index_Upto_April23__14[[#This Row],[Cereals and products]:[Food and beverages]])</f>
        <v>178.28461538461539</v>
      </c>
    </row>
    <row r="370" spans="1:20" x14ac:dyDescent="0.25">
      <c r="A370" s="21" t="s">
        <v>35</v>
      </c>
      <c r="B370" s="3">
        <v>2023</v>
      </c>
      <c r="C370" s="9" t="s">
        <v>39</v>
      </c>
      <c r="D370" s="9">
        <f>VLOOKUP(All_India_Index_Upto_April23__14[[#This Row],[Month]],'Data cleaning'!$B$1:$C$13,2,FALSE)</f>
        <v>4</v>
      </c>
      <c r="E370" s="9" t="str">
        <f t="shared" si="7"/>
        <v>20234Rural+Urban</v>
      </c>
      <c r="F370" s="52">
        <f>DATE(All_India_Index_Upto_April23__14[[#This Row],[Year]],All_India_Index_Upto_April23__14[[#This Row],[month '#]],1)</f>
        <v>45017</v>
      </c>
      <c r="G370" s="3">
        <v>173.8</v>
      </c>
      <c r="H370" s="3">
        <v>209.3</v>
      </c>
      <c r="I370" s="3">
        <v>169.6</v>
      </c>
      <c r="J370" s="3">
        <v>178.4</v>
      </c>
      <c r="K370" s="3">
        <v>174.9</v>
      </c>
      <c r="L370" s="3">
        <v>176.3</v>
      </c>
      <c r="M370" s="3">
        <v>155.4</v>
      </c>
      <c r="N370" s="3">
        <v>173.4</v>
      </c>
      <c r="O370" s="3">
        <v>121.3</v>
      </c>
      <c r="P370" s="3">
        <v>212.9</v>
      </c>
      <c r="Q370" s="3">
        <v>172.9</v>
      </c>
      <c r="R370" s="3">
        <v>193.5</v>
      </c>
      <c r="S370" s="3">
        <v>177.9</v>
      </c>
      <c r="T370" s="3">
        <f>AVERAGE(All_India_Index_Upto_April23__14[[#This Row],[Cereals and products]:[Food and beverages]])</f>
        <v>176.12307692307695</v>
      </c>
    </row>
    <row r="371" spans="1:20" x14ac:dyDescent="0.25">
      <c r="A371" s="22" t="s">
        <v>30</v>
      </c>
      <c r="B371" s="2">
        <v>2023</v>
      </c>
      <c r="C371" s="10" t="s">
        <v>41</v>
      </c>
      <c r="D371" s="10">
        <f>VLOOKUP(All_India_Index_Upto_April23__14[[#This Row],[Month]],'Data cleaning'!$B$1:$C$13,2,FALSE)</f>
        <v>5</v>
      </c>
      <c r="E371" s="9" t="str">
        <f t="shared" si="7"/>
        <v>20235Rural</v>
      </c>
      <c r="F371" s="54">
        <f>DATE(All_India_Index_Upto_April23__14[[#This Row],[Year]],All_India_Index_Upto_April23__14[[#This Row],[month '#]],1)</f>
        <v>45047</v>
      </c>
      <c r="G371" s="2">
        <v>173.2</v>
      </c>
      <c r="H371" s="2">
        <v>211.5</v>
      </c>
      <c r="I371" s="2">
        <v>171</v>
      </c>
      <c r="J371" s="2">
        <v>179.6</v>
      </c>
      <c r="K371" s="2">
        <v>173.3</v>
      </c>
      <c r="L371" s="2">
        <v>169</v>
      </c>
      <c r="M371" s="2">
        <v>148.69999999999999</v>
      </c>
      <c r="N371" s="2">
        <v>174.9</v>
      </c>
      <c r="O371" s="2">
        <v>121.9</v>
      </c>
      <c r="P371" s="2">
        <v>221</v>
      </c>
      <c r="Q371" s="2">
        <v>178.7</v>
      </c>
      <c r="R371" s="2">
        <v>191.1</v>
      </c>
      <c r="S371" s="2">
        <v>176.8</v>
      </c>
      <c r="T371" s="2">
        <f>AVERAGE(All_India_Index_Upto_April23__14[[#This Row],[Cereals and products]:[Food and beverages]])</f>
        <v>176.20769230769235</v>
      </c>
    </row>
    <row r="372" spans="1:20" x14ac:dyDescent="0.25">
      <c r="A372" s="21" t="s">
        <v>33</v>
      </c>
      <c r="B372" s="3">
        <v>2023</v>
      </c>
      <c r="C372" s="9" t="s">
        <v>41</v>
      </c>
      <c r="D372" s="9">
        <f>VLOOKUP(All_India_Index_Upto_April23__14[[#This Row],[Month]],'Data cleaning'!$B$1:$C$13,2,FALSE)</f>
        <v>5</v>
      </c>
      <c r="E372" s="9" t="str">
        <f t="shared" si="7"/>
        <v>20235Urban</v>
      </c>
      <c r="F372" s="52">
        <f>DATE(All_India_Index_Upto_April23__14[[#This Row],[Year]],All_India_Index_Upto_April23__14[[#This Row],[month '#]],1)</f>
        <v>45047</v>
      </c>
      <c r="G372" s="3">
        <v>174.7</v>
      </c>
      <c r="H372" s="3">
        <v>219.4</v>
      </c>
      <c r="I372" s="3">
        <v>176.7</v>
      </c>
      <c r="J372" s="3">
        <v>179.4</v>
      </c>
      <c r="K372" s="3">
        <v>164.4</v>
      </c>
      <c r="L372" s="3">
        <v>175.8</v>
      </c>
      <c r="M372" s="3">
        <v>185</v>
      </c>
      <c r="N372" s="3">
        <v>176.9</v>
      </c>
      <c r="O372" s="3">
        <v>124.2</v>
      </c>
      <c r="P372" s="3">
        <v>211.9</v>
      </c>
      <c r="Q372" s="3">
        <v>165.9</v>
      </c>
      <c r="R372" s="3">
        <v>197.7</v>
      </c>
      <c r="S372" s="3">
        <v>183.1</v>
      </c>
      <c r="T372" s="3">
        <f>AVERAGE(All_India_Index_Upto_April23__14[[#This Row],[Cereals and products]:[Food and beverages]])</f>
        <v>179.62307692307692</v>
      </c>
    </row>
    <row r="373" spans="1:20" x14ac:dyDescent="0.25">
      <c r="A373" s="22" t="s">
        <v>35</v>
      </c>
      <c r="B373" s="2">
        <v>2023</v>
      </c>
      <c r="C373" s="10" t="s">
        <v>41</v>
      </c>
      <c r="D373" s="10">
        <f>VLOOKUP(All_India_Index_Upto_April23__14[[#This Row],[Month]],'Data cleaning'!$B$1:$C$13,2,FALSE)</f>
        <v>5</v>
      </c>
      <c r="E373" s="9" t="str">
        <f t="shared" si="7"/>
        <v>20235Rural+Urban</v>
      </c>
      <c r="F373" s="54">
        <f>DATE(All_India_Index_Upto_April23__14[[#This Row],[Year]],All_India_Index_Upto_April23__14[[#This Row],[month '#]],1)</f>
        <v>45047</v>
      </c>
      <c r="G373" s="2">
        <v>173.7</v>
      </c>
      <c r="H373" s="2">
        <v>214.3</v>
      </c>
      <c r="I373" s="2">
        <v>173.2</v>
      </c>
      <c r="J373" s="2">
        <v>179.5</v>
      </c>
      <c r="K373" s="2">
        <v>170</v>
      </c>
      <c r="L373" s="2">
        <v>172.2</v>
      </c>
      <c r="M373" s="2">
        <v>161</v>
      </c>
      <c r="N373" s="2">
        <v>175.6</v>
      </c>
      <c r="O373" s="2">
        <v>122.7</v>
      </c>
      <c r="P373" s="2">
        <v>218</v>
      </c>
      <c r="Q373" s="2">
        <v>173.4</v>
      </c>
      <c r="R373" s="2">
        <v>194.2</v>
      </c>
      <c r="S373" s="2">
        <v>179.1</v>
      </c>
      <c r="T373" s="2">
        <f>AVERAGE(All_India_Index_Upto_April23__14[[#This Row],[Cereals and products]:[Food and beverages]])</f>
        <v>177.45384615384617</v>
      </c>
    </row>
  </sheetData>
  <autoFilter ref="A1:T373" xr:uid="{2B7B5BFD-EC65-440F-8FB2-AB3D263838B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H A A B Q S w M E F A A C A A g A 6 b t 6 W K f n L m G l A A A A 9 w A A A B I A H A B D b 2 5 m a W c v U G F j a 2 F n Z S 5 4 b W w g o h g A K K A U A A A A A A A A A A A A A A A A A A A A A A A A A A A A h Y 9 B D o I w F E S v Q r q n L Z g o k k 9 Z u J X E h G j c k l q h E T 6 G F s v d X H g k r y B G U X c u 5 8 1 b z N y v N 0 i H p v Y u q j O 6 x Y Q E l B N P o W w P G s u E 9 P b o R y Q V s C n k q S i V N 8 p o 4 s E c E l J Z e 4 4 Z c 8 5 R N 6 N t V 7 K Q 8 4 D t s 3 U u K 9 U U 5 C P r / 7 K v 0 d g C p S I C d q 8 x I q T L O Q 2 i i C 8 o B z Z R y D R + j X A c / G x / I K z 6 2 v a d E g r 9 b Q 5 s i s D e J 8 Q D U E s D B B Q A A g A I A O m 7 e 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u 3 p Y 0 F f N a F U E A A B v F A A A E w A c A E Z v c m 1 1 b G F z L 1 N l Y 3 R p b 2 4 x L m 0 g o h g A K K A U A A A A A A A A A A A A A A A A A A A A A A A A A A A A 7 V f f b + M 2 D H 4 P k P 9 B c F 8 c w A v W 3 m 4 P G z K g S J t d s V 2 b a 3 I 3 D O 2 h U G U m F k 6 W A k l 2 2 w X 9 3 4 + S n T g / l K Q b s L f 0 o a 1 J i i K p j / w k A 8 x y J c m o + n v 6 a 7 v V b p m M a k j J S X Q u x M O V T D l 1 v + H 5 4 f P M q o f z m e b i 7 B 2 J T z s R 6 R E B t t 0 i + D N S h W a A k r 4 p u x e K F T l I G w + 4 g G 5 f S Y s f J o 7 6 v 9 x / N q D N / b k p z P 2 F e p J C 0 R Q / D + z U Z a a M O s n d B Q i e c w u 6 F y V R Q v p K F L k 0 v X c / J u R S M p V y O e 2 d n r 0 / S 8 i n Q l k Y 2 R c B v e b f 7 r W S 8 L W T V B G f R E O t c t S l 5 A P Q F M N y C Y 3 p I x r W m l o e V 8 k l 5 K 6 W Y 7 w j R g X V p m d 1 s e q y n 1 E 5 R Y / j l x k 0 7 s a a S j N R O q 8 i d k o T B / Z P 5 v P I n Y X S m J 1 F K 2 L h 2 b 4 m Z B 7 9 D d Q J r 6 T 9 + a e u c + C l H 7 G 0 2 Z Z t H z R Q Y Q i V K Z l p l R b M m o W R L P J H 0 N V i o N b b T L j J A v r L 6 T S 0 i o t v h z z f 8 H r 3 C Q 3 q B 7 r g Q c U X m I J 1 J Q s p h 4 U w c D C r U T G l 2 h s h 7 i Y V s E G / h C x n n A U 3 Q p j 8 Q A V T m R K c k U c o Q d N p O C Q N M 9 8 t u S t 4 Q o y k 7 J v 7 + w R g D Q H L u q H 0 l U p 9 h H t d U 4 l C 9 U g Z U 9 6 Y S 6 u e O a M y m H Z f K J s h / s P b 2 a c K P r t W V Y e 1 2 + 6 D K s y K 8 y X S B g U I v 1 b w a W Z 3 L A S s Y 0 q m m H R 1 e D g B y h 2 V x 0 Y Q N o R F 3 0 E z p S v A M p X n h c R a u M M N W N 8 C w w 7 w o 8 2 Z 0 x y D c P M o B H L E 0 S 4 3 Q + x J J a k g D M / Y e 4 K J Q 1 S w m b h h I A S V g B k H 9 L 8 D o h B d c T f g N v S v n X a L y + A I W Z / I l 1 o r b d A H e f N s X s 7 l N 8 x z P 8 V O o g u w m G Q d A c H E c m p Z B m Z t 3 v s u / Y v b 7 E a K l 6 F 2 Y 5 m X 4 C f b c u y N Q K C j e k o v h 2 i l q 6 U 3 E 7 d k q Z v X Z c F C o l F d n 2 W x a q l D 3 6 Z M q C n C Q W y K U 2 o h J L M 8 3 y n / B + f F 1 p Y h + 0 J 7 4 L x 2 F u N f A 1 M 6 d Q k N O I j U F w I / u r d e X s l i L / E 1 u F V P 8 R c q C v D z P N 5 T 0 c 5 y i 4 l z c k 1 z X + X K b 3 e w l M W b E a w t W x z O n 9 z Y h p L i 2 s t Y O X n A A w H K M n L n R E u i m 1 G u A 6 7 8 5 1 A Z 7 u p i 4 i Z Y 9 B L z D u n 9 R u a N c M 6 x M + L S i / m E l O j P F Z c o T a q y X J m 4 T F Z i x w U d Y j O Q a A v I B Q R c P 5 C 7 j 2 A M T l F c H 4 0 z q I 5 J T Z w l K Z 0 j k i p M X C p L P J K 9 Y t W I e S y 6 S Y 3 Q p 1 y g o / L r x s a r P R o k 9 Q b g v j i d u p n O 0 x Q 7 y T d c c x 9 A o Z d U K + M 9 L Z e Q C G F C r n 0 j R C Q 5 X f j 9 A 2 a W V P M g 2 m g 4 X G A c j i p t v B 6 D J 7 7 F F W N x q 1 j e I 3 Z d H b b u C v X l I H g b 2 K L / h u / X C X 4 H o + + h 8 I a z 9 5 D 0 G 1 k 5 T M O H e H e V a F e Z d S e V r n D n N l 0 e 4 s e G E A 8 w 4 D 7 K W + O 4 v a S 2 x W I b t P W 6 Q N 8 t 4 J A A V + I a / A 0 G a 9 W i K d a R 6 s m 5 w b M 7 0 C M W j 1 j 8 b 1 h c D O Q Q H N u t f / O W P T u + Z Y 9 v 2 e N b 9 v i W P b 5 l / 8 + 3 7 H d Q S w E C L Q A U A A I A C A D p u 3 p Y p + c u Y a U A A A D 3 A A A A E g A A A A A A A A A A A A A A A A A A A A A A Q 2 9 u Z m l n L 1 B h Y 2 t h Z 2 U u e G 1 s U E s B A i 0 A F A A C A A g A 6 b t 6 W A / K 6 a u k A A A A 6 Q A A A B M A A A A A A A A A A A A A A A A A 8 Q A A A F t D b 2 5 0 Z W 5 0 X 1 R 5 c G V z X S 5 4 b W x Q S w E C L Q A U A A I A C A D p u 3 p Y 0 F f N a F U E A A B v F A A A E w A A A A A A A A A A A A A A A A D i A Q A A R m 9 y b X V s Y X M v U 2 V j d G l v b j E u b V B L B Q Y A A A A A A w A D A M I A A A C E 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r R g A A A A A A A M l 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b G x f S W 5 k a W F f S W 5 k Z X h f V X B 0 b 1 9 B c H J p b D I z J T I w K 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s b F 9 J b m R p Y V 9 J b m R l e F 9 V c H R v X 0 F w c m l s M j N f X z 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M 3 M i I g L z 4 8 R W 5 0 c n k g V H l w Z T 0 i R m l s b E V y c m 9 y Q 2 9 k Z S I g V m F s d W U 9 I n N V b m t u b 3 d u I i A v P j x F b n R y e S B U e X B l P S J G a W x s R X J y b 3 J D b 3 V u d C I g V m F s d W U 9 I m w 2 I i A v P j x F b n R y e S B U e X B l P S J G a W x s T G F z d F V w Z G F 0 Z W Q i I F Z h b H V l P S J k M j A y N C 0 w M y 0 y N l Q x N z o 1 N z o x M i 4 2 M z A y M j I 4 W i I g L z 4 8 R W 5 0 c n k g V H l w Z T 0 i R m l s b E N v b H V t b l R 5 c G V z I i B W Y W x 1 Z T 0 i c 0 J n T U d C U V V G Q l F V R k J R V U Z C U V V G Q l F V R k J R V U d C U V V G Q l F V R k J R V U Y i I C 8 + P E V u d H J 5 I F R 5 c G U 9 I k Z p b G x D b 2 x 1 b W 5 O Y W 1 l c y I g V m F s d W U 9 I n N b J n F 1 b 3 Q 7 U 2 V j d G 9 y J n F 1 b 3 Q 7 L C Z x d W 9 0 O 1 l l Y X I m c X V v d D s s J n F 1 b 3 Q 7 T W 9 u d G g m c X V v d D s s J n F 1 b 3 Q 7 Q 2 V y Z W F s c y B h b m Q g c H J v Z H V j d H M m c X V v d D s s J n F 1 b 3 Q 7 T W V h d C B h b m Q g Z m l z a C Z x d W 9 0 O y w m c X V v d D t F Z 2 c m c X V v d D s s J n F 1 b 3 Q 7 T W l s a y B h b m Q g c H J v Z H V j d H M m c X V v d D s s J n F 1 b 3 Q 7 T 2 l s c y B h b m Q g Z m F 0 c y Z x d W 9 0 O y w m c X V v d D t G c n V p d H M m c X V v d D s s J n F 1 b 3 Q 7 V m V n Z X R h Y m x l c y Z x d W 9 0 O y w m c X V v d D t Q d W x z Z X M g Y W 5 k I H B y b 2 R 1 Y 3 R z J n F 1 b 3 Q 7 L C Z x d W 9 0 O 1 N 1 Z 2 F y I G F u Z C B D b 2 5 m Z W N 0 a W 9 u Z X J 5 J n F 1 b 3 Q 7 L C Z x d W 9 0 O 1 N w a W N l c y Z x d W 9 0 O y w m c X V v d D t O b 2 4 t Y W x j b 2 h v b G l j I G J l d m V y Y W d l c y Z x d W 9 0 O y w m c X V v d D t Q c m V w Y X J l Z C B t Z W F s c y w g c 2 5 h Y 2 t z L C B z d 2 V l d H M g Z X R j L i Z x d W 9 0 O y w m c X V v d D t G b 2 9 k I G F u Z C B i Z X Z l c m F n Z X M m c X V v d D s s J n F 1 b 3 Q 7 U G F u L C B 0 b 2 J h Y 2 N v I G F u Z C B p b n R v e G l j Y W 5 0 c y Z x d W 9 0 O y w m c X V v d D t D b G 9 0 a G l u Z y Z x d W 9 0 O y w m c X V v d D t G b 2 9 0 d 2 V h c i Z x d W 9 0 O y w m c X V v d D t D b G 9 0 a G l u Z y B h b m Q g Z m 9 v d H d l Y X I m c X V v d D s s J n F 1 b 3 Q 7 S G 9 1 c 2 l u Z y Z x d W 9 0 O y w m c X V v d D t G d W V s I G F u Z C B s a W d o d C Z x d W 9 0 O y w m c X V v d D t I b 3 V z Z W h v b G Q g Z 2 9 v Z H M g Y W 5 k I H N l c n Z p Y 2 V z J n F 1 b 3 Q 7 L C Z x d W 9 0 O 0 h l Y W x 0 a C Z x d W 9 0 O y w m c X V v d D t U c m F u c 3 B v c n Q g Y W 5 k I G N v b W 1 1 b m l j Y X R p b 2 4 m c X V v d D s s J n F 1 b 3 Q 7 U m V j c m V h d G l v b i B h b m Q g Y W 1 1 c 2 V t Z W 5 0 J n F 1 b 3 Q 7 L C Z x d W 9 0 O 0 V k d W N h d G l v b i Z x d W 9 0 O y w m c X V v d D t Q Z X J z b 2 5 h b C B j Y X J l I G F u Z C B l Z m Z l Y 3 R z J n F 1 b 3 Q 7 L C Z x d W 9 0 O 0 1 p c 2 N l b G x h b m V v d X M m c X V v d D s s J n F 1 b 3 Q 7 R 2 V u Z X J h b C B p b m R l e C Z x d W 9 0 O 1 0 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K S 9 D a G F u Z 2 V k I F R 5 c G U u e 1 N l Y 3 R v c i w w f S Z x d W 9 0 O y w m c X V v d D t T Z W N 0 a W 9 u M S 9 B b G x f S W 5 k a W F f S W 5 k Z X h f V X B 0 b 1 9 B c H J p b D I z I C g x K S 9 D a G F u Z 2 V k I F R 5 c G U u e 1 l l Y X I s M X 0 m c X V v d D s s J n F 1 b 3 Q 7 U 2 V j d G l v b j E v Q W x s X 0 l u Z G l h X 0 l u Z G V 4 X 1 V w d G 9 f Q X B y a W w y M y A o M S k v Q 2 h h b m d l Z C B U e X B l L n t N b 2 5 0 a C w y f S Z x d W 9 0 O y w m c X V v d D t T Z W N 0 a W 9 u M S 9 B b G x f S W 5 k a W F f S W 5 k Z X h f V X B 0 b 1 9 B c H J p b D I z I C g x K S 9 D a G F u Z 2 V k I F R 5 c G U u e 0 N l c m V h b H M g Y W 5 k I H B y b 2 R 1 Y 3 R z L D N 9 J n F 1 b 3 Q 7 L C Z x d W 9 0 O 1 N l Y 3 R p b 2 4 x L 0 F s b F 9 J b m R p Y V 9 J b m R l e F 9 V c H R v X 0 F w c m l s M j M g K D E p L 0 N o Y W 5 n Z W Q g V H l w Z S 5 7 T W V h d C B h b m Q g Z m l z a C w 0 f S Z x d W 9 0 O y w m c X V v d D t T Z W N 0 a W 9 u M S 9 B b G x f S W 5 k a W F f S W 5 k Z X h f V X B 0 b 1 9 B c H J p b D I z I C g x K S 9 D a G F u Z 2 V k I F R 5 c G U u e 0 V n Z y w 1 f S Z x d W 9 0 O y w m c X V v d D t T Z W N 0 a W 9 u M S 9 B b G x f S W 5 k a W F f S W 5 k Z X h f V X B 0 b 1 9 B c H J p b D I z I C g x K S 9 D a G F u Z 2 V k I F R 5 c G U u e 0 1 p b G s g Y W 5 k I H B y b 2 R 1 Y 3 R z L D Z 9 J n F 1 b 3 Q 7 L C Z x d W 9 0 O 1 N l Y 3 R p b 2 4 x L 0 F s b F 9 J b m R p Y V 9 J b m R l e F 9 V c H R v X 0 F w c m l s M j M g K D E p L 0 N o Y W 5 n Z W Q g V H l w Z S 5 7 T 2 l s c y B h b m Q g Z m F 0 c y w 3 f S Z x d W 9 0 O y w m c X V v d D t T Z W N 0 a W 9 u M S 9 B b G x f S W 5 k a W F f S W 5 k Z X h f V X B 0 b 1 9 B c H J p b D I z I C g x K S 9 D a G F u Z 2 V k I F R 5 c G U u e 0 Z y d W l 0 c y w 4 f S Z x d W 9 0 O y w m c X V v d D t T Z W N 0 a W 9 u M S 9 B b G x f S W 5 k a W F f S W 5 k Z X h f V X B 0 b 1 9 B c H J p b D I z I C g x K S 9 D a G F u Z 2 V k I F R 5 c G U u e 1 Z l Z 2 V 0 Y W J s Z X M s O X 0 m c X V v d D s s J n F 1 b 3 Q 7 U 2 V j d G l v b j E v Q W x s X 0 l u Z G l h X 0 l u Z G V 4 X 1 V w d G 9 f Q X B y a W w y M y A o M S k v Q 2 h h b m d l Z C B U e X B l L n t Q d W x z Z X M g Y W 5 k I H B y b 2 R 1 Y 3 R z L D E w f S Z x d W 9 0 O y w m c X V v d D t T Z W N 0 a W 9 u M S 9 B b G x f S W 5 k a W F f S W 5 k Z X h f V X B 0 b 1 9 B c H J p b D I z I C g x K S 9 D a G F u Z 2 V k I F R 5 c G U u e 1 N 1 Z 2 F y I G F u Z C B D b 2 5 m Z W N 0 a W 9 u Z X J 5 L D E x f S Z x d W 9 0 O y w m c X V v d D t T Z W N 0 a W 9 u M S 9 B b G x f S W 5 k a W F f S W 5 k Z X h f V X B 0 b 1 9 B c H J p b D I z I C g x K S 9 D a G F u Z 2 V k I F R 5 c G U u e 1 N w a W N l c y w x M n 0 m c X V v d D s s J n F 1 b 3 Q 7 U 2 V j d G l v b j E v Q W x s X 0 l u Z G l h X 0 l u Z G V 4 X 1 V w d G 9 f Q X B y a W w y M y A o M S k v Q 2 h h b m d l Z C B U e X B l L n t O b 2 4 t Y W x j b 2 h v b G l j I G J l d m V y Y W d l c y w x M 3 0 m c X V v d D s s J n F 1 b 3 Q 7 U 2 V j d G l v b j E v Q W x s X 0 l u Z G l h X 0 l u Z G V 4 X 1 V w d G 9 f Q X B y a W w y M y A o M S k v Q 2 h h b m d l Z C B U e X B l L n t Q c m V w Y X J l Z C B t Z W F s c y w g c 2 5 h Y 2 t z L C B z d 2 V l d H M g Z X R j L i w x N H 0 m c X V v d D s s J n F 1 b 3 Q 7 U 2 V j d G l v b j E v Q W x s X 0 l u Z G l h X 0 l u Z G V 4 X 1 V w d G 9 f Q X B y a W w y M y A o M S k v Q 2 h h b m d l Z C B U e X B l L n t G b 2 9 k I G F u Z C B i Z X Z l c m F n Z X M s M T V 9 J n F 1 b 3 Q 7 L C Z x d W 9 0 O 1 N l Y 3 R p b 2 4 x L 0 F s b F 9 J b m R p Y V 9 J b m R l e F 9 V c H R v X 0 F w c m l s M j M g K D E p L 0 N o Y W 5 n Z W Q g V H l w Z S 5 7 U G F u L C B 0 b 2 J h Y 2 N v I G F u Z C B p b n R v e G l j Y W 5 0 c y w x N n 0 m c X V v d D s s J n F 1 b 3 Q 7 U 2 V j d G l v b j E v Q W x s X 0 l u Z G l h X 0 l u Z G V 4 X 1 V w d G 9 f Q X B y a W w y M y A o M S k v Q 2 h h b m d l Z C B U e X B l L n t D b G 9 0 a G l u Z y w x N 3 0 m c X V v d D s s J n F 1 b 3 Q 7 U 2 V j d G l v b j E v Q W x s X 0 l u Z G l h X 0 l u Z G V 4 X 1 V w d G 9 f Q X B y a W w y M y A o M S k v Q 2 h h b m d l Z C B U e X B l L n t G b 2 9 0 d 2 V h c i w x O H 0 m c X V v d D s s J n F 1 b 3 Q 7 U 2 V j d G l v b j E v Q W x s X 0 l u Z G l h X 0 l u Z G V 4 X 1 V w d G 9 f Q X B y a W w y M y A o M S k v Q 2 h h b m d l Z C B U e X B l L n t D b G 9 0 a G l u Z y B h b m Q g Z m 9 v d H d l Y X I s M T l 9 J n F 1 b 3 Q 7 L C Z x d W 9 0 O 1 N l Y 3 R p b 2 4 x L 0 F s b F 9 J b m R p Y V 9 J b m R l e F 9 V c H R v X 0 F w c m l s M j M g K D E p L 0 N o Y W 5 n Z W Q g V H l w Z S 5 7 S G 9 1 c 2 l u Z y w y M H 0 m c X V v d D s s J n F 1 b 3 Q 7 U 2 V j d G l v b j E v Q W x s X 0 l u Z G l h X 0 l u Z G V 4 X 1 V w d G 9 f Q X B y a W w y M y A o M S k v Q 2 h h b m d l Z C B U e X B l L n t G d W V s I G F u Z C B s a W d o d C w y M X 0 m c X V v d D s s J n F 1 b 3 Q 7 U 2 V j d G l v b j E v Q W x s X 0 l u Z G l h X 0 l u Z G V 4 X 1 V w d G 9 f Q X B y a W w y M y A o M S k v Q 2 h h b m d l Z C B U e X B l L n t I b 3 V z Z W h v b G Q g Z 2 9 v Z H M g Y W 5 k I H N l c n Z p Y 2 V z L D I y f S Z x d W 9 0 O y w m c X V v d D t T Z W N 0 a W 9 u M S 9 B b G x f S W 5 k a W F f S W 5 k Z X h f V X B 0 b 1 9 B c H J p b D I z I C g x K S 9 D a G F u Z 2 V k I F R 5 c G U u e 0 h l Y W x 0 a C w y M 3 0 m c X V v d D s s J n F 1 b 3 Q 7 U 2 V j d G l v b j E v Q W x s X 0 l u Z G l h X 0 l u Z G V 4 X 1 V w d G 9 f Q X B y a W w y M y A o M S k v Q 2 h h b m d l Z C B U e X B l L n t U c m F u c 3 B v c n Q g Y W 5 k I G N v b W 1 1 b m l j Y X R p b 2 4 s M j R 9 J n F 1 b 3 Q 7 L C Z x d W 9 0 O 1 N l Y 3 R p b 2 4 x L 0 F s b F 9 J b m R p Y V 9 J b m R l e F 9 V c H R v X 0 F w c m l s M j M g K D E p L 0 N o Y W 5 n Z W Q g V H l w Z S 5 7 U m V j c m V h d G l v b i B h b m Q g Y W 1 1 c 2 V t Z W 5 0 L D I 1 f S Z x d W 9 0 O y w m c X V v d D t T Z W N 0 a W 9 u M S 9 B b G x f S W 5 k a W F f S W 5 k Z X h f V X B 0 b 1 9 B c H J p b D I z I C g x K S 9 D a G F u Z 2 V k I F R 5 c G U u e 0 V k d W N h d G l v b i w y N n 0 m c X V v d D s s J n F 1 b 3 Q 7 U 2 V j d G l v b j E v Q W x s X 0 l u Z G l h X 0 l u Z G V 4 X 1 V w d G 9 f Q X B y a W w y M y A o M S k v Q 2 h h b m d l Z C B U e X B l L n t Q Z X J z b 2 5 h b C B j Y X J l I G F u Z C B l Z m Z l Y 3 R z L D I 3 f S Z x d W 9 0 O y w m c X V v d D t T Z W N 0 a W 9 u M S 9 B b G x f S W 5 k a W F f S W 5 k Z X h f V X B 0 b 1 9 B c H J p b D I z I C g x K S 9 D a G F u Z 2 V k I F R 5 c G U u e 0 1 p c 2 N l b G x h b m V v d X M s M j h 9 J n F 1 b 3 Q 7 L C Z x d W 9 0 O 1 N l Y 3 R p b 2 4 x L 0 F s b F 9 J b m R p Y V 9 J b m R l e F 9 V c H R v X 0 F w c m l s M j M g K D E p L 0 N o Y W 5 n Z W Q g V H l w Z S 5 7 R 2 V u Z X J h b C B p b m R l e C w y O X 0 m c X V v d D t d L C Z x d W 9 0 O 0 N v b H V t b k N v d W 5 0 J n F 1 b 3 Q 7 O j M w L C Z x d W 9 0 O 0 t l e U N v b H V t b k 5 h b W V z J n F 1 b 3 Q 7 O l t d L C Z x d W 9 0 O 0 N v b H V t b k l k Z W 5 0 a X R p Z X M m c X V v d D s 6 W y Z x d W 9 0 O 1 N l Y 3 R p b 2 4 x L 0 F s b F 9 J b m R p Y V 9 J b m R l e F 9 V c H R v X 0 F w c m l s M j M g K D E p L 0 N o Y W 5 n Z W Q g V H l w Z S 5 7 U 2 V j d G 9 y L D B 9 J n F 1 b 3 Q 7 L C Z x d W 9 0 O 1 N l Y 3 R p b 2 4 x L 0 F s b F 9 J b m R p Y V 9 J b m R l e F 9 V c H R v X 0 F w c m l s M j M g K D E p L 0 N o Y W 5 n Z W Q g V H l w Z S 5 7 W W V h c i w x f S Z x d W 9 0 O y w m c X V v d D t T Z W N 0 a W 9 u M S 9 B b G x f S W 5 k a W F f S W 5 k Z X h f V X B 0 b 1 9 B c H J p b D I z I C g x K S 9 D a G F u Z 2 V k I F R 5 c G U u e 0 1 v b n R o L D J 9 J n F 1 b 3 Q 7 L C Z x d W 9 0 O 1 N l Y 3 R p b 2 4 x L 0 F s b F 9 J b m R p Y V 9 J b m R l e F 9 V c H R v X 0 F w c m l s M j M g K D E p L 0 N o Y W 5 n Z W Q g V H l w Z S 5 7 Q 2 V y Z W F s c y B h b m Q g c H J v Z H V j d H M s M 3 0 m c X V v d D s s J n F 1 b 3 Q 7 U 2 V j d G l v b j E v Q W x s X 0 l u Z G l h X 0 l u Z G V 4 X 1 V w d G 9 f Q X B y a W w y M y A o M S k v Q 2 h h b m d l Z C B U e X B l L n t N Z W F 0 I G F u Z C B m a X N o L D R 9 J n F 1 b 3 Q 7 L C Z x d W 9 0 O 1 N l Y 3 R p b 2 4 x L 0 F s b F 9 J b m R p Y V 9 J b m R l e F 9 V c H R v X 0 F w c m l s M j M g K D E p L 0 N o Y W 5 n Z W Q g V H l w Z S 5 7 R W d n L D V 9 J n F 1 b 3 Q 7 L C Z x d W 9 0 O 1 N l Y 3 R p b 2 4 x L 0 F s b F 9 J b m R p Y V 9 J b m R l e F 9 V c H R v X 0 F w c m l s M j M g K D E p L 0 N o Y W 5 n Z W Q g V H l w Z S 5 7 T W l s a y B h b m Q g c H J v Z H V j d H M s N n 0 m c X V v d D s s J n F 1 b 3 Q 7 U 2 V j d G l v b j E v Q W x s X 0 l u Z G l h X 0 l u Z G V 4 X 1 V w d G 9 f Q X B y a W w y M y A o M S k v Q 2 h h b m d l Z C B U e X B l L n t P a W x z I G F u Z C B m Y X R z L D d 9 J n F 1 b 3 Q 7 L C Z x d W 9 0 O 1 N l Y 3 R p b 2 4 x L 0 F s b F 9 J b m R p Y V 9 J b m R l e F 9 V c H R v X 0 F w c m l s M j M g K D E p L 0 N o Y W 5 n Z W Q g V H l w Z S 5 7 R n J 1 a X R z L D h 9 J n F 1 b 3 Q 7 L C Z x d W 9 0 O 1 N l Y 3 R p b 2 4 x L 0 F s b F 9 J b m R p Y V 9 J b m R l e F 9 V c H R v X 0 F w c m l s M j M g K D E p L 0 N o Y W 5 n Z W Q g V H l w Z S 5 7 V m V n Z X R h Y m x l c y w 5 f S Z x d W 9 0 O y w m c X V v d D t T Z W N 0 a W 9 u M S 9 B b G x f S W 5 k a W F f S W 5 k Z X h f V X B 0 b 1 9 B c H J p b D I z I C g x K S 9 D a G F u Z 2 V k I F R 5 c G U u e 1 B 1 b H N l c y B h b m Q g c H J v Z H V j d H M s M T B 9 J n F 1 b 3 Q 7 L C Z x d W 9 0 O 1 N l Y 3 R p b 2 4 x L 0 F s b F 9 J b m R p Y V 9 J b m R l e F 9 V c H R v X 0 F w c m l s M j M g K D E p L 0 N o Y W 5 n Z W Q g V H l w Z S 5 7 U 3 V n Y X I g Y W 5 k I E N v b m Z l Y 3 R p b 2 5 l c n k s M T F 9 J n F 1 b 3 Q 7 L C Z x d W 9 0 O 1 N l Y 3 R p b 2 4 x L 0 F s b F 9 J b m R p Y V 9 J b m R l e F 9 V c H R v X 0 F w c m l s M j M g K D E p L 0 N o Y W 5 n Z W Q g V H l w Z S 5 7 U 3 B p Y 2 V z L D E y f S Z x d W 9 0 O y w m c X V v d D t T Z W N 0 a W 9 u M S 9 B b G x f S W 5 k a W F f S W 5 k Z X h f V X B 0 b 1 9 B c H J p b D I z I C g x K S 9 D a G F u Z 2 V k I F R 5 c G U u e 0 5 v b i 1 h b G N v a G 9 s a W M g Y m V 2 Z X J h Z 2 V z L D E z f S Z x d W 9 0 O y w m c X V v d D t T Z W N 0 a W 9 u M S 9 B b G x f S W 5 k a W F f S W 5 k Z X h f V X B 0 b 1 9 B c H J p b D I z I C g x K S 9 D a G F u Z 2 V k I F R 5 c G U u e 1 B y Z X B h c m V k I G 1 l Y W x z L C B z b m F j a 3 M s I H N 3 Z W V 0 c y B l d G M u L D E 0 f S Z x d W 9 0 O y w m c X V v d D t T Z W N 0 a W 9 u M S 9 B b G x f S W 5 k a W F f S W 5 k Z X h f V X B 0 b 1 9 B c H J p b D I z I C g x K S 9 D a G F u Z 2 V k I F R 5 c G U u e 0 Z v b 2 Q g Y W 5 k I G J l d m V y Y W d l c y w x N X 0 m c X V v d D s s J n F 1 b 3 Q 7 U 2 V j d G l v b j E v Q W x s X 0 l u Z G l h X 0 l u Z G V 4 X 1 V w d G 9 f Q X B y a W w y M y A o M S k v Q 2 h h b m d l Z C B U e X B l L n t Q Y W 4 s I H R v Y m F j Y 2 8 g Y W 5 k I G l u d G 9 4 a W N h b n R z L D E 2 f S Z x d W 9 0 O y w m c X V v d D t T Z W N 0 a W 9 u M S 9 B b G x f S W 5 k a W F f S W 5 k Z X h f V X B 0 b 1 9 B c H J p b D I z I C g x K S 9 D a G F u Z 2 V k I F R 5 c G U u e 0 N s b 3 R o a W 5 n L D E 3 f S Z x d W 9 0 O y w m c X V v d D t T Z W N 0 a W 9 u M S 9 B b G x f S W 5 k a W F f S W 5 k Z X h f V X B 0 b 1 9 B c H J p b D I z I C g x K S 9 D a G F u Z 2 V k I F R 5 c G U u e 0 Z v b 3 R 3 Z W F y L D E 4 f S Z x d W 9 0 O y w m c X V v d D t T Z W N 0 a W 9 u M S 9 B b G x f S W 5 k a W F f S W 5 k Z X h f V X B 0 b 1 9 B c H J p b D I z I C g x K S 9 D a G F u Z 2 V k I F R 5 c G U u e 0 N s b 3 R o a W 5 n I G F u Z C B m b 2 9 0 d 2 V h c i w x O X 0 m c X V v d D s s J n F 1 b 3 Q 7 U 2 V j d G l v b j E v Q W x s X 0 l u Z G l h X 0 l u Z G V 4 X 1 V w d G 9 f Q X B y a W w y M y A o M S k v Q 2 h h b m d l Z C B U e X B l L n t I b 3 V z a W 5 n L D I w f S Z x d W 9 0 O y w m c X V v d D t T Z W N 0 a W 9 u M S 9 B b G x f S W 5 k a W F f S W 5 k Z X h f V X B 0 b 1 9 B c H J p b D I z I C g x K S 9 D a G F u Z 2 V k I F R 5 c G U u e 0 Z 1 Z W w g Y W 5 k I G x p Z 2 h 0 L D I x f S Z x d W 9 0 O y w m c X V v d D t T Z W N 0 a W 9 u M S 9 B b G x f S W 5 k a W F f S W 5 k Z X h f V X B 0 b 1 9 B c H J p b D I z I C g x K S 9 D a G F u Z 2 V k I F R 5 c G U u e 0 h v d X N l a G 9 s Z C B n b 2 9 k c y B h b m Q g c 2 V y d m l j Z X M s M j J 9 J n F 1 b 3 Q 7 L C Z x d W 9 0 O 1 N l Y 3 R p b 2 4 x L 0 F s b F 9 J b m R p Y V 9 J b m R l e F 9 V c H R v X 0 F w c m l s M j M g K D E p L 0 N o Y W 5 n Z W Q g V H l w Z S 5 7 S G V h b H R o L D I z f S Z x d W 9 0 O y w m c X V v d D t T Z W N 0 a W 9 u M S 9 B b G x f S W 5 k a W F f S W 5 k Z X h f V X B 0 b 1 9 B c H J p b D I z I C g x K S 9 D a G F u Z 2 V k I F R 5 c G U u e 1 R y Y W 5 z c G 9 y d C B h b m Q g Y 2 9 t b X V u a W N h d G l v b i w y N H 0 m c X V v d D s s J n F 1 b 3 Q 7 U 2 V j d G l v b j E v Q W x s X 0 l u Z G l h X 0 l u Z G V 4 X 1 V w d G 9 f Q X B y a W w y M y A o M S k v Q 2 h h b m d l Z C B U e X B l L n t S Z W N y Z W F 0 a W 9 u I G F u Z C B h b X V z Z W 1 l b n Q s M j V 9 J n F 1 b 3 Q 7 L C Z x d W 9 0 O 1 N l Y 3 R p b 2 4 x L 0 F s b F 9 J b m R p Y V 9 J b m R l e F 9 V c H R v X 0 F w c m l s M j M g K D E p L 0 N o Y W 5 n Z W Q g V H l w Z S 5 7 R W R 1 Y 2 F 0 a W 9 u L D I 2 f S Z x d W 9 0 O y w m c X V v d D t T Z W N 0 a W 9 u M S 9 B b G x f S W 5 k a W F f S W 5 k Z X h f V X B 0 b 1 9 B c H J p b D I z I C g x K S 9 D a G F u Z 2 V k I F R 5 c G U u e 1 B l c n N v b m F s I G N h c m U g Y W 5 k I G V m Z m V j d H M s M j d 9 J n F 1 b 3 Q 7 L C Z x d W 9 0 O 1 N l Y 3 R p b 2 4 x L 0 F s b F 9 J b m R p Y V 9 J b m R l e F 9 V c H R v X 0 F w c m l s M j M g K D E p L 0 N o Y W 5 n Z W Q g V H l w Z S 5 7 T W l z Y 2 V s b G F u Z W 9 1 c y w y O H 0 m c X V v d D s s J n F 1 b 3 Q 7 U 2 V j d G l v b j E v Q W x s X 0 l u Z G l h X 0 l u Z G V 4 X 1 V w d G 9 f Q X B y a W w y M y A o M S k v Q 2 h h b m d l Z C B U e X B l L n t H Z W 5 l c m F s I G l u Z G V 4 L D I 5 f S Z x d W 9 0 O 1 0 s J n F 1 b 3 Q 7 U m V s Y X R p b 2 5 z a G l w S W 5 m b y Z x d W 9 0 O z p b X X 0 i I C 8 + P C 9 T d G F i b G V F b n R y a W V z P j w v S X R l b T 4 8 S X R l b T 4 8 S X R l b U x v Y 2 F 0 a W 9 u P j x J d G V t V H l w Z T 5 G b 3 J t d W x h P C 9 J d G V t V H l w Z T 4 8 S X R l b V B h d G g + U 2 V j d G l v b j E v Q W x s X 0 l u Z G l h X 0 l u Z G V 4 X 1 V w d G 9 f Q X B y a W w y M y U y M C g x K S 9 T b 3 V y Y 2 U 8 L 0 l 0 Z W 1 Q Y X R o P j w v S X R l b U x v Y 2 F 0 a W 9 u P j x T d G F i b G V F b n R y a W V z I C 8 + P C 9 J d G V t P j x J d G V t P j x J d G V t T G 9 j Y X R p b 2 4 + P E l 0 Z W 1 U e X B l P k Z v c m 1 1 b G E 8 L 0 l 0 Z W 1 U e X B l P j x J d G V t U G F 0 a D 5 T Z W N 0 a W 9 u M S 9 B b G x f S W 5 k a W F f S W 5 k Z X h f V X B 0 b 1 9 B c H J p b D I z J T I w K D E p L 1 B y b 2 1 v d G V k J T I w S G V h Z G V y c z w v S X R l b V B h d G g + P C 9 J d G V t T G 9 j Y X R p b 2 4 + P F N 0 Y W J s Z U V u d H J p Z X M g L z 4 8 L 0 l 0 Z W 0 + P E l 0 Z W 0 + P E l 0 Z W 1 M b 2 N h d G l v b j 4 8 S X R l b V R 5 c G U + R m 9 y b X V s Y T w v S X R l b V R 5 c G U + P E l 0 Z W 1 Q Y X R o P l N l Y 3 R p b 2 4 x L 0 F s b F 9 J b m R p Y V 9 J b m R l e F 9 V c H R v X 0 F w c m l s M j M l M j A o M S k v Q 2 h h b m d l Z C U y M F R 5 c G U 8 L 0 l 0 Z W 1 Q Y X R o P j w v S X R l b U x v Y 2 F 0 a W 9 u P j x T d G F i b G V F b n R y a W V z I C 8 + P C 9 J d G V t P j x J d G V t P j x J d G V t T G 9 j Y X R p b 2 4 + P E l 0 Z W 1 U e X B l P k Z v c m 1 1 b G E 8 L 0 l 0 Z W 1 U e X B l P j x J d G V t U G F 0 a D 5 T Z W N 0 a W 9 u M S 9 F c n J v c n M l M j B p b i U y M E F s b F 9 J b m R p Y V 9 J b m R l e F 9 V c H R v X 0 F w c m l s M j M 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z L T I 2 V D E 4 O j A w O j E 5 L j Y 2 N T Y y N z Z a I i A v P j x F b n R y e S B U e X B l P S J G a W x s U 3 R h d H V z I i B W Y W x 1 Z T 0 i c 0 N v b X B s Z X R l I i A v P j w v U 3 R h Y m x l R W 5 0 c m l l c z 4 8 L 0 l 0 Z W 0 + P E l 0 Z W 0 + P E l 0 Z W 1 M b 2 N h d G l v b j 4 8 S X R l b V R 5 c G U + R m 9 y b X V s Y T w v S X R l b V R 5 c G U + P E l 0 Z W 1 Q Y X R o P l N l Y 3 R p b 2 4 x L 0 V y c m 9 y c y U y M G l u J T I w Q W x s X 0 l u Z G l h X 0 l u Z G V 4 X 1 V w d G 9 f Q X B y a W w y M y U y M C g x K S 9 T b 3 V y Y 2 U 8 L 0 l 0 Z W 1 Q Y X R o P j w v S X R l b U x v Y 2 F 0 a W 9 u P j x T d G F i b G V F b n R y a W V z I C 8 + P C 9 J d G V t P j x J d G V t P j x J d G V t T G 9 j Y X R p b 2 4 + P E l 0 Z W 1 U e X B l P k Z v c m 1 1 b G E 8 L 0 l 0 Z W 1 U e X B l P j x J d G V t U G F 0 a D 5 T Z W N 0 a W 9 u M S 9 F c n J v c n M l M j B p b i U y M E F s b F 9 J b m R p Y V 9 J b m R l e F 9 V c H R v X 0 F w c m l s M j M l M j A o M S k v R G V 0 Z W N 0 Z W Q l M j B U e X B l J T I w T W l z b W F 0 Y 2 h l c z w v S X R l b V B h d G g + P C 9 J d G V t T G 9 j Y X R p b 2 4 + P F N 0 Y W J s Z U V u d H J p Z X M g L z 4 8 L 0 l 0 Z W 0 + P E l 0 Z W 0 + P E l 0 Z W 1 M b 2 N h d G l v b j 4 8 S X R l b V R 5 c G U + R m 9 y b X V s Y T w v S X R l b V R 5 c G U + P E l 0 Z W 1 Q Y X R o P l N l Y 3 R p b 2 4 x L 0 V y c m 9 y c y U y M G l u J T I w Q W x s X 0 l u Z G l h X 0 l u Z G V 4 X 1 V w d G 9 f Q X B y a W w y M y U y M C g x K S 9 B Z G R l Z C U y M E l u Z G V 4 P C 9 J d G V t U G F 0 a D 4 8 L 0 l 0 Z W 1 M b 2 N h d G l v b j 4 8 U 3 R h Y m x l R W 5 0 c m l l c y A v P j w v S X R l b T 4 8 S X R l b T 4 8 S X R l b U x v Y 2 F 0 a W 9 u P j x J d G V t V H l w Z T 5 G b 3 J t d W x h P C 9 J d G V t V H l w Z T 4 8 S X R l b V B h d G g + U 2 V j d G l v b j E v R X J y b 3 J z J T I w a W 4 l M j B B b G x f S W 5 k a W F f S W 5 k Z X h f V X B 0 b 1 9 B c H J p b D I z J T I w K D E p L 0 t l c H Q l M j B F c n J v c n M 8 L 0 l 0 Z W 1 Q Y X R o P j w v S X R l b U x v Y 2 F 0 a W 9 u P j x T d G F i b G V F b n R y a W V z I C 8 + P C 9 J d G V t P j x J d G V t P j x J d G V t T G 9 j Y X R p b 2 4 + P E l 0 Z W 1 U e X B l P k Z v c m 1 1 b G E 8 L 0 l 0 Z W 1 U e X B l P j x J d G V t U G F 0 a D 5 T Z W N 0 a W 9 u M S 9 F c n J v c n M l M j B p b i U y M E F s b F 9 J b m R p Y V 9 J b m R l e F 9 V c H R v X 0 F w c m l s M j M l M j A o M S k v U m V v c m R l c m V k J T I w Q 2 9 s d W 1 u c z w v S X R l b V B h d G g + P C 9 J d G V t T G 9 j Y X R p b 2 4 + P F N 0 Y W J s Z U V u d H J p Z X M g L z 4 8 L 0 l 0 Z W 0 + P E l 0 Z W 0 + P E l 0 Z W 1 M b 2 N h d G l v b j 4 8 S X R l b V R 5 c G U + R m 9 y b X V s Y T w v S X R l b V R 5 c G U + P E l 0 Z W 1 Q Y X R o P l N l Y 3 R p b 2 4 x L 0 F s b F 9 J b m R p Y V 9 J b m R l e F 9 V c H R v X 0 F w c m l s M j 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Q W x s X 0 l u Z G l h X 0 l u Z G V 4 X 1 V w d G 9 f Q X B y a W w y M 1 9 f M T Q i I C 8 + P E V u d H J 5 I F R 5 c G U 9 I k Z p b G x l Z E N v b X B s Z X R l U m V z d W x 0 V G 9 X b 3 J r c 2 h l Z X Q i I F Z h b H V l P S J s M S I g L z 4 8 R W 5 0 c n k g V H l w Z T 0 i Q W R k Z W R U b 0 R h d G F N b 2 R l b C I g V m F s d W U 9 I m w w I i A v P j x F b n R y e S B U e X B l P S J G a W x s R X J y b 3 J D b 2 R l I i B W Y W x 1 Z T 0 i c 1 V u a 2 5 v d 2 4 i I C 8 + P E V u d H J 5 I F R 5 c G U 9 I k Z p b G x F c n J v c k N v d W 5 0 I i B W Y W x 1 Z T 0 i b D Y i I C 8 + P E V u d H J 5 I F R 5 c G U 9 I k Z p b G x M Y X N 0 V X B k Y X R l Z C I g V m F s d W U 9 I m Q y M D I 0 L T A z L T I 2 V D E 3 O j U 3 O j E y L j Y z M D I y M j h a I i A v P j x F b n R y e S B U e X B l P S J G a W x s Q 2 9 s d W 1 u V H l w Z X M i I F Z h b H V l P S J z Q m d N R 0 J R V U Z C U V V G Q l F V R k J R V U Z C U V V G Q l F V R 0 J R V U Z C U V V G Q l F V R i I g L z 4 8 R W 5 0 c n k g V H l w Z T 0 i R m l s b E N v b H V t b k 5 h b W V z I i B W Y W x 1 Z T 0 i c 1 s m c X V v d D t T Z W N 0 b 3 I m c X V v d D s s J n F 1 b 3 Q 7 W W V h c i Z x d W 9 0 O y w m c X V v d D t N b 2 5 0 a C Z x d W 9 0 O y w m c X V v d D t D Z X J l Y W x z I G F u Z C B w c m 9 k d W N 0 c y Z x d W 9 0 O y w m c X V v d D t N Z W F 0 I G F u Z C B m a X N o J n F 1 b 3 Q 7 L C Z x d W 9 0 O 0 V n Z y Z x d W 9 0 O y w m c X V v d D t N a W x r I G F u Z C B w c m 9 k d W N 0 c y Z x d W 9 0 O y w m c X V v d D t P a W x z I G F u Z C B m Y X R z J n F 1 b 3 Q 7 L C Z x d W 9 0 O 0 Z y d W l 0 c y Z x d W 9 0 O y w m c X V v d D t W Z W d l d G F i b G V z J n F 1 b 3 Q 7 L C Z x d W 9 0 O 1 B 1 b H N l c y B h b m Q g c H J v Z H V j d H M m c X V v d D s s J n F 1 b 3 Q 7 U 3 V n Y X I g Y W 5 k I E N v b m Z l Y 3 R p b 2 5 l c n k m c X V v d D s s J n F 1 b 3 Q 7 U 3 B p Y 2 V z J n F 1 b 3 Q 7 L C Z x d W 9 0 O 0 5 v b i 1 h b G N v a G 9 s a W M g Y m V 2 Z X J h Z 2 V z J n F 1 b 3 Q 7 L C Z x d W 9 0 O 1 B y Z X B h c m V k I G 1 l Y W x z L C B z b m F j a 3 M s I H N 3 Z W V 0 c y B l d G M u J n F 1 b 3 Q 7 L C Z x d W 9 0 O 0 Z v b 2 Q g Y W 5 k I G J l d m V y Y W d l c y Z x d W 9 0 O y w m c X V v d D t Q Y W 4 s I H R v Y m F j Y 2 8 g Y W 5 k I G l u d G 9 4 a W N h b n R z J n F 1 b 3 Q 7 L C Z x d W 9 0 O 0 N s b 3 R o a W 5 n J n F 1 b 3 Q 7 L C Z x d W 9 0 O 0 Z v b 3 R 3 Z W F y J n F 1 b 3 Q 7 L C Z x d W 9 0 O 0 N s b 3 R o a W 5 n I G F u Z C B m b 2 9 0 d 2 V h c i Z x d W 9 0 O y w m c X V v d D t I b 3 V z a W 5 n J n F 1 b 3 Q 7 L C Z x d W 9 0 O 0 Z 1 Z W w g Y W 5 k I G x p Z 2 h 0 J n F 1 b 3 Q 7 L C Z x d W 9 0 O 0 h v d X N l a G 9 s Z C B n b 2 9 k c y B h b m Q g c 2 V y d m l j Z X M m c X V v d D s s J n F 1 b 3 Q 7 S G V h b H R o J n F 1 b 3 Q 7 L C Z x d W 9 0 O 1 R y Y W 5 z c G 9 y d C B h b m Q g Y 2 9 t b X V u a W N h d G l v b i Z x d W 9 0 O y w m c X V v d D t S Z W N y Z W F 0 a W 9 u I G F u Z C B h b X V z Z W 1 l b n Q m c X V v d D s s J n F 1 b 3 Q 7 R W R 1 Y 2 F 0 a W 9 u J n F 1 b 3 Q 7 L C Z x d W 9 0 O 1 B l c n N v b m F s I G N h c m U g Y W 5 k I G V m Z m V j d H M m c X V v d D s s J n F 1 b 3 Q 7 T W l z Y 2 V s b G F u Z W 9 1 c y Z x d W 9 0 O y w m c X V v d D t H Z W 5 l c m F s I G l u Z G V 4 J n F 1 b 3 Q 7 X S I g L z 4 8 R W 5 0 c n k g V H l w Z T 0 i R m l s b F N 0 Y X R 1 c y I g V m F s d W U 9 I n N D b 2 1 w b G V 0 Z S I g L z 4 8 R W 5 0 c n k g V H l w Z T 0 i R m l s b E N v d W 5 0 I i B W Y W x 1 Z T 0 i b D M 3 M i I g L z 4 8 R W 5 0 c n k g V H l w Z T 0 i U m V s Y X R p b 2 5 z a G l w S W 5 m b 0 N v b n R h a W 5 l c i I g V m F s d W U 9 I n N 7 J n F 1 b 3 Q 7 Y 2 9 s d W 1 u Q 2 9 1 b n Q m c X V v d D s 6 M z A s J n F 1 b 3 Q 7 a 2 V 5 Q 2 9 s d W 1 u T m F t Z X M m c X V v d D s 6 W 1 0 s J n F 1 b 3 Q 7 c X V l c n l S Z W x h d G l v b n N o a X B z J n F 1 b 3 Q 7 O l t d L C Z x d W 9 0 O 2 N v b H V t b k l k Z W 5 0 a X R p Z X M m c X V v d D s 6 W y Z x d W 9 0 O 1 N l Y 3 R p b 2 4 x L 0 F s b F 9 J b m R p Y V 9 J b m R l e F 9 V c H R v X 0 F w c m l s M j M g K D E p L 0 N o Y W 5 n Z W Q g V H l w Z S 5 7 U 2 V j d G 9 y L D B 9 J n F 1 b 3 Q 7 L C Z x d W 9 0 O 1 N l Y 3 R p b 2 4 x L 0 F s b F 9 J b m R p Y V 9 J b m R l e F 9 V c H R v X 0 F w c m l s M j M g K D E p L 0 N o Y W 5 n Z W Q g V H l w Z S 5 7 W W V h c i w x f S Z x d W 9 0 O y w m c X V v d D t T Z W N 0 a W 9 u M S 9 B b G x f S W 5 k a W F f S W 5 k Z X h f V X B 0 b 1 9 B c H J p b D I z I C g x K S 9 D a G F u Z 2 V k I F R 5 c G U u e 0 1 v b n R o L D J 9 J n F 1 b 3 Q 7 L C Z x d W 9 0 O 1 N l Y 3 R p b 2 4 x L 0 F s b F 9 J b m R p Y V 9 J b m R l e F 9 V c H R v X 0 F w c m l s M j M g K D E p L 0 N o Y W 5 n Z W Q g V H l w Z S 5 7 Q 2 V y Z W F s c y B h b m Q g c H J v Z H V j d H M s M 3 0 m c X V v d D s s J n F 1 b 3 Q 7 U 2 V j d G l v b j E v Q W x s X 0 l u Z G l h X 0 l u Z G V 4 X 1 V w d G 9 f Q X B y a W w y M y A o M S k v Q 2 h h b m d l Z C B U e X B l L n t N Z W F 0 I G F u Z C B m a X N o L D R 9 J n F 1 b 3 Q 7 L C Z x d W 9 0 O 1 N l Y 3 R p b 2 4 x L 0 F s b F 9 J b m R p Y V 9 J b m R l e F 9 V c H R v X 0 F w c m l s M j M g K D E p L 0 N o Y W 5 n Z W Q g V H l w Z S 5 7 R W d n L D V 9 J n F 1 b 3 Q 7 L C Z x d W 9 0 O 1 N l Y 3 R p b 2 4 x L 0 F s b F 9 J b m R p Y V 9 J b m R l e F 9 V c H R v X 0 F w c m l s M j M g K D E p L 0 N o Y W 5 n Z W Q g V H l w Z S 5 7 T W l s a y B h b m Q g c H J v Z H V j d H M s N n 0 m c X V v d D s s J n F 1 b 3 Q 7 U 2 V j d G l v b j E v Q W x s X 0 l u Z G l h X 0 l u Z G V 4 X 1 V w d G 9 f Q X B y a W w y M y A o M S k v Q 2 h h b m d l Z C B U e X B l L n t P a W x z I G F u Z C B m Y X R z L D d 9 J n F 1 b 3 Q 7 L C Z x d W 9 0 O 1 N l Y 3 R p b 2 4 x L 0 F s b F 9 J b m R p Y V 9 J b m R l e F 9 V c H R v X 0 F w c m l s M j M g K D E p L 0 N o Y W 5 n Z W Q g V H l w Z S 5 7 R n J 1 a X R z L D h 9 J n F 1 b 3 Q 7 L C Z x d W 9 0 O 1 N l Y 3 R p b 2 4 x L 0 F s b F 9 J b m R p Y V 9 J b m R l e F 9 V c H R v X 0 F w c m l s M j M g K D E p L 0 N o Y W 5 n Z W Q g V H l w Z S 5 7 V m V n Z X R h Y m x l c y w 5 f S Z x d W 9 0 O y w m c X V v d D t T Z W N 0 a W 9 u M S 9 B b G x f S W 5 k a W F f S W 5 k Z X h f V X B 0 b 1 9 B c H J p b D I z I C g x K S 9 D a G F u Z 2 V k I F R 5 c G U u e 1 B 1 b H N l c y B h b m Q g c H J v Z H V j d H M s M T B 9 J n F 1 b 3 Q 7 L C Z x d W 9 0 O 1 N l Y 3 R p b 2 4 x L 0 F s b F 9 J b m R p Y V 9 J b m R l e F 9 V c H R v X 0 F w c m l s M j M g K D E p L 0 N o Y W 5 n Z W Q g V H l w Z S 5 7 U 3 V n Y X I g Y W 5 k I E N v b m Z l Y 3 R p b 2 5 l c n k s M T F 9 J n F 1 b 3 Q 7 L C Z x d W 9 0 O 1 N l Y 3 R p b 2 4 x L 0 F s b F 9 J b m R p Y V 9 J b m R l e F 9 V c H R v X 0 F w c m l s M j M g K D E p L 0 N o Y W 5 n Z W Q g V H l w Z S 5 7 U 3 B p Y 2 V z L D E y f S Z x d W 9 0 O y w m c X V v d D t T Z W N 0 a W 9 u M S 9 B b G x f S W 5 k a W F f S W 5 k Z X h f V X B 0 b 1 9 B c H J p b D I z I C g x K S 9 D a G F u Z 2 V k I F R 5 c G U u e 0 5 v b i 1 h b G N v a G 9 s a W M g Y m V 2 Z X J h Z 2 V z L D E z f S Z x d W 9 0 O y w m c X V v d D t T Z W N 0 a W 9 u M S 9 B b G x f S W 5 k a W F f S W 5 k Z X h f V X B 0 b 1 9 B c H J p b D I z I C g x K S 9 D a G F u Z 2 V k I F R 5 c G U u e 1 B y Z X B h c m V k I G 1 l Y W x z L C B z b m F j a 3 M s I H N 3 Z W V 0 c y B l d G M u L D E 0 f S Z x d W 9 0 O y w m c X V v d D t T Z W N 0 a W 9 u M S 9 B b G x f S W 5 k a W F f S W 5 k Z X h f V X B 0 b 1 9 B c H J p b D I z I C g x K S 9 D a G F u Z 2 V k I F R 5 c G U u e 0 Z v b 2 Q g Y W 5 k I G J l d m V y Y W d l c y w x N X 0 m c X V v d D s s J n F 1 b 3 Q 7 U 2 V j d G l v b j E v Q W x s X 0 l u Z G l h X 0 l u Z G V 4 X 1 V w d G 9 f Q X B y a W w y M y A o M S k v Q 2 h h b m d l Z C B U e X B l L n t Q Y W 4 s I H R v Y m F j Y 2 8 g Y W 5 k I G l u d G 9 4 a W N h b n R z L D E 2 f S Z x d W 9 0 O y w m c X V v d D t T Z W N 0 a W 9 u M S 9 B b G x f S W 5 k a W F f S W 5 k Z X h f V X B 0 b 1 9 B c H J p b D I z I C g x K S 9 D a G F u Z 2 V k I F R 5 c G U u e 0 N s b 3 R o a W 5 n L D E 3 f S Z x d W 9 0 O y w m c X V v d D t T Z W N 0 a W 9 u M S 9 B b G x f S W 5 k a W F f S W 5 k Z X h f V X B 0 b 1 9 B c H J p b D I z I C g x K S 9 D a G F u Z 2 V k I F R 5 c G U u e 0 Z v b 3 R 3 Z W F y L D E 4 f S Z x d W 9 0 O y w m c X V v d D t T Z W N 0 a W 9 u M S 9 B b G x f S W 5 k a W F f S W 5 k Z X h f V X B 0 b 1 9 B c H J p b D I z I C g x K S 9 D a G F u Z 2 V k I F R 5 c G U u e 0 N s b 3 R o a W 5 n I G F u Z C B m b 2 9 0 d 2 V h c i w x O X 0 m c X V v d D s s J n F 1 b 3 Q 7 U 2 V j d G l v b j E v Q W x s X 0 l u Z G l h X 0 l u Z G V 4 X 1 V w d G 9 f Q X B y a W w y M y A o M S k v Q 2 h h b m d l Z C B U e X B l L n t I b 3 V z a W 5 n L D I w f S Z x d W 9 0 O y w m c X V v d D t T Z W N 0 a W 9 u M S 9 B b G x f S W 5 k a W F f S W 5 k Z X h f V X B 0 b 1 9 B c H J p b D I z I C g x K S 9 D a G F u Z 2 V k I F R 5 c G U u e 0 Z 1 Z W w g Y W 5 k I G x p Z 2 h 0 L D I x f S Z x d W 9 0 O y w m c X V v d D t T Z W N 0 a W 9 u M S 9 B b G x f S W 5 k a W F f S W 5 k Z X h f V X B 0 b 1 9 B c H J p b D I z I C g x K S 9 D a G F u Z 2 V k I F R 5 c G U u e 0 h v d X N l a G 9 s Z C B n b 2 9 k c y B h b m Q g c 2 V y d m l j Z X M s M j J 9 J n F 1 b 3 Q 7 L C Z x d W 9 0 O 1 N l Y 3 R p b 2 4 x L 0 F s b F 9 J b m R p Y V 9 J b m R l e F 9 V c H R v X 0 F w c m l s M j M g K D E p L 0 N o Y W 5 n Z W Q g V H l w Z S 5 7 S G V h b H R o L D I z f S Z x d W 9 0 O y w m c X V v d D t T Z W N 0 a W 9 u M S 9 B b G x f S W 5 k a W F f S W 5 k Z X h f V X B 0 b 1 9 B c H J p b D I z I C g x K S 9 D a G F u Z 2 V k I F R 5 c G U u e 1 R y Y W 5 z c G 9 y d C B h b m Q g Y 2 9 t b X V u a W N h d G l v b i w y N H 0 m c X V v d D s s J n F 1 b 3 Q 7 U 2 V j d G l v b j E v Q W x s X 0 l u Z G l h X 0 l u Z G V 4 X 1 V w d G 9 f Q X B y a W w y M y A o M S k v Q 2 h h b m d l Z C B U e X B l L n t S Z W N y Z W F 0 a W 9 u I G F u Z C B h b X V z Z W 1 l b n Q s M j V 9 J n F 1 b 3 Q 7 L C Z x d W 9 0 O 1 N l Y 3 R p b 2 4 x L 0 F s b F 9 J b m R p Y V 9 J b m R l e F 9 V c H R v X 0 F w c m l s M j M g K D E p L 0 N o Y W 5 n Z W Q g V H l w Z S 5 7 R W R 1 Y 2 F 0 a W 9 u L D I 2 f S Z x d W 9 0 O y w m c X V v d D t T Z W N 0 a W 9 u M S 9 B b G x f S W 5 k a W F f S W 5 k Z X h f V X B 0 b 1 9 B c H J p b D I z I C g x K S 9 D a G F u Z 2 V k I F R 5 c G U u e 1 B l c n N v b m F s I G N h c m U g Y W 5 k I G V m Z m V j d H M s M j d 9 J n F 1 b 3 Q 7 L C Z x d W 9 0 O 1 N l Y 3 R p b 2 4 x L 0 F s b F 9 J b m R p Y V 9 J b m R l e F 9 V c H R v X 0 F w c m l s M j M g K D E p L 0 N o Y W 5 n Z W Q g V H l w Z S 5 7 T W l z Y 2 V s b G F u Z W 9 1 c y w y O H 0 m c X V v d D s s J n F 1 b 3 Q 7 U 2 V j d G l v b j E v Q W x s X 0 l u Z G l h X 0 l u Z G V 4 X 1 V w d G 9 f Q X B y a W w y M y A o M S k v Q 2 h h b m d l Z C B U e X B l L n t H Z W 5 l c m F s I G l u Z G V 4 L D I 5 f S Z x d W 9 0 O 1 0 s J n F 1 b 3 Q 7 Q 2 9 s d W 1 u Q 2 9 1 b n Q m c X V v d D s 6 M z A s J n F 1 b 3 Q 7 S 2 V 5 Q 2 9 s d W 1 u T m F t Z X M m c X V v d D s 6 W 1 0 s J n F 1 b 3 Q 7 Q 2 9 s d W 1 u S W R l b n R p d G l l c y Z x d W 9 0 O z p b J n F 1 b 3 Q 7 U 2 V j d G l v b j E v Q W x s X 0 l u Z G l h X 0 l u Z G V 4 X 1 V w d G 9 f Q X B y a W w y M y A o M S k v Q 2 h h b m d l Z C B U e X B l L n t T Z W N 0 b 3 I s M H 0 m c X V v d D s s J n F 1 b 3 Q 7 U 2 V j d G l v b j E v Q W x s X 0 l u Z G l h X 0 l u Z G V 4 X 1 V w d G 9 f Q X B y a W w y M y A o M S k v Q 2 h h b m d l Z C B U e X B l L n t Z Z W F y L D F 9 J n F 1 b 3 Q 7 L C Z x d W 9 0 O 1 N l Y 3 R p b 2 4 x L 0 F s b F 9 J b m R p Y V 9 J b m R l e F 9 V c H R v X 0 F w c m l s M j M g K D E p L 0 N o Y W 5 n Z W Q g V H l w Z S 5 7 T W 9 u d G g s M n 0 m c X V v d D s s J n F 1 b 3 Q 7 U 2 V j d G l v b j E v Q W x s X 0 l u Z G l h X 0 l u Z G V 4 X 1 V w d G 9 f Q X B y a W w y M y A o M S k v Q 2 h h b m d l Z C B U e X B l L n t D Z X J l Y W x z I G F u Z C B w c m 9 k d W N 0 c y w z f S Z x d W 9 0 O y w m c X V v d D t T Z W N 0 a W 9 u M S 9 B b G x f S W 5 k a W F f S W 5 k Z X h f V X B 0 b 1 9 B c H J p b D I z I C g x K S 9 D a G F u Z 2 V k I F R 5 c G U u e 0 1 l Y X Q g Y W 5 k I G Z p c 2 g s N H 0 m c X V v d D s s J n F 1 b 3 Q 7 U 2 V j d G l v b j E v Q W x s X 0 l u Z G l h X 0 l u Z G V 4 X 1 V w d G 9 f Q X B y a W w y M y A o M S k v Q 2 h h b m d l Z C B U e X B l L n t F Z 2 c s N X 0 m c X V v d D s s J n F 1 b 3 Q 7 U 2 V j d G l v b j E v Q W x s X 0 l u Z G l h X 0 l u Z G V 4 X 1 V w d G 9 f Q X B y a W w y M y A o M S k v Q 2 h h b m d l Z C B U e X B l L n t N a W x r I G F u Z C B w c m 9 k d W N 0 c y w 2 f S Z x d W 9 0 O y w m c X V v d D t T Z W N 0 a W 9 u M S 9 B b G x f S W 5 k a W F f S W 5 k Z X h f V X B 0 b 1 9 B c H J p b D I z I C g x K S 9 D a G F u Z 2 V k I F R 5 c G U u e 0 9 p b H M g Y W 5 k I G Z h d H M s N 3 0 m c X V v d D s s J n F 1 b 3 Q 7 U 2 V j d G l v b j E v Q W x s X 0 l u Z G l h X 0 l u Z G V 4 X 1 V w d G 9 f Q X B y a W w y M y A o M S k v Q 2 h h b m d l Z C B U e X B l L n t G c n V p d H M s O H 0 m c X V v d D s s J n F 1 b 3 Q 7 U 2 V j d G l v b j E v Q W x s X 0 l u Z G l h X 0 l u Z G V 4 X 1 V w d G 9 f Q X B y a W w y M y A o M S k v Q 2 h h b m d l Z C B U e X B l L n t W Z W d l d G F i b G V z L D l 9 J n F 1 b 3 Q 7 L C Z x d W 9 0 O 1 N l Y 3 R p b 2 4 x L 0 F s b F 9 J b m R p Y V 9 J b m R l e F 9 V c H R v X 0 F w c m l s M j M g K D E p L 0 N o Y W 5 n Z W Q g V H l w Z S 5 7 U H V s c 2 V z I G F u Z C B w c m 9 k d W N 0 c y w x M H 0 m c X V v d D s s J n F 1 b 3 Q 7 U 2 V j d G l v b j E v Q W x s X 0 l u Z G l h X 0 l u Z G V 4 X 1 V w d G 9 f Q X B y a W w y M y A o M S k v Q 2 h h b m d l Z C B U e X B l L n t T d W d h c i B h b m Q g Q 2 9 u Z m V j d G l v b m V y e S w x M X 0 m c X V v d D s s J n F 1 b 3 Q 7 U 2 V j d G l v b j E v Q W x s X 0 l u Z G l h X 0 l u Z G V 4 X 1 V w d G 9 f Q X B y a W w y M y A o M S k v Q 2 h h b m d l Z C B U e X B l L n t T c G l j Z X M s M T J 9 J n F 1 b 3 Q 7 L C Z x d W 9 0 O 1 N l Y 3 R p b 2 4 x L 0 F s b F 9 J b m R p Y V 9 J b m R l e F 9 V c H R v X 0 F w c m l s M j M g K D E p L 0 N o Y W 5 n Z W Q g V H l w Z S 5 7 T m 9 u L W F s Y 2 9 o b 2 x p Y y B i Z X Z l c m F n Z X M s M T N 9 J n F 1 b 3 Q 7 L C Z x d W 9 0 O 1 N l Y 3 R p b 2 4 x L 0 F s b F 9 J b m R p Y V 9 J b m R l e F 9 V c H R v X 0 F w c m l s M j M g K D E p L 0 N o Y W 5 n Z W Q g V H l w Z S 5 7 U H J l c G F y Z W Q g b W V h b H M s I H N u Y W N r c y w g c 3 d l Z X R z I G V 0 Y y 4 s M T R 9 J n F 1 b 3 Q 7 L C Z x d W 9 0 O 1 N l Y 3 R p b 2 4 x L 0 F s b F 9 J b m R p Y V 9 J b m R l e F 9 V c H R v X 0 F w c m l s M j M g K D E p L 0 N o Y W 5 n Z W Q g V H l w Z S 5 7 R m 9 v Z C B h b m Q g Y m V 2 Z X J h Z 2 V z L D E 1 f S Z x d W 9 0 O y w m c X V v d D t T Z W N 0 a W 9 u M S 9 B b G x f S W 5 k a W F f S W 5 k Z X h f V X B 0 b 1 9 B c H J p b D I z I C g x K S 9 D a G F u Z 2 V k I F R 5 c G U u e 1 B h b i w g d G 9 i Y W N j b y B h b m Q g a W 5 0 b 3 h p Y 2 F u d H M s M T Z 9 J n F 1 b 3 Q 7 L C Z x d W 9 0 O 1 N l Y 3 R p b 2 4 x L 0 F s b F 9 J b m R p Y V 9 J b m R l e F 9 V c H R v X 0 F w c m l s M j M g K D E p L 0 N o Y W 5 n Z W Q g V H l w Z S 5 7 Q 2 x v d G h p b m c s M T d 9 J n F 1 b 3 Q 7 L C Z x d W 9 0 O 1 N l Y 3 R p b 2 4 x L 0 F s b F 9 J b m R p Y V 9 J b m R l e F 9 V c H R v X 0 F w c m l s M j M g K D E p L 0 N o Y W 5 n Z W Q g V H l w Z S 5 7 R m 9 v d H d l Y X I s M T h 9 J n F 1 b 3 Q 7 L C Z x d W 9 0 O 1 N l Y 3 R p b 2 4 x L 0 F s b F 9 J b m R p Y V 9 J b m R l e F 9 V c H R v X 0 F w c m l s M j M g K D E p L 0 N o Y W 5 n Z W Q g V H l w Z S 5 7 Q 2 x v d G h p b m c g Y W 5 k I G Z v b 3 R 3 Z W F y L D E 5 f S Z x d W 9 0 O y w m c X V v d D t T Z W N 0 a W 9 u M S 9 B b G x f S W 5 k a W F f S W 5 k Z X h f V X B 0 b 1 9 B c H J p b D I z I C g x K S 9 D a G F u Z 2 V k I F R 5 c G U u e 0 h v d X N p b m c s M j B 9 J n F 1 b 3 Q 7 L C Z x d W 9 0 O 1 N l Y 3 R p b 2 4 x L 0 F s b F 9 J b m R p Y V 9 J b m R l e F 9 V c H R v X 0 F w c m l s M j M g K D E p L 0 N o Y W 5 n Z W Q g V H l w Z S 5 7 R n V l b C B h b m Q g b G l n a H Q s M j F 9 J n F 1 b 3 Q 7 L C Z x d W 9 0 O 1 N l Y 3 R p b 2 4 x L 0 F s b F 9 J b m R p Y V 9 J b m R l e F 9 V c H R v X 0 F w c m l s M j M g K D E p L 0 N o Y W 5 n Z W Q g V H l w Z S 5 7 S G 9 1 c 2 V o b 2 x k I G d v b 2 R z I G F u Z C B z Z X J 2 a W N l c y w y M n 0 m c X V v d D s s J n F 1 b 3 Q 7 U 2 V j d G l v b j E v Q W x s X 0 l u Z G l h X 0 l u Z G V 4 X 1 V w d G 9 f Q X B y a W w y M y A o M S k v Q 2 h h b m d l Z C B U e X B l L n t I Z W F s d G g s M j N 9 J n F 1 b 3 Q 7 L C Z x d W 9 0 O 1 N l Y 3 R p b 2 4 x L 0 F s b F 9 J b m R p Y V 9 J b m R l e F 9 V c H R v X 0 F w c m l s M j M g K D E p L 0 N o Y W 5 n Z W Q g V H l w Z S 5 7 V H J h b n N w b 3 J 0 I G F u Z C B j b 2 1 t d W 5 p Y 2 F 0 a W 9 u L D I 0 f S Z x d W 9 0 O y w m c X V v d D t T Z W N 0 a W 9 u M S 9 B b G x f S W 5 k a W F f S W 5 k Z X h f V X B 0 b 1 9 B c H J p b D I z I C g x K S 9 D a G F u Z 2 V k I F R 5 c G U u e 1 J l Y 3 J l Y X R p b 2 4 g Y W 5 k I G F t d X N l b W V u d C w y N X 0 m c X V v d D s s J n F 1 b 3 Q 7 U 2 V j d G l v b j E v Q W x s X 0 l u Z G l h X 0 l u Z G V 4 X 1 V w d G 9 f Q X B y a W w y M y A o M S k v Q 2 h h b m d l Z C B U e X B l L n t F Z H V j Y X R p b 2 4 s M j Z 9 J n F 1 b 3 Q 7 L C Z x d W 9 0 O 1 N l Y 3 R p b 2 4 x L 0 F s b F 9 J b m R p Y V 9 J b m R l e F 9 V c H R v X 0 F w c m l s M j M g K D E p L 0 N o Y W 5 n Z W Q g V H l w Z S 5 7 U G V y c 2 9 u Y W w g Y 2 F y Z S B h b m Q g Z W Z m Z W N 0 c y w y N 3 0 m c X V v d D s s J n F 1 b 3 Q 7 U 2 V j d G l v b j E v Q W x s X 0 l u Z G l h X 0 l u Z G V 4 X 1 V w d G 9 f Q X B y a W w y M y A o M S k v Q 2 h h b m d l Z C B U e X B l L n t N a X N j Z W x s Y W 5 l b 3 V z L D I 4 f S Z x d W 9 0 O y w m c X V v d D t T Z W N 0 a W 9 u M S 9 B b G x f S W 5 k a W F f S W 5 k Z X h f V X B 0 b 1 9 B c H J p b D I z I C g x K S 9 D a G F u Z 2 V k I F R 5 c G U u e 0 d l b m V y Y W w g a W 5 k Z X g s M j l 9 J n F 1 b 3 Q 7 X S w m c X V v d D t S Z W x h d G l v b n N o a X B J b m Z v J n F 1 b 3 Q 7 O l t d f S I g L z 4 8 R W 5 0 c n k g V H l w Z T 0 i T G 9 h Z G V k V G 9 B b m F s e X N p c 1 N l c n Z p Y 2 V z I i B W Y W x 1 Z T 0 i b D A i I C 8 + P C 9 T d G F i b G V F b n R y a W V z P j w v S X R l b T 4 8 S X R l b T 4 8 S X R l b U x v Y 2 F 0 a W 9 u P j x J d G V t V H l w Z T 5 G b 3 J t d W x h P C 9 J d G V t V H l w Z T 4 8 S X R l b V B h d G g + U 2 V j d G l v b j E v Q W x s X 0 l u Z G l h X 0 l u Z G V 4 X 1 V w d G 9 f Q X B y a W w y M y U y M C g y K S 9 T b 3 V y Y 2 U 8 L 0 l 0 Z W 1 Q Y X R o P j w v S X R l b U x v Y 2 F 0 a W 9 u P j x T d G F i b G V F b n R y a W V z I C 8 + P C 9 J d G V t P j x J d G V t P j x J d G V t T G 9 j Y X R p b 2 4 + P E l 0 Z W 1 U e X B l P k Z v c m 1 1 b G E 8 L 0 l 0 Z W 1 U e X B l P j x J d G V t U G F 0 a D 5 T Z W N 0 a W 9 u M S 9 B b G x f S W 5 k a W F f S W 5 k Z X h f V X B 0 b 1 9 B c H J p b D I z J T I w K D I p L 1 B y b 2 1 v d G V k J T I w S G V h Z G V y c z w v S X R l b V B h d G g + P C 9 J d G V t T G 9 j Y X R p b 2 4 + P F N 0 Y W J s Z U V u d H J p Z X M g L z 4 8 L 0 l 0 Z W 0 + P E l 0 Z W 0 + P E l 0 Z W 1 M b 2 N h d G l v b j 4 8 S X R l b V R 5 c G U + R m 9 y b X V s Y T w v S X R l b V R 5 c G U + P E l 0 Z W 1 Q Y X R o P l N l Y 3 R p b 2 4 x L 0 F s b F 9 J b m R p Y V 9 J b m R l e F 9 V c H R v X 0 F w c m l s M j M l M j A o M i k v Q 2 h h b m d l Z C U y M F R 5 c G U 8 L 0 l 0 Z W 1 Q Y X R o P j w v S X R l b U x v Y 2 F 0 a W 9 u P j x T d G F i b G V F b n R y a W V z I C 8 + P C 9 J d G V t P j w v S X R l b X M + P C 9 M b 2 N h b F B h Y 2 t h Z 2 V N Z X R h Z G F 0 Y U Z p b G U + F g A A A F B L B Q Y A A A A A A A A A A A A A A A A A A A A A A A A m A Q A A A Q A A A N C M n d 8 B F d E R j H o A w E / C l + s B A A A A a g I F m 8 4 W 3 0 y q R H v 6 X 3 d 4 L w A A A A A C A A A A A A A Q Z g A A A A E A A C A A A A C 6 l R A S s h K i h 8 E I I A K P H V b U b 3 d f g y Y C b X H G u P S 6 X G o i k Q A A A A A O g A A A A A I A A C A A A A C d 9 C y g E z k 9 T V x l n v B 7 5 H E R p s E e P H G / s b U U J k 7 v g W G J o 1 A A A A C s G s K P E m p S 7 t H k i K l N 7 z A 1 j j t C s x h / S 6 F A N y Z g U P H 6 t F i F T s E 5 9 j L 0 Y W y N f W Z R 4 t H 0 a y L u m X 9 P l z I E 1 O w x 6 h 4 G v Y o 9 Q V 0 2 0 W 2 n v M 0 4 R N o C H U A A A A C B G n V d R 0 H 1 X 4 9 9 e H J c A Z k T i R r j 4 c r f A n E T 7 X 2 s z 0 / 5 Y o G q y a 1 0 I l M L 6 t X H g d g U D u 2 X w 3 A B q i 3 1 E Z E p / t q r S E 8 h < / D a t a M a s h u p > 
</file>

<file path=customXml/itemProps1.xml><?xml version="1.0" encoding="utf-8"?>
<ds:datastoreItem xmlns:ds="http://schemas.openxmlformats.org/officeDocument/2006/customXml" ds:itemID="{D73CB4C2-F6DE-4F8F-8BD4-9D6A69858A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questions</vt:lpstr>
      <vt:lpstr>final answers</vt:lpstr>
      <vt:lpstr>question 1</vt:lpstr>
      <vt:lpstr>categorised data</vt:lpstr>
      <vt:lpstr>question 2</vt:lpstr>
      <vt:lpstr>yoy data for rural-urban</vt:lpstr>
      <vt:lpstr>reason for q2</vt:lpstr>
      <vt:lpstr>question 3</vt:lpstr>
      <vt:lpstr>table for only foods q3</vt:lpstr>
      <vt:lpstr>pivot table for month q3 </vt:lpstr>
      <vt:lpstr>question 4</vt:lpstr>
      <vt:lpstr>data for q4</vt:lpstr>
      <vt:lpstr>question 5</vt:lpstr>
      <vt:lpstr>pivot tables for q5</vt:lpstr>
      <vt:lpstr>data for q5</vt:lpstr>
      <vt:lpstr>raw data working</vt:lpstr>
      <vt:lpstr>Data cleaning</vt:lpstr>
      <vt:lpstr>notes</vt:lpstr>
      <vt:lpstr>data dictionary</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2024-03-26T17:55:45Z</dcterms:created>
  <dcterms:modified xsi:type="dcterms:W3CDTF">2024-04-29T01:47:56Z</dcterms:modified>
</cp:coreProperties>
</file>