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7220" windowHeight="92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G20" i="1" l="1"/>
  <c r="G19" i="1"/>
  <c r="G18" i="1"/>
  <c r="D20" i="1"/>
  <c r="D19" i="1"/>
  <c r="D18" i="1"/>
  <c r="H16" i="1"/>
  <c r="H15" i="1"/>
  <c r="H14" i="1"/>
  <c r="G15" i="1"/>
  <c r="G16" i="1" s="1"/>
  <c r="D16" i="1"/>
  <c r="D15" i="1"/>
  <c r="G14" i="1"/>
  <c r="D14" i="1" l="1"/>
</calcChain>
</file>

<file path=xl/sharedStrings.xml><?xml version="1.0" encoding="utf-8"?>
<sst xmlns="http://schemas.openxmlformats.org/spreadsheetml/2006/main" count="67" uniqueCount="39">
  <si>
    <t>Genus</t>
  </si>
  <si>
    <t>Species</t>
  </si>
  <si>
    <t>Number of specimens</t>
  </si>
  <si>
    <t>Chlorotalpa</t>
  </si>
  <si>
    <t>duthieae</t>
  </si>
  <si>
    <t>Eremitalpa</t>
  </si>
  <si>
    <t>granti</t>
  </si>
  <si>
    <t>Chrysochloris</t>
  </si>
  <si>
    <t>asiatica</t>
  </si>
  <si>
    <t>stuhlmanni</t>
  </si>
  <si>
    <t>Chrysospalax</t>
  </si>
  <si>
    <t>trevelyani</t>
  </si>
  <si>
    <t>Cryptochloris</t>
  </si>
  <si>
    <t>wintoni</t>
  </si>
  <si>
    <t>Amblysomus</t>
  </si>
  <si>
    <t>hottentotus</t>
  </si>
  <si>
    <t>Calcochloris</t>
  </si>
  <si>
    <t>obtusirostris</t>
  </si>
  <si>
    <t>villosus</t>
  </si>
  <si>
    <t>Carpitalpa</t>
  </si>
  <si>
    <t>arendsi</t>
  </si>
  <si>
    <t>leucorhinus</t>
  </si>
  <si>
    <t>corriae</t>
  </si>
  <si>
    <t>Distance to overall meanshape</t>
  </si>
  <si>
    <t>Distance to golden mole meanshape</t>
  </si>
  <si>
    <t>M3</t>
  </si>
  <si>
    <t>Present</t>
  </si>
  <si>
    <t xml:space="preserve">Present </t>
  </si>
  <si>
    <t>Absent</t>
  </si>
  <si>
    <t>Molar talonids</t>
  </si>
  <si>
    <t>Comments</t>
  </si>
  <si>
    <t>Talonids sometimes poorly-developed</t>
  </si>
  <si>
    <t>variable</t>
  </si>
  <si>
    <t>Talonids only in 6-13% of individuals</t>
  </si>
  <si>
    <t>Mean</t>
  </si>
  <si>
    <t>SD</t>
  </si>
  <si>
    <t>SD%</t>
  </si>
  <si>
    <t>Mean with m3</t>
  </si>
  <si>
    <t>Mean with m3 and talonid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</si>
</sst>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4" sqref="I14"/>
    </sheetView>
  </sheetViews>
  <sheetFormatPr defaultRowHeight="14.4" x14ac:dyDescent="0.3"/>
  <cols>
    <col min="1" max="1" width="14" customWidth="1"/>
    <col min="2" max="2" width="12.44140625" customWidth="1"/>
    <col min="3" max="3" width="19.6640625" customWidth="1"/>
    <col min="4" max="4" width="32.33203125" customWidth="1"/>
    <col min="5" max="5" width="30.33203125" customWidth="1"/>
    <col min="7" max="7" width="8.6640625" customWidth="1"/>
    <col min="8" max="8" width="13.6640625" customWidth="1"/>
    <col min="9" max="9" width="34.6640625" customWidth="1"/>
  </cols>
  <sheetData>
    <row r="1" spans="1:9" ht="15" x14ac:dyDescent="0.25">
      <c r="A1" s="2" t="s">
        <v>0</v>
      </c>
      <c r="B1" s="2" t="s">
        <v>1</v>
      </c>
      <c r="C1" s="2" t="s">
        <v>2</v>
      </c>
      <c r="D1" s="2" t="s">
        <v>24</v>
      </c>
      <c r="E1" s="2" t="s">
        <v>23</v>
      </c>
      <c r="G1" s="3" t="s">
        <v>25</v>
      </c>
      <c r="H1" s="2" t="s">
        <v>29</v>
      </c>
      <c r="I1" s="2" t="s">
        <v>30</v>
      </c>
    </row>
    <row r="2" spans="1:9" x14ac:dyDescent="0.3">
      <c r="A2" s="1" t="s">
        <v>3</v>
      </c>
      <c r="B2" s="1" t="s">
        <v>4</v>
      </c>
      <c r="C2" s="1">
        <v>3</v>
      </c>
      <c r="D2" s="1">
        <v>0.05</v>
      </c>
      <c r="E2" s="1">
        <v>0.115</v>
      </c>
      <c r="G2" t="s">
        <v>26</v>
      </c>
      <c r="H2" s="5" t="s">
        <v>26</v>
      </c>
    </row>
    <row r="3" spans="1:9" x14ac:dyDescent="0.3">
      <c r="A3" s="1" t="s">
        <v>5</v>
      </c>
      <c r="B3" s="1" t="s">
        <v>6</v>
      </c>
      <c r="C3" s="1">
        <v>3</v>
      </c>
      <c r="D3" s="1">
        <v>6.8000000000000005E-2</v>
      </c>
      <c r="E3" s="1">
        <v>0.126</v>
      </c>
      <c r="G3" t="s">
        <v>27</v>
      </c>
      <c r="H3" t="s">
        <v>28</v>
      </c>
    </row>
    <row r="4" spans="1:9" x14ac:dyDescent="0.3">
      <c r="A4" s="1" t="s">
        <v>7</v>
      </c>
      <c r="B4" s="1" t="s">
        <v>8</v>
      </c>
      <c r="C4" s="1">
        <v>4</v>
      </c>
      <c r="D4" s="1">
        <v>8.2000000000000003E-2</v>
      </c>
      <c r="E4" s="1">
        <v>0.16300000000000001</v>
      </c>
      <c r="G4" t="s">
        <v>26</v>
      </c>
      <c r="H4" t="s">
        <v>28</v>
      </c>
    </row>
    <row r="5" spans="1:9" x14ac:dyDescent="0.3">
      <c r="A5" s="1" t="s">
        <v>7</v>
      </c>
      <c r="B5" s="1" t="s">
        <v>9</v>
      </c>
      <c r="C5" s="1">
        <v>4</v>
      </c>
      <c r="D5" s="1">
        <v>7.3999999999999996E-2</v>
      </c>
      <c r="E5" s="1">
        <v>0.13500000000000001</v>
      </c>
      <c r="G5" t="s">
        <v>26</v>
      </c>
      <c r="H5" s="5" t="s">
        <v>26</v>
      </c>
      <c r="I5" t="s">
        <v>31</v>
      </c>
    </row>
    <row r="6" spans="1:9" x14ac:dyDescent="0.3">
      <c r="A6" s="1" t="s">
        <v>10</v>
      </c>
      <c r="B6" s="1" t="s">
        <v>11</v>
      </c>
      <c r="C6" s="1">
        <v>4</v>
      </c>
      <c r="D6" s="1">
        <v>5.3999999999999999E-2</v>
      </c>
      <c r="E6" s="1">
        <v>0.115</v>
      </c>
      <c r="G6" t="s">
        <v>26</v>
      </c>
      <c r="H6" s="5" t="s">
        <v>26</v>
      </c>
    </row>
    <row r="7" spans="1:9" x14ac:dyDescent="0.3">
      <c r="A7" s="1" t="s">
        <v>12</v>
      </c>
      <c r="B7" s="1" t="s">
        <v>13</v>
      </c>
      <c r="C7" s="1">
        <v>2</v>
      </c>
      <c r="D7" s="1">
        <v>6.7000000000000004E-2</v>
      </c>
      <c r="E7" s="1">
        <v>0.124</v>
      </c>
      <c r="G7" t="s">
        <v>26</v>
      </c>
      <c r="H7" t="s">
        <v>28</v>
      </c>
    </row>
    <row r="8" spans="1:9" x14ac:dyDescent="0.3">
      <c r="A8" s="1" t="s">
        <v>14</v>
      </c>
      <c r="B8" s="1" t="s">
        <v>15</v>
      </c>
      <c r="C8" s="1">
        <v>4</v>
      </c>
      <c r="D8" s="1">
        <v>8.2000000000000003E-2</v>
      </c>
      <c r="E8" s="1">
        <v>0.159</v>
      </c>
      <c r="G8" s="4" t="s">
        <v>28</v>
      </c>
      <c r="H8" s="5" t="s">
        <v>26</v>
      </c>
    </row>
    <row r="9" spans="1:9" x14ac:dyDescent="0.3">
      <c r="A9" s="1" t="s">
        <v>16</v>
      </c>
      <c r="B9" s="1" t="s">
        <v>17</v>
      </c>
      <c r="C9" s="1">
        <v>4</v>
      </c>
      <c r="D9" s="1">
        <v>5.6000000000000001E-2</v>
      </c>
      <c r="E9" s="1">
        <v>0.13400000000000001</v>
      </c>
      <c r="G9" s="4" t="s">
        <v>28</v>
      </c>
      <c r="H9" t="s">
        <v>32</v>
      </c>
      <c r="I9" t="s">
        <v>33</v>
      </c>
    </row>
    <row r="10" spans="1:9" x14ac:dyDescent="0.3">
      <c r="A10" s="1" t="s">
        <v>10</v>
      </c>
      <c r="B10" s="1" t="s">
        <v>18</v>
      </c>
      <c r="C10" s="1">
        <v>1</v>
      </c>
      <c r="D10" s="1">
        <v>8.3000000000000004E-2</v>
      </c>
      <c r="E10" s="1">
        <v>9.7000000000000003E-2</v>
      </c>
      <c r="G10" t="s">
        <v>26</v>
      </c>
      <c r="H10" s="5" t="s">
        <v>26</v>
      </c>
    </row>
    <row r="11" spans="1:9" x14ac:dyDescent="0.3">
      <c r="A11" s="1" t="s">
        <v>19</v>
      </c>
      <c r="B11" s="1" t="s">
        <v>20</v>
      </c>
      <c r="C11" s="1">
        <v>1</v>
      </c>
      <c r="D11" s="1">
        <v>8.5999999999999993E-2</v>
      </c>
      <c r="E11" s="1">
        <v>0.158</v>
      </c>
      <c r="G11" t="s">
        <v>26</v>
      </c>
      <c r="H11" t="s">
        <v>28</v>
      </c>
    </row>
    <row r="12" spans="1:9" x14ac:dyDescent="0.3">
      <c r="A12" s="1" t="s">
        <v>16</v>
      </c>
      <c r="B12" s="1" t="s">
        <v>21</v>
      </c>
      <c r="C12" s="1">
        <v>3</v>
      </c>
      <c r="D12" s="1">
        <v>5.6000000000000001E-2</v>
      </c>
      <c r="E12" s="1">
        <v>0.127</v>
      </c>
      <c r="G12" t="s">
        <v>26</v>
      </c>
      <c r="H12" t="s">
        <v>28</v>
      </c>
    </row>
    <row r="13" spans="1:9" x14ac:dyDescent="0.3">
      <c r="A13" s="1" t="s">
        <v>14</v>
      </c>
      <c r="B13" s="1" t="s">
        <v>22</v>
      </c>
      <c r="C13" s="1">
        <v>1</v>
      </c>
      <c r="D13" s="1">
        <v>0.104</v>
      </c>
      <c r="E13" s="1">
        <v>0.16700000000000001</v>
      </c>
      <c r="G13" s="4" t="s">
        <v>28</v>
      </c>
      <c r="H13" s="5" t="s">
        <v>26</v>
      </c>
    </row>
    <row r="14" spans="1:9" ht="15" x14ac:dyDescent="0.25">
      <c r="A14" s="1" t="s">
        <v>34</v>
      </c>
      <c r="D14">
        <f>AVERAGE(D2:D13)</f>
        <v>7.1833333333333332E-2</v>
      </c>
      <c r="G14" s="4">
        <f>AVERAGE(D8,D9,D13)</f>
        <v>8.0666666666666664E-2</v>
      </c>
      <c r="H14" s="5">
        <f>AVERAGE(D2,D5,D6,D8,D10,D13)</f>
        <v>7.4499999999999997E-2</v>
      </c>
      <c r="I14">
        <f>G14/D14*100</f>
        <v>112.29698375870069</v>
      </c>
    </row>
    <row r="15" spans="1:9" ht="15" x14ac:dyDescent="0.25">
      <c r="A15" s="1" t="s">
        <v>35</v>
      </c>
      <c r="D15">
        <f>STDEV(D2:D13)</f>
        <v>1.6252738696955513E-2</v>
      </c>
      <c r="G15" s="4">
        <f>STDEV(D8,D9,D13)</f>
        <v>2.4027761721253486E-2</v>
      </c>
      <c r="H15" s="5">
        <f>STDEV(D2,D5,D6,D8,D10,D13)</f>
        <v>2.0097263495311959E-2</v>
      </c>
    </row>
    <row r="16" spans="1:9" ht="15" x14ac:dyDescent="0.25">
      <c r="A16" s="1" t="s">
        <v>36</v>
      </c>
      <c r="D16">
        <f>D15/D14*100</f>
        <v>22.62562231594735</v>
      </c>
      <c r="G16" s="4">
        <f>G15/G14*100</f>
        <v>29.786481472628289</v>
      </c>
      <c r="H16" s="5">
        <f>H15/H14*100</f>
        <v>26.976192611156989</v>
      </c>
    </row>
    <row r="18" spans="1:7" ht="15" x14ac:dyDescent="0.25">
      <c r="A18" s="1" t="s">
        <v>37</v>
      </c>
      <c r="D18">
        <f>AVERAGE(D2,D3,D4,D5,D6,D7,D10,D11,D12)</f>
        <v>6.8888888888888902E-2</v>
      </c>
      <c r="E18" t="s">
        <v>38</v>
      </c>
      <c r="G18">
        <f>AVERAGE(D2,D5,D6,D10)</f>
        <v>6.5250000000000002E-2</v>
      </c>
    </row>
    <row r="19" spans="1:7" ht="15" x14ac:dyDescent="0.25">
      <c r="A19" s="1" t="s">
        <v>35</v>
      </c>
      <c r="D19">
        <f>STDEV(D2,D3,D4,D5,D6,D7,D10,D11,D12)</f>
        <v>1.3411230782859185E-2</v>
      </c>
      <c r="E19" t="s">
        <v>35</v>
      </c>
      <c r="G19">
        <f>STDEV(D2,D5,D6,D10)</f>
        <v>1.581929201955639E-2</v>
      </c>
    </row>
    <row r="20" spans="1:7" ht="15" x14ac:dyDescent="0.25">
      <c r="A20" s="1" t="s">
        <v>36</v>
      </c>
      <c r="D20">
        <f>D19/D18*100</f>
        <v>19.467915652537524</v>
      </c>
      <c r="E20" t="s">
        <v>36</v>
      </c>
      <c r="G20">
        <f>G19/G18*100</f>
        <v>24.244125700469564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2014-07-21T08:26:04Z</dcterms:created>
  <dcterms:modified xsi:type="dcterms:W3CDTF">2014-08-01T09:41:54Z</dcterms:modified>
</cp:coreProperties>
</file>