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hortowe/projs/Coussens/multiplex/data/oldVersions/"/>
    </mc:Choice>
  </mc:AlternateContent>
  <xr:revisionPtr revIDLastSave="0" documentId="13_ncr:1_{8D947D4D-C3D0-8249-8FE0-8291A43FE956}" xr6:coauthVersionLast="36" xr6:coauthVersionMax="36" xr10:uidLastSave="{00000000-0000-0000-0000-000000000000}"/>
  <bookViews>
    <workbookView xWindow="-28440" yWindow="-21120" windowWidth="35900" windowHeight="21140" tabRatio="500" activeTab="3" xr2:uid="{00000000-000D-0000-FFFF-FFFF00000000}"/>
  </bookViews>
  <sheets>
    <sheet name="Cohort" sheetId="1" r:id="rId1"/>
    <sheet name="Sum" sheetId="4" r:id="rId2"/>
    <sheet name="Norm" sheetId="5" r:id="rId3"/>
    <sheet name="Ratio" sheetId="6" r:id="rId4"/>
    <sheet name="PerPatient" sheetId="3" r:id="rId5"/>
  </sheets>
  <definedNames>
    <definedName name="_xlchart.v1.0" hidden="1">Ratio!$C$10</definedName>
    <definedName name="_xlchart.v1.1" hidden="1">Ratio!$C$11</definedName>
    <definedName name="_xlchart.v1.10" hidden="1">Ratio!$C$3</definedName>
    <definedName name="_xlchart.v1.100" hidden="1">Ratio!$E$5:$G$5</definedName>
    <definedName name="_xlchart.v1.101" hidden="1">Ratio!$E$6:$G$6</definedName>
    <definedName name="_xlchart.v1.102" hidden="1">Ratio!$E$7:$G$7</definedName>
    <definedName name="_xlchart.v1.103" hidden="1">Ratio!$E$8:$G$8</definedName>
    <definedName name="_xlchart.v1.104" hidden="1">Ratio!$E$9:$G$9</definedName>
    <definedName name="_xlchart.v1.105" hidden="1">Ratio!$C$10</definedName>
    <definedName name="_xlchart.v1.106" hidden="1">Ratio!$C$11</definedName>
    <definedName name="_xlchart.v1.107" hidden="1">Ratio!$C$12</definedName>
    <definedName name="_xlchart.v1.108" hidden="1">Ratio!$C$13</definedName>
    <definedName name="_xlchart.v1.109" hidden="1">Ratio!$C$14</definedName>
    <definedName name="_xlchart.v1.11" hidden="1">Ratio!$C$4</definedName>
    <definedName name="_xlchart.v1.110" hidden="1">Ratio!$C$15</definedName>
    <definedName name="_xlchart.v1.111" hidden="1">Ratio!$C$16</definedName>
    <definedName name="_xlchart.v1.112" hidden="1">Ratio!$C$17</definedName>
    <definedName name="_xlchart.v1.113" hidden="1">Ratio!$C$18</definedName>
    <definedName name="_xlchart.v1.114" hidden="1">Ratio!$C$2</definedName>
    <definedName name="_xlchart.v1.115" hidden="1">Ratio!$C$3</definedName>
    <definedName name="_xlchart.v1.116" hidden="1">Ratio!$C$4</definedName>
    <definedName name="_xlchart.v1.117" hidden="1">Ratio!$C$5</definedName>
    <definedName name="_xlchart.v1.118" hidden="1">Ratio!$C$6</definedName>
    <definedName name="_xlchart.v1.119" hidden="1">Ratio!$C$7</definedName>
    <definedName name="_xlchart.v1.12" hidden="1">Ratio!$C$5</definedName>
    <definedName name="_xlchart.v1.120" hidden="1">Ratio!$C$8</definedName>
    <definedName name="_xlchart.v1.121" hidden="1">Ratio!$C$9</definedName>
    <definedName name="_xlchart.v1.122" hidden="1">Ratio!$E$10:$G$10</definedName>
    <definedName name="_xlchart.v1.123" hidden="1">Ratio!$E$11:$G$11</definedName>
    <definedName name="_xlchart.v1.124" hidden="1">Ratio!$E$12:$G$12</definedName>
    <definedName name="_xlchart.v1.125" hidden="1">Ratio!$E$13:$G$13</definedName>
    <definedName name="_xlchart.v1.126" hidden="1">Ratio!$E$14:$G$14</definedName>
    <definedName name="_xlchart.v1.127" hidden="1">Ratio!$E$15:$G$15</definedName>
    <definedName name="_xlchart.v1.128" hidden="1">Ratio!$E$16:$G$16</definedName>
    <definedName name="_xlchart.v1.129" hidden="1">Ratio!$E$17:$G$17</definedName>
    <definedName name="_xlchart.v1.13" hidden="1">Ratio!$C$6</definedName>
    <definedName name="_xlchart.v1.130" hidden="1">Ratio!$E$18:$G$18</definedName>
    <definedName name="_xlchart.v1.131" hidden="1">Ratio!$E$1:$G$1</definedName>
    <definedName name="_xlchart.v1.132" hidden="1">Ratio!$E$2:$G$2</definedName>
    <definedName name="_xlchart.v1.133" hidden="1">Ratio!$E$3:$G$3</definedName>
    <definedName name="_xlchart.v1.134" hidden="1">Ratio!$E$4:$G$4</definedName>
    <definedName name="_xlchart.v1.135" hidden="1">Ratio!$E$5:$G$5</definedName>
    <definedName name="_xlchart.v1.136" hidden="1">Ratio!$E$6:$G$6</definedName>
    <definedName name="_xlchart.v1.137" hidden="1">Ratio!$E$7:$G$7</definedName>
    <definedName name="_xlchart.v1.138" hidden="1">Ratio!$E$8:$G$8</definedName>
    <definedName name="_xlchart.v1.139" hidden="1">Ratio!$E$9:$G$9</definedName>
    <definedName name="_xlchart.v1.14" hidden="1">Ratio!$C$7</definedName>
    <definedName name="_xlchart.v1.15" hidden="1">Ratio!$C$8</definedName>
    <definedName name="_xlchart.v1.16" hidden="1">Ratio!$C$9</definedName>
    <definedName name="_xlchart.v1.17" hidden="1">Ratio!$E$10:$G$10</definedName>
    <definedName name="_xlchart.v1.18" hidden="1">Ratio!$E$11:$G$11</definedName>
    <definedName name="_xlchart.v1.19" hidden="1">Ratio!$E$12:$G$12</definedName>
    <definedName name="_xlchart.v1.2" hidden="1">Ratio!$C$12</definedName>
    <definedName name="_xlchart.v1.20" hidden="1">Ratio!$E$13:$G$13</definedName>
    <definedName name="_xlchart.v1.21" hidden="1">Ratio!$E$14:$G$14</definedName>
    <definedName name="_xlchart.v1.22" hidden="1">Ratio!$E$15:$G$15</definedName>
    <definedName name="_xlchart.v1.23" hidden="1">Ratio!$E$16:$G$16</definedName>
    <definedName name="_xlchart.v1.24" hidden="1">Ratio!$E$17:$G$17</definedName>
    <definedName name="_xlchart.v1.25" hidden="1">Ratio!$E$18:$G$18</definedName>
    <definedName name="_xlchart.v1.26" hidden="1">Ratio!$E$1:$G$1</definedName>
    <definedName name="_xlchart.v1.27" hidden="1">Ratio!$E$2:$G$2</definedName>
    <definedName name="_xlchart.v1.28" hidden="1">Ratio!$E$3:$G$3</definedName>
    <definedName name="_xlchart.v1.29" hidden="1">Ratio!$E$4:$G$4</definedName>
    <definedName name="_xlchart.v1.3" hidden="1">Ratio!$C$13</definedName>
    <definedName name="_xlchart.v1.30" hidden="1">Ratio!$E$5:$G$5</definedName>
    <definedName name="_xlchart.v1.31" hidden="1">Ratio!$E$6:$G$6</definedName>
    <definedName name="_xlchart.v1.32" hidden="1">Ratio!$E$7:$G$7</definedName>
    <definedName name="_xlchart.v1.33" hidden="1">Ratio!$E$8:$G$8</definedName>
    <definedName name="_xlchart.v1.34" hidden="1">Ratio!$E$9:$G$9</definedName>
    <definedName name="_xlchart.v1.35" hidden="1">Ratio!$C$10</definedName>
    <definedName name="_xlchart.v1.36" hidden="1">Ratio!$C$11</definedName>
    <definedName name="_xlchart.v1.37" hidden="1">Ratio!$C$12</definedName>
    <definedName name="_xlchart.v1.38" hidden="1">Ratio!$C$13</definedName>
    <definedName name="_xlchart.v1.39" hidden="1">Ratio!$C$14</definedName>
    <definedName name="_xlchart.v1.4" hidden="1">Ratio!$C$14</definedName>
    <definedName name="_xlchart.v1.40" hidden="1">Ratio!$C$15</definedName>
    <definedName name="_xlchart.v1.41" hidden="1">Ratio!$C$16</definedName>
    <definedName name="_xlchart.v1.42" hidden="1">Ratio!$C$17</definedName>
    <definedName name="_xlchart.v1.43" hidden="1">Ratio!$C$18</definedName>
    <definedName name="_xlchart.v1.44" hidden="1">Ratio!$C$2</definedName>
    <definedName name="_xlchart.v1.45" hidden="1">Ratio!$C$3</definedName>
    <definedName name="_xlchart.v1.46" hidden="1">Ratio!$C$4</definedName>
    <definedName name="_xlchart.v1.47" hidden="1">Ratio!$C$5</definedName>
    <definedName name="_xlchart.v1.48" hidden="1">Ratio!$C$6</definedName>
    <definedName name="_xlchart.v1.49" hidden="1">Ratio!$C$7</definedName>
    <definedName name="_xlchart.v1.5" hidden="1">Ratio!$C$15</definedName>
    <definedName name="_xlchart.v1.50" hidden="1">Ratio!$C$8</definedName>
    <definedName name="_xlchart.v1.51" hidden="1">Ratio!$C$9</definedName>
    <definedName name="_xlchart.v1.52" hidden="1">Ratio!$E$10:$G$10</definedName>
    <definedName name="_xlchart.v1.53" hidden="1">Ratio!$E$11:$G$11</definedName>
    <definedName name="_xlchart.v1.54" hidden="1">Ratio!$E$12:$G$12</definedName>
    <definedName name="_xlchart.v1.55" hidden="1">Ratio!$E$13:$G$13</definedName>
    <definedName name="_xlchart.v1.56" hidden="1">Ratio!$E$14:$G$14</definedName>
    <definedName name="_xlchart.v1.57" hidden="1">Ratio!$E$15:$G$15</definedName>
    <definedName name="_xlchart.v1.58" hidden="1">Ratio!$E$16:$G$16</definedName>
    <definedName name="_xlchart.v1.59" hidden="1">Ratio!$E$17:$G$17</definedName>
    <definedName name="_xlchart.v1.6" hidden="1">Ratio!$C$16</definedName>
    <definedName name="_xlchart.v1.60" hidden="1">Ratio!$E$18:$G$18</definedName>
    <definedName name="_xlchart.v1.61" hidden="1">Ratio!$E$1:$G$1</definedName>
    <definedName name="_xlchart.v1.62" hidden="1">Ratio!$E$2:$G$2</definedName>
    <definedName name="_xlchart.v1.63" hidden="1">Ratio!$E$3:$G$3</definedName>
    <definedName name="_xlchart.v1.64" hidden="1">Ratio!$E$4:$G$4</definedName>
    <definedName name="_xlchart.v1.65" hidden="1">Ratio!$E$5:$G$5</definedName>
    <definedName name="_xlchart.v1.66" hidden="1">Ratio!$E$6:$G$6</definedName>
    <definedName name="_xlchart.v1.67" hidden="1">Ratio!$E$7:$G$7</definedName>
    <definedName name="_xlchart.v1.68" hidden="1">Ratio!$E$8:$G$8</definedName>
    <definedName name="_xlchart.v1.69" hidden="1">Ratio!$E$9:$G$9</definedName>
    <definedName name="_xlchart.v1.7" hidden="1">Ratio!$C$17</definedName>
    <definedName name="_xlchart.v1.70" hidden="1">Ratio!$C$10</definedName>
    <definedName name="_xlchart.v1.71" hidden="1">Ratio!$C$11</definedName>
    <definedName name="_xlchart.v1.72" hidden="1">Ratio!$C$12</definedName>
    <definedName name="_xlchart.v1.73" hidden="1">Ratio!$C$13</definedName>
    <definedName name="_xlchart.v1.74" hidden="1">Ratio!$C$14</definedName>
    <definedName name="_xlchart.v1.75" hidden="1">Ratio!$C$15</definedName>
    <definedName name="_xlchart.v1.76" hidden="1">Ratio!$C$16</definedName>
    <definedName name="_xlchart.v1.77" hidden="1">Ratio!$C$17</definedName>
    <definedName name="_xlchart.v1.78" hidden="1">Ratio!$C$18</definedName>
    <definedName name="_xlchart.v1.79" hidden="1">Ratio!$C$2</definedName>
    <definedName name="_xlchart.v1.8" hidden="1">Ratio!$C$18</definedName>
    <definedName name="_xlchart.v1.80" hidden="1">Ratio!$C$3</definedName>
    <definedName name="_xlchart.v1.81" hidden="1">Ratio!$C$4</definedName>
    <definedName name="_xlchart.v1.82" hidden="1">Ratio!$C$5</definedName>
    <definedName name="_xlchart.v1.83" hidden="1">Ratio!$C$6</definedName>
    <definedName name="_xlchart.v1.84" hidden="1">Ratio!$C$7</definedName>
    <definedName name="_xlchart.v1.85" hidden="1">Ratio!$C$8</definedName>
    <definedName name="_xlchart.v1.86" hidden="1">Ratio!$C$9</definedName>
    <definedName name="_xlchart.v1.87" hidden="1">Ratio!$E$10:$G$10</definedName>
    <definedName name="_xlchart.v1.88" hidden="1">Ratio!$E$11:$G$11</definedName>
    <definedName name="_xlchart.v1.89" hidden="1">Ratio!$E$12:$G$12</definedName>
    <definedName name="_xlchart.v1.9" hidden="1">Ratio!$C$2</definedName>
    <definedName name="_xlchart.v1.90" hidden="1">Ratio!$E$13:$G$13</definedName>
    <definedName name="_xlchart.v1.91" hidden="1">Ratio!$E$14:$G$14</definedName>
    <definedName name="_xlchart.v1.92" hidden="1">Ratio!$E$15:$G$15</definedName>
    <definedName name="_xlchart.v1.93" hidden="1">Ratio!$E$16:$G$16</definedName>
    <definedName name="_xlchart.v1.94" hidden="1">Ratio!$E$17:$G$17</definedName>
    <definedName name="_xlchart.v1.95" hidden="1">Ratio!$E$18:$G$18</definedName>
    <definedName name="_xlchart.v1.96" hidden="1">Ratio!$E$1:$G$1</definedName>
    <definedName name="_xlchart.v1.97" hidden="1">Ratio!$E$2:$G$2</definedName>
    <definedName name="_xlchart.v1.98" hidden="1">Ratio!$E$3:$G$3</definedName>
    <definedName name="_xlchart.v1.99" hidden="1">Ratio!$E$4:$G$4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6" l="1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19" i="6"/>
  <c r="E22" i="6"/>
  <c r="F22" i="6"/>
  <c r="I22" i="6"/>
  <c r="J22" i="6"/>
  <c r="M22" i="6"/>
  <c r="N22" i="6"/>
  <c r="Q22" i="6"/>
  <c r="R22" i="6"/>
  <c r="U22" i="6"/>
  <c r="D20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E3" i="6"/>
  <c r="F3" i="6"/>
  <c r="G3" i="6"/>
  <c r="G21" i="6" s="1"/>
  <c r="H3" i="6"/>
  <c r="I3" i="6"/>
  <c r="J3" i="6"/>
  <c r="K3" i="6"/>
  <c r="K21" i="6" s="1"/>
  <c r="L3" i="6"/>
  <c r="M3" i="6"/>
  <c r="N3" i="6"/>
  <c r="O3" i="6"/>
  <c r="O21" i="6" s="1"/>
  <c r="P3" i="6"/>
  <c r="Q3" i="6"/>
  <c r="R3" i="6"/>
  <c r="S3" i="6"/>
  <c r="S21" i="6" s="1"/>
  <c r="T3" i="6"/>
  <c r="U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E6" i="6"/>
  <c r="E20" i="6" s="1"/>
  <c r="F6" i="6"/>
  <c r="F20" i="6" s="1"/>
  <c r="G6" i="6"/>
  <c r="G22" i="6" s="1"/>
  <c r="H6" i="6"/>
  <c r="H20" i="6" s="1"/>
  <c r="I6" i="6"/>
  <c r="I20" i="6" s="1"/>
  <c r="J6" i="6"/>
  <c r="J20" i="6" s="1"/>
  <c r="K6" i="6"/>
  <c r="K22" i="6" s="1"/>
  <c r="L6" i="6"/>
  <c r="L22" i="6" s="1"/>
  <c r="M6" i="6"/>
  <c r="M20" i="6" s="1"/>
  <c r="N6" i="6"/>
  <c r="N20" i="6" s="1"/>
  <c r="O6" i="6"/>
  <c r="O22" i="6" s="1"/>
  <c r="P6" i="6"/>
  <c r="P22" i="6" s="1"/>
  <c r="Q6" i="6"/>
  <c r="Q20" i="6" s="1"/>
  <c r="R6" i="6"/>
  <c r="R20" i="6" s="1"/>
  <c r="S6" i="6"/>
  <c r="S22" i="6" s="1"/>
  <c r="T6" i="6"/>
  <c r="T22" i="6" s="1"/>
  <c r="U6" i="6"/>
  <c r="U20" i="6" s="1"/>
  <c r="E7" i="6"/>
  <c r="F7" i="6"/>
  <c r="F23" i="6" s="1"/>
  <c r="G7" i="6"/>
  <c r="G23" i="6" s="1"/>
  <c r="H7" i="6"/>
  <c r="I7" i="6"/>
  <c r="J7" i="6"/>
  <c r="J23" i="6" s="1"/>
  <c r="K7" i="6"/>
  <c r="K23" i="6" s="1"/>
  <c r="L7" i="6"/>
  <c r="M7" i="6"/>
  <c r="N7" i="6"/>
  <c r="N23" i="6" s="1"/>
  <c r="O7" i="6"/>
  <c r="O23" i="6" s="1"/>
  <c r="P7" i="6"/>
  <c r="Q7" i="6"/>
  <c r="R7" i="6"/>
  <c r="R23" i="6" s="1"/>
  <c r="S7" i="6"/>
  <c r="S23" i="6" s="1"/>
  <c r="T7" i="6"/>
  <c r="U7" i="6"/>
  <c r="E8" i="6"/>
  <c r="E21" i="6" s="1"/>
  <c r="F8" i="6"/>
  <c r="F21" i="6" s="1"/>
  <c r="G8" i="6"/>
  <c r="H8" i="6"/>
  <c r="H21" i="6" s="1"/>
  <c r="I8" i="6"/>
  <c r="I21" i="6" s="1"/>
  <c r="J8" i="6"/>
  <c r="J21" i="6" s="1"/>
  <c r="K8" i="6"/>
  <c r="L8" i="6"/>
  <c r="L21" i="6" s="1"/>
  <c r="M8" i="6"/>
  <c r="M21" i="6" s="1"/>
  <c r="N8" i="6"/>
  <c r="N21" i="6" s="1"/>
  <c r="O8" i="6"/>
  <c r="P8" i="6"/>
  <c r="P21" i="6" s="1"/>
  <c r="Q8" i="6"/>
  <c r="Q21" i="6" s="1"/>
  <c r="R8" i="6"/>
  <c r="R21" i="6" s="1"/>
  <c r="S8" i="6"/>
  <c r="T8" i="6"/>
  <c r="T21" i="6" s="1"/>
  <c r="U8" i="6"/>
  <c r="U21" i="6" s="1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E13" i="6"/>
  <c r="E24" i="6" s="1"/>
  <c r="F13" i="6"/>
  <c r="F24" i="6" s="1"/>
  <c r="G13" i="6"/>
  <c r="H13" i="6"/>
  <c r="H23" i="6" s="1"/>
  <c r="I13" i="6"/>
  <c r="I24" i="6" s="1"/>
  <c r="J13" i="6"/>
  <c r="J24" i="6" s="1"/>
  <c r="K13" i="6"/>
  <c r="L13" i="6"/>
  <c r="L23" i="6" s="1"/>
  <c r="M13" i="6"/>
  <c r="M24" i="6" s="1"/>
  <c r="N13" i="6"/>
  <c r="N24" i="6" s="1"/>
  <c r="O13" i="6"/>
  <c r="P13" i="6"/>
  <c r="P23" i="6" s="1"/>
  <c r="Q13" i="6"/>
  <c r="Q24" i="6" s="1"/>
  <c r="R13" i="6"/>
  <c r="R24" i="6" s="1"/>
  <c r="S13" i="6"/>
  <c r="T13" i="6"/>
  <c r="T23" i="6" s="1"/>
  <c r="U13" i="6"/>
  <c r="U24" i="6" s="1"/>
  <c r="E14" i="6"/>
  <c r="F14" i="6"/>
  <c r="G14" i="6"/>
  <c r="G24" i="6" s="1"/>
  <c r="H14" i="6"/>
  <c r="H24" i="6" s="1"/>
  <c r="I14" i="6"/>
  <c r="J14" i="6"/>
  <c r="K14" i="6"/>
  <c r="K24" i="6" s="1"/>
  <c r="L14" i="6"/>
  <c r="L24" i="6" s="1"/>
  <c r="M14" i="6"/>
  <c r="N14" i="6"/>
  <c r="O14" i="6"/>
  <c r="O24" i="6" s="1"/>
  <c r="P14" i="6"/>
  <c r="P24" i="6" s="1"/>
  <c r="Q14" i="6"/>
  <c r="R14" i="6"/>
  <c r="S14" i="6"/>
  <c r="S24" i="6" s="1"/>
  <c r="T14" i="6"/>
  <c r="T24" i="6" s="1"/>
  <c r="U14" i="6"/>
  <c r="E15" i="6"/>
  <c r="F15" i="6"/>
  <c r="G15" i="6"/>
  <c r="G25" i="6" s="1"/>
  <c r="H15" i="6"/>
  <c r="I15" i="6"/>
  <c r="J15" i="6"/>
  <c r="K15" i="6"/>
  <c r="K25" i="6" s="1"/>
  <c r="L15" i="6"/>
  <c r="M15" i="6"/>
  <c r="N15" i="6"/>
  <c r="O15" i="6"/>
  <c r="O25" i="6" s="1"/>
  <c r="P15" i="6"/>
  <c r="Q15" i="6"/>
  <c r="R15" i="6"/>
  <c r="S15" i="6"/>
  <c r="S25" i="6" s="1"/>
  <c r="T15" i="6"/>
  <c r="U15" i="6"/>
  <c r="E16" i="6"/>
  <c r="E25" i="6" s="1"/>
  <c r="F16" i="6"/>
  <c r="F25" i="6" s="1"/>
  <c r="G16" i="6"/>
  <c r="H16" i="6"/>
  <c r="H25" i="6" s="1"/>
  <c r="I16" i="6"/>
  <c r="I25" i="6" s="1"/>
  <c r="J16" i="6"/>
  <c r="J25" i="6" s="1"/>
  <c r="K16" i="6"/>
  <c r="L16" i="6"/>
  <c r="L25" i="6" s="1"/>
  <c r="M16" i="6"/>
  <c r="M25" i="6" s="1"/>
  <c r="N16" i="6"/>
  <c r="N25" i="6" s="1"/>
  <c r="O16" i="6"/>
  <c r="P16" i="6"/>
  <c r="P25" i="6" s="1"/>
  <c r="Q16" i="6"/>
  <c r="Q25" i="6" s="1"/>
  <c r="R16" i="6"/>
  <c r="R25" i="6" s="1"/>
  <c r="S16" i="6"/>
  <c r="T16" i="6"/>
  <c r="T25" i="6" s="1"/>
  <c r="U16" i="6"/>
  <c r="U25" i="6" s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1" i="6"/>
  <c r="D12" i="6"/>
  <c r="D13" i="6"/>
  <c r="D24" i="6" s="1"/>
  <c r="D14" i="6"/>
  <c r="D15" i="6"/>
  <c r="D16" i="6"/>
  <c r="D25" i="6" s="1"/>
  <c r="D17" i="6"/>
  <c r="D18" i="6"/>
  <c r="D10" i="6"/>
  <c r="D9" i="6"/>
  <c r="D8" i="6"/>
  <c r="D21" i="6" s="1"/>
  <c r="D7" i="6"/>
  <c r="D23" i="6" s="1"/>
  <c r="D6" i="6"/>
  <c r="D22" i="6" s="1"/>
  <c r="D5" i="6"/>
  <c r="D4" i="6"/>
  <c r="D3" i="6"/>
  <c r="D2" i="6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R38" i="5"/>
  <c r="S38" i="5"/>
  <c r="T38" i="5"/>
  <c r="U38" i="5"/>
  <c r="F38" i="5"/>
  <c r="G38" i="5"/>
  <c r="H38" i="5"/>
  <c r="I38" i="5"/>
  <c r="J38" i="5"/>
  <c r="K38" i="5"/>
  <c r="L38" i="5"/>
  <c r="M38" i="5"/>
  <c r="N38" i="5"/>
  <c r="O38" i="5"/>
  <c r="P38" i="5"/>
  <c r="Q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38" i="5"/>
  <c r="E37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  <c r="E4" i="5"/>
  <c r="E5" i="5"/>
  <c r="E6" i="5"/>
  <c r="E7" i="5"/>
  <c r="E8" i="5"/>
  <c r="E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U23" i="6" l="1"/>
  <c r="M23" i="6"/>
  <c r="E23" i="6"/>
  <c r="T20" i="6"/>
  <c r="P20" i="6"/>
  <c r="S20" i="6"/>
  <c r="O20" i="6"/>
  <c r="K20" i="6"/>
  <c r="G20" i="6"/>
  <c r="Q23" i="6"/>
  <c r="I23" i="6"/>
  <c r="L20" i="6"/>
  <c r="H22" i="6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2" i="4"/>
  <c r="E2" i="4"/>
  <c r="F9" i="3" l="1"/>
  <c r="F8" i="3"/>
  <c r="F7" i="3"/>
  <c r="F6" i="3"/>
  <c r="F5" i="3"/>
  <c r="F4" i="3"/>
  <c r="F3" i="3"/>
  <c r="F2" i="3"/>
  <c r="E18" i="3"/>
  <c r="D18" i="3" s="1"/>
  <c r="E17" i="3"/>
  <c r="E16" i="3"/>
  <c r="E14" i="3"/>
  <c r="D14" i="3" s="1"/>
  <c r="B25" i="3" s="1"/>
  <c r="E15" i="3"/>
  <c r="D15" i="3" s="1"/>
  <c r="E13" i="3"/>
  <c r="E12" i="3"/>
  <c r="E11" i="3"/>
  <c r="E10" i="3"/>
  <c r="D10" i="3" s="1"/>
  <c r="E9" i="3"/>
  <c r="E8" i="3"/>
  <c r="E7" i="3"/>
  <c r="E6" i="3"/>
  <c r="D6" i="3" s="1"/>
  <c r="E5" i="3"/>
  <c r="E4" i="3"/>
  <c r="E3" i="3"/>
  <c r="E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5" i="3"/>
  <c r="F16" i="3"/>
  <c r="F17" i="3"/>
  <c r="F14" i="3"/>
  <c r="F13" i="3"/>
  <c r="F12" i="3"/>
  <c r="F11" i="3"/>
  <c r="F10" i="3"/>
  <c r="F18" i="3"/>
  <c r="D5" i="3"/>
  <c r="D4" i="3"/>
  <c r="D7" i="3"/>
  <c r="D8" i="3"/>
  <c r="B22" i="3" s="1"/>
  <c r="D9" i="3"/>
  <c r="D11" i="3"/>
  <c r="D12" i="3"/>
  <c r="D13" i="3"/>
  <c r="D16" i="3"/>
  <c r="B26" i="3" s="1"/>
  <c r="D17" i="3"/>
  <c r="D3" i="3"/>
  <c r="D2" i="3"/>
  <c r="B24" i="3" l="1"/>
  <c r="B21" i="3"/>
  <c r="B23" i="3"/>
</calcChain>
</file>

<file path=xl/sharedStrings.xml><?xml version="1.0" encoding="utf-8"?>
<sst xmlns="http://schemas.openxmlformats.org/spreadsheetml/2006/main" count="747" uniqueCount="215">
  <si>
    <t>syn80_2</t>
  </si>
  <si>
    <t>syn81_1</t>
  </si>
  <si>
    <t>syn81_2</t>
  </si>
  <si>
    <t>syn81_3</t>
  </si>
  <si>
    <t>syn82_1</t>
  </si>
  <si>
    <t>syn82_2</t>
  </si>
  <si>
    <t>syn82_3</t>
  </si>
  <si>
    <t>syn83_1</t>
  </si>
  <si>
    <t>syn83_2</t>
  </si>
  <si>
    <t>syn84_1</t>
  </si>
  <si>
    <t>syn84_2</t>
  </si>
  <si>
    <t>syn85_1</t>
  </si>
  <si>
    <t>syn85_2</t>
  </si>
  <si>
    <t>syn85_3</t>
  </si>
  <si>
    <t>syn86_1</t>
  </si>
  <si>
    <t>syn86_2</t>
  </si>
  <si>
    <t>syn86_3</t>
  </si>
  <si>
    <t>syn86_4</t>
  </si>
  <si>
    <t>syn87_1</t>
  </si>
  <si>
    <t>syn87_2</t>
  </si>
  <si>
    <t>syn87_3</t>
  </si>
  <si>
    <t>syn88_1</t>
  </si>
  <si>
    <t>syn88_2</t>
  </si>
  <si>
    <t>syn88_3</t>
  </si>
  <si>
    <t>syn88_4</t>
  </si>
  <si>
    <t>syn88_5</t>
  </si>
  <si>
    <t>syn88_6</t>
  </si>
  <si>
    <t>syn89_1</t>
  </si>
  <si>
    <t>syn89_2</t>
  </si>
  <si>
    <t>syn89_3</t>
  </si>
  <si>
    <t>syn89_4</t>
  </si>
  <si>
    <t>syn90_1</t>
  </si>
  <si>
    <t>syn90_2</t>
  </si>
  <si>
    <t>syn90_3</t>
  </si>
  <si>
    <t>syn90_4</t>
  </si>
  <si>
    <t>syn91_1</t>
  </si>
  <si>
    <t>syn91_2</t>
  </si>
  <si>
    <t>syn91_3</t>
  </si>
  <si>
    <t>syn92</t>
  </si>
  <si>
    <t>syn93</t>
  </si>
  <si>
    <t>syn94_1</t>
  </si>
  <si>
    <t>syn94_2</t>
  </si>
  <si>
    <t>syn97_1</t>
  </si>
  <si>
    <t>syn97_2</t>
  </si>
  <si>
    <t>syn97_3</t>
  </si>
  <si>
    <t>syn97_4</t>
  </si>
  <si>
    <t>syn98_1</t>
  </si>
  <si>
    <t>syn98_2</t>
  </si>
  <si>
    <t>syn98_3</t>
  </si>
  <si>
    <t>syn98_4</t>
  </si>
  <si>
    <t>syn99</t>
  </si>
  <si>
    <t>MYELOID</t>
  </si>
  <si>
    <t>None</t>
  </si>
  <si>
    <t>CD45+</t>
  </si>
  <si>
    <t>CD45-</t>
  </si>
  <si>
    <t>CD45+ C3/20/NKp46- CD66b- Tryptase- CD68-</t>
  </si>
  <si>
    <t>CD45+ CD3/CD20/NKp46- CD66b- Tryptase-</t>
  </si>
  <si>
    <t>CD45+ PDL1+</t>
  </si>
  <si>
    <t>CD45+ CD3/CD20/NKp46+ PDL1+</t>
  </si>
  <si>
    <t>CD45+ CD3/CD20/NKp46- PDL1+</t>
  </si>
  <si>
    <t>CD45+ CD3/CD20/NKp46- Tryptase+ PDL1+</t>
  </si>
  <si>
    <t>CD45+ CD3/CD20/NKp46- CD66b+ PDL1+</t>
  </si>
  <si>
    <t>CD45+ CD3/20/NKp46- CD66B- Tryptase- CD68+ CSF1R+ CD163+ PD-L1+</t>
  </si>
  <si>
    <t>CD45+ CD3/20/NKp46- CD66b- Tryptase- CD68+ CSF1R- CD163+ PD-L1+</t>
  </si>
  <si>
    <t>CD45+ CD3/20/NKp46- CD66b- Tryptase- CD68+ CSF1R+ CD163- PD-L1+</t>
  </si>
  <si>
    <t>CD45+ CD3/20/NKp46- CD66B- Tryptase- CD68+ CD163- CSF1R- PD-L1+</t>
  </si>
  <si>
    <t>CD45+ CD3/20/NKp46- CD66B- Tryptase- CD68+ PD-L1+</t>
  </si>
  <si>
    <t>DC-sign+ DCs PD-L1+</t>
  </si>
  <si>
    <t>mature DC PD-L1+</t>
  </si>
  <si>
    <t>dual neg DCs PD-L1+</t>
  </si>
  <si>
    <t>total DCs PD-L1+</t>
  </si>
  <si>
    <t>other myeloid PD-L1+</t>
  </si>
  <si>
    <t>CD45- PDL1+</t>
  </si>
  <si>
    <t>Total PDL1+</t>
  </si>
  <si>
    <t>CD45+ CD3/20/NKP46- CD66b- Tryptase- CD68- MHCII- (myeloid other)</t>
  </si>
  <si>
    <t>LYMPHOID</t>
  </si>
  <si>
    <t>CD45+ CD3- CD20+ (B Cells)</t>
  </si>
  <si>
    <t>CD45+CD3-NKp46+ (NK cells)</t>
  </si>
  <si>
    <t>CD45+ CD3+ CD8- TBET+ (Th1)</t>
  </si>
  <si>
    <t>CD45+ CD3+ CD8- FOXP3- RORGT- GATA3+ (Th2)</t>
  </si>
  <si>
    <t>CD45+ CD3+ CD8- RORGT+ (Th17)</t>
  </si>
  <si>
    <t>CD45+ CD3+ CD8- FOXP3 + (Treg)</t>
  </si>
  <si>
    <t>CD45+ CD3+ CD8- FOXP3- RORGT- TBET- GATA3- (Th0)</t>
  </si>
  <si>
    <t>none</t>
  </si>
  <si>
    <t>CD45+ CD3+ CD8- FOXP3- RORGT-</t>
  </si>
  <si>
    <t>CD45+ CD3+ CD8- FOXP3+ RORGT+</t>
  </si>
  <si>
    <t>NKp46+ PDL1+</t>
  </si>
  <si>
    <t>CD45-pos PDL1+</t>
  </si>
  <si>
    <t>Th17 PD-1+</t>
  </si>
  <si>
    <t>Treg PD-1+</t>
  </si>
  <si>
    <t>Th0 PD-1+</t>
  </si>
  <si>
    <t>Th1 PD-1+</t>
  </si>
  <si>
    <t>Th2 PD-1+</t>
  </si>
  <si>
    <t>CD8+T PD1+</t>
  </si>
  <si>
    <t>CD8+ T PDL1+</t>
  </si>
  <si>
    <t>CD45+ CD3+ PD1+</t>
  </si>
  <si>
    <t>CD45+ CD3+ PD-L1+</t>
  </si>
  <si>
    <t>CD45+ PD-1+</t>
  </si>
  <si>
    <t>PD1+</t>
  </si>
  <si>
    <t>PDL1+</t>
  </si>
  <si>
    <t>Cell</t>
  </si>
  <si>
    <t>Subtype</t>
  </si>
  <si>
    <t>T-Cell</t>
  </si>
  <si>
    <t>Th0</t>
  </si>
  <si>
    <t>Treg</t>
  </si>
  <si>
    <t>Th17</t>
  </si>
  <si>
    <t>Th2</t>
  </si>
  <si>
    <t>Th1</t>
  </si>
  <si>
    <t>CD45+CD3+CD8+</t>
  </si>
  <si>
    <t>CD8</t>
  </si>
  <si>
    <t>Lymphoid</t>
  </si>
  <si>
    <t>NK</t>
  </si>
  <si>
    <t>B cell</t>
  </si>
  <si>
    <t>Dendritic Cell</t>
  </si>
  <si>
    <t>Myeloid other</t>
  </si>
  <si>
    <t>CD45+ CD3/20/NKp46- CD66B- Tryptase- CD68+ CSF1R- CD163-</t>
  </si>
  <si>
    <t>Macrophage</t>
  </si>
  <si>
    <t>CD163- Myelomono</t>
  </si>
  <si>
    <t>CD45+ CD3/20/NKp46- CD66B- Tryptase- CD68+ CSF1R- CD163+</t>
  </si>
  <si>
    <t>CD163+ Myelomono</t>
  </si>
  <si>
    <t>CD45+ CD3/20/NKp46- CD66B- Tryptase- CD68+ CSF1R+ CD163-</t>
  </si>
  <si>
    <t>CD163- TAM</t>
  </si>
  <si>
    <t>CD45+ CD3/20/NKp46- CD66B- Tryptase- CD68+ CSF1R+ CD163+</t>
  </si>
  <si>
    <t>CD163+ TAM</t>
  </si>
  <si>
    <t>CD45+ CD3/CD20/NKp46-CD66b- Tryptase- CD68- MHCII+ CSF1R- DCSIGN- DCLAMP-</t>
  </si>
  <si>
    <t>immature DC</t>
  </si>
  <si>
    <t>CD45+ CD3/CD20/NKp46- CD66b- Tryptase- CD68- MHCII+ CSF1R- DCSIGN- DC-LAMP+</t>
  </si>
  <si>
    <t>mature DC</t>
  </si>
  <si>
    <t>CD45+ CD3/CD20/NKp46- CD66b+</t>
  </si>
  <si>
    <t>Granulocyte</t>
  </si>
  <si>
    <t>neut/eos</t>
  </si>
  <si>
    <t>CD45+ CD3/CD20/NKp46- Tryptase+</t>
  </si>
  <si>
    <t>mast cell</t>
  </si>
  <si>
    <t>For each patient:</t>
  </si>
  <si>
    <t>sum the cell type for all ROIs</t>
  </si>
  <si>
    <t>Normalize the total M cell type counts</t>
  </si>
  <si>
    <t>Find %CD45 for normalized cell types in rows 28-45</t>
  </si>
  <si>
    <t>Gate (rows 28-45)</t>
  </si>
  <si>
    <t>Th1/Th2</t>
  </si>
  <si>
    <t>NK/Treg</t>
  </si>
  <si>
    <t xml:space="preserve">Th1/Treg </t>
  </si>
  <si>
    <t>CD8/CD68+</t>
  </si>
  <si>
    <t>CD163-/CD163+ TAMs</t>
  </si>
  <si>
    <t>Mature/immature DCs</t>
  </si>
  <si>
    <t>RATIOS</t>
  </si>
  <si>
    <t>We will actually want these ratios for the cohort analysis, so you can decide how to parse and store this info</t>
  </si>
  <si>
    <t>Percent_CD45_SYN81</t>
  </si>
  <si>
    <t>SUM_NORM_SYN81</t>
  </si>
  <si>
    <t xml:space="preserve">Normalization for MYELOID counts only: </t>
  </si>
  <si>
    <t>total_Ldump = Cohort!E$48:G$48</t>
  </si>
  <si>
    <t>total_Mdump = Cohort!E$4:G$4</t>
  </si>
  <si>
    <t>(total_subtype) * (total_L_dump/total_M_dump)</t>
  </si>
  <si>
    <t xml:space="preserve">total_subtype = the sum of X subtype from all regions </t>
  </si>
  <si>
    <t>stacked bar plot for % CD45  (ColC:ColD)</t>
  </si>
  <si>
    <t>or sunburst or treechart for % CD45  (ColB:ColD)</t>
  </si>
  <si>
    <t>ratios_SYN81</t>
  </si>
  <si>
    <t>Panel</t>
  </si>
  <si>
    <t>CD45+ CD3/CD20/NKp46+</t>
  </si>
  <si>
    <t>CD45+ CD3/CD20/NKp46-</t>
  </si>
  <si>
    <t>CD45+ CD3/20/NKp46- CD66B- Tryptase- CD68+</t>
  </si>
  <si>
    <t>CD45+ CD3/CD20/NKp46- CD66b- Tryptase- CD68- MHCII+CSF1R-</t>
  </si>
  <si>
    <t>CD45+ CD3+</t>
  </si>
  <si>
    <t xml:space="preserve">CD45+ CD3/CD20/NKp46-CD66b- Tryptase- CD68- MHCII+ CSF1R- DCSIGN- DCLAMP- </t>
  </si>
  <si>
    <t>CD45+ CD3/CD20/NKp46- CD66b- Tryptase- CD68- MHCII+CSF1R- DCSIGN+DC-LAMP-</t>
  </si>
  <si>
    <t>CD45+ CD3/20/NKP46- CD66b- Tryptase- CD68- MHCII-</t>
  </si>
  <si>
    <t>CD45+ CD3- CD20+</t>
  </si>
  <si>
    <t>CD45+CD3-NKp46+</t>
  </si>
  <si>
    <t>CD45+ CD3+ CD8- TBET+</t>
  </si>
  <si>
    <t>CD45+ CD3+ CD8- FOXP3- RORGT- GATA3+</t>
  </si>
  <si>
    <t>CD45+ CD3+ CD8- RORGT+</t>
  </si>
  <si>
    <t>CD45+ CD3+ CD8- FOXP3 +</t>
  </si>
  <si>
    <t>CD45+ CD3+ CD8- FOXP3- RORGT- TBET- GATA3-</t>
  </si>
  <si>
    <t>Gate</t>
  </si>
  <si>
    <t>TEST - sum</t>
  </si>
  <si>
    <t>TEST - 1st element</t>
  </si>
  <si>
    <t>Info</t>
  </si>
  <si>
    <t>L_on_M</t>
  </si>
  <si>
    <t>allM_on_M</t>
  </si>
  <si>
    <t>all_myelomonocytic</t>
  </si>
  <si>
    <t>all_DC</t>
  </si>
  <si>
    <t>neutrophil</t>
  </si>
  <si>
    <t>mature DCs</t>
  </si>
  <si>
    <t>immature DCs</t>
  </si>
  <si>
    <t>DC-SIGN+</t>
  </si>
  <si>
    <t>CD163+ myelomono</t>
  </si>
  <si>
    <t>CD163- myelomono</t>
  </si>
  <si>
    <t>myeloid other</t>
  </si>
  <si>
    <t>B Cells</t>
  </si>
  <si>
    <t>NK Cells</t>
  </si>
  <si>
    <t>CD8 T Cells</t>
  </si>
  <si>
    <t>CD45+ CD3- NKP46- CD20-</t>
  </si>
  <si>
    <t>M_on_L</t>
  </si>
  <si>
    <t>CD45+ CD3+ CD8- FoxP3- PD-1+</t>
  </si>
  <si>
    <t>bad_Tcell</t>
  </si>
  <si>
    <t>CD45+ CD3+ CD8-</t>
  </si>
  <si>
    <t>CD4 T Cell Surrogate</t>
  </si>
  <si>
    <t>All T Cells</t>
  </si>
  <si>
    <t>syn80</t>
  </si>
  <si>
    <t>syn81</t>
  </si>
  <si>
    <t>syn82</t>
  </si>
  <si>
    <t>syn83</t>
  </si>
  <si>
    <t>syn84</t>
  </si>
  <si>
    <t>syn85</t>
  </si>
  <si>
    <t>syn86</t>
  </si>
  <si>
    <t>syn87</t>
  </si>
  <si>
    <t>syn88</t>
  </si>
  <si>
    <t>syn89</t>
  </si>
  <si>
    <t>syn90</t>
  </si>
  <si>
    <t>syn91</t>
  </si>
  <si>
    <t>syn94</t>
  </si>
  <si>
    <t>syn97</t>
  </si>
  <si>
    <t>syn98</t>
  </si>
  <si>
    <t>Th1/Treg</t>
  </si>
  <si>
    <t>NA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</si>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</sst>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solid">
        <fgColor theme="2"/>
        <bgColor auto="1"/>
      </patternFill>
    </fill>
    <fill>
      <patternFill patternType="solid">
        <fgColor theme="6" tint="0.79976805932798245"/>
        <bgColor auto="1"/>
      </patternFill>
    </fill>
    <fill>
      <patternFill patternType="solid">
        <fgColor theme="8" tint="0.39976195562608724"/>
        <bgColor auto="1"/>
      </patternFill>
    </fill>
    <fill>
      <patternFill patternType="solid">
        <fgColor theme="7" tint="0.59999389629810485"/>
        <bgColor auto="1"/>
      </patternFill>
    </fill>
    <fill>
      <patternFill patternType="solid">
        <fgColor rgb="FFFFC000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theme="5"/>
        <bgColor auto="1"/>
      </patternFill>
    </fill>
    <fill>
      <patternFill patternType="solid">
        <fgColor theme="5" tint="0.39985351115451523"/>
        <bgColor auto="1"/>
      </patternFill>
    </fill>
    <fill>
      <patternFill patternType="solid">
        <fgColor theme="5" tint="0.59999389629810485"/>
        <bgColor auto="1"/>
      </patternFill>
    </fill>
    <fill>
      <patternFill patternType="solid">
        <fgColor theme="4" tint="0.79985961485641044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9" tint="0.79985961485641044"/>
        <bgColor auto="1"/>
      </patternFill>
    </fill>
    <fill>
      <patternFill patternType="solid">
        <fgColor theme="9" tint="0.39985351115451523"/>
        <bgColor auto="1"/>
      </patternFill>
    </fill>
    <fill>
      <patternFill patternType="solid">
        <fgColor theme="7" tint="0.79985961485641044"/>
        <bgColor auto="1"/>
      </patternFill>
    </fill>
    <fill>
      <patternFill patternType="solid">
        <fgColor theme="7" tint="0.39985351115451523"/>
        <bgColor auto="1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8" tint="0.7998596148564104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Fill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6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Alignment="1"/>
    <xf numFmtId="0" fontId="2" fillId="24" borderId="0" xfId="0" applyFont="1" applyFill="1"/>
    <xf numFmtId="0" fontId="0" fillId="24" borderId="0" xfId="0" applyFill="1"/>
    <xf numFmtId="0" fontId="5" fillId="0" borderId="0" xfId="0" applyFont="1"/>
    <xf numFmtId="0" fontId="0" fillId="25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8" borderId="12" xfId="0" applyFont="1" applyFill="1" applyBorder="1" applyAlignment="1"/>
    <xf numFmtId="0" fontId="1" fillId="8" borderId="13" xfId="0" applyFont="1" applyFill="1" applyBorder="1" applyAlignment="1"/>
    <xf numFmtId="0" fontId="1" fillId="8" borderId="0" xfId="0" applyFont="1" applyFill="1"/>
    <xf numFmtId="0" fontId="0" fillId="27" borderId="0" xfId="0" applyFill="1"/>
    <xf numFmtId="0" fontId="0" fillId="28" borderId="0" xfId="0" applyFill="1"/>
    <xf numFmtId="0" fontId="0" fillId="8" borderId="0" xfId="0" applyFont="1" applyFill="1"/>
    <xf numFmtId="0" fontId="3" fillId="28" borderId="0" xfId="0" applyFont="1" applyFill="1"/>
    <xf numFmtId="0" fontId="4" fillId="0" borderId="12" xfId="0" applyFont="1" applyBorder="1"/>
    <xf numFmtId="0" fontId="4" fillId="0" borderId="18" xfId="0" applyFont="1" applyBorder="1"/>
    <xf numFmtId="0" fontId="4" fillId="25" borderId="18" xfId="0" applyFont="1" applyFill="1" applyBorder="1"/>
    <xf numFmtId="0" fontId="4" fillId="27" borderId="13" xfId="0" applyFont="1" applyFill="1" applyBorder="1"/>
    <xf numFmtId="0" fontId="2" fillId="9" borderId="14" xfId="0" applyFont="1" applyFill="1" applyBorder="1"/>
    <xf numFmtId="0" fontId="0" fillId="0" borderId="0" xfId="0" applyBorder="1"/>
    <xf numFmtId="0" fontId="2" fillId="10" borderId="0" xfId="0" applyFont="1" applyFill="1" applyBorder="1"/>
    <xf numFmtId="0" fontId="0" fillId="26" borderId="0" xfId="0" applyFill="1" applyBorder="1"/>
    <xf numFmtId="0" fontId="0" fillId="29" borderId="15" xfId="0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2" fillId="9" borderId="0" xfId="0" applyFont="1" applyFill="1" applyBorder="1"/>
    <xf numFmtId="0" fontId="2" fillId="15" borderId="14" xfId="0" applyFont="1" applyFill="1" applyBorder="1"/>
    <xf numFmtId="0" fontId="2" fillId="16" borderId="0" xfId="0" applyFont="1" applyFill="1" applyBorder="1"/>
    <xf numFmtId="0" fontId="2" fillId="15" borderId="0" xfId="0" applyFont="1" applyFill="1" applyBorder="1"/>
    <xf numFmtId="0" fontId="0" fillId="17" borderId="14" xfId="0" applyFill="1" applyBorder="1"/>
    <xf numFmtId="0" fontId="0" fillId="18" borderId="0" xfId="0" applyFill="1" applyBorder="1"/>
    <xf numFmtId="0" fontId="0" fillId="27" borderId="15" xfId="0" applyFill="1" applyBorder="1"/>
    <xf numFmtId="0" fontId="0" fillId="19" borderId="14" xfId="0" applyFill="1" applyBorder="1"/>
    <xf numFmtId="0" fontId="0" fillId="7" borderId="0" xfId="0" applyFill="1" applyBorder="1"/>
    <xf numFmtId="0" fontId="0" fillId="20" borderId="0" xfId="0" applyFill="1" applyBorder="1"/>
    <xf numFmtId="0" fontId="0" fillId="6" borderId="0" xfId="0" applyFill="1" applyBorder="1"/>
    <xf numFmtId="0" fontId="0" fillId="19" borderId="0" xfId="0" applyFill="1" applyBorder="1"/>
    <xf numFmtId="0" fontId="0" fillId="21" borderId="0" xfId="0" applyFill="1" applyBorder="1"/>
    <xf numFmtId="0" fontId="0" fillId="17" borderId="0" xfId="0" applyFill="1" applyBorder="1"/>
    <xf numFmtId="0" fontId="0" fillId="22" borderId="14" xfId="0" applyFill="1" applyBorder="1"/>
    <xf numFmtId="0" fontId="0" fillId="23" borderId="0" xfId="0" applyFill="1" applyBorder="1"/>
    <xf numFmtId="0" fontId="0" fillId="22" borderId="16" xfId="0" applyFill="1" applyBorder="1"/>
    <xf numFmtId="0" fontId="0" fillId="22" borderId="11" xfId="0" applyFill="1" applyBorder="1"/>
    <xf numFmtId="0" fontId="0" fillId="26" borderId="1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59440"/>
      <color rgb="FFD5672F"/>
      <color rgb="FF295DA5"/>
      <color rgb="FFE3A42C"/>
      <color rgb="FF898989"/>
      <color rgb="FF3C80B3"/>
      <color rgb="FFA5D192"/>
      <color rgb="FFA03410"/>
      <color rgb="FF986DB0"/>
      <color rgb="FFFF99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Non-100%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324312861127547E-2"/>
          <c:y val="5.9888344675754948E-2"/>
          <c:w val="0.80847547925264407"/>
          <c:h val="0.91422670889298441"/>
        </c:manualLayout>
      </c:layout>
      <c:barChart>
        <c:barDir val="col"/>
        <c:grouping val="stacked"/>
        <c:varyColors val="0"/>
        <c:ser>
          <c:idx val="17"/>
          <c:order val="0"/>
          <c:tx>
            <c:strRef>
              <c:f>Ratio!$C$2</c:f>
              <c:strCache>
                <c:ptCount val="1"/>
                <c:pt idx="0">
                  <c:v>Th0</c:v>
                </c:pt>
              </c:strCache>
            </c:strRef>
          </c:tx>
          <c:spPr>
            <a:solidFill>
              <a:srgbClr val="0070BD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Ratio!$E$2:$G$2</c:f>
              <c:numCache>
                <c:formatCode>General</c:formatCode>
                <c:ptCount val="3"/>
                <c:pt idx="0">
                  <c:v>3.6588128681468053E-2</c:v>
                </c:pt>
                <c:pt idx="1">
                  <c:v>0.17114837076874406</c:v>
                </c:pt>
                <c:pt idx="2">
                  <c:v>0.10340376885348675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66E-BE4C-9673-7E9353E9A4F6}"/>
            </c:ext>
          </c:extLst>
        </c:ser>
        <c:ser>
          <c:idx val="18"/>
          <c:order val="1"/>
          <c:tx>
            <c:strRef>
              <c:f>Ratio!$C$3</c:f>
              <c:strCache>
                <c:ptCount val="1"/>
                <c:pt idx="0">
                  <c:v>Treg</c:v>
                </c:pt>
              </c:strCache>
            </c:strRef>
          </c:tx>
          <c:spPr>
            <a:solidFill>
              <a:srgbClr val="8264A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Ratio!$E$3:$G$3</c:f>
              <c:numCache>
                <c:formatCode>General</c:formatCode>
                <c:ptCount val="3"/>
                <c:pt idx="0">
                  <c:v>2.9281830539193476E-2</c:v>
                </c:pt>
                <c:pt idx="1">
                  <c:v>0.1243277443846884</c:v>
                </c:pt>
                <c:pt idx="2">
                  <c:v>5.9187963270273258E-2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66E-BE4C-9673-7E9353E9A4F6}"/>
            </c:ext>
          </c:extLst>
        </c:ser>
        <c:ser>
          <c:idx val="19"/>
          <c:order val="2"/>
          <c:tx>
            <c:strRef>
              <c:f>Ratio!$C$4</c:f>
              <c:strCache>
                <c:ptCount val="1"/>
                <c:pt idx="0">
                  <c:v>Th17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Ratio!$E$4:$G$4</c:f>
              <c:numCache>
                <c:formatCode>General</c:formatCode>
                <c:ptCount val="3"/>
                <c:pt idx="0">
                  <c:v>3.6814680561848665E-3</c:v>
                </c:pt>
                <c:pt idx="1">
                  <c:v>8.8579563429294524E-3</c:v>
                </c:pt>
                <c:pt idx="2">
                  <c:v>6.2691300660102517E-4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66E-BE4C-9673-7E9353E9A4F6}"/>
            </c:ext>
          </c:extLst>
        </c:ser>
        <c:ser>
          <c:idx val="20"/>
          <c:order val="3"/>
          <c:tx>
            <c:strRef>
              <c:f>Ratio!$C$5</c:f>
              <c:strCache>
                <c:ptCount val="1"/>
                <c:pt idx="0">
                  <c:v>Th2</c:v>
                </c:pt>
              </c:strCache>
            </c:strRef>
          </c:tx>
          <c:spPr>
            <a:solidFill>
              <a:srgbClr val="8BD05B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Ratio!$E$5:$G$5</c:f>
              <c:numCache>
                <c:formatCode>General</c:formatCode>
                <c:ptCount val="3"/>
                <c:pt idx="0">
                  <c:v>6.2301767104666964E-4</c:v>
                </c:pt>
                <c:pt idx="1">
                  <c:v>2.4043024359379942E-2</c:v>
                </c:pt>
                <c:pt idx="2">
                  <c:v>7.4492016078474754E-3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66E-BE4C-9673-7E9353E9A4F6}"/>
            </c:ext>
          </c:extLst>
        </c:ser>
        <c:ser>
          <c:idx val="21"/>
          <c:order val="4"/>
          <c:tx>
            <c:strRef>
              <c:f>Ratio!$C$6</c:f>
              <c:strCache>
                <c:ptCount val="1"/>
                <c:pt idx="0">
                  <c:v>Th1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Ratio!$E$6:$G$6</c:f>
              <c:numCache>
                <c:formatCode>General</c:formatCode>
                <c:ptCount val="3"/>
                <c:pt idx="0">
                  <c:v>1.7217942908926143E-2</c:v>
                </c:pt>
                <c:pt idx="1">
                  <c:v>2.4675735526732048E-2</c:v>
                </c:pt>
                <c:pt idx="2">
                  <c:v>3.5586532433528779E-2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66E-BE4C-9673-7E9353E9A4F6}"/>
            </c:ext>
          </c:extLst>
        </c:ser>
        <c:ser>
          <c:idx val="22"/>
          <c:order val="5"/>
          <c:tx>
            <c:strRef>
              <c:f>Ratio!$C$7</c:f>
              <c:strCache>
                <c:ptCount val="1"/>
                <c:pt idx="0">
                  <c:v>CD8</c:v>
                </c:pt>
              </c:strCache>
            </c:strRef>
          </c:tx>
          <c:spPr>
            <a:solidFill>
              <a:srgbClr val="D60514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Ratio!$E$7:$G$7</c:f>
              <c:numCache>
                <c:formatCode>General</c:formatCode>
                <c:ptCount val="3"/>
                <c:pt idx="0">
                  <c:v>0.260081558676937</c:v>
                </c:pt>
                <c:pt idx="1">
                  <c:v>0.34862385321100919</c:v>
                </c:pt>
                <c:pt idx="2">
                  <c:v>0.43828594608548144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66E-BE4C-9673-7E9353E9A4F6}"/>
            </c:ext>
          </c:extLst>
        </c:ser>
        <c:ser>
          <c:idx val="23"/>
          <c:order val="6"/>
          <c:tx>
            <c:strRef>
              <c:f>Ratio!$C$8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rgbClr val="FFFFA1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Ratio!$E$8:$G$8</c:f>
              <c:numCache>
                <c:formatCode>General</c:formatCode>
                <c:ptCount val="3"/>
                <c:pt idx="0">
                  <c:v>0.18350702310829181</c:v>
                </c:pt>
                <c:pt idx="1">
                  <c:v>1.0439734261309713E-2</c:v>
                </c:pt>
                <c:pt idx="2">
                  <c:v>2.6182837334513404E-3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66E-BE4C-9673-7E9353E9A4F6}"/>
            </c:ext>
          </c:extLst>
        </c:ser>
        <c:ser>
          <c:idx val="24"/>
          <c:order val="7"/>
          <c:tx>
            <c:strRef>
              <c:f>Ratio!$C$9</c:f>
              <c:strCache>
                <c:ptCount val="1"/>
                <c:pt idx="0">
                  <c:v>B cell</c:v>
                </c:pt>
              </c:strCache>
            </c:strRef>
          </c:tx>
          <c:spPr>
            <a:solidFill>
              <a:srgbClr val="FF994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Ratio!$E$9:$G$9</c:f>
              <c:numCache>
                <c:formatCode>General</c:formatCode>
                <c:ptCount val="3"/>
                <c:pt idx="0">
                  <c:v>1.9710013593112821E-2</c:v>
                </c:pt>
                <c:pt idx="1">
                  <c:v>3.2268269534957289E-2</c:v>
                </c:pt>
                <c:pt idx="2">
                  <c:v>1.8217354427112142E-2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66E-BE4C-9673-7E9353E9A4F6}"/>
            </c:ext>
          </c:extLst>
        </c:ser>
        <c:ser>
          <c:idx val="25"/>
          <c:order val="8"/>
          <c:tx>
            <c:strRef>
              <c:f>Ratio!$C$10</c:f>
              <c:strCache>
                <c:ptCount val="1"/>
                <c:pt idx="0">
                  <c:v>Myeloid other</c:v>
                </c:pt>
              </c:strCache>
            </c:strRef>
          </c:tx>
          <c:spPr>
            <a:solidFill>
              <a:srgbClr val="986DB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Ratio!$E$10:$G$10</c:f>
              <c:numCache>
                <c:formatCode>General</c:formatCode>
                <c:ptCount val="3"/>
                <c:pt idx="0">
                  <c:v>1.3347622716108023</c:v>
                </c:pt>
                <c:pt idx="1">
                  <c:v>5.6167107841207521E-2</c:v>
                </c:pt>
                <c:pt idx="2">
                  <c:v>0.19702186172977912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66E-BE4C-9673-7E9353E9A4F6}"/>
            </c:ext>
          </c:extLst>
        </c:ser>
        <c:ser>
          <c:idx val="26"/>
          <c:order val="9"/>
          <c:tx>
            <c:strRef>
              <c:f>Ratio!$C$11</c:f>
              <c:strCache>
                <c:ptCount val="1"/>
                <c:pt idx="0">
                  <c:v>CD163- Myelomono</c:v>
                </c:pt>
              </c:strCache>
            </c:strRef>
          </c:tx>
          <c:spPr>
            <a:solidFill>
              <a:srgbClr val="A0341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Ratio!$E$11:$G$11</c:f>
              <c:numCache>
                <c:formatCode>General</c:formatCode>
                <c:ptCount val="3"/>
                <c:pt idx="0">
                  <c:v>1.8689429259327196E-2</c:v>
                </c:pt>
                <c:pt idx="1">
                  <c:v>3.1203948800670842E-3</c:v>
                </c:pt>
                <c:pt idx="2">
                  <c:v>2.7761058014142107E-3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66E-BE4C-9673-7E9353E9A4F6}"/>
            </c:ext>
          </c:extLst>
        </c:ser>
        <c:ser>
          <c:idx val="27"/>
          <c:order val="10"/>
          <c:tx>
            <c:strRef>
              <c:f>Ratio!$C$12</c:f>
              <c:strCache>
                <c:ptCount val="1"/>
                <c:pt idx="0">
                  <c:v>CD163+ Myelomono</c:v>
                </c:pt>
              </c:strCache>
            </c:strRef>
          </c:tx>
          <c:spPr>
            <a:solidFill>
              <a:srgbClr val="A5D192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Ratio!$E$12:$G$12</c:f>
              <c:numCache>
                <c:formatCode>General</c:formatCode>
                <c:ptCount val="3"/>
                <c:pt idx="0">
                  <c:v>2.0374541733528827E-2</c:v>
                </c:pt>
                <c:pt idx="1">
                  <c:v>4.9559212801065459E-3</c:v>
                </c:pt>
                <c:pt idx="2">
                  <c:v>5.688295220544805E-3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66E-BE4C-9673-7E9353E9A4F6}"/>
            </c:ext>
          </c:extLst>
        </c:ser>
        <c:ser>
          <c:idx val="28"/>
          <c:order val="11"/>
          <c:tx>
            <c:strRef>
              <c:f>Ratio!$C$13</c:f>
              <c:strCache>
                <c:ptCount val="1"/>
                <c:pt idx="0">
                  <c:v>CD163- TAM</c:v>
                </c:pt>
              </c:strCache>
            </c:strRef>
          </c:tx>
          <c:spPr>
            <a:solidFill>
              <a:srgbClr val="3C80B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Ratio!$E$13:$G$13</c:f>
              <c:numCache>
                <c:formatCode>General</c:formatCode>
                <c:ptCount val="3"/>
                <c:pt idx="0">
                  <c:v>0.19562623905049861</c:v>
                </c:pt>
                <c:pt idx="1">
                  <c:v>2.5697369600552462E-3</c:v>
                </c:pt>
                <c:pt idx="2">
                  <c:v>1.6901585320374751E-2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66E-BE4C-9673-7E9353E9A4F6}"/>
            </c:ext>
          </c:extLst>
        </c:ser>
        <c:ser>
          <c:idx val="29"/>
          <c:order val="12"/>
          <c:tx>
            <c:strRef>
              <c:f>Ratio!$C$14</c:f>
              <c:strCache>
                <c:ptCount val="1"/>
                <c:pt idx="0">
                  <c:v>CD163+ TAM</c:v>
                </c:pt>
              </c:strCache>
            </c:strRef>
          </c:tx>
          <c:spPr>
            <a:solidFill>
              <a:srgbClr val="89898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Ratio!$E$14:$G$14</c:f>
              <c:numCache>
                <c:formatCode>General</c:formatCode>
                <c:ptCount val="3"/>
                <c:pt idx="0">
                  <c:v>0.15380481128167628</c:v>
                </c:pt>
                <c:pt idx="1">
                  <c:v>2.5697369600552462E-3</c:v>
                </c:pt>
                <c:pt idx="2">
                  <c:v>3.0237779856580275E-2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66E-BE4C-9673-7E9353E9A4F6}"/>
            </c:ext>
          </c:extLst>
        </c:ser>
        <c:ser>
          <c:idx val="30"/>
          <c:order val="13"/>
          <c:tx>
            <c:strRef>
              <c:f>Ratio!$C$15</c:f>
              <c:strCache>
                <c:ptCount val="1"/>
                <c:pt idx="0">
                  <c:v>immature DC</c:v>
                </c:pt>
              </c:strCache>
            </c:strRef>
          </c:tx>
          <c:spPr>
            <a:solidFill>
              <a:srgbClr val="E3A42C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Ratio!$E$15:$G$15</c:f>
              <c:numCache>
                <c:formatCode>General</c:formatCode>
                <c:ptCount val="3"/>
                <c:pt idx="0">
                  <c:v>5.8212976381510932E-3</c:v>
                </c:pt>
                <c:pt idx="1">
                  <c:v>1.7804606080382777E-2</c:v>
                </c:pt>
                <c:pt idx="2">
                  <c:v>3.2660068251931892E-4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66E-BE4C-9673-7E9353E9A4F6}"/>
            </c:ext>
          </c:extLst>
        </c:ser>
        <c:ser>
          <c:idx val="31"/>
          <c:order val="14"/>
          <c:tx>
            <c:strRef>
              <c:f>Ratio!$C$16</c:f>
              <c:strCache>
                <c:ptCount val="1"/>
                <c:pt idx="0">
                  <c:v>mature DC</c:v>
                </c:pt>
              </c:strCache>
            </c:strRef>
          </c:tx>
          <c:spPr>
            <a:solidFill>
              <a:srgbClr val="295DA5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Ratio!$E$16:$G$16</c:f>
              <c:numCache>
                <c:formatCode>General</c:formatCode>
                <c:ptCount val="3"/>
                <c:pt idx="0">
                  <c:v>1.5319204310923932E-4</c:v>
                </c:pt>
                <c:pt idx="1">
                  <c:v>0</c:v>
                </c:pt>
                <c:pt idx="2">
                  <c:v>2.7216723543276574E-5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66E-BE4C-9673-7E9353E9A4F6}"/>
            </c:ext>
          </c:extLst>
        </c:ser>
        <c:ser>
          <c:idx val="32"/>
          <c:order val="15"/>
          <c:tx>
            <c:strRef>
              <c:f>Ratio!$C$17</c:f>
              <c:strCache>
                <c:ptCount val="1"/>
                <c:pt idx="0">
                  <c:v>neut/eos</c:v>
                </c:pt>
              </c:strCache>
            </c:strRef>
          </c:tx>
          <c:spPr>
            <a:solidFill>
              <a:srgbClr val="D5672F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Ratio!$E$17:$G$17</c:f>
              <c:numCache>
                <c:formatCode>General</c:formatCode>
                <c:ptCount val="3"/>
                <c:pt idx="0">
                  <c:v>8.8851385003358794E-3</c:v>
                </c:pt>
                <c:pt idx="1">
                  <c:v>1.8355264000394615E-4</c:v>
                </c:pt>
                <c:pt idx="2">
                  <c:v>1.360836177163829E-3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66E-BE4C-9673-7E9353E9A4F6}"/>
            </c:ext>
          </c:extLst>
        </c:ser>
        <c:ser>
          <c:idx val="33"/>
          <c:order val="16"/>
          <c:tx>
            <c:strRef>
              <c:f>Ratio!$C$18</c:f>
              <c:strCache>
                <c:ptCount val="1"/>
                <c:pt idx="0">
                  <c:v>mast cell</c:v>
                </c:pt>
              </c:strCache>
            </c:strRef>
          </c:tx>
          <c:spPr>
            <a:solidFill>
              <a:srgbClr val="55944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Ratio!$E$18:$G$18</c:f>
              <c:numCache>
                <c:formatCode>General</c:formatCode>
                <c:ptCount val="3"/>
                <c:pt idx="0">
                  <c:v>4.8255493579410384E-2</c:v>
                </c:pt>
                <c:pt idx="1">
                  <c:v>0</c:v>
                </c:pt>
                <c:pt idx="2">
                  <c:v>3.1299232074768063E-3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66E-BE4C-9673-7E9353E9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7387215"/>
        <c:axId val="944318127"/>
      </c:barChart>
      <c:catAx>
        <c:axId val="9773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8127"/>
        <c:crosses val="autoZero"/>
        <c:auto val="1"/>
        <c:lblAlgn val="ctr"/>
        <c:lblOffset val="100"/>
        <c:noMultiLvlLbl val="0"/>
      </c:catAx>
      <c:valAx>
        <c:axId val="9443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72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Non-100%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17"/>
          <c:order val="0"/>
          <c:tx>
            <c:strRef>
              <c:f>Ratio!$C$2</c:f>
              <c:strCache>
                <c:ptCount val="1"/>
                <c:pt idx="0">
                  <c:v>Th0</c:v>
                </c:pt>
              </c:strCache>
            </c:strRef>
          </c:tx>
          <c:spPr>
            <a:solidFill>
              <a:srgbClr val="0070BD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Ratio!$E$2:$G$2</c:f>
              <c:numCache>
                <c:formatCode>General</c:formatCode>
                <c:ptCount val="3"/>
                <c:pt idx="0">
                  <c:v>3.6588128681468053E-2</c:v>
                </c:pt>
                <c:pt idx="1">
                  <c:v>0.17114837076874406</c:v>
                </c:pt>
                <c:pt idx="2">
                  <c:v>0.10340376885348675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1-C64F-9BAC-74579D2FADB2}"/>
            </c:ext>
          </c:extLst>
        </c:ser>
        <c:ser>
          <c:idx val="18"/>
          <c:order val="1"/>
          <c:tx>
            <c:strRef>
              <c:f>Ratio!$C$3</c:f>
              <c:strCache>
                <c:ptCount val="1"/>
                <c:pt idx="0">
                  <c:v>Treg</c:v>
                </c:pt>
              </c:strCache>
            </c:strRef>
          </c:tx>
          <c:spPr>
            <a:solidFill>
              <a:srgbClr val="8264A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Ratio!$E$3:$G$3</c:f>
              <c:numCache>
                <c:formatCode>General</c:formatCode>
                <c:ptCount val="3"/>
                <c:pt idx="0">
                  <c:v>2.9281830539193476E-2</c:v>
                </c:pt>
                <c:pt idx="1">
                  <c:v>0.1243277443846884</c:v>
                </c:pt>
                <c:pt idx="2">
                  <c:v>5.9187963270273258E-2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1-C64F-9BAC-74579D2FADB2}"/>
            </c:ext>
          </c:extLst>
        </c:ser>
        <c:ser>
          <c:idx val="19"/>
          <c:order val="2"/>
          <c:tx>
            <c:strRef>
              <c:f>Ratio!$C$4</c:f>
              <c:strCache>
                <c:ptCount val="1"/>
                <c:pt idx="0">
                  <c:v>Th17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Ratio!$E$4:$G$4</c:f>
              <c:numCache>
                <c:formatCode>General</c:formatCode>
                <c:ptCount val="3"/>
                <c:pt idx="0">
                  <c:v>3.6814680561848665E-3</c:v>
                </c:pt>
                <c:pt idx="1">
                  <c:v>8.8579563429294524E-3</c:v>
                </c:pt>
                <c:pt idx="2">
                  <c:v>6.2691300660102517E-4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1-C64F-9BAC-74579D2FADB2}"/>
            </c:ext>
          </c:extLst>
        </c:ser>
        <c:ser>
          <c:idx val="20"/>
          <c:order val="3"/>
          <c:tx>
            <c:strRef>
              <c:f>Ratio!$C$5</c:f>
              <c:strCache>
                <c:ptCount val="1"/>
                <c:pt idx="0">
                  <c:v>Th2</c:v>
                </c:pt>
              </c:strCache>
            </c:strRef>
          </c:tx>
          <c:spPr>
            <a:solidFill>
              <a:srgbClr val="8BD05B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Ratio!$E$5:$G$5</c:f>
              <c:numCache>
                <c:formatCode>General</c:formatCode>
                <c:ptCount val="3"/>
                <c:pt idx="0">
                  <c:v>6.2301767104666964E-4</c:v>
                </c:pt>
                <c:pt idx="1">
                  <c:v>2.4043024359379942E-2</c:v>
                </c:pt>
                <c:pt idx="2">
                  <c:v>7.4492016078474754E-3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1-C64F-9BAC-74579D2FADB2}"/>
            </c:ext>
          </c:extLst>
        </c:ser>
        <c:ser>
          <c:idx val="21"/>
          <c:order val="4"/>
          <c:tx>
            <c:strRef>
              <c:f>Ratio!$C$6</c:f>
              <c:strCache>
                <c:ptCount val="1"/>
                <c:pt idx="0">
                  <c:v>Th1</c:v>
                </c:pt>
              </c:strCache>
            </c:strRef>
          </c:tx>
          <c:spPr>
            <a:solidFill>
              <a:srgbClr val="0099C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Ratio!$E$6:$G$6</c:f>
              <c:numCache>
                <c:formatCode>General</c:formatCode>
                <c:ptCount val="3"/>
                <c:pt idx="0">
                  <c:v>1.7217942908926143E-2</c:v>
                </c:pt>
                <c:pt idx="1">
                  <c:v>2.4675735526732048E-2</c:v>
                </c:pt>
                <c:pt idx="2">
                  <c:v>3.5586532433528779E-2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1-C64F-9BAC-74579D2FADB2}"/>
            </c:ext>
          </c:extLst>
        </c:ser>
        <c:ser>
          <c:idx val="22"/>
          <c:order val="5"/>
          <c:tx>
            <c:strRef>
              <c:f>Ratio!$C$7</c:f>
              <c:strCache>
                <c:ptCount val="1"/>
                <c:pt idx="0">
                  <c:v>CD8</c:v>
                </c:pt>
              </c:strCache>
            </c:strRef>
          </c:tx>
          <c:spPr>
            <a:solidFill>
              <a:srgbClr val="D60514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Ratio!$E$7:$G$7</c:f>
              <c:numCache>
                <c:formatCode>General</c:formatCode>
                <c:ptCount val="3"/>
                <c:pt idx="0">
                  <c:v>0.260081558676937</c:v>
                </c:pt>
                <c:pt idx="1">
                  <c:v>0.34862385321100919</c:v>
                </c:pt>
                <c:pt idx="2">
                  <c:v>0.43828594608548144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1-C64F-9BAC-74579D2FADB2}"/>
            </c:ext>
          </c:extLst>
        </c:ser>
        <c:ser>
          <c:idx val="23"/>
          <c:order val="6"/>
          <c:tx>
            <c:strRef>
              <c:f>Ratio!$C$8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rgbClr val="FFFFA1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Ratio!$E$8:$G$8</c:f>
              <c:numCache>
                <c:formatCode>General</c:formatCode>
                <c:ptCount val="3"/>
                <c:pt idx="0">
                  <c:v>0.18350702310829181</c:v>
                </c:pt>
                <c:pt idx="1">
                  <c:v>1.0439734261309713E-2</c:v>
                </c:pt>
                <c:pt idx="2">
                  <c:v>2.6182837334513404E-3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1-C64F-9BAC-74579D2FADB2}"/>
            </c:ext>
          </c:extLst>
        </c:ser>
        <c:ser>
          <c:idx val="24"/>
          <c:order val="7"/>
          <c:tx>
            <c:strRef>
              <c:f>Ratio!$C$9</c:f>
              <c:strCache>
                <c:ptCount val="1"/>
                <c:pt idx="0">
                  <c:v>B cell</c:v>
                </c:pt>
              </c:strCache>
            </c:strRef>
          </c:tx>
          <c:spPr>
            <a:solidFill>
              <a:srgbClr val="FF994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Ratio!$E$9:$G$9</c:f>
              <c:numCache>
                <c:formatCode>General</c:formatCode>
                <c:ptCount val="3"/>
                <c:pt idx="0">
                  <c:v>1.9710013593112821E-2</c:v>
                </c:pt>
                <c:pt idx="1">
                  <c:v>3.2268269534957289E-2</c:v>
                </c:pt>
                <c:pt idx="2">
                  <c:v>1.8217354427112142E-2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21-C64F-9BAC-74579D2FADB2}"/>
            </c:ext>
          </c:extLst>
        </c:ser>
        <c:ser>
          <c:idx val="25"/>
          <c:order val="8"/>
          <c:tx>
            <c:strRef>
              <c:f>Ratio!$C$10</c:f>
              <c:strCache>
                <c:ptCount val="1"/>
                <c:pt idx="0">
                  <c:v>Myeloid other</c:v>
                </c:pt>
              </c:strCache>
            </c:strRef>
          </c:tx>
          <c:spPr>
            <a:solidFill>
              <a:srgbClr val="986DB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Ratio!$E$10:$G$10</c:f>
              <c:numCache>
                <c:formatCode>General</c:formatCode>
                <c:ptCount val="3"/>
                <c:pt idx="0">
                  <c:v>1.3347622716108023</c:v>
                </c:pt>
                <c:pt idx="1">
                  <c:v>5.6167107841207521E-2</c:v>
                </c:pt>
                <c:pt idx="2">
                  <c:v>0.19702186172977912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1-C64F-9BAC-74579D2FADB2}"/>
            </c:ext>
          </c:extLst>
        </c:ser>
        <c:ser>
          <c:idx val="26"/>
          <c:order val="9"/>
          <c:tx>
            <c:strRef>
              <c:f>Ratio!$C$11</c:f>
              <c:strCache>
                <c:ptCount val="1"/>
                <c:pt idx="0">
                  <c:v>CD163- Myelomono</c:v>
                </c:pt>
              </c:strCache>
            </c:strRef>
          </c:tx>
          <c:spPr>
            <a:solidFill>
              <a:srgbClr val="A0341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Ratio!$E$11:$G$11</c:f>
              <c:numCache>
                <c:formatCode>General</c:formatCode>
                <c:ptCount val="3"/>
                <c:pt idx="0">
                  <c:v>1.8689429259327196E-2</c:v>
                </c:pt>
                <c:pt idx="1">
                  <c:v>3.1203948800670842E-3</c:v>
                </c:pt>
                <c:pt idx="2">
                  <c:v>2.7761058014142107E-3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21-C64F-9BAC-74579D2FADB2}"/>
            </c:ext>
          </c:extLst>
        </c:ser>
        <c:ser>
          <c:idx val="27"/>
          <c:order val="10"/>
          <c:tx>
            <c:strRef>
              <c:f>Ratio!$C$12</c:f>
              <c:strCache>
                <c:ptCount val="1"/>
                <c:pt idx="0">
                  <c:v>CD163+ Myelomono</c:v>
                </c:pt>
              </c:strCache>
            </c:strRef>
          </c:tx>
          <c:spPr>
            <a:solidFill>
              <a:srgbClr val="A5D192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Ratio!$E$12:$G$12</c:f>
              <c:numCache>
                <c:formatCode>General</c:formatCode>
                <c:ptCount val="3"/>
                <c:pt idx="0">
                  <c:v>2.0374541733528827E-2</c:v>
                </c:pt>
                <c:pt idx="1">
                  <c:v>4.9559212801065459E-3</c:v>
                </c:pt>
                <c:pt idx="2">
                  <c:v>5.688295220544805E-3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21-C64F-9BAC-74579D2FADB2}"/>
            </c:ext>
          </c:extLst>
        </c:ser>
        <c:ser>
          <c:idx val="28"/>
          <c:order val="11"/>
          <c:tx>
            <c:strRef>
              <c:f>Ratio!$C$13</c:f>
              <c:strCache>
                <c:ptCount val="1"/>
                <c:pt idx="0">
                  <c:v>CD163- TAM</c:v>
                </c:pt>
              </c:strCache>
            </c:strRef>
          </c:tx>
          <c:spPr>
            <a:solidFill>
              <a:srgbClr val="3C80B3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Ratio!$E$13:$G$13</c:f>
              <c:numCache>
                <c:formatCode>General</c:formatCode>
                <c:ptCount val="3"/>
                <c:pt idx="0">
                  <c:v>0.19562623905049861</c:v>
                </c:pt>
                <c:pt idx="1">
                  <c:v>2.5697369600552462E-3</c:v>
                </c:pt>
                <c:pt idx="2">
                  <c:v>1.6901585320374751E-2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21-C64F-9BAC-74579D2FADB2}"/>
            </c:ext>
          </c:extLst>
        </c:ser>
        <c:ser>
          <c:idx val="29"/>
          <c:order val="12"/>
          <c:tx>
            <c:strRef>
              <c:f>Ratio!$C$14</c:f>
              <c:strCache>
                <c:ptCount val="1"/>
                <c:pt idx="0">
                  <c:v>CD163+ TAM</c:v>
                </c:pt>
              </c:strCache>
            </c:strRef>
          </c:tx>
          <c:spPr>
            <a:solidFill>
              <a:srgbClr val="898989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Ratio!$E$14:$G$14</c:f>
              <c:numCache>
                <c:formatCode>General</c:formatCode>
                <c:ptCount val="3"/>
                <c:pt idx="0">
                  <c:v>0.15380481128167628</c:v>
                </c:pt>
                <c:pt idx="1">
                  <c:v>2.5697369600552462E-3</c:v>
                </c:pt>
                <c:pt idx="2">
                  <c:v>3.0237779856580275E-2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21-C64F-9BAC-74579D2FADB2}"/>
            </c:ext>
          </c:extLst>
        </c:ser>
        <c:ser>
          <c:idx val="30"/>
          <c:order val="13"/>
          <c:tx>
            <c:strRef>
              <c:f>Ratio!$C$15</c:f>
              <c:strCache>
                <c:ptCount val="1"/>
                <c:pt idx="0">
                  <c:v>immature DC</c:v>
                </c:pt>
              </c:strCache>
            </c:strRef>
          </c:tx>
          <c:spPr>
            <a:solidFill>
              <a:srgbClr val="E3A42C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Ratio!$E$15:$G$15</c:f>
              <c:numCache>
                <c:formatCode>General</c:formatCode>
                <c:ptCount val="3"/>
                <c:pt idx="0">
                  <c:v>5.8212976381510932E-3</c:v>
                </c:pt>
                <c:pt idx="1">
                  <c:v>1.7804606080382777E-2</c:v>
                </c:pt>
                <c:pt idx="2">
                  <c:v>3.2660068251931892E-4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21-C64F-9BAC-74579D2FADB2}"/>
            </c:ext>
          </c:extLst>
        </c:ser>
        <c:ser>
          <c:idx val="31"/>
          <c:order val="14"/>
          <c:tx>
            <c:strRef>
              <c:f>Ratio!$C$16</c:f>
              <c:strCache>
                <c:ptCount val="1"/>
                <c:pt idx="0">
                  <c:v>mature DC</c:v>
                </c:pt>
              </c:strCache>
            </c:strRef>
          </c:tx>
          <c:spPr>
            <a:solidFill>
              <a:srgbClr val="295DA5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Ratio!$E$16:$G$16</c:f>
              <c:numCache>
                <c:formatCode>General</c:formatCode>
                <c:ptCount val="3"/>
                <c:pt idx="0">
                  <c:v>1.5319204310923932E-4</c:v>
                </c:pt>
                <c:pt idx="1">
                  <c:v>0</c:v>
                </c:pt>
                <c:pt idx="2">
                  <c:v>2.7216723543276574E-5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21-C64F-9BAC-74579D2FADB2}"/>
            </c:ext>
          </c:extLst>
        </c:ser>
        <c:ser>
          <c:idx val="32"/>
          <c:order val="15"/>
          <c:tx>
            <c:strRef>
              <c:f>Ratio!$C$17</c:f>
              <c:strCache>
                <c:ptCount val="1"/>
                <c:pt idx="0">
                  <c:v>neut/eos</c:v>
                </c:pt>
              </c:strCache>
            </c:strRef>
          </c:tx>
          <c:spPr>
            <a:solidFill>
              <a:srgbClr val="D5672F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Ratio!$E$17:$G$17</c:f>
              <c:numCache>
                <c:formatCode>General</c:formatCode>
                <c:ptCount val="3"/>
                <c:pt idx="0">
                  <c:v>8.8851385003358794E-3</c:v>
                </c:pt>
                <c:pt idx="1">
                  <c:v>1.8355264000394615E-4</c:v>
                </c:pt>
                <c:pt idx="2">
                  <c:v>1.360836177163829E-3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21-C64F-9BAC-74579D2FADB2}"/>
            </c:ext>
          </c:extLst>
        </c:ser>
        <c:ser>
          <c:idx val="33"/>
          <c:order val="16"/>
          <c:tx>
            <c:strRef>
              <c:f>Ratio!$C$18</c:f>
              <c:strCache>
                <c:ptCount val="1"/>
                <c:pt idx="0">
                  <c:v>mast cell</c:v>
                </c:pt>
              </c:strCache>
            </c:strRef>
          </c:tx>
          <c:spPr>
            <a:solidFill>
              <a:srgbClr val="559440"/>
            </a:solidFill>
          </c:spPr>
          <c:invertIfNegative val="0"/>
          <c:cat>
            <c:strRef>
              <c:f>Ratio!$E$1:$G$1</c:f>
              <c:strCache>
                <c:ptCount val="3"/>
                <c:pt idx="0">
                  <c:v>syn81</c:v>
                </c:pt>
                <c:pt idx="1">
                  <c:v>syn82</c:v>
                </c:pt>
                <c:pt idx="2">
                  <c:v>syn83</c:v>
                </c:pt>
              </c:strCache>
            </c:strRef>
          </c:cat>
          <c:val>
            <c:numRef>
              <c:f>Ratio!$E$18:$G$18</c:f>
              <c:numCache>
                <c:formatCode>General</c:formatCode>
                <c:ptCount val="3"/>
                <c:pt idx="0">
                  <c:v>4.8255493579410384E-2</c:v>
                </c:pt>
                <c:pt idx="1">
                  <c:v>0</c:v>
                </c:pt>
                <c:pt idx="2">
                  <c:v>3.1299232074768063E-3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21-C64F-9BAC-74579D2F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7387215"/>
        <c:axId val="944318127"/>
      </c:barChart>
      <c:catAx>
        <c:axId val="9773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8127"/>
        <c:crosses val="autoZero"/>
        <c:auto val="1"/>
        <c:lblAlgn val="ctr"/>
        <c:lblOffset val="100"/>
        <c:noMultiLvlLbl val="0"/>
      </c:catAx>
      <c:valAx>
        <c:axId val="9443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72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aseline="0">
                <a:latin typeface="Arial" charset="0"/>
              </a:defRPr>
            </a:pPr>
            <a:r>
              <a:rPr lang="en-US" sz="2000"/>
              <a:t>Immune Cell Composition Patient SYN81</a:t>
            </a:r>
          </a:p>
        </c:rich>
      </c:tx>
      <c:layout>
        <c:manualLayout>
          <c:xMode val="edge"/>
          <c:yMode val="edge"/>
          <c:x val="0.11469789653575201"/>
          <c:y val="5.763048275681959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19252754962899"/>
          <c:y val="5.8883273690286897E-2"/>
          <c:w val="0.40923800108771702"/>
          <c:h val="0.87738677900997397"/>
        </c:manualLayout>
      </c:layout>
      <c:barChart>
        <c:barDir val="col"/>
        <c:grouping val="percentStacked"/>
        <c:varyColors val="0"/>
        <c:ser>
          <c:idx val="14"/>
          <c:order val="0"/>
          <c:tx>
            <c:strRef>
              <c:f>PerPatient!$C$2</c:f>
              <c:strCache>
                <c:ptCount val="1"/>
                <c:pt idx="0">
                  <c:v>Th0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PerPatient!$D$2</c:f>
              <c:numCache>
                <c:formatCode>General</c:formatCode>
                <c:ptCount val="1"/>
                <c:pt idx="0">
                  <c:v>3.6588128681468053E-2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71-4664-B202-4E0601BB5CD8}"/>
            </c:ext>
          </c:extLst>
        </c:ser>
        <c:ser>
          <c:idx val="13"/>
          <c:order val="1"/>
          <c:tx>
            <c:strRef>
              <c:f>PerPatient!$C$3</c:f>
              <c:strCache>
                <c:ptCount val="1"/>
                <c:pt idx="0">
                  <c:v>Treg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PerPatient!$D$3</c:f>
              <c:numCache>
                <c:formatCode>General</c:formatCode>
                <c:ptCount val="1"/>
                <c:pt idx="0">
                  <c:v>2.9281830539193476E-2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71-4664-B202-4E0601BB5CD8}"/>
            </c:ext>
          </c:extLst>
        </c:ser>
        <c:ser>
          <c:idx val="12"/>
          <c:order val="2"/>
          <c:tx>
            <c:strRef>
              <c:f>PerPatient!$C$4</c:f>
              <c:strCache>
                <c:ptCount val="1"/>
                <c:pt idx="0">
                  <c:v>Th17</c:v>
                </c:pt>
              </c:strCache>
            </c:strRef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PerPatient!$D$4</c:f>
              <c:numCache>
                <c:formatCode>General</c:formatCode>
                <c:ptCount val="1"/>
                <c:pt idx="0">
                  <c:v>3.6814680561848665E-3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71-4664-B202-4E0601BB5CD8}"/>
            </c:ext>
          </c:extLst>
        </c:ser>
        <c:ser>
          <c:idx val="11"/>
          <c:order val="3"/>
          <c:tx>
            <c:strRef>
              <c:f>PerPatient!$C$5</c:f>
              <c:strCache>
                <c:ptCount val="1"/>
                <c:pt idx="0">
                  <c:v>Th2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PerPatient!$D$5</c:f>
              <c:numCache>
                <c:formatCode>General</c:formatCode>
                <c:ptCount val="1"/>
                <c:pt idx="0">
                  <c:v>6.2301767104666964E-4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71-4664-B202-4E0601BB5CD8}"/>
            </c:ext>
          </c:extLst>
        </c:ser>
        <c:ser>
          <c:idx val="10"/>
          <c:order val="4"/>
          <c:tx>
            <c:strRef>
              <c:f>PerPatient!$C$6</c:f>
              <c:strCache>
                <c:ptCount val="1"/>
                <c:pt idx="0">
                  <c:v>Th1</c:v>
                </c:pt>
              </c:strCache>
            </c:strRef>
          </c:tx>
          <c:spPr>
            <a:solidFill>
              <a:srgbClr val="0099CC"/>
            </a:solidFill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PerPatient!$D$6</c:f>
              <c:numCache>
                <c:formatCode>General</c:formatCode>
                <c:ptCount val="1"/>
                <c:pt idx="0">
                  <c:v>1.7217942908926143E-2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71-4664-B202-4E0601BB5CD8}"/>
            </c:ext>
          </c:extLst>
        </c:ser>
        <c:ser>
          <c:idx val="9"/>
          <c:order val="5"/>
          <c:tx>
            <c:strRef>
              <c:f>PerPatient!$C$7</c:f>
              <c:strCache>
                <c:ptCount val="1"/>
                <c:pt idx="0">
                  <c:v>CD8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PerPatient!$D$7</c:f>
              <c:numCache>
                <c:formatCode>General</c:formatCode>
                <c:ptCount val="1"/>
                <c:pt idx="0">
                  <c:v>0.260081558676937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71-4664-B202-4E0601BB5CD8}"/>
            </c:ext>
          </c:extLst>
        </c:ser>
        <c:ser>
          <c:idx val="8"/>
          <c:order val="6"/>
          <c:tx>
            <c:strRef>
              <c:f>PerPatient!$C$8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PerPatient!$D$8</c:f>
              <c:numCache>
                <c:formatCode>General</c:formatCode>
                <c:ptCount val="1"/>
                <c:pt idx="0">
                  <c:v>0.18350702310829181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71-4664-B202-4E0601BB5CD8}"/>
            </c:ext>
          </c:extLst>
        </c:ser>
        <c:ser>
          <c:idx val="16"/>
          <c:order val="7"/>
          <c:tx>
            <c:strRef>
              <c:f>PerPatient!$C$9</c:f>
              <c:strCache>
                <c:ptCount val="1"/>
                <c:pt idx="0">
                  <c:v>B cell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PerPatient!$D$9</c:f>
              <c:numCache>
                <c:formatCode>General</c:formatCode>
                <c:ptCount val="1"/>
                <c:pt idx="0">
                  <c:v>1.9710013593112821E-2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71-4664-B202-4E0601BB5CD8}"/>
            </c:ext>
          </c:extLst>
        </c:ser>
        <c:ser>
          <c:idx val="15"/>
          <c:order val="8"/>
          <c:tx>
            <c:strRef>
              <c:f>PerPatient!$C$10</c:f>
              <c:strCache>
                <c:ptCount val="1"/>
                <c:pt idx="0">
                  <c:v>Myeloid other</c:v>
                </c:pt>
              </c:strCache>
            </c:strRef>
          </c:tx>
          <c:spPr>
            <a:solidFill>
              <a:srgbClr val="956DB3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PerPatient!$D$10</c:f>
              <c:numCache>
                <c:formatCode>General</c:formatCode>
                <c:ptCount val="1"/>
                <c:pt idx="0">
                  <c:v>1.3347622716108023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71-4664-B202-4E0601BB5CD8}"/>
            </c:ext>
          </c:extLst>
        </c:ser>
        <c:ser>
          <c:idx val="6"/>
          <c:order val="9"/>
          <c:tx>
            <c:strRef>
              <c:f>PerPatient!$C$11</c:f>
              <c:strCache>
                <c:ptCount val="1"/>
                <c:pt idx="0">
                  <c:v>CD163- Myelomono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PerPatient!$D$11</c:f>
              <c:numCache>
                <c:formatCode>General</c:formatCode>
                <c:ptCount val="1"/>
                <c:pt idx="0">
                  <c:v>1.8689429259327196E-2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71-4664-B202-4E0601BB5CD8}"/>
            </c:ext>
          </c:extLst>
        </c:ser>
        <c:ser>
          <c:idx val="7"/>
          <c:order val="10"/>
          <c:tx>
            <c:strRef>
              <c:f>PerPatient!$C$12</c:f>
              <c:strCache>
                <c:ptCount val="1"/>
                <c:pt idx="0">
                  <c:v>CD163+ Myelomono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PerPatient!$D$12</c:f>
              <c:numCache>
                <c:formatCode>General</c:formatCode>
                <c:ptCount val="1"/>
                <c:pt idx="0">
                  <c:v>2.0374541733528827E-2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1-4664-B202-4E0601BB5CD8}"/>
            </c:ext>
          </c:extLst>
        </c:ser>
        <c:ser>
          <c:idx val="0"/>
          <c:order val="11"/>
          <c:tx>
            <c:strRef>
              <c:f>PerPatient!$C$13</c:f>
              <c:strCache>
                <c:ptCount val="1"/>
                <c:pt idx="0">
                  <c:v>CD163- TAM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PerPatient!$D$13</c:f>
              <c:numCache>
                <c:formatCode>General</c:formatCode>
                <c:ptCount val="1"/>
                <c:pt idx="0">
                  <c:v>0.19562623905049861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1-4664-B202-4E0601BB5CD8}"/>
            </c:ext>
          </c:extLst>
        </c:ser>
        <c:ser>
          <c:idx val="2"/>
          <c:order val="12"/>
          <c:tx>
            <c:strRef>
              <c:f>PerPatient!$C$14</c:f>
              <c:strCache>
                <c:ptCount val="1"/>
                <c:pt idx="0">
                  <c:v>CD163+ TAM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PerPatient!$D$14</c:f>
              <c:numCache>
                <c:formatCode>General</c:formatCode>
                <c:ptCount val="1"/>
                <c:pt idx="0">
                  <c:v>0.15380481128167628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1-4664-B202-4E0601BB5CD8}"/>
            </c:ext>
          </c:extLst>
        </c:ser>
        <c:ser>
          <c:idx val="3"/>
          <c:order val="13"/>
          <c:tx>
            <c:strRef>
              <c:f>PerPatient!$C$15</c:f>
              <c:strCache>
                <c:ptCount val="1"/>
                <c:pt idx="0">
                  <c:v>immature DC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PerPatient!$D$15</c:f>
              <c:numCache>
                <c:formatCode>General</c:formatCode>
                <c:ptCount val="1"/>
                <c:pt idx="0">
                  <c:v>5.8212976381510932E-3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1-4664-B202-4E0601BB5CD8}"/>
            </c:ext>
          </c:extLst>
        </c:ser>
        <c:ser>
          <c:idx val="4"/>
          <c:order val="14"/>
          <c:tx>
            <c:strRef>
              <c:f>PerPatient!$C$16</c:f>
              <c:strCache>
                <c:ptCount val="1"/>
                <c:pt idx="0">
                  <c:v>mature DC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PerPatient!$D$16</c:f>
              <c:numCache>
                <c:formatCode>General</c:formatCode>
                <c:ptCount val="1"/>
                <c:pt idx="0">
                  <c:v>1.5319204310923932E-4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1-4664-B202-4E0601BB5CD8}"/>
            </c:ext>
          </c:extLst>
        </c:ser>
        <c:ser>
          <c:idx val="1"/>
          <c:order val="15"/>
          <c:tx>
            <c:strRef>
              <c:f>PerPatient!$C$17</c:f>
              <c:strCache>
                <c:ptCount val="1"/>
                <c:pt idx="0">
                  <c:v>neut/eos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PerPatient!$D$17</c:f>
              <c:numCache>
                <c:formatCode>General</c:formatCode>
                <c:ptCount val="1"/>
                <c:pt idx="0">
                  <c:v>8.8851385003358794E-3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1-4664-B202-4E0601BB5CD8}"/>
            </c:ext>
          </c:extLst>
        </c:ser>
        <c:ser>
          <c:idx val="5"/>
          <c:order val="16"/>
          <c:tx>
            <c:strRef>
              <c:f>PerPatient!$C$18</c:f>
              <c:strCache>
                <c:ptCount val="1"/>
                <c:pt idx="0">
                  <c:v>mast cell</c:v>
                </c:pt>
              </c:strCache>
            </c:strRef>
          </c:tx>
          <c:invertIfNegative val="0"/>
          <c:cat>
            <c:strRef>
              <c:f>PerPatient!$D$1</c:f>
              <c:strCache>
                <c:ptCount val="1"/>
                <c:pt idx="0">
                  <c:v>Percent_CD45_SYN81</c:v>
                </c:pt>
              </c:strCache>
            </c:strRef>
          </c:cat>
          <c:val>
            <c:numRef>
              <c:f>PerPatient!$D$18</c:f>
              <c:numCache>
                <c:formatCode>General</c:formatCode>
                <c:ptCount val="1"/>
                <c:pt idx="0">
                  <c:v>4.8255493579410384E-2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664-B202-4E0601BB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415328"/>
        <c:axId val="-2037930256"/>
      </c:barChart>
      <c:catAx>
        <c:axId val="-2055415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CD45+ Cells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37930256"/>
        <c:crosses val="autoZero"/>
        <c:auto val="1"/>
        <c:lblAlgn val="ctr"/>
        <c:lblOffset val="100"/>
        <c:noMultiLvlLbl val="0"/>
      </c:catAx>
      <c:valAx>
        <c:axId val="-2037930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aseline="0"/>
                </a:pPr>
                <a:r>
                  <a:rPr lang="en-US"/>
                  <a:t>% of CD45 Cells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aseline="0"/>
            </a:pPr>
            <a:endParaRPr lang="en-US"/>
          </a:p>
        </c:txPr>
        <c:crossAx val="-2055415328"/>
        <c:crossesAt val="1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55178806482882903"/>
          <c:y val="5.52698950605858E-2"/>
          <c:w val="0.42857723508103601"/>
          <c:h val="0.91941336446868205"/>
        </c:manualLayout>
      </c:layout>
      <c:overlay val="0"/>
      <c:txPr>
        <a:bodyPr/>
        <a:lstStyle/>
        <a:p>
          <a:pPr>
            <a:defRPr sz="1400" kern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675353</xdr:colOff>
      <xdr:row>29</xdr:row>
      <xdr:rowOff>117269</xdr:rowOff>
    </xdr:from>
    <xdr:to>
      <xdr:col>13</xdr:col>
      <xdr:colOff>384</xdr:colOff>
      <xdr:row>73</xdr:row>
      <xdr:rowOff>151877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40CEB6-BF5B-ED4A-9035-32F0495E7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536286</xdr:colOff>
      <xdr:row>29</xdr:row>
      <xdr:rowOff>128155</xdr:rowOff>
    </xdr:from>
    <xdr:to>
      <xdr:col>24</xdr:col>
      <xdr:colOff>383748</xdr:colOff>
      <xdr:row>73</xdr:row>
      <xdr:rowOff>162763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A657A-DDE4-BE41-882E-2E64821A2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1003300</xdr:colOff>
      <xdr:row>27</xdr:row>
      <xdr:rowOff>50800</xdr:rowOff>
    </xdr:from>
    <xdr:to>
      <xdr:col>10</xdr:col>
      <xdr:colOff>533400</xdr:colOff>
      <xdr:row>64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0"/>
  <sheetViews>
    <sheetView workbookViewId="0">
      <selection activeCell="B27" sqref="B27"/>
    </sheetView>
  </sheetViews>
  <sheetFormatPr baseColWidth="10" defaultColWidth="8.6640625" defaultRowHeight="16" x14ac:dyDescent="0.2"/>
  <cols>
    <col min="1" max="1" width="10.6640625" customWidth="1"/>
    <col min="2" max="2" width="72.6640625" style="7" bestFit="1" customWidth="1"/>
    <col min="3" max="3" width="44" style="7" customWidth="1"/>
    <col min="6" max="6" width="8.5" customWidth="1"/>
    <col min="7" max="7" width="9.33203125" customWidth="1"/>
  </cols>
  <sheetData>
    <row r="1" spans="1:54" x14ac:dyDescent="0.2">
      <c r="A1" t="s">
        <v>156</v>
      </c>
      <c r="B1" s="1" t="s">
        <v>172</v>
      </c>
      <c r="C1" s="1" t="s">
        <v>175</v>
      </c>
      <c r="D1" s="3" t="s">
        <v>0</v>
      </c>
      <c r="E1" s="2" t="s">
        <v>1</v>
      </c>
      <c r="F1" s="4" t="s">
        <v>2</v>
      </c>
      <c r="G1" s="3" t="s">
        <v>3</v>
      </c>
      <c r="H1" s="2" t="s">
        <v>4</v>
      </c>
      <c r="I1" s="4" t="s">
        <v>5</v>
      </c>
      <c r="J1" s="3" t="s">
        <v>6</v>
      </c>
      <c r="K1" s="2" t="s">
        <v>7</v>
      </c>
      <c r="L1" s="3" t="s">
        <v>8</v>
      </c>
      <c r="M1" s="2" t="s">
        <v>9</v>
      </c>
      <c r="N1" s="3" t="s">
        <v>10</v>
      </c>
      <c r="O1" s="2" t="s">
        <v>11</v>
      </c>
      <c r="P1" s="4" t="s">
        <v>12</v>
      </c>
      <c r="Q1" s="3" t="s">
        <v>13</v>
      </c>
      <c r="R1" s="2" t="s">
        <v>14</v>
      </c>
      <c r="S1" s="4" t="s">
        <v>15</v>
      </c>
      <c r="T1" s="4" t="s">
        <v>16</v>
      </c>
      <c r="U1" s="3" t="s">
        <v>17</v>
      </c>
      <c r="V1" s="2" t="s">
        <v>18</v>
      </c>
      <c r="W1" s="4" t="s">
        <v>19</v>
      </c>
      <c r="X1" s="3" t="s">
        <v>20</v>
      </c>
      <c r="Y1" s="2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3" t="s">
        <v>26</v>
      </c>
      <c r="AE1" s="2" t="s">
        <v>27</v>
      </c>
      <c r="AF1" s="4" t="s">
        <v>28</v>
      </c>
      <c r="AG1" s="4" t="s">
        <v>29</v>
      </c>
      <c r="AH1" s="3" t="s">
        <v>30</v>
      </c>
      <c r="AI1" s="2" t="s">
        <v>31</v>
      </c>
      <c r="AJ1" s="4" t="s">
        <v>32</v>
      </c>
      <c r="AK1" s="4" t="s">
        <v>33</v>
      </c>
      <c r="AL1" s="3" t="s">
        <v>34</v>
      </c>
      <c r="AM1" s="2" t="s">
        <v>35</v>
      </c>
      <c r="AN1" s="4" t="s">
        <v>36</v>
      </c>
      <c r="AO1" s="3" t="s">
        <v>37</v>
      </c>
      <c r="AP1" s="5" t="s">
        <v>38</v>
      </c>
      <c r="AQ1" s="5" t="s">
        <v>39</v>
      </c>
      <c r="AR1" s="2" t="s">
        <v>40</v>
      </c>
      <c r="AS1" s="3" t="s">
        <v>41</v>
      </c>
      <c r="AT1" s="2" t="s">
        <v>42</v>
      </c>
      <c r="AU1" s="4" t="s">
        <v>43</v>
      </c>
      <c r="AV1" s="4" t="s">
        <v>44</v>
      </c>
      <c r="AW1" s="3" t="s">
        <v>45</v>
      </c>
      <c r="AX1" s="2" t="s">
        <v>46</v>
      </c>
      <c r="AY1" s="4" t="s">
        <v>47</v>
      </c>
      <c r="AZ1" s="4" t="s">
        <v>48</v>
      </c>
      <c r="BA1" s="3" t="s">
        <v>49</v>
      </c>
      <c r="BB1" s="5" t="s">
        <v>50</v>
      </c>
    </row>
    <row r="2" spans="1:54" ht="15" customHeight="1" x14ac:dyDescent="0.2">
      <c r="A2" s="6" t="s">
        <v>51</v>
      </c>
      <c r="B2" s="7" t="s">
        <v>52</v>
      </c>
      <c r="D2">
        <v>0</v>
      </c>
      <c r="E2" s="8">
        <v>36417</v>
      </c>
      <c r="F2">
        <v>38812</v>
      </c>
      <c r="G2">
        <v>30238</v>
      </c>
      <c r="H2" s="8">
        <v>8662</v>
      </c>
      <c r="I2">
        <v>3906</v>
      </c>
      <c r="J2">
        <v>14732</v>
      </c>
      <c r="K2" s="8">
        <v>47166</v>
      </c>
      <c r="L2">
        <v>26634</v>
      </c>
      <c r="M2" s="8">
        <v>7893</v>
      </c>
      <c r="N2">
        <v>6713</v>
      </c>
      <c r="O2" s="8">
        <v>6448</v>
      </c>
      <c r="P2">
        <v>32545</v>
      </c>
      <c r="Q2">
        <v>20957</v>
      </c>
      <c r="R2" s="8">
        <v>135242</v>
      </c>
      <c r="S2">
        <v>134228</v>
      </c>
      <c r="T2">
        <v>113680</v>
      </c>
      <c r="U2">
        <v>154077</v>
      </c>
      <c r="V2" s="8">
        <v>91646</v>
      </c>
      <c r="W2">
        <v>75415</v>
      </c>
      <c r="X2">
        <v>42460</v>
      </c>
      <c r="Y2" s="8">
        <v>20578</v>
      </c>
      <c r="Z2">
        <v>22712</v>
      </c>
      <c r="AA2">
        <v>26168</v>
      </c>
      <c r="AB2">
        <v>22498</v>
      </c>
      <c r="AC2">
        <v>27794</v>
      </c>
      <c r="AD2">
        <v>38541</v>
      </c>
      <c r="AE2" s="8">
        <v>2107</v>
      </c>
      <c r="AF2">
        <v>13170</v>
      </c>
      <c r="AG2">
        <v>10708</v>
      </c>
      <c r="AH2">
        <v>12477</v>
      </c>
      <c r="AI2" s="8">
        <v>14738</v>
      </c>
      <c r="AJ2">
        <v>19324</v>
      </c>
      <c r="AK2">
        <v>12285</v>
      </c>
      <c r="AL2">
        <v>22517</v>
      </c>
      <c r="AM2" s="8">
        <v>28001</v>
      </c>
      <c r="AN2">
        <v>45871</v>
      </c>
      <c r="AO2">
        <v>17361</v>
      </c>
      <c r="AP2" s="9">
        <v>26214</v>
      </c>
      <c r="AQ2" s="8">
        <v>8673</v>
      </c>
      <c r="AR2">
        <v>152823</v>
      </c>
      <c r="AS2">
        <v>117349</v>
      </c>
      <c r="AT2" s="8">
        <v>12809</v>
      </c>
      <c r="AU2">
        <v>8960</v>
      </c>
      <c r="AV2">
        <v>10462</v>
      </c>
      <c r="AW2">
        <v>5978</v>
      </c>
      <c r="AX2">
        <v>13137</v>
      </c>
      <c r="AY2">
        <v>32121</v>
      </c>
      <c r="AZ2">
        <v>20928</v>
      </c>
      <c r="BA2">
        <v>13642</v>
      </c>
      <c r="BB2">
        <v>5387</v>
      </c>
    </row>
    <row r="3" spans="1:54" ht="14.75" customHeight="1" x14ac:dyDescent="0.2">
      <c r="A3" s="6" t="s">
        <v>51</v>
      </c>
      <c r="B3" s="10" t="s">
        <v>53</v>
      </c>
      <c r="C3" s="10"/>
      <c r="D3">
        <v>0</v>
      </c>
      <c r="E3" s="8">
        <v>8315</v>
      </c>
      <c r="F3">
        <v>4807</v>
      </c>
      <c r="G3">
        <v>3279</v>
      </c>
      <c r="H3" s="8">
        <v>1849</v>
      </c>
      <c r="I3">
        <v>80</v>
      </c>
      <c r="J3">
        <v>227</v>
      </c>
      <c r="K3" s="8">
        <v>16071</v>
      </c>
      <c r="L3">
        <v>7185</v>
      </c>
      <c r="M3" s="8">
        <v>45</v>
      </c>
      <c r="N3">
        <v>607</v>
      </c>
      <c r="O3" s="8">
        <v>227</v>
      </c>
      <c r="P3">
        <v>2195</v>
      </c>
      <c r="Q3">
        <v>312</v>
      </c>
      <c r="R3" s="8">
        <v>8380</v>
      </c>
      <c r="S3">
        <v>4668</v>
      </c>
      <c r="T3">
        <v>2393</v>
      </c>
      <c r="U3">
        <v>5059</v>
      </c>
      <c r="V3" s="8">
        <v>21820</v>
      </c>
      <c r="W3">
        <v>3713</v>
      </c>
      <c r="X3">
        <v>11685</v>
      </c>
      <c r="Y3" s="8">
        <v>3243</v>
      </c>
      <c r="Z3">
        <v>4269</v>
      </c>
      <c r="AA3">
        <v>6514</v>
      </c>
      <c r="AB3">
        <v>3554</v>
      </c>
      <c r="AC3">
        <v>2895</v>
      </c>
      <c r="AD3">
        <v>3124</v>
      </c>
      <c r="AE3" s="8">
        <v>630</v>
      </c>
      <c r="AF3">
        <v>5747</v>
      </c>
      <c r="AG3">
        <v>3705</v>
      </c>
      <c r="AH3">
        <v>5102</v>
      </c>
      <c r="AI3" s="8">
        <v>4370</v>
      </c>
      <c r="AJ3">
        <v>2314</v>
      </c>
      <c r="AK3">
        <v>3344</v>
      </c>
      <c r="AL3">
        <v>9300</v>
      </c>
      <c r="AM3" s="8">
        <v>5445</v>
      </c>
      <c r="AN3">
        <v>33457</v>
      </c>
      <c r="AO3">
        <v>4768</v>
      </c>
      <c r="AP3" s="9">
        <v>15788</v>
      </c>
      <c r="AQ3" s="8">
        <v>5135</v>
      </c>
      <c r="AR3">
        <v>283</v>
      </c>
      <c r="AS3">
        <v>183</v>
      </c>
      <c r="AT3" s="8">
        <v>379</v>
      </c>
      <c r="AU3">
        <v>872</v>
      </c>
      <c r="AV3">
        <v>303</v>
      </c>
      <c r="AW3">
        <v>61</v>
      </c>
      <c r="AX3">
        <v>1511</v>
      </c>
      <c r="AY3">
        <v>13128</v>
      </c>
      <c r="AZ3">
        <v>4977</v>
      </c>
      <c r="BA3">
        <v>552</v>
      </c>
      <c r="BB3">
        <v>1706</v>
      </c>
    </row>
    <row r="4" spans="1:54" ht="14.75" customHeight="1" x14ac:dyDescent="0.2">
      <c r="A4" s="6" t="s">
        <v>51</v>
      </c>
      <c r="B4" s="27" t="s">
        <v>157</v>
      </c>
      <c r="C4" s="27" t="s">
        <v>176</v>
      </c>
      <c r="D4">
        <v>0</v>
      </c>
      <c r="E4" s="8">
        <v>1736</v>
      </c>
      <c r="F4">
        <v>643</v>
      </c>
      <c r="G4">
        <v>605</v>
      </c>
      <c r="H4" s="8">
        <v>1202</v>
      </c>
      <c r="I4">
        <v>28</v>
      </c>
      <c r="J4">
        <v>104</v>
      </c>
      <c r="K4" s="8">
        <v>9101</v>
      </c>
      <c r="L4">
        <v>2935</v>
      </c>
      <c r="M4" s="8">
        <v>22</v>
      </c>
      <c r="N4">
        <v>441</v>
      </c>
      <c r="O4" s="8">
        <v>39</v>
      </c>
      <c r="P4">
        <v>950</v>
      </c>
      <c r="Q4">
        <v>14</v>
      </c>
      <c r="R4" s="8">
        <v>862</v>
      </c>
      <c r="S4">
        <v>640</v>
      </c>
      <c r="T4">
        <v>428</v>
      </c>
      <c r="U4">
        <v>935</v>
      </c>
      <c r="V4" s="8">
        <v>6453</v>
      </c>
      <c r="W4">
        <v>786</v>
      </c>
      <c r="X4">
        <v>3805</v>
      </c>
      <c r="Y4" s="8">
        <v>1010</v>
      </c>
      <c r="Z4">
        <v>730</v>
      </c>
      <c r="AA4">
        <v>2312</v>
      </c>
      <c r="AB4">
        <v>717</v>
      </c>
      <c r="AC4">
        <v>1100</v>
      </c>
      <c r="AD4">
        <v>1626</v>
      </c>
      <c r="AE4" s="8">
        <v>155</v>
      </c>
      <c r="AF4">
        <v>911</v>
      </c>
      <c r="AG4">
        <v>887</v>
      </c>
      <c r="AH4">
        <v>955</v>
      </c>
      <c r="AI4" s="8">
        <v>2081</v>
      </c>
      <c r="AJ4">
        <v>975</v>
      </c>
      <c r="AK4">
        <v>1894</v>
      </c>
      <c r="AL4">
        <v>3563</v>
      </c>
      <c r="AM4" s="8">
        <v>3385</v>
      </c>
      <c r="AN4">
        <v>19014</v>
      </c>
      <c r="AO4">
        <v>2601</v>
      </c>
      <c r="AP4" s="9">
        <v>7071</v>
      </c>
      <c r="AQ4" s="8">
        <v>3429</v>
      </c>
      <c r="AR4">
        <v>97</v>
      </c>
      <c r="AS4">
        <v>33</v>
      </c>
      <c r="AT4" s="8">
        <v>193</v>
      </c>
      <c r="AU4">
        <v>401</v>
      </c>
      <c r="AV4">
        <v>125</v>
      </c>
      <c r="AW4">
        <v>33</v>
      </c>
      <c r="AX4">
        <v>568</v>
      </c>
      <c r="AY4">
        <v>292</v>
      </c>
      <c r="AZ4">
        <v>32</v>
      </c>
      <c r="BA4">
        <v>65</v>
      </c>
      <c r="BB4">
        <v>1651</v>
      </c>
    </row>
    <row r="5" spans="1:54" ht="17" x14ac:dyDescent="0.2">
      <c r="A5" s="6" t="s">
        <v>51</v>
      </c>
      <c r="B5" s="10" t="s">
        <v>158</v>
      </c>
      <c r="C5" s="10" t="s">
        <v>177</v>
      </c>
      <c r="D5">
        <v>0</v>
      </c>
      <c r="E5" s="8">
        <v>6600</v>
      </c>
      <c r="F5">
        <v>4177</v>
      </c>
      <c r="G5">
        <v>2687</v>
      </c>
      <c r="H5" s="8">
        <v>660</v>
      </c>
      <c r="I5">
        <v>52</v>
      </c>
      <c r="J5">
        <v>124</v>
      </c>
      <c r="K5" s="8">
        <v>7120</v>
      </c>
      <c r="L5">
        <v>4302</v>
      </c>
      <c r="M5" s="8">
        <v>23</v>
      </c>
      <c r="N5">
        <v>168</v>
      </c>
      <c r="O5" s="8">
        <v>188</v>
      </c>
      <c r="P5">
        <v>1254</v>
      </c>
      <c r="Q5">
        <v>298</v>
      </c>
      <c r="R5" s="8">
        <v>7530</v>
      </c>
      <c r="S5">
        <v>4047</v>
      </c>
      <c r="T5">
        <v>1972</v>
      </c>
      <c r="U5">
        <v>4139</v>
      </c>
      <c r="V5" s="8">
        <v>15513</v>
      </c>
      <c r="W5">
        <v>2953</v>
      </c>
      <c r="X5">
        <v>8018</v>
      </c>
      <c r="Y5" s="8">
        <v>2267</v>
      </c>
      <c r="Z5">
        <v>3556</v>
      </c>
      <c r="AA5">
        <v>4262</v>
      </c>
      <c r="AB5">
        <v>2853</v>
      </c>
      <c r="AC5">
        <v>1816</v>
      </c>
      <c r="AD5">
        <v>1520</v>
      </c>
      <c r="AE5" s="8">
        <v>479</v>
      </c>
      <c r="AF5">
        <v>4848</v>
      </c>
      <c r="AG5">
        <v>2832</v>
      </c>
      <c r="AH5">
        <v>4159</v>
      </c>
      <c r="AI5" s="8">
        <v>2362</v>
      </c>
      <c r="AJ5">
        <v>1365</v>
      </c>
      <c r="AK5">
        <v>1493</v>
      </c>
      <c r="AL5">
        <v>5868</v>
      </c>
      <c r="AM5" s="8">
        <v>2118</v>
      </c>
      <c r="AN5">
        <v>14871</v>
      </c>
      <c r="AO5">
        <v>2221</v>
      </c>
      <c r="AP5" s="9">
        <v>8919</v>
      </c>
      <c r="AQ5" s="8">
        <v>1762</v>
      </c>
      <c r="AR5">
        <v>186</v>
      </c>
      <c r="AS5">
        <v>149</v>
      </c>
      <c r="AT5" s="8">
        <v>190</v>
      </c>
      <c r="AU5">
        <v>485</v>
      </c>
      <c r="AV5">
        <v>179</v>
      </c>
      <c r="AW5">
        <v>29</v>
      </c>
      <c r="AX5">
        <v>942</v>
      </c>
      <c r="AY5">
        <v>12833</v>
      </c>
      <c r="AZ5">
        <v>4944</v>
      </c>
      <c r="BA5">
        <v>487</v>
      </c>
      <c r="BB5">
        <v>52</v>
      </c>
    </row>
    <row r="6" spans="1:54" ht="17" x14ac:dyDescent="0.2">
      <c r="A6" s="6" t="s">
        <v>51</v>
      </c>
      <c r="B6" s="11" t="s">
        <v>54</v>
      </c>
      <c r="C6" s="11"/>
      <c r="D6">
        <v>0</v>
      </c>
      <c r="E6" s="8">
        <v>28196</v>
      </c>
      <c r="F6">
        <v>34083</v>
      </c>
      <c r="G6">
        <v>27008</v>
      </c>
      <c r="H6" s="8">
        <v>6835</v>
      </c>
      <c r="I6">
        <v>3828</v>
      </c>
      <c r="J6">
        <v>14507</v>
      </c>
      <c r="K6" s="8">
        <v>31299</v>
      </c>
      <c r="L6">
        <v>19517</v>
      </c>
      <c r="M6" s="8">
        <v>7848</v>
      </c>
      <c r="N6">
        <v>6113</v>
      </c>
      <c r="O6" s="8">
        <v>6227</v>
      </c>
      <c r="P6">
        <v>30395</v>
      </c>
      <c r="Q6">
        <v>20653</v>
      </c>
      <c r="R6" s="8">
        <v>127067</v>
      </c>
      <c r="S6">
        <v>129669</v>
      </c>
      <c r="T6">
        <v>111335</v>
      </c>
      <c r="U6">
        <v>149124</v>
      </c>
      <c r="V6" s="8">
        <v>70120</v>
      </c>
      <c r="W6">
        <v>71772</v>
      </c>
      <c r="X6">
        <v>30966</v>
      </c>
      <c r="Y6" s="8">
        <v>17420</v>
      </c>
      <c r="Z6">
        <v>18538</v>
      </c>
      <c r="AA6">
        <v>19771</v>
      </c>
      <c r="AB6">
        <v>19015</v>
      </c>
      <c r="AC6">
        <v>24969</v>
      </c>
      <c r="AD6">
        <v>35552</v>
      </c>
      <c r="AE6" s="8">
        <v>1484</v>
      </c>
      <c r="AF6">
        <v>7481</v>
      </c>
      <c r="AG6">
        <v>7045</v>
      </c>
      <c r="AH6">
        <v>7431</v>
      </c>
      <c r="AI6" s="8">
        <v>10433</v>
      </c>
      <c r="AJ6">
        <v>17060</v>
      </c>
      <c r="AK6">
        <v>8983</v>
      </c>
      <c r="AL6">
        <v>13340</v>
      </c>
      <c r="AM6" s="8">
        <v>22652</v>
      </c>
      <c r="AN6">
        <v>12592</v>
      </c>
      <c r="AO6">
        <v>12702</v>
      </c>
      <c r="AP6" s="9">
        <v>10531</v>
      </c>
      <c r="AQ6" s="8">
        <v>3558</v>
      </c>
      <c r="AR6">
        <v>152527</v>
      </c>
      <c r="AS6">
        <v>117163</v>
      </c>
      <c r="AT6" s="8">
        <v>12445</v>
      </c>
      <c r="AU6">
        <v>8109</v>
      </c>
      <c r="AV6">
        <v>10173</v>
      </c>
      <c r="AW6">
        <v>5919</v>
      </c>
      <c r="AX6">
        <v>11607</v>
      </c>
      <c r="AY6">
        <v>18916</v>
      </c>
      <c r="AZ6">
        <v>15902</v>
      </c>
      <c r="BA6">
        <v>13074</v>
      </c>
      <c r="BB6">
        <v>3817</v>
      </c>
    </row>
    <row r="7" spans="1:54" ht="17" x14ac:dyDescent="0.2">
      <c r="A7" s="6" t="s">
        <v>51</v>
      </c>
      <c r="B7" s="12" t="s">
        <v>159</v>
      </c>
      <c r="C7" s="12" t="s">
        <v>178</v>
      </c>
      <c r="D7">
        <v>0</v>
      </c>
      <c r="E7" s="8">
        <v>1392</v>
      </c>
      <c r="F7">
        <v>814</v>
      </c>
      <c r="G7">
        <v>323</v>
      </c>
      <c r="H7" s="8">
        <v>16</v>
      </c>
      <c r="I7">
        <v>5</v>
      </c>
      <c r="J7">
        <v>9</v>
      </c>
      <c r="K7" s="8">
        <v>1184</v>
      </c>
      <c r="L7">
        <v>836</v>
      </c>
      <c r="M7" s="8">
        <v>4</v>
      </c>
      <c r="N7">
        <v>18</v>
      </c>
      <c r="O7" s="8">
        <v>40</v>
      </c>
      <c r="P7">
        <v>99</v>
      </c>
      <c r="Q7">
        <v>14</v>
      </c>
      <c r="R7" s="8">
        <v>369</v>
      </c>
      <c r="S7">
        <v>275</v>
      </c>
      <c r="T7">
        <v>99</v>
      </c>
      <c r="U7">
        <v>185</v>
      </c>
      <c r="V7" s="8">
        <v>141</v>
      </c>
      <c r="W7">
        <v>95</v>
      </c>
      <c r="X7">
        <v>10</v>
      </c>
      <c r="Y7" s="8">
        <v>1030</v>
      </c>
      <c r="Z7">
        <v>1297</v>
      </c>
      <c r="AA7">
        <v>2213</v>
      </c>
      <c r="AB7">
        <v>958</v>
      </c>
      <c r="AC7">
        <v>751</v>
      </c>
      <c r="AD7">
        <v>615</v>
      </c>
      <c r="AE7" s="8">
        <v>63</v>
      </c>
      <c r="AF7">
        <v>790</v>
      </c>
      <c r="AG7">
        <v>491</v>
      </c>
      <c r="AH7">
        <v>882</v>
      </c>
      <c r="AI7" s="8">
        <v>0</v>
      </c>
      <c r="AJ7">
        <v>1</v>
      </c>
      <c r="AK7">
        <v>3</v>
      </c>
      <c r="AL7">
        <v>26</v>
      </c>
      <c r="AM7" s="8">
        <v>9</v>
      </c>
      <c r="AN7">
        <v>15</v>
      </c>
      <c r="AO7">
        <v>0</v>
      </c>
      <c r="AP7" s="9">
        <v>7</v>
      </c>
      <c r="AQ7" s="8">
        <v>2</v>
      </c>
      <c r="AR7">
        <v>13</v>
      </c>
      <c r="AS7">
        <v>20</v>
      </c>
      <c r="AT7" s="8">
        <v>4</v>
      </c>
      <c r="AU7">
        <v>0</v>
      </c>
      <c r="AV7">
        <v>2</v>
      </c>
      <c r="AW7">
        <v>1</v>
      </c>
      <c r="AX7">
        <v>3</v>
      </c>
      <c r="AY7">
        <v>9</v>
      </c>
      <c r="AZ7">
        <v>0</v>
      </c>
      <c r="BA7">
        <v>0</v>
      </c>
      <c r="BB7">
        <v>2</v>
      </c>
    </row>
    <row r="8" spans="1:54" ht="17" x14ac:dyDescent="0.2">
      <c r="A8" s="6" t="s">
        <v>51</v>
      </c>
      <c r="B8" s="12" t="s">
        <v>160</v>
      </c>
      <c r="C8" s="12" t="s">
        <v>179</v>
      </c>
      <c r="D8">
        <v>0</v>
      </c>
      <c r="E8" s="8">
        <v>2</v>
      </c>
      <c r="F8">
        <v>18</v>
      </c>
      <c r="G8">
        <v>20</v>
      </c>
      <c r="H8" s="8">
        <v>1</v>
      </c>
      <c r="I8">
        <v>35</v>
      </c>
      <c r="J8">
        <v>65</v>
      </c>
      <c r="K8" s="8">
        <v>9</v>
      </c>
      <c r="L8">
        <v>5</v>
      </c>
      <c r="M8" s="8">
        <v>0</v>
      </c>
      <c r="N8">
        <v>0</v>
      </c>
      <c r="O8" s="8">
        <v>0</v>
      </c>
      <c r="P8">
        <v>3</v>
      </c>
      <c r="Q8">
        <v>0</v>
      </c>
      <c r="R8" s="8">
        <v>372</v>
      </c>
      <c r="S8">
        <v>328</v>
      </c>
      <c r="T8">
        <v>85</v>
      </c>
      <c r="U8">
        <v>49</v>
      </c>
      <c r="V8" s="8">
        <v>461</v>
      </c>
      <c r="W8">
        <v>72</v>
      </c>
      <c r="X8">
        <v>315</v>
      </c>
      <c r="Y8" s="8">
        <v>113</v>
      </c>
      <c r="Z8">
        <v>161</v>
      </c>
      <c r="AA8">
        <v>204</v>
      </c>
      <c r="AB8">
        <v>90</v>
      </c>
      <c r="AC8">
        <v>94</v>
      </c>
      <c r="AD8">
        <v>63</v>
      </c>
      <c r="AE8" s="8">
        <v>1</v>
      </c>
      <c r="AF8">
        <v>12</v>
      </c>
      <c r="AG8">
        <v>2153</v>
      </c>
      <c r="AH8">
        <v>9</v>
      </c>
      <c r="AI8" s="8">
        <v>1</v>
      </c>
      <c r="AJ8">
        <v>7</v>
      </c>
      <c r="AK8">
        <v>9</v>
      </c>
      <c r="AL8">
        <v>4</v>
      </c>
      <c r="AM8" s="8">
        <v>0</v>
      </c>
      <c r="AN8">
        <v>8</v>
      </c>
      <c r="AO8">
        <v>0</v>
      </c>
      <c r="AP8" s="9">
        <v>246</v>
      </c>
      <c r="AQ8" s="8">
        <v>30</v>
      </c>
      <c r="AR8">
        <v>0</v>
      </c>
      <c r="AS8">
        <v>0</v>
      </c>
      <c r="AT8" s="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ht="17" x14ac:dyDescent="0.2">
      <c r="A9" s="6" t="s">
        <v>51</v>
      </c>
      <c r="B9" s="11" t="s">
        <v>55</v>
      </c>
      <c r="C9" s="11"/>
      <c r="D9">
        <v>0</v>
      </c>
      <c r="E9" s="8">
        <v>4840</v>
      </c>
      <c r="F9">
        <v>3153</v>
      </c>
      <c r="G9">
        <v>2168</v>
      </c>
      <c r="H9" s="8">
        <v>347</v>
      </c>
      <c r="I9">
        <v>35</v>
      </c>
      <c r="J9">
        <v>65</v>
      </c>
      <c r="K9" s="8">
        <v>4937</v>
      </c>
      <c r="L9">
        <v>2361</v>
      </c>
      <c r="M9" s="8">
        <v>17</v>
      </c>
      <c r="N9">
        <v>142</v>
      </c>
      <c r="O9" s="8">
        <v>129</v>
      </c>
      <c r="P9">
        <v>1063</v>
      </c>
      <c r="Q9">
        <v>245</v>
      </c>
      <c r="R9" s="8">
        <v>5952</v>
      </c>
      <c r="S9">
        <v>2979</v>
      </c>
      <c r="T9">
        <v>1264</v>
      </c>
      <c r="U9">
        <v>2504</v>
      </c>
      <c r="V9" s="8">
        <v>7615</v>
      </c>
      <c r="W9">
        <v>1326</v>
      </c>
      <c r="X9">
        <v>4938</v>
      </c>
      <c r="Y9" s="8">
        <v>1031</v>
      </c>
      <c r="Z9">
        <v>1856</v>
      </c>
      <c r="AA9">
        <v>1820</v>
      </c>
      <c r="AB9">
        <v>1612</v>
      </c>
      <c r="AC9">
        <v>947</v>
      </c>
      <c r="AD9">
        <v>661</v>
      </c>
      <c r="AE9" s="8">
        <v>283</v>
      </c>
      <c r="AF9">
        <v>3841</v>
      </c>
      <c r="AG9">
        <v>2153</v>
      </c>
      <c r="AH9">
        <v>3143</v>
      </c>
      <c r="AI9" s="8">
        <v>1079</v>
      </c>
      <c r="AJ9">
        <v>400</v>
      </c>
      <c r="AK9">
        <v>501</v>
      </c>
      <c r="AL9">
        <v>1235</v>
      </c>
      <c r="AM9" s="8">
        <v>982</v>
      </c>
      <c r="AN9">
        <v>4742</v>
      </c>
      <c r="AO9">
        <v>675</v>
      </c>
      <c r="AP9" s="9">
        <v>3747</v>
      </c>
      <c r="AQ9" s="8">
        <v>876</v>
      </c>
      <c r="AR9">
        <v>171</v>
      </c>
      <c r="AS9">
        <v>127</v>
      </c>
      <c r="AT9" s="8">
        <v>77</v>
      </c>
      <c r="AU9">
        <v>167</v>
      </c>
      <c r="AV9">
        <v>82</v>
      </c>
      <c r="AW9">
        <v>17</v>
      </c>
      <c r="AX9">
        <v>920</v>
      </c>
      <c r="AY9">
        <v>12799</v>
      </c>
      <c r="AZ9">
        <v>4942</v>
      </c>
      <c r="BA9">
        <v>487</v>
      </c>
      <c r="BB9">
        <v>24</v>
      </c>
    </row>
    <row r="10" spans="1:54" ht="17" x14ac:dyDescent="0.2">
      <c r="A10" s="6" t="s">
        <v>51</v>
      </c>
      <c r="B10" s="11" t="s">
        <v>56</v>
      </c>
      <c r="C10" s="11"/>
      <c r="D10">
        <v>0</v>
      </c>
      <c r="E10" s="8">
        <v>6203</v>
      </c>
      <c r="F10">
        <v>3945</v>
      </c>
      <c r="G10">
        <v>2484</v>
      </c>
      <c r="H10" s="8">
        <v>363</v>
      </c>
      <c r="I10">
        <v>40</v>
      </c>
      <c r="J10">
        <v>74</v>
      </c>
      <c r="K10" s="8">
        <v>6098</v>
      </c>
      <c r="L10">
        <v>3176</v>
      </c>
      <c r="M10" s="8">
        <v>21</v>
      </c>
      <c r="N10">
        <v>159</v>
      </c>
      <c r="O10" s="8">
        <v>167</v>
      </c>
      <c r="P10">
        <v>1158</v>
      </c>
      <c r="Q10">
        <v>259</v>
      </c>
      <c r="R10" s="8">
        <v>6308</v>
      </c>
      <c r="S10">
        <v>3240</v>
      </c>
      <c r="T10">
        <v>1360</v>
      </c>
      <c r="U10">
        <v>2681</v>
      </c>
      <c r="V10" s="8">
        <v>7747</v>
      </c>
      <c r="W10">
        <v>1417</v>
      </c>
      <c r="X10">
        <v>4948</v>
      </c>
      <c r="Y10" s="8">
        <v>2051</v>
      </c>
      <c r="Z10">
        <v>3131</v>
      </c>
      <c r="AA10">
        <v>3986</v>
      </c>
      <c r="AB10">
        <v>2563</v>
      </c>
      <c r="AC10">
        <v>1688</v>
      </c>
      <c r="AD10">
        <v>1270</v>
      </c>
      <c r="AE10" s="8">
        <v>344</v>
      </c>
      <c r="AF10">
        <v>4614</v>
      </c>
      <c r="AG10">
        <v>2633</v>
      </c>
      <c r="AH10">
        <v>3990</v>
      </c>
      <c r="AI10" s="8">
        <v>1079</v>
      </c>
      <c r="AJ10">
        <v>401</v>
      </c>
      <c r="AK10">
        <v>504</v>
      </c>
      <c r="AL10">
        <v>1260</v>
      </c>
      <c r="AM10" s="8">
        <v>990</v>
      </c>
      <c r="AN10">
        <v>4757</v>
      </c>
      <c r="AO10">
        <v>675</v>
      </c>
      <c r="AP10" s="9">
        <v>3754</v>
      </c>
      <c r="AQ10" s="8">
        <v>877</v>
      </c>
      <c r="AR10">
        <v>183</v>
      </c>
      <c r="AS10">
        <v>147</v>
      </c>
      <c r="AT10" s="8">
        <v>81</v>
      </c>
      <c r="AU10">
        <v>167</v>
      </c>
      <c r="AV10">
        <v>84</v>
      </c>
      <c r="AW10">
        <v>18</v>
      </c>
      <c r="AX10">
        <v>923</v>
      </c>
      <c r="AY10">
        <v>12808</v>
      </c>
      <c r="AZ10">
        <v>4942</v>
      </c>
      <c r="BA10">
        <v>487</v>
      </c>
      <c r="BB10">
        <v>26</v>
      </c>
    </row>
    <row r="11" spans="1:54" ht="17" x14ac:dyDescent="0.2">
      <c r="A11" s="6" t="s">
        <v>51</v>
      </c>
      <c r="B11" s="13" t="s">
        <v>57</v>
      </c>
      <c r="C11" s="13"/>
      <c r="D11">
        <v>0</v>
      </c>
      <c r="E11" s="8">
        <v>3470</v>
      </c>
      <c r="F11">
        <v>390</v>
      </c>
      <c r="G11">
        <v>1487</v>
      </c>
      <c r="H11" s="8">
        <v>1</v>
      </c>
      <c r="I11">
        <v>0</v>
      </c>
      <c r="J11">
        <v>7</v>
      </c>
      <c r="K11" s="8">
        <v>347</v>
      </c>
      <c r="L11">
        <v>16</v>
      </c>
      <c r="M11" s="8">
        <v>0</v>
      </c>
      <c r="N11">
        <v>56</v>
      </c>
      <c r="O11" s="8">
        <v>4</v>
      </c>
      <c r="P11">
        <v>9</v>
      </c>
      <c r="Q11">
        <v>0</v>
      </c>
      <c r="R11" s="8">
        <v>18</v>
      </c>
      <c r="S11">
        <v>4</v>
      </c>
      <c r="T11">
        <v>6</v>
      </c>
      <c r="U11">
        <v>62</v>
      </c>
      <c r="V11" s="8">
        <v>9</v>
      </c>
      <c r="W11">
        <v>5</v>
      </c>
      <c r="X11">
        <v>65</v>
      </c>
      <c r="Y11" s="8">
        <v>398</v>
      </c>
      <c r="Z11">
        <v>382</v>
      </c>
      <c r="AA11">
        <v>792</v>
      </c>
      <c r="AB11">
        <v>125</v>
      </c>
      <c r="AC11">
        <v>109</v>
      </c>
      <c r="AD11">
        <v>500</v>
      </c>
      <c r="AE11" s="8">
        <v>3</v>
      </c>
      <c r="AF11">
        <v>14</v>
      </c>
      <c r="AG11">
        <v>101</v>
      </c>
      <c r="AH11">
        <v>56</v>
      </c>
      <c r="AI11" s="8">
        <v>1</v>
      </c>
      <c r="AJ11">
        <v>1</v>
      </c>
      <c r="AK11">
        <v>2</v>
      </c>
      <c r="AL11">
        <v>1</v>
      </c>
      <c r="AM11" s="8">
        <v>53</v>
      </c>
      <c r="AN11">
        <v>4601</v>
      </c>
      <c r="AO11">
        <v>202</v>
      </c>
      <c r="AP11" s="9">
        <v>645</v>
      </c>
      <c r="AQ11" s="8">
        <v>4</v>
      </c>
      <c r="AR11">
        <v>9</v>
      </c>
      <c r="AS11">
        <v>0</v>
      </c>
      <c r="AT11" s="8">
        <v>1</v>
      </c>
      <c r="AU11">
        <v>1</v>
      </c>
      <c r="AV11">
        <v>2</v>
      </c>
      <c r="AW11">
        <v>2</v>
      </c>
      <c r="AX11">
        <v>3</v>
      </c>
      <c r="AY11">
        <v>2</v>
      </c>
      <c r="AZ11">
        <v>0</v>
      </c>
      <c r="BA11">
        <v>19</v>
      </c>
      <c r="BB11">
        <v>412</v>
      </c>
    </row>
    <row r="12" spans="1:54" ht="17" x14ac:dyDescent="0.2">
      <c r="A12" s="6" t="s">
        <v>51</v>
      </c>
      <c r="B12" s="13" t="s">
        <v>58</v>
      </c>
      <c r="C12" s="13"/>
      <c r="D12">
        <v>0</v>
      </c>
      <c r="E12" s="8">
        <v>1414</v>
      </c>
      <c r="F12">
        <v>46</v>
      </c>
      <c r="G12">
        <v>500</v>
      </c>
      <c r="H12" s="8">
        <v>1</v>
      </c>
      <c r="I12">
        <v>0</v>
      </c>
      <c r="J12">
        <v>5</v>
      </c>
      <c r="K12" s="8">
        <v>240</v>
      </c>
      <c r="L12">
        <v>10</v>
      </c>
      <c r="M12" s="8">
        <v>0</v>
      </c>
      <c r="N12">
        <v>56</v>
      </c>
      <c r="O12" s="8">
        <v>2</v>
      </c>
      <c r="P12">
        <v>2</v>
      </c>
      <c r="Q12">
        <v>0</v>
      </c>
      <c r="R12" s="8">
        <v>4</v>
      </c>
      <c r="S12">
        <v>1</v>
      </c>
      <c r="T12">
        <v>4</v>
      </c>
      <c r="U12">
        <v>13</v>
      </c>
      <c r="V12" s="8">
        <v>4</v>
      </c>
      <c r="W12">
        <v>1</v>
      </c>
      <c r="X12">
        <v>36</v>
      </c>
      <c r="Y12" s="8">
        <v>315</v>
      </c>
      <c r="Z12">
        <v>193</v>
      </c>
      <c r="AA12">
        <v>689</v>
      </c>
      <c r="AB12">
        <v>109</v>
      </c>
      <c r="AC12">
        <v>95</v>
      </c>
      <c r="AD12">
        <v>371</v>
      </c>
      <c r="AE12" s="8">
        <v>1</v>
      </c>
      <c r="AF12">
        <v>0</v>
      </c>
      <c r="AG12">
        <v>15</v>
      </c>
      <c r="AH12">
        <v>6</v>
      </c>
      <c r="AI12" s="8">
        <v>1</v>
      </c>
      <c r="AJ12">
        <v>1</v>
      </c>
      <c r="AK12">
        <v>1</v>
      </c>
      <c r="AL12">
        <v>0</v>
      </c>
      <c r="AM12" s="8">
        <v>28</v>
      </c>
      <c r="AN12">
        <v>3195</v>
      </c>
      <c r="AO12">
        <v>85</v>
      </c>
      <c r="AP12" s="9">
        <v>516</v>
      </c>
      <c r="AQ12" s="8">
        <v>3</v>
      </c>
      <c r="AR12">
        <v>7</v>
      </c>
      <c r="AS12">
        <v>0</v>
      </c>
      <c r="AT12" s="8">
        <v>0</v>
      </c>
      <c r="AU12">
        <v>0</v>
      </c>
      <c r="AV12">
        <v>2</v>
      </c>
      <c r="AW12">
        <v>2</v>
      </c>
      <c r="AX12">
        <v>3</v>
      </c>
      <c r="AY12">
        <v>2</v>
      </c>
      <c r="AZ12">
        <v>0</v>
      </c>
      <c r="BA12">
        <v>21</v>
      </c>
      <c r="BB12">
        <v>423</v>
      </c>
    </row>
    <row r="13" spans="1:54" ht="17" x14ac:dyDescent="0.2">
      <c r="A13" s="6" t="s">
        <v>51</v>
      </c>
      <c r="B13" s="13" t="s">
        <v>59</v>
      </c>
      <c r="C13" s="13"/>
      <c r="D13">
        <v>0</v>
      </c>
      <c r="E13" s="8">
        <v>2088</v>
      </c>
      <c r="F13">
        <v>349</v>
      </c>
      <c r="G13">
        <v>1004</v>
      </c>
      <c r="H13" s="8">
        <v>0</v>
      </c>
      <c r="I13">
        <v>0</v>
      </c>
      <c r="J13">
        <v>2</v>
      </c>
      <c r="K13" s="8">
        <v>125</v>
      </c>
      <c r="L13">
        <v>9</v>
      </c>
      <c r="M13" s="8">
        <v>0</v>
      </c>
      <c r="N13">
        <v>2</v>
      </c>
      <c r="O13" s="8">
        <v>2</v>
      </c>
      <c r="P13">
        <v>7</v>
      </c>
      <c r="Q13">
        <v>0</v>
      </c>
      <c r="R13" s="8">
        <v>14</v>
      </c>
      <c r="S13">
        <v>3</v>
      </c>
      <c r="T13">
        <v>4</v>
      </c>
      <c r="U13">
        <v>51</v>
      </c>
      <c r="V13" s="8">
        <v>5</v>
      </c>
      <c r="W13">
        <v>4</v>
      </c>
      <c r="X13">
        <v>33</v>
      </c>
      <c r="Y13" s="8">
        <v>107</v>
      </c>
      <c r="Z13">
        <v>199</v>
      </c>
      <c r="AA13">
        <v>142</v>
      </c>
      <c r="AB13">
        <v>23</v>
      </c>
      <c r="AC13">
        <v>24</v>
      </c>
      <c r="AD13">
        <v>149</v>
      </c>
      <c r="AE13" s="8">
        <v>2</v>
      </c>
      <c r="AF13">
        <v>14</v>
      </c>
      <c r="AG13">
        <v>88</v>
      </c>
      <c r="AH13">
        <v>51</v>
      </c>
      <c r="AI13" s="8">
        <v>0</v>
      </c>
      <c r="AJ13">
        <v>0</v>
      </c>
      <c r="AK13">
        <v>1</v>
      </c>
      <c r="AL13">
        <v>1</v>
      </c>
      <c r="AM13" s="8">
        <v>27</v>
      </c>
      <c r="AN13">
        <v>1644</v>
      </c>
      <c r="AO13">
        <v>121</v>
      </c>
      <c r="AP13" s="9">
        <v>175</v>
      </c>
      <c r="AQ13" s="8">
        <v>1</v>
      </c>
      <c r="AR13">
        <v>2</v>
      </c>
      <c r="AS13">
        <v>0</v>
      </c>
      <c r="AT13" s="8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</row>
    <row r="14" spans="1:54" ht="17" x14ac:dyDescent="0.2">
      <c r="A14" s="6" t="s">
        <v>51</v>
      </c>
      <c r="B14" s="13" t="s">
        <v>60</v>
      </c>
      <c r="C14" s="13"/>
      <c r="D14">
        <v>0</v>
      </c>
      <c r="E14" s="8">
        <v>71</v>
      </c>
      <c r="F14">
        <v>3</v>
      </c>
      <c r="G14">
        <v>25</v>
      </c>
      <c r="H14" s="8">
        <v>0</v>
      </c>
      <c r="I14">
        <v>0</v>
      </c>
      <c r="J14">
        <v>0</v>
      </c>
      <c r="K14" s="8">
        <v>0</v>
      </c>
      <c r="L14">
        <v>0</v>
      </c>
      <c r="M14" s="8">
        <v>0</v>
      </c>
      <c r="N14">
        <v>0</v>
      </c>
      <c r="O14" s="8">
        <v>0</v>
      </c>
      <c r="P14">
        <v>0</v>
      </c>
      <c r="Q14">
        <v>0</v>
      </c>
      <c r="R14" s="8">
        <v>0</v>
      </c>
      <c r="S14">
        <v>0</v>
      </c>
      <c r="T14">
        <v>0</v>
      </c>
      <c r="U14">
        <v>0</v>
      </c>
      <c r="V14" s="8">
        <v>0</v>
      </c>
      <c r="W14">
        <v>0</v>
      </c>
      <c r="X14">
        <v>0</v>
      </c>
      <c r="Y14" s="8">
        <v>0</v>
      </c>
      <c r="Z14">
        <v>4</v>
      </c>
      <c r="AA14">
        <v>2</v>
      </c>
      <c r="AB14">
        <v>1</v>
      </c>
      <c r="AC14">
        <v>0</v>
      </c>
      <c r="AD14">
        <v>2</v>
      </c>
      <c r="AE14" s="8">
        <v>0</v>
      </c>
      <c r="AF14">
        <v>0</v>
      </c>
      <c r="AG14">
        <v>0</v>
      </c>
      <c r="AH14">
        <v>1</v>
      </c>
      <c r="AI14" s="8">
        <v>0</v>
      </c>
      <c r="AJ14">
        <v>0</v>
      </c>
      <c r="AK14">
        <v>0</v>
      </c>
      <c r="AL14">
        <v>0</v>
      </c>
      <c r="AM14" s="8">
        <v>0</v>
      </c>
      <c r="AN14">
        <v>1</v>
      </c>
      <c r="AO14">
        <v>0</v>
      </c>
      <c r="AP14" s="9">
        <v>0</v>
      </c>
      <c r="AQ14" s="8">
        <v>0</v>
      </c>
      <c r="AR14">
        <v>0</v>
      </c>
      <c r="AS14">
        <v>0</v>
      </c>
      <c r="AT14" s="8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ht="17" x14ac:dyDescent="0.2">
      <c r="A15" s="6" t="s">
        <v>51</v>
      </c>
      <c r="B15" s="13" t="s">
        <v>61</v>
      </c>
      <c r="C15" s="13"/>
      <c r="D15">
        <v>0</v>
      </c>
      <c r="E15" s="8">
        <v>12</v>
      </c>
      <c r="F15">
        <v>3</v>
      </c>
      <c r="G15">
        <v>0</v>
      </c>
      <c r="H15" s="8">
        <v>0</v>
      </c>
      <c r="I15">
        <v>0</v>
      </c>
      <c r="J15">
        <v>0</v>
      </c>
      <c r="K15" s="8">
        <v>11</v>
      </c>
      <c r="L15">
        <v>0</v>
      </c>
      <c r="M15" s="8">
        <v>0</v>
      </c>
      <c r="N15">
        <v>0</v>
      </c>
      <c r="O15" s="8">
        <v>0</v>
      </c>
      <c r="P15">
        <v>0</v>
      </c>
      <c r="Q15">
        <v>0</v>
      </c>
      <c r="R15" s="8">
        <v>0</v>
      </c>
      <c r="S15">
        <v>0</v>
      </c>
      <c r="T15">
        <v>0</v>
      </c>
      <c r="U15">
        <v>2</v>
      </c>
      <c r="V15" s="8">
        <v>2</v>
      </c>
      <c r="W15">
        <v>1</v>
      </c>
      <c r="X15">
        <v>0</v>
      </c>
      <c r="Y15" s="8">
        <v>11</v>
      </c>
      <c r="Z15">
        <v>21</v>
      </c>
      <c r="AA15">
        <v>11</v>
      </c>
      <c r="AB15">
        <v>6</v>
      </c>
      <c r="AC15">
        <v>1</v>
      </c>
      <c r="AD15">
        <v>53</v>
      </c>
      <c r="AE15" s="8">
        <v>0</v>
      </c>
      <c r="AF15">
        <v>0</v>
      </c>
      <c r="AG15">
        <v>1</v>
      </c>
      <c r="AH15">
        <v>4</v>
      </c>
      <c r="AI15" s="8">
        <v>0</v>
      </c>
      <c r="AJ15">
        <v>0</v>
      </c>
      <c r="AK15">
        <v>0</v>
      </c>
      <c r="AL15">
        <v>1</v>
      </c>
      <c r="AM15" s="8">
        <v>0</v>
      </c>
      <c r="AN15">
        <v>14</v>
      </c>
      <c r="AO15">
        <v>20</v>
      </c>
      <c r="AP15" s="9">
        <v>0</v>
      </c>
      <c r="AQ15" s="8">
        <v>0</v>
      </c>
      <c r="AR15">
        <v>0</v>
      </c>
      <c r="AS15">
        <v>0</v>
      </c>
      <c r="AT15" s="8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</row>
    <row r="16" spans="1:54" ht="17" x14ac:dyDescent="0.2">
      <c r="A16" s="6" t="s">
        <v>51</v>
      </c>
      <c r="B16" s="13" t="s">
        <v>62</v>
      </c>
      <c r="C16" s="13"/>
      <c r="D16">
        <v>0</v>
      </c>
      <c r="E16" s="8">
        <v>501</v>
      </c>
      <c r="F16">
        <v>29</v>
      </c>
      <c r="G16">
        <v>42</v>
      </c>
      <c r="H16" s="8">
        <v>0</v>
      </c>
      <c r="I16">
        <v>0</v>
      </c>
      <c r="J16">
        <v>2</v>
      </c>
      <c r="K16" s="8">
        <v>59</v>
      </c>
      <c r="L16">
        <v>1</v>
      </c>
      <c r="M16" s="8">
        <v>0</v>
      </c>
      <c r="N16">
        <v>1</v>
      </c>
      <c r="O16" s="8">
        <v>1</v>
      </c>
      <c r="P16">
        <v>0</v>
      </c>
      <c r="Q16">
        <v>0</v>
      </c>
      <c r="R16" s="8">
        <v>4</v>
      </c>
      <c r="S16">
        <v>0</v>
      </c>
      <c r="T16">
        <v>1</v>
      </c>
      <c r="U16">
        <v>9</v>
      </c>
      <c r="V16" s="8">
        <v>0</v>
      </c>
      <c r="W16">
        <v>1</v>
      </c>
      <c r="X16">
        <v>0</v>
      </c>
      <c r="Y16" s="8">
        <v>97</v>
      </c>
      <c r="Z16">
        <v>109</v>
      </c>
      <c r="AA16">
        <v>173</v>
      </c>
      <c r="AB16">
        <v>15</v>
      </c>
      <c r="AC16">
        <v>15</v>
      </c>
      <c r="AD16">
        <v>56</v>
      </c>
      <c r="AE16" s="8">
        <v>0</v>
      </c>
      <c r="AF16">
        <v>11</v>
      </c>
      <c r="AG16">
        <v>78</v>
      </c>
      <c r="AH16">
        <v>54</v>
      </c>
      <c r="AI16" s="8">
        <v>0</v>
      </c>
      <c r="AJ16">
        <v>0</v>
      </c>
      <c r="AK16">
        <v>0</v>
      </c>
      <c r="AL16">
        <v>0</v>
      </c>
      <c r="AM16" s="8">
        <v>0</v>
      </c>
      <c r="AN16">
        <v>0</v>
      </c>
      <c r="AO16">
        <v>0</v>
      </c>
      <c r="AP16" s="9">
        <v>2</v>
      </c>
      <c r="AQ16" s="8">
        <v>0</v>
      </c>
      <c r="AR16">
        <v>0</v>
      </c>
      <c r="AS16">
        <v>0</v>
      </c>
      <c r="AT16" s="8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</row>
    <row r="17" spans="1:54" ht="17" x14ac:dyDescent="0.2">
      <c r="A17" s="6" t="s">
        <v>51</v>
      </c>
      <c r="B17" s="13" t="s">
        <v>63</v>
      </c>
      <c r="C17" s="13"/>
      <c r="D17">
        <v>0</v>
      </c>
      <c r="E17" s="8">
        <v>0</v>
      </c>
      <c r="F17">
        <v>0</v>
      </c>
      <c r="G17">
        <v>70</v>
      </c>
      <c r="H17" s="8">
        <v>0</v>
      </c>
      <c r="I17">
        <v>0</v>
      </c>
      <c r="J17">
        <v>2</v>
      </c>
      <c r="K17" s="8">
        <v>0</v>
      </c>
      <c r="L17">
        <v>0</v>
      </c>
      <c r="M17" s="8">
        <v>0</v>
      </c>
      <c r="N17">
        <v>1</v>
      </c>
      <c r="O17" s="8">
        <v>0</v>
      </c>
      <c r="P17">
        <v>0</v>
      </c>
      <c r="Q17">
        <v>0</v>
      </c>
      <c r="R17" s="8">
        <v>0</v>
      </c>
      <c r="S17">
        <v>0</v>
      </c>
      <c r="T17">
        <v>0</v>
      </c>
      <c r="U17">
        <v>0</v>
      </c>
      <c r="V17" s="8">
        <v>0</v>
      </c>
      <c r="W17">
        <v>0</v>
      </c>
      <c r="X17">
        <v>0</v>
      </c>
      <c r="Y17" s="8">
        <v>0</v>
      </c>
      <c r="Z17">
        <v>10</v>
      </c>
      <c r="AA17">
        <v>0</v>
      </c>
      <c r="AB17">
        <v>0</v>
      </c>
      <c r="AC17">
        <v>0</v>
      </c>
      <c r="AD17">
        <v>1</v>
      </c>
      <c r="AE17" s="8">
        <v>0</v>
      </c>
      <c r="AF17">
        <v>2</v>
      </c>
      <c r="AG17">
        <v>63</v>
      </c>
      <c r="AH17">
        <v>0</v>
      </c>
      <c r="AI17" s="8">
        <v>0</v>
      </c>
      <c r="AJ17">
        <v>0</v>
      </c>
      <c r="AK17">
        <v>0</v>
      </c>
      <c r="AL17">
        <v>0</v>
      </c>
      <c r="AM17" s="8">
        <v>0</v>
      </c>
      <c r="AN17">
        <v>0</v>
      </c>
      <c r="AO17">
        <v>0</v>
      </c>
      <c r="AP17" s="9">
        <v>0</v>
      </c>
      <c r="AQ17" s="8">
        <v>0</v>
      </c>
      <c r="AR17">
        <v>0</v>
      </c>
      <c r="AS17">
        <v>0</v>
      </c>
      <c r="AT17" s="8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 ht="17" x14ac:dyDescent="0.2">
      <c r="A18" s="6" t="s">
        <v>51</v>
      </c>
      <c r="B18" s="13" t="s">
        <v>64</v>
      </c>
      <c r="C18" s="13"/>
      <c r="D18">
        <v>0</v>
      </c>
      <c r="E18" s="8">
        <v>261</v>
      </c>
      <c r="F18">
        <v>63</v>
      </c>
      <c r="G18">
        <v>25</v>
      </c>
      <c r="H18" s="8">
        <v>0</v>
      </c>
      <c r="I18">
        <v>0</v>
      </c>
      <c r="J18">
        <v>2</v>
      </c>
      <c r="K18" s="8">
        <v>15</v>
      </c>
      <c r="L18">
        <v>4</v>
      </c>
      <c r="M18" s="8">
        <v>0</v>
      </c>
      <c r="N18">
        <v>0</v>
      </c>
      <c r="O18" s="8">
        <v>0</v>
      </c>
      <c r="P18">
        <v>0</v>
      </c>
      <c r="Q18">
        <v>0</v>
      </c>
      <c r="R18" s="8">
        <v>0</v>
      </c>
      <c r="S18">
        <v>0</v>
      </c>
      <c r="T18">
        <v>0</v>
      </c>
      <c r="U18">
        <v>0</v>
      </c>
      <c r="V18" s="8">
        <v>0</v>
      </c>
      <c r="W18">
        <v>0</v>
      </c>
      <c r="X18">
        <v>0</v>
      </c>
      <c r="Y18" s="8">
        <v>73</v>
      </c>
      <c r="Z18">
        <v>64</v>
      </c>
      <c r="AA18">
        <v>83</v>
      </c>
      <c r="AB18">
        <v>0</v>
      </c>
      <c r="AC18">
        <v>6</v>
      </c>
      <c r="AD18">
        <v>47</v>
      </c>
      <c r="AE18" s="8">
        <v>0</v>
      </c>
      <c r="AF18">
        <v>0</v>
      </c>
      <c r="AG18">
        <v>67</v>
      </c>
      <c r="AH18">
        <v>0</v>
      </c>
      <c r="AI18" s="8">
        <v>0</v>
      </c>
      <c r="AJ18">
        <v>0</v>
      </c>
      <c r="AK18">
        <v>0</v>
      </c>
      <c r="AL18">
        <v>0</v>
      </c>
      <c r="AM18" s="8">
        <v>0</v>
      </c>
      <c r="AN18">
        <v>0</v>
      </c>
      <c r="AO18">
        <v>0</v>
      </c>
      <c r="AP18" s="9">
        <v>1</v>
      </c>
      <c r="AQ18" s="8">
        <v>0</v>
      </c>
      <c r="AR18">
        <v>0</v>
      </c>
      <c r="AS18">
        <v>0</v>
      </c>
      <c r="AT18" s="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 ht="17" x14ac:dyDescent="0.2">
      <c r="A19" s="6" t="s">
        <v>51</v>
      </c>
      <c r="B19" s="13" t="s">
        <v>65</v>
      </c>
      <c r="C19" s="13"/>
      <c r="D19">
        <v>0</v>
      </c>
      <c r="E19" s="8">
        <v>0</v>
      </c>
      <c r="F19">
        <v>0</v>
      </c>
      <c r="G19">
        <v>28</v>
      </c>
      <c r="H19" s="8">
        <v>0</v>
      </c>
      <c r="I19">
        <v>0</v>
      </c>
      <c r="J19">
        <v>2</v>
      </c>
      <c r="K19" s="8">
        <v>0</v>
      </c>
      <c r="L19">
        <v>0</v>
      </c>
      <c r="M19" s="8">
        <v>0</v>
      </c>
      <c r="N19">
        <v>0</v>
      </c>
      <c r="O19" s="8">
        <v>0</v>
      </c>
      <c r="P19">
        <v>0</v>
      </c>
      <c r="Q19">
        <v>0</v>
      </c>
      <c r="R19" s="8">
        <v>0</v>
      </c>
      <c r="S19">
        <v>0</v>
      </c>
      <c r="T19">
        <v>0</v>
      </c>
      <c r="U19">
        <v>0</v>
      </c>
      <c r="V19" s="8">
        <v>0</v>
      </c>
      <c r="W19">
        <v>0</v>
      </c>
      <c r="X19">
        <v>0</v>
      </c>
      <c r="Y19" s="8">
        <v>0</v>
      </c>
      <c r="Z19">
        <v>10</v>
      </c>
      <c r="AA19">
        <v>0</v>
      </c>
      <c r="AB19">
        <v>2</v>
      </c>
      <c r="AC19">
        <v>0</v>
      </c>
      <c r="AD19">
        <v>3</v>
      </c>
      <c r="AE19" s="8">
        <v>0</v>
      </c>
      <c r="AF19">
        <v>0</v>
      </c>
      <c r="AG19">
        <v>73</v>
      </c>
      <c r="AH19">
        <v>0</v>
      </c>
      <c r="AI19" s="8">
        <v>0</v>
      </c>
      <c r="AJ19">
        <v>0</v>
      </c>
      <c r="AK19">
        <v>0</v>
      </c>
      <c r="AL19">
        <v>0</v>
      </c>
      <c r="AM19" s="8">
        <v>0</v>
      </c>
      <c r="AN19">
        <v>0</v>
      </c>
      <c r="AO19">
        <v>0</v>
      </c>
      <c r="AP19" s="9">
        <v>0</v>
      </c>
      <c r="AQ19" s="8">
        <v>0</v>
      </c>
      <c r="AR19">
        <v>0</v>
      </c>
      <c r="AS19">
        <v>0</v>
      </c>
      <c r="AT19" s="8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ht="17" x14ac:dyDescent="0.2">
      <c r="A20" s="6" t="s">
        <v>51</v>
      </c>
      <c r="B20" s="13" t="s">
        <v>66</v>
      </c>
      <c r="C20" s="13"/>
      <c r="D20">
        <v>0</v>
      </c>
      <c r="E20" s="8">
        <v>572</v>
      </c>
      <c r="F20">
        <v>61</v>
      </c>
      <c r="G20">
        <v>146</v>
      </c>
      <c r="H20" s="8">
        <v>0</v>
      </c>
      <c r="I20">
        <v>0</v>
      </c>
      <c r="J20">
        <v>2</v>
      </c>
      <c r="K20" s="8">
        <v>51</v>
      </c>
      <c r="L20">
        <v>3</v>
      </c>
      <c r="M20" s="8">
        <v>0</v>
      </c>
      <c r="N20">
        <v>1</v>
      </c>
      <c r="O20" s="8">
        <v>0</v>
      </c>
      <c r="P20">
        <v>0</v>
      </c>
      <c r="Q20">
        <v>0</v>
      </c>
      <c r="R20" s="8">
        <v>1</v>
      </c>
      <c r="S20">
        <v>0</v>
      </c>
      <c r="T20">
        <v>1</v>
      </c>
      <c r="U20">
        <v>5</v>
      </c>
      <c r="V20" s="8">
        <v>0</v>
      </c>
      <c r="W20">
        <v>0</v>
      </c>
      <c r="X20">
        <v>0</v>
      </c>
      <c r="Y20" s="8">
        <v>70</v>
      </c>
      <c r="Z20">
        <v>89</v>
      </c>
      <c r="AA20">
        <v>100</v>
      </c>
      <c r="AB20">
        <v>5</v>
      </c>
      <c r="AC20">
        <v>9</v>
      </c>
      <c r="AD20">
        <v>68</v>
      </c>
      <c r="AE20" s="8">
        <v>0</v>
      </c>
      <c r="AF20">
        <v>6</v>
      </c>
      <c r="AG20">
        <v>52</v>
      </c>
      <c r="AH20">
        <v>27</v>
      </c>
      <c r="AI20" s="8">
        <v>0</v>
      </c>
      <c r="AJ20">
        <v>0</v>
      </c>
      <c r="AK20">
        <v>0</v>
      </c>
      <c r="AL20">
        <v>0</v>
      </c>
      <c r="AM20" s="8">
        <v>0</v>
      </c>
      <c r="AN20">
        <v>0</v>
      </c>
      <c r="AO20">
        <v>0</v>
      </c>
      <c r="AP20" s="9">
        <v>3</v>
      </c>
      <c r="AQ20" s="8">
        <v>0</v>
      </c>
      <c r="AR20">
        <v>0</v>
      </c>
      <c r="AS20">
        <v>0</v>
      </c>
      <c r="AT20" s="8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</row>
    <row r="21" spans="1:54" ht="17" x14ac:dyDescent="0.2">
      <c r="A21" s="6" t="s">
        <v>51</v>
      </c>
      <c r="B21" s="13" t="s">
        <v>67</v>
      </c>
      <c r="C21" s="13"/>
      <c r="D21">
        <v>0</v>
      </c>
      <c r="E21" s="8">
        <v>0</v>
      </c>
      <c r="F21">
        <v>0</v>
      </c>
      <c r="G21">
        <v>0</v>
      </c>
      <c r="H21" s="8">
        <v>0</v>
      </c>
      <c r="I21">
        <v>0</v>
      </c>
      <c r="J21">
        <v>0</v>
      </c>
      <c r="K21" s="8">
        <v>0</v>
      </c>
      <c r="L21">
        <v>0</v>
      </c>
      <c r="M21" s="8">
        <v>0</v>
      </c>
      <c r="N21">
        <v>0</v>
      </c>
      <c r="O21" s="8">
        <v>0</v>
      </c>
      <c r="P21">
        <v>0</v>
      </c>
      <c r="Q21">
        <v>0</v>
      </c>
      <c r="R21" s="8">
        <v>0</v>
      </c>
      <c r="S21">
        <v>0</v>
      </c>
      <c r="T21">
        <v>0</v>
      </c>
      <c r="U21">
        <v>0</v>
      </c>
      <c r="V21" s="8">
        <v>0</v>
      </c>
      <c r="W21">
        <v>0</v>
      </c>
      <c r="X21">
        <v>0</v>
      </c>
      <c r="Y21" s="8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 s="8">
        <v>0</v>
      </c>
      <c r="AF21">
        <v>0</v>
      </c>
      <c r="AG21">
        <v>4</v>
      </c>
      <c r="AH21">
        <v>0</v>
      </c>
      <c r="AI21" s="8">
        <v>0</v>
      </c>
      <c r="AJ21">
        <v>0</v>
      </c>
      <c r="AK21">
        <v>0</v>
      </c>
      <c r="AL21">
        <v>0</v>
      </c>
      <c r="AM21" s="8">
        <v>0</v>
      </c>
      <c r="AN21">
        <v>0</v>
      </c>
      <c r="AO21">
        <v>0</v>
      </c>
      <c r="AP21" s="9">
        <v>0</v>
      </c>
      <c r="AQ21" s="8">
        <v>0</v>
      </c>
      <c r="AR21">
        <v>0</v>
      </c>
      <c r="AS21">
        <v>0</v>
      </c>
      <c r="AT21" s="8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ht="17" x14ac:dyDescent="0.2">
      <c r="A22" s="6" t="s">
        <v>51</v>
      </c>
      <c r="B22" s="13" t="s">
        <v>68</v>
      </c>
      <c r="C22" s="13"/>
      <c r="D22">
        <v>0</v>
      </c>
      <c r="E22" s="8">
        <v>0</v>
      </c>
      <c r="F22">
        <v>0</v>
      </c>
      <c r="G22">
        <v>1</v>
      </c>
      <c r="H22" s="8">
        <v>0</v>
      </c>
      <c r="I22">
        <v>0</v>
      </c>
      <c r="J22">
        <v>0</v>
      </c>
      <c r="K22" s="8">
        <v>0</v>
      </c>
      <c r="L22">
        <v>0</v>
      </c>
      <c r="M22" s="8">
        <v>0</v>
      </c>
      <c r="N22">
        <v>0</v>
      </c>
      <c r="O22" s="8">
        <v>0</v>
      </c>
      <c r="P22">
        <v>0</v>
      </c>
      <c r="Q22">
        <v>0</v>
      </c>
      <c r="R22" s="8">
        <v>0</v>
      </c>
      <c r="S22">
        <v>0</v>
      </c>
      <c r="T22">
        <v>0</v>
      </c>
      <c r="U22">
        <v>0</v>
      </c>
      <c r="V22" s="8">
        <v>0</v>
      </c>
      <c r="W22">
        <v>0</v>
      </c>
      <c r="X22">
        <v>0</v>
      </c>
      <c r="Y22" s="8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8">
        <v>0</v>
      </c>
      <c r="AF22">
        <v>0</v>
      </c>
      <c r="AG22">
        <v>0</v>
      </c>
      <c r="AH22">
        <v>0</v>
      </c>
      <c r="AI22" s="8">
        <v>0</v>
      </c>
      <c r="AJ22">
        <v>0</v>
      </c>
      <c r="AK22">
        <v>0</v>
      </c>
      <c r="AL22">
        <v>0</v>
      </c>
      <c r="AM22" s="8">
        <v>0</v>
      </c>
      <c r="AN22">
        <v>0</v>
      </c>
      <c r="AO22">
        <v>0</v>
      </c>
      <c r="AP22" s="9">
        <v>0</v>
      </c>
      <c r="AQ22" s="8">
        <v>0</v>
      </c>
      <c r="AR22">
        <v>0</v>
      </c>
      <c r="AS22">
        <v>0</v>
      </c>
      <c r="AT22" s="8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ht="17" x14ac:dyDescent="0.2">
      <c r="A23" s="6" t="s">
        <v>51</v>
      </c>
      <c r="B23" s="13" t="s">
        <v>69</v>
      </c>
      <c r="C23" s="13"/>
      <c r="D23">
        <v>0</v>
      </c>
      <c r="E23" s="8">
        <v>0</v>
      </c>
      <c r="F23">
        <v>0</v>
      </c>
      <c r="G23">
        <v>12</v>
      </c>
      <c r="H23" s="8">
        <v>0</v>
      </c>
      <c r="I23">
        <v>0</v>
      </c>
      <c r="J23">
        <v>0</v>
      </c>
      <c r="K23" s="8">
        <v>0</v>
      </c>
      <c r="L23">
        <v>0</v>
      </c>
      <c r="M23" s="8">
        <v>0</v>
      </c>
      <c r="N23">
        <v>0</v>
      </c>
      <c r="O23" s="8">
        <v>0</v>
      </c>
      <c r="P23">
        <v>0</v>
      </c>
      <c r="Q23">
        <v>0</v>
      </c>
      <c r="R23" s="8">
        <v>0</v>
      </c>
      <c r="S23">
        <v>2</v>
      </c>
      <c r="T23">
        <v>0</v>
      </c>
      <c r="U23">
        <v>0</v>
      </c>
      <c r="V23" s="8">
        <v>0</v>
      </c>
      <c r="W23">
        <v>0</v>
      </c>
      <c r="X23">
        <v>0</v>
      </c>
      <c r="Y23" s="8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8">
        <v>0</v>
      </c>
      <c r="AF23">
        <v>0</v>
      </c>
      <c r="AG23">
        <v>32</v>
      </c>
      <c r="AH23">
        <v>0</v>
      </c>
      <c r="AI23" s="8">
        <v>0</v>
      </c>
      <c r="AJ23">
        <v>0</v>
      </c>
      <c r="AK23">
        <v>0</v>
      </c>
      <c r="AL23">
        <v>0</v>
      </c>
      <c r="AM23" s="8">
        <v>0</v>
      </c>
      <c r="AN23">
        <v>0</v>
      </c>
      <c r="AO23">
        <v>0</v>
      </c>
      <c r="AP23" s="9">
        <v>0</v>
      </c>
      <c r="AQ23" s="8">
        <v>0</v>
      </c>
      <c r="AR23">
        <v>0</v>
      </c>
      <c r="AS23">
        <v>0</v>
      </c>
      <c r="AT23" s="8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ht="17" x14ac:dyDescent="0.2">
      <c r="A24" s="6" t="s">
        <v>51</v>
      </c>
      <c r="B24" s="13" t="s">
        <v>70</v>
      </c>
      <c r="C24" s="13"/>
      <c r="D24">
        <v>0</v>
      </c>
      <c r="E24" s="8">
        <v>0</v>
      </c>
      <c r="F24">
        <v>0</v>
      </c>
      <c r="G24">
        <v>14</v>
      </c>
      <c r="H24" s="8">
        <v>0</v>
      </c>
      <c r="I24">
        <v>0</v>
      </c>
      <c r="J24">
        <v>0</v>
      </c>
      <c r="K24" s="8">
        <v>0</v>
      </c>
      <c r="L24">
        <v>0</v>
      </c>
      <c r="M24" s="8">
        <v>0</v>
      </c>
      <c r="N24">
        <v>0</v>
      </c>
      <c r="O24" s="8">
        <v>0</v>
      </c>
      <c r="P24">
        <v>0</v>
      </c>
      <c r="Q24">
        <v>0</v>
      </c>
      <c r="R24" s="8">
        <v>0</v>
      </c>
      <c r="S24">
        <v>2</v>
      </c>
      <c r="T24">
        <v>0</v>
      </c>
      <c r="U24">
        <v>0</v>
      </c>
      <c r="V24" s="8">
        <v>0</v>
      </c>
      <c r="W24">
        <v>0</v>
      </c>
      <c r="X24">
        <v>1</v>
      </c>
      <c r="Y24" s="8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 s="8">
        <v>0</v>
      </c>
      <c r="AF24">
        <v>0</v>
      </c>
      <c r="AG24">
        <v>44</v>
      </c>
      <c r="AH24">
        <v>0</v>
      </c>
      <c r="AI24" s="8">
        <v>0</v>
      </c>
      <c r="AJ24">
        <v>0</v>
      </c>
      <c r="AK24">
        <v>0</v>
      </c>
      <c r="AL24">
        <v>0</v>
      </c>
      <c r="AM24" s="8">
        <v>0</v>
      </c>
      <c r="AN24">
        <v>0</v>
      </c>
      <c r="AO24">
        <v>0</v>
      </c>
      <c r="AP24" s="9">
        <v>0</v>
      </c>
      <c r="AQ24" s="8">
        <v>0</v>
      </c>
      <c r="AR24">
        <v>0</v>
      </c>
      <c r="AS24">
        <v>0</v>
      </c>
      <c r="AT24" s="8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ht="17" x14ac:dyDescent="0.2">
      <c r="A25" s="6" t="s">
        <v>51</v>
      </c>
      <c r="B25" s="13" t="s">
        <v>71</v>
      </c>
      <c r="C25" s="13"/>
      <c r="D25">
        <v>0</v>
      </c>
      <c r="E25" s="8">
        <v>1360</v>
      </c>
      <c r="F25">
        <v>291</v>
      </c>
      <c r="G25">
        <v>315</v>
      </c>
      <c r="H25" s="8">
        <v>0</v>
      </c>
      <c r="I25">
        <v>0</v>
      </c>
      <c r="J25">
        <v>0</v>
      </c>
      <c r="K25" s="8">
        <v>41</v>
      </c>
      <c r="L25">
        <v>4</v>
      </c>
      <c r="M25" s="8">
        <v>0</v>
      </c>
      <c r="N25">
        <v>1</v>
      </c>
      <c r="O25" s="8">
        <v>3</v>
      </c>
      <c r="P25">
        <v>9</v>
      </c>
      <c r="Q25">
        <v>0</v>
      </c>
      <c r="R25" s="8">
        <v>15</v>
      </c>
      <c r="S25">
        <v>1</v>
      </c>
      <c r="T25">
        <v>2</v>
      </c>
      <c r="U25">
        <v>19</v>
      </c>
      <c r="V25" s="8">
        <v>1</v>
      </c>
      <c r="W25">
        <v>1</v>
      </c>
      <c r="X25">
        <v>10</v>
      </c>
      <c r="Y25" s="8">
        <v>13</v>
      </c>
      <c r="Z25">
        <v>65</v>
      </c>
      <c r="AA25">
        <v>13</v>
      </c>
      <c r="AB25">
        <v>15</v>
      </c>
      <c r="AC25">
        <v>5</v>
      </c>
      <c r="AD25">
        <v>17</v>
      </c>
      <c r="AE25" s="8">
        <v>2</v>
      </c>
      <c r="AF25">
        <v>9</v>
      </c>
      <c r="AG25">
        <v>43</v>
      </c>
      <c r="AH25">
        <v>20</v>
      </c>
      <c r="AI25" s="8">
        <v>0</v>
      </c>
      <c r="AJ25">
        <v>0</v>
      </c>
      <c r="AK25">
        <v>0</v>
      </c>
      <c r="AL25">
        <v>0</v>
      </c>
      <c r="AM25" s="8">
        <v>2</v>
      </c>
      <c r="AN25">
        <v>428</v>
      </c>
      <c r="AO25">
        <v>10</v>
      </c>
      <c r="AP25" s="9">
        <v>87</v>
      </c>
      <c r="AQ25" s="8">
        <v>2</v>
      </c>
      <c r="AR25">
        <v>2</v>
      </c>
      <c r="AS25">
        <v>0</v>
      </c>
      <c r="AT25" s="8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ht="17" x14ac:dyDescent="0.2">
      <c r="A26" s="6" t="s">
        <v>51</v>
      </c>
      <c r="B26" s="13" t="s">
        <v>72</v>
      </c>
      <c r="C26" s="13"/>
      <c r="D26">
        <v>0</v>
      </c>
      <c r="E26" s="8">
        <v>846</v>
      </c>
      <c r="F26">
        <v>2229</v>
      </c>
      <c r="G26">
        <v>542</v>
      </c>
      <c r="H26" s="8">
        <v>2</v>
      </c>
      <c r="I26">
        <v>45</v>
      </c>
      <c r="J26">
        <v>10</v>
      </c>
      <c r="K26" s="8">
        <v>39</v>
      </c>
      <c r="L26">
        <v>4</v>
      </c>
      <c r="M26" s="8">
        <v>4</v>
      </c>
      <c r="N26">
        <v>31</v>
      </c>
      <c r="O26" s="8">
        <v>7</v>
      </c>
      <c r="P26">
        <v>14</v>
      </c>
      <c r="Q26">
        <v>0</v>
      </c>
      <c r="R26" s="8">
        <v>4</v>
      </c>
      <c r="S26">
        <v>7</v>
      </c>
      <c r="T26">
        <v>4</v>
      </c>
      <c r="U26">
        <v>10</v>
      </c>
      <c r="V26" s="8">
        <v>3</v>
      </c>
      <c r="W26">
        <v>0</v>
      </c>
      <c r="X26">
        <v>2</v>
      </c>
      <c r="Y26" s="8">
        <v>98</v>
      </c>
      <c r="Z26">
        <v>45</v>
      </c>
      <c r="AA26">
        <v>28</v>
      </c>
      <c r="AB26">
        <v>4</v>
      </c>
      <c r="AC26">
        <v>41</v>
      </c>
      <c r="AD26">
        <v>411</v>
      </c>
      <c r="AE26" s="8">
        <v>2</v>
      </c>
      <c r="AF26">
        <v>1</v>
      </c>
      <c r="AG26">
        <v>20</v>
      </c>
      <c r="AH26">
        <v>13</v>
      </c>
      <c r="AI26" s="8">
        <v>1</v>
      </c>
      <c r="AJ26">
        <v>1</v>
      </c>
      <c r="AK26">
        <v>1</v>
      </c>
      <c r="AL26">
        <v>0</v>
      </c>
      <c r="AM26" s="8">
        <v>6</v>
      </c>
      <c r="AN26">
        <v>267</v>
      </c>
      <c r="AO26">
        <v>16</v>
      </c>
      <c r="AP26" s="9">
        <v>27</v>
      </c>
      <c r="AQ26" s="8">
        <v>17</v>
      </c>
      <c r="AR26">
        <v>7</v>
      </c>
      <c r="AS26">
        <v>0</v>
      </c>
      <c r="AT26" s="8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19</v>
      </c>
    </row>
    <row r="27" spans="1:54" ht="17" x14ac:dyDescent="0.2">
      <c r="A27" s="6" t="s">
        <v>51</v>
      </c>
      <c r="B27" s="13" t="s">
        <v>73</v>
      </c>
      <c r="C27" s="13"/>
      <c r="D27">
        <v>0</v>
      </c>
      <c r="E27" s="8">
        <v>5072</v>
      </c>
      <c r="F27">
        <v>2975</v>
      </c>
      <c r="G27">
        <v>2267</v>
      </c>
      <c r="H27" s="8">
        <v>4</v>
      </c>
      <c r="I27">
        <v>51</v>
      </c>
      <c r="J27">
        <v>19</v>
      </c>
      <c r="K27" s="8">
        <v>533</v>
      </c>
      <c r="L27">
        <v>40</v>
      </c>
      <c r="M27" s="8">
        <v>5</v>
      </c>
      <c r="N27">
        <v>101</v>
      </c>
      <c r="O27" s="8">
        <v>14</v>
      </c>
      <c r="P27">
        <v>31</v>
      </c>
      <c r="Q27">
        <v>0</v>
      </c>
      <c r="R27" s="8">
        <v>44</v>
      </c>
      <c r="S27">
        <v>15</v>
      </c>
      <c r="T27">
        <v>14</v>
      </c>
      <c r="U27">
        <v>115</v>
      </c>
      <c r="V27" s="8">
        <v>13</v>
      </c>
      <c r="W27">
        <v>8</v>
      </c>
      <c r="X27">
        <v>84</v>
      </c>
      <c r="Y27" s="8">
        <v>701</v>
      </c>
      <c r="Z27">
        <v>604</v>
      </c>
      <c r="AA27">
        <v>1128</v>
      </c>
      <c r="AB27">
        <v>183</v>
      </c>
      <c r="AC27">
        <v>216</v>
      </c>
      <c r="AD27">
        <v>469</v>
      </c>
      <c r="AE27" s="8">
        <v>6</v>
      </c>
      <c r="AF27">
        <v>25</v>
      </c>
      <c r="AG27">
        <v>169</v>
      </c>
      <c r="AH27">
        <v>102</v>
      </c>
      <c r="AI27" s="8">
        <v>4</v>
      </c>
      <c r="AJ27">
        <v>2</v>
      </c>
      <c r="AK27">
        <v>5</v>
      </c>
      <c r="AL27">
        <v>5</v>
      </c>
      <c r="AM27" s="8">
        <v>79</v>
      </c>
      <c r="AN27">
        <v>6097</v>
      </c>
      <c r="AO27">
        <v>288</v>
      </c>
      <c r="AP27" s="9">
        <v>1012</v>
      </c>
      <c r="AQ27" s="8">
        <v>25</v>
      </c>
      <c r="AR27">
        <v>24</v>
      </c>
      <c r="AS27">
        <v>0</v>
      </c>
      <c r="AT27" s="8">
        <v>1</v>
      </c>
      <c r="AU27">
        <v>3</v>
      </c>
      <c r="AV27">
        <v>3</v>
      </c>
      <c r="AW27">
        <v>2</v>
      </c>
      <c r="AX27">
        <v>4</v>
      </c>
      <c r="AY27">
        <v>2</v>
      </c>
      <c r="AZ27">
        <v>0</v>
      </c>
      <c r="BA27">
        <v>26</v>
      </c>
      <c r="BB27">
        <v>537</v>
      </c>
    </row>
    <row r="28" spans="1:54" ht="17" x14ac:dyDescent="0.2">
      <c r="A28" s="6" t="s">
        <v>51</v>
      </c>
      <c r="B28" s="14" t="s">
        <v>131</v>
      </c>
      <c r="C28" s="14" t="s">
        <v>132</v>
      </c>
      <c r="D28">
        <v>0</v>
      </c>
      <c r="E28" s="8">
        <v>149</v>
      </c>
      <c r="F28">
        <v>51</v>
      </c>
      <c r="G28">
        <v>115</v>
      </c>
      <c r="H28" s="8">
        <v>0</v>
      </c>
      <c r="I28">
        <v>0</v>
      </c>
      <c r="J28">
        <v>0</v>
      </c>
      <c r="K28" s="8">
        <v>115</v>
      </c>
      <c r="L28">
        <v>0</v>
      </c>
      <c r="M28" s="8">
        <v>1</v>
      </c>
      <c r="N28">
        <v>4</v>
      </c>
      <c r="O28" s="8">
        <v>0</v>
      </c>
      <c r="P28">
        <v>15</v>
      </c>
      <c r="Q28">
        <v>0</v>
      </c>
      <c r="R28" s="8">
        <v>23</v>
      </c>
      <c r="S28">
        <v>8</v>
      </c>
      <c r="T28">
        <v>5</v>
      </c>
      <c r="U28">
        <v>8</v>
      </c>
      <c r="V28" s="8">
        <v>63</v>
      </c>
      <c r="W28">
        <v>10</v>
      </c>
      <c r="X28">
        <v>141</v>
      </c>
      <c r="Y28" s="8">
        <v>0</v>
      </c>
      <c r="Z28">
        <v>12</v>
      </c>
      <c r="AA28">
        <v>21</v>
      </c>
      <c r="AB28">
        <v>15</v>
      </c>
      <c r="AC28">
        <v>14</v>
      </c>
      <c r="AD28">
        <v>14</v>
      </c>
      <c r="AE28" s="8">
        <v>1</v>
      </c>
      <c r="AF28">
        <v>2</v>
      </c>
      <c r="AG28">
        <v>1</v>
      </c>
      <c r="AH28">
        <v>5</v>
      </c>
      <c r="AI28" s="8">
        <v>70</v>
      </c>
      <c r="AJ28">
        <v>5</v>
      </c>
      <c r="AK28">
        <v>13</v>
      </c>
      <c r="AL28">
        <v>57</v>
      </c>
      <c r="AM28" s="8">
        <v>48</v>
      </c>
      <c r="AN28">
        <v>86</v>
      </c>
      <c r="AO28">
        <v>28</v>
      </c>
      <c r="AP28" s="9">
        <v>23</v>
      </c>
      <c r="AQ28" s="8">
        <v>1</v>
      </c>
      <c r="AR28">
        <v>0</v>
      </c>
      <c r="AS28">
        <v>0</v>
      </c>
      <c r="AT28" s="8">
        <v>4</v>
      </c>
      <c r="AU28">
        <v>0</v>
      </c>
      <c r="AV28">
        <v>0</v>
      </c>
      <c r="AW28">
        <v>2</v>
      </c>
      <c r="AX28">
        <v>9</v>
      </c>
      <c r="AY28">
        <v>1</v>
      </c>
      <c r="AZ28">
        <v>0</v>
      </c>
      <c r="BA28">
        <v>0</v>
      </c>
      <c r="BB28">
        <v>4</v>
      </c>
    </row>
    <row r="29" spans="1:54" ht="17" x14ac:dyDescent="0.2">
      <c r="A29" s="6" t="s">
        <v>51</v>
      </c>
      <c r="B29" s="14" t="s">
        <v>128</v>
      </c>
      <c r="C29" s="14" t="s">
        <v>180</v>
      </c>
      <c r="D29">
        <v>0</v>
      </c>
      <c r="E29" s="8">
        <v>32</v>
      </c>
      <c r="F29">
        <v>23</v>
      </c>
      <c r="G29">
        <v>3</v>
      </c>
      <c r="H29" s="8">
        <v>0</v>
      </c>
      <c r="I29">
        <v>0</v>
      </c>
      <c r="J29">
        <v>1</v>
      </c>
      <c r="K29" s="8">
        <v>50</v>
      </c>
      <c r="L29">
        <v>0</v>
      </c>
      <c r="M29" s="8">
        <v>0</v>
      </c>
      <c r="N29">
        <v>1</v>
      </c>
      <c r="O29" s="8">
        <v>0</v>
      </c>
      <c r="P29">
        <v>21</v>
      </c>
      <c r="Q29">
        <v>2</v>
      </c>
      <c r="R29" s="8">
        <v>143</v>
      </c>
      <c r="S29">
        <v>9</v>
      </c>
      <c r="T29">
        <v>9</v>
      </c>
      <c r="U29">
        <v>47</v>
      </c>
      <c r="V29" s="8">
        <v>30</v>
      </c>
      <c r="W29">
        <v>22</v>
      </c>
      <c r="X29">
        <v>77</v>
      </c>
      <c r="Y29" s="8">
        <v>34</v>
      </c>
      <c r="Z29">
        <v>55</v>
      </c>
      <c r="AA29">
        <v>79</v>
      </c>
      <c r="AB29">
        <v>158</v>
      </c>
      <c r="AC29">
        <v>34</v>
      </c>
      <c r="AD29">
        <v>159</v>
      </c>
      <c r="AE29" s="8">
        <v>0</v>
      </c>
      <c r="AF29">
        <v>4</v>
      </c>
      <c r="AG29">
        <v>6</v>
      </c>
      <c r="AH29">
        <v>9</v>
      </c>
      <c r="AI29" s="8">
        <v>83</v>
      </c>
      <c r="AJ29">
        <v>17</v>
      </c>
      <c r="AK29">
        <v>71</v>
      </c>
      <c r="AL29">
        <v>334</v>
      </c>
      <c r="AM29" s="8">
        <v>20</v>
      </c>
      <c r="AN29">
        <v>391</v>
      </c>
      <c r="AO29">
        <v>232</v>
      </c>
      <c r="AP29" s="9">
        <v>0</v>
      </c>
      <c r="AQ29" s="8">
        <v>0</v>
      </c>
      <c r="AR29">
        <v>3</v>
      </c>
      <c r="AS29">
        <v>2</v>
      </c>
      <c r="AT29" s="8">
        <v>4</v>
      </c>
      <c r="AU29">
        <v>0</v>
      </c>
      <c r="AV29">
        <v>3</v>
      </c>
      <c r="AW29">
        <v>2</v>
      </c>
      <c r="AX29">
        <v>10</v>
      </c>
      <c r="AY29">
        <v>30</v>
      </c>
      <c r="AZ29">
        <v>2</v>
      </c>
      <c r="BA29">
        <v>0</v>
      </c>
      <c r="BB29">
        <v>24</v>
      </c>
    </row>
    <row r="30" spans="1:54" ht="17" x14ac:dyDescent="0.2">
      <c r="A30" s="6" t="s">
        <v>51</v>
      </c>
      <c r="B30" s="14" t="s">
        <v>126</v>
      </c>
      <c r="C30" s="14" t="s">
        <v>181</v>
      </c>
      <c r="D30">
        <v>0</v>
      </c>
      <c r="E30" s="8">
        <v>0</v>
      </c>
      <c r="F30">
        <v>0</v>
      </c>
      <c r="G30">
        <v>1</v>
      </c>
      <c r="H30" s="8">
        <v>0</v>
      </c>
      <c r="I30">
        <v>0</v>
      </c>
      <c r="J30">
        <v>0</v>
      </c>
      <c r="K30" s="8">
        <v>0</v>
      </c>
      <c r="L30">
        <v>1</v>
      </c>
      <c r="M30" s="8">
        <v>0</v>
      </c>
      <c r="N30">
        <v>0</v>
      </c>
      <c r="O30" s="8">
        <v>0</v>
      </c>
      <c r="P30">
        <v>0</v>
      </c>
      <c r="Q30">
        <v>0</v>
      </c>
      <c r="R30" s="8">
        <v>2</v>
      </c>
      <c r="S30">
        <v>3</v>
      </c>
      <c r="T30">
        <v>0</v>
      </c>
      <c r="U30">
        <v>1</v>
      </c>
      <c r="V30" s="8">
        <v>10</v>
      </c>
      <c r="W30">
        <v>0</v>
      </c>
      <c r="X30">
        <v>6</v>
      </c>
      <c r="Y30" s="8">
        <v>21</v>
      </c>
      <c r="Z30">
        <v>14</v>
      </c>
      <c r="AA30">
        <v>17</v>
      </c>
      <c r="AB30">
        <v>10</v>
      </c>
      <c r="AC30">
        <v>3</v>
      </c>
      <c r="AD30">
        <v>15</v>
      </c>
      <c r="AE30" s="8">
        <v>0</v>
      </c>
      <c r="AF30">
        <v>1</v>
      </c>
      <c r="AG30">
        <v>35</v>
      </c>
      <c r="AH30">
        <v>0</v>
      </c>
      <c r="AI30" s="8">
        <v>0</v>
      </c>
      <c r="AJ30">
        <v>0</v>
      </c>
      <c r="AK30">
        <v>3</v>
      </c>
      <c r="AL30">
        <v>0</v>
      </c>
      <c r="AM30" s="8">
        <v>0</v>
      </c>
      <c r="AN30">
        <v>3</v>
      </c>
      <c r="AO30">
        <v>0</v>
      </c>
      <c r="AP30" s="9">
        <v>0</v>
      </c>
      <c r="AQ30" s="8">
        <v>0</v>
      </c>
      <c r="AR30">
        <v>0</v>
      </c>
      <c r="AS30">
        <v>0</v>
      </c>
      <c r="AT30" s="8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ht="17" x14ac:dyDescent="0.2">
      <c r="A31" s="6" t="s">
        <v>51</v>
      </c>
      <c r="B31" s="15" t="s">
        <v>162</v>
      </c>
      <c r="C31" s="15" t="s">
        <v>182</v>
      </c>
      <c r="D31">
        <v>0</v>
      </c>
      <c r="E31" s="8">
        <v>2</v>
      </c>
      <c r="F31">
        <v>18</v>
      </c>
      <c r="G31">
        <v>18</v>
      </c>
      <c r="H31" s="8">
        <v>1</v>
      </c>
      <c r="I31">
        <v>33</v>
      </c>
      <c r="J31">
        <v>63</v>
      </c>
      <c r="K31" s="8">
        <v>8</v>
      </c>
      <c r="L31">
        <v>4</v>
      </c>
      <c r="M31" s="8">
        <v>0</v>
      </c>
      <c r="N31">
        <v>0</v>
      </c>
      <c r="O31" s="8">
        <v>0</v>
      </c>
      <c r="P31">
        <v>3</v>
      </c>
      <c r="Q31">
        <v>0</v>
      </c>
      <c r="R31" s="8">
        <v>340</v>
      </c>
      <c r="S31">
        <v>312</v>
      </c>
      <c r="T31">
        <v>83</v>
      </c>
      <c r="U31">
        <v>47</v>
      </c>
      <c r="V31" s="8">
        <v>370</v>
      </c>
      <c r="W31">
        <v>42</v>
      </c>
      <c r="X31">
        <v>262</v>
      </c>
      <c r="Y31" s="8">
        <v>76</v>
      </c>
      <c r="Z31">
        <v>123</v>
      </c>
      <c r="AA31">
        <v>157</v>
      </c>
      <c r="AB31">
        <v>73</v>
      </c>
      <c r="AC31">
        <v>79</v>
      </c>
      <c r="AD31">
        <v>39</v>
      </c>
      <c r="AE31" s="8">
        <v>1</v>
      </c>
      <c r="AF31">
        <v>10</v>
      </c>
      <c r="AG31">
        <v>2018</v>
      </c>
      <c r="AH31">
        <v>8</v>
      </c>
      <c r="AI31" s="8">
        <v>1</v>
      </c>
      <c r="AJ31">
        <v>4</v>
      </c>
      <c r="AK31">
        <v>3</v>
      </c>
      <c r="AL31">
        <v>3</v>
      </c>
      <c r="AM31" s="8">
        <v>0</v>
      </c>
      <c r="AN31">
        <v>4</v>
      </c>
      <c r="AO31">
        <v>0</v>
      </c>
      <c r="AP31" s="9">
        <v>213</v>
      </c>
      <c r="AQ31" s="8">
        <v>29</v>
      </c>
      <c r="AR31">
        <v>0</v>
      </c>
      <c r="AS31">
        <v>0</v>
      </c>
      <c r="AT31" s="8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ht="17" x14ac:dyDescent="0.2">
      <c r="A32" s="6" t="s">
        <v>51</v>
      </c>
      <c r="B32" s="15" t="s">
        <v>163</v>
      </c>
      <c r="C32" s="15" t="s">
        <v>183</v>
      </c>
      <c r="D32">
        <v>0</v>
      </c>
      <c r="E32" s="8">
        <v>0</v>
      </c>
      <c r="F32">
        <v>0</v>
      </c>
      <c r="G32">
        <v>0</v>
      </c>
      <c r="H32" s="8">
        <v>0</v>
      </c>
      <c r="I32">
        <v>0</v>
      </c>
      <c r="J32">
        <v>1</v>
      </c>
      <c r="K32" s="8">
        <v>0</v>
      </c>
      <c r="L32">
        <v>0</v>
      </c>
      <c r="M32" s="8">
        <v>0</v>
      </c>
      <c r="N32">
        <v>0</v>
      </c>
      <c r="O32" s="8">
        <v>0</v>
      </c>
      <c r="P32">
        <v>0</v>
      </c>
      <c r="Q32">
        <v>0</v>
      </c>
      <c r="R32" s="8">
        <v>8</v>
      </c>
      <c r="S32">
        <v>4</v>
      </c>
      <c r="T32">
        <v>0</v>
      </c>
      <c r="U32">
        <v>0</v>
      </c>
      <c r="V32" s="8">
        <v>30</v>
      </c>
      <c r="W32">
        <v>12</v>
      </c>
      <c r="X32">
        <v>16</v>
      </c>
      <c r="Y32" s="8">
        <v>11</v>
      </c>
      <c r="Z32">
        <v>10</v>
      </c>
      <c r="AA32">
        <v>27</v>
      </c>
      <c r="AB32">
        <v>6</v>
      </c>
      <c r="AC32">
        <v>8</v>
      </c>
      <c r="AD32">
        <v>7</v>
      </c>
      <c r="AE32" s="8">
        <v>0</v>
      </c>
      <c r="AF32">
        <v>0</v>
      </c>
      <c r="AG32">
        <v>42</v>
      </c>
      <c r="AH32">
        <v>1</v>
      </c>
      <c r="AI32" s="8">
        <v>0</v>
      </c>
      <c r="AJ32">
        <v>3</v>
      </c>
      <c r="AK32">
        <v>1</v>
      </c>
      <c r="AL32">
        <v>1</v>
      </c>
      <c r="AM32" s="8">
        <v>0</v>
      </c>
      <c r="AN32">
        <v>0</v>
      </c>
      <c r="AO32">
        <v>0</v>
      </c>
      <c r="AP32" s="9">
        <v>3</v>
      </c>
      <c r="AQ32" s="8">
        <v>0</v>
      </c>
      <c r="AR32">
        <v>0</v>
      </c>
      <c r="AS32">
        <v>0</v>
      </c>
      <c r="AT32" s="8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ht="17" x14ac:dyDescent="0.2">
      <c r="A33" s="6" t="s">
        <v>51</v>
      </c>
      <c r="B33" s="14" t="s">
        <v>122</v>
      </c>
      <c r="C33" s="14" t="s">
        <v>123</v>
      </c>
      <c r="D33">
        <v>0</v>
      </c>
      <c r="E33" s="8">
        <v>736</v>
      </c>
      <c r="F33">
        <v>183</v>
      </c>
      <c r="G33">
        <v>85</v>
      </c>
      <c r="H33" s="8">
        <v>0</v>
      </c>
      <c r="I33">
        <v>5</v>
      </c>
      <c r="J33">
        <v>9</v>
      </c>
      <c r="K33" s="8">
        <v>680</v>
      </c>
      <c r="L33">
        <v>431</v>
      </c>
      <c r="M33" s="8">
        <v>4</v>
      </c>
      <c r="N33">
        <v>12</v>
      </c>
      <c r="O33" s="8">
        <v>38</v>
      </c>
      <c r="P33">
        <v>54</v>
      </c>
      <c r="Q33">
        <v>5</v>
      </c>
      <c r="R33" s="8">
        <v>101</v>
      </c>
      <c r="S33">
        <v>107</v>
      </c>
      <c r="T33">
        <v>62</v>
      </c>
      <c r="U33">
        <v>139</v>
      </c>
      <c r="V33" s="8">
        <v>87</v>
      </c>
      <c r="W33">
        <v>75</v>
      </c>
      <c r="X33">
        <v>5</v>
      </c>
      <c r="Y33" s="8">
        <v>355</v>
      </c>
      <c r="Z33">
        <v>506</v>
      </c>
      <c r="AA33">
        <v>958</v>
      </c>
      <c r="AB33">
        <v>409</v>
      </c>
      <c r="AC33">
        <v>379</v>
      </c>
      <c r="AD33">
        <v>310</v>
      </c>
      <c r="AE33" s="8">
        <v>54</v>
      </c>
      <c r="AF33">
        <v>278</v>
      </c>
      <c r="AG33">
        <v>491</v>
      </c>
      <c r="AH33">
        <v>535</v>
      </c>
      <c r="AI33" s="8">
        <v>0</v>
      </c>
      <c r="AJ33">
        <v>1</v>
      </c>
      <c r="AK33">
        <v>0</v>
      </c>
      <c r="AL33">
        <v>6</v>
      </c>
      <c r="AM33" s="8">
        <v>3</v>
      </c>
      <c r="AN33">
        <v>1</v>
      </c>
      <c r="AO33">
        <v>0</v>
      </c>
      <c r="AP33" s="9">
        <v>4</v>
      </c>
      <c r="AQ33" s="8">
        <v>1</v>
      </c>
      <c r="AR33">
        <v>7</v>
      </c>
      <c r="AS33">
        <v>12</v>
      </c>
      <c r="AT33" s="8">
        <v>3</v>
      </c>
      <c r="AU33">
        <v>0</v>
      </c>
      <c r="AV33">
        <v>1</v>
      </c>
      <c r="AW33">
        <v>1</v>
      </c>
      <c r="AX33">
        <v>0</v>
      </c>
      <c r="AY33">
        <v>2</v>
      </c>
      <c r="AZ33">
        <v>0</v>
      </c>
      <c r="BA33">
        <v>0</v>
      </c>
      <c r="BB33">
        <v>2</v>
      </c>
    </row>
    <row r="34" spans="1:54" ht="17" x14ac:dyDescent="0.2">
      <c r="A34" s="6" t="s">
        <v>51</v>
      </c>
      <c r="B34" s="14" t="s">
        <v>120</v>
      </c>
      <c r="C34" s="14" t="s">
        <v>121</v>
      </c>
      <c r="D34">
        <v>0</v>
      </c>
      <c r="E34" s="8">
        <v>655</v>
      </c>
      <c r="F34">
        <v>534</v>
      </c>
      <c r="G34">
        <v>88</v>
      </c>
      <c r="H34" s="8">
        <v>0</v>
      </c>
      <c r="I34">
        <v>5</v>
      </c>
      <c r="J34">
        <v>9</v>
      </c>
      <c r="K34" s="8">
        <v>414</v>
      </c>
      <c r="L34">
        <v>207</v>
      </c>
      <c r="M34" s="8">
        <v>0</v>
      </c>
      <c r="N34">
        <v>0</v>
      </c>
      <c r="O34" s="8">
        <v>0</v>
      </c>
      <c r="P34">
        <v>5</v>
      </c>
      <c r="Q34">
        <v>1</v>
      </c>
      <c r="R34" s="8">
        <v>0</v>
      </c>
      <c r="S34">
        <v>1</v>
      </c>
      <c r="T34">
        <v>0</v>
      </c>
      <c r="U34">
        <v>2</v>
      </c>
      <c r="V34" s="8">
        <v>5</v>
      </c>
      <c r="W34">
        <v>0</v>
      </c>
      <c r="X34">
        <v>1</v>
      </c>
      <c r="Y34" s="8">
        <v>656</v>
      </c>
      <c r="Z34">
        <v>651</v>
      </c>
      <c r="AA34">
        <v>1208</v>
      </c>
      <c r="AB34">
        <v>413</v>
      </c>
      <c r="AC34">
        <v>307</v>
      </c>
      <c r="AD34">
        <v>250</v>
      </c>
      <c r="AE34" s="8">
        <v>0</v>
      </c>
      <c r="AF34">
        <v>1</v>
      </c>
      <c r="AG34">
        <v>491</v>
      </c>
      <c r="AH34">
        <v>1</v>
      </c>
      <c r="AI34" s="8">
        <v>0</v>
      </c>
      <c r="AJ34">
        <v>0</v>
      </c>
      <c r="AK34">
        <v>1</v>
      </c>
      <c r="AL34">
        <v>10</v>
      </c>
      <c r="AM34" s="8">
        <v>1</v>
      </c>
      <c r="AN34">
        <v>12</v>
      </c>
      <c r="AO34">
        <v>0</v>
      </c>
      <c r="AP34" s="9">
        <v>1</v>
      </c>
      <c r="AQ34" s="8">
        <v>0</v>
      </c>
      <c r="AR34">
        <v>0</v>
      </c>
      <c r="AS34">
        <v>1</v>
      </c>
      <c r="AT34" s="8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ht="15" customHeight="1" x14ac:dyDescent="0.2">
      <c r="A35" s="6" t="s">
        <v>51</v>
      </c>
      <c r="B35" s="14" t="s">
        <v>118</v>
      </c>
      <c r="C35" s="14" t="s">
        <v>184</v>
      </c>
      <c r="D35">
        <v>0</v>
      </c>
      <c r="E35" s="8">
        <v>1</v>
      </c>
      <c r="F35">
        <v>34</v>
      </c>
      <c r="G35">
        <v>98</v>
      </c>
      <c r="H35" s="8">
        <v>13</v>
      </c>
      <c r="I35">
        <v>5</v>
      </c>
      <c r="J35">
        <v>9</v>
      </c>
      <c r="K35" s="8">
        <v>76</v>
      </c>
      <c r="L35">
        <v>133</v>
      </c>
      <c r="M35" s="8">
        <v>0</v>
      </c>
      <c r="N35">
        <v>5</v>
      </c>
      <c r="O35" s="8">
        <v>2</v>
      </c>
      <c r="P35">
        <v>39</v>
      </c>
      <c r="Q35">
        <v>8</v>
      </c>
      <c r="R35" s="8">
        <v>263</v>
      </c>
      <c r="S35">
        <v>163</v>
      </c>
      <c r="T35">
        <v>37</v>
      </c>
      <c r="U35">
        <v>41</v>
      </c>
      <c r="V35" s="8">
        <v>52</v>
      </c>
      <c r="W35">
        <v>24</v>
      </c>
      <c r="X35">
        <v>4</v>
      </c>
      <c r="Y35" s="8">
        <v>2</v>
      </c>
      <c r="Z35">
        <v>36</v>
      </c>
      <c r="AA35">
        <v>16</v>
      </c>
      <c r="AB35">
        <v>21</v>
      </c>
      <c r="AC35">
        <v>15</v>
      </c>
      <c r="AD35">
        <v>14</v>
      </c>
      <c r="AE35" s="8">
        <v>7</v>
      </c>
      <c r="AF35">
        <v>513</v>
      </c>
      <c r="AG35">
        <v>491</v>
      </c>
      <c r="AH35">
        <v>343</v>
      </c>
      <c r="AI35" s="8">
        <v>0</v>
      </c>
      <c r="AJ35">
        <v>0</v>
      </c>
      <c r="AK35">
        <v>0</v>
      </c>
      <c r="AL35">
        <v>2</v>
      </c>
      <c r="AM35" s="8">
        <v>4</v>
      </c>
      <c r="AN35">
        <v>0</v>
      </c>
      <c r="AO35">
        <v>0</v>
      </c>
      <c r="AP35" s="9">
        <v>2</v>
      </c>
      <c r="AQ35" s="8">
        <v>1</v>
      </c>
      <c r="AR35">
        <v>6</v>
      </c>
      <c r="AS35">
        <v>6</v>
      </c>
      <c r="AT35" s="8">
        <v>0</v>
      </c>
      <c r="AU35">
        <v>0</v>
      </c>
      <c r="AV35">
        <v>0</v>
      </c>
      <c r="AW35">
        <v>0</v>
      </c>
      <c r="AX35">
        <v>2</v>
      </c>
      <c r="AY35">
        <v>7</v>
      </c>
      <c r="AZ35">
        <v>0</v>
      </c>
      <c r="BA35">
        <v>0</v>
      </c>
      <c r="BB35">
        <v>0</v>
      </c>
    </row>
    <row r="36" spans="1:54" ht="17" x14ac:dyDescent="0.2">
      <c r="A36" s="6" t="s">
        <v>51</v>
      </c>
      <c r="B36" s="14" t="s">
        <v>115</v>
      </c>
      <c r="C36" s="14" t="s">
        <v>185</v>
      </c>
      <c r="D36">
        <v>0</v>
      </c>
      <c r="E36" s="8">
        <v>1</v>
      </c>
      <c r="F36">
        <v>63</v>
      </c>
      <c r="G36">
        <v>58</v>
      </c>
      <c r="H36" s="8">
        <v>3</v>
      </c>
      <c r="I36">
        <v>5</v>
      </c>
      <c r="J36">
        <v>9</v>
      </c>
      <c r="K36" s="8">
        <v>26</v>
      </c>
      <c r="L36">
        <v>76</v>
      </c>
      <c r="M36" s="8">
        <v>0</v>
      </c>
      <c r="N36">
        <v>1</v>
      </c>
      <c r="O36" s="8">
        <v>0</v>
      </c>
      <c r="P36">
        <v>2</v>
      </c>
      <c r="Q36">
        <v>0</v>
      </c>
      <c r="R36" s="8">
        <v>6</v>
      </c>
      <c r="S36">
        <v>6</v>
      </c>
      <c r="T36">
        <v>1</v>
      </c>
      <c r="U36">
        <v>3</v>
      </c>
      <c r="V36" s="8">
        <v>1</v>
      </c>
      <c r="W36">
        <v>0</v>
      </c>
      <c r="X36">
        <v>0</v>
      </c>
      <c r="Y36" s="8">
        <v>17</v>
      </c>
      <c r="Z36">
        <v>108</v>
      </c>
      <c r="AA36">
        <v>36</v>
      </c>
      <c r="AB36">
        <v>125</v>
      </c>
      <c r="AC36">
        <v>50</v>
      </c>
      <c r="AD36">
        <v>45</v>
      </c>
      <c r="AE36" s="8">
        <v>2</v>
      </c>
      <c r="AF36">
        <v>1</v>
      </c>
      <c r="AG36">
        <v>491</v>
      </c>
      <c r="AH36">
        <v>5</v>
      </c>
      <c r="AI36" s="8">
        <v>0</v>
      </c>
      <c r="AJ36">
        <v>0</v>
      </c>
      <c r="AK36">
        <v>2</v>
      </c>
      <c r="AL36">
        <v>8</v>
      </c>
      <c r="AM36" s="8">
        <v>2</v>
      </c>
      <c r="AN36">
        <v>2</v>
      </c>
      <c r="AO36">
        <v>0</v>
      </c>
      <c r="AP36" s="9">
        <v>0</v>
      </c>
      <c r="AQ36" s="8">
        <v>0</v>
      </c>
      <c r="AR36">
        <v>0</v>
      </c>
      <c r="AS36">
        <v>1</v>
      </c>
      <c r="AT36" s="8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</row>
    <row r="37" spans="1:54" ht="18" thickBot="1" x14ac:dyDescent="0.25">
      <c r="A37" s="6" t="s">
        <v>51</v>
      </c>
      <c r="B37" s="14" t="s">
        <v>164</v>
      </c>
      <c r="C37" s="14" t="s">
        <v>186</v>
      </c>
      <c r="D37" s="16">
        <v>0</v>
      </c>
      <c r="E37" s="17">
        <v>4666</v>
      </c>
      <c r="F37" s="16">
        <v>2787</v>
      </c>
      <c r="G37" s="16">
        <v>1260</v>
      </c>
      <c r="H37" s="17">
        <v>206</v>
      </c>
      <c r="I37" s="16">
        <v>35</v>
      </c>
      <c r="J37" s="16">
        <v>65</v>
      </c>
      <c r="K37" s="17">
        <v>4896</v>
      </c>
      <c r="L37" s="16">
        <v>2343</v>
      </c>
      <c r="M37" s="17">
        <v>17</v>
      </c>
      <c r="N37" s="16">
        <v>139</v>
      </c>
      <c r="O37" s="17">
        <v>128</v>
      </c>
      <c r="P37" s="16">
        <v>1059</v>
      </c>
      <c r="Q37" s="16">
        <v>244</v>
      </c>
      <c r="R37" s="17">
        <v>5482</v>
      </c>
      <c r="S37" s="16">
        <v>2599</v>
      </c>
      <c r="T37" s="16">
        <v>1149</v>
      </c>
      <c r="U37" s="16">
        <v>2356</v>
      </c>
      <c r="V37" s="17">
        <v>6873</v>
      </c>
      <c r="W37" s="16">
        <v>1198</v>
      </c>
      <c r="X37" s="16">
        <v>4166</v>
      </c>
      <c r="Y37" s="17">
        <v>619</v>
      </c>
      <c r="Z37" s="16">
        <v>1352</v>
      </c>
      <c r="AA37" s="16">
        <v>987</v>
      </c>
      <c r="AB37" s="16">
        <v>1300</v>
      </c>
      <c r="AC37" s="16">
        <v>539</v>
      </c>
      <c r="AD37" s="16">
        <v>350</v>
      </c>
      <c r="AE37" s="17">
        <v>281</v>
      </c>
      <c r="AF37" s="16">
        <v>3700</v>
      </c>
      <c r="AG37" s="16">
        <v>2153</v>
      </c>
      <c r="AH37" s="16">
        <v>3130</v>
      </c>
      <c r="AI37" s="17">
        <v>1075</v>
      </c>
      <c r="AJ37" s="16">
        <v>381</v>
      </c>
      <c r="AK37" s="16">
        <v>136</v>
      </c>
      <c r="AL37" s="16">
        <v>1212</v>
      </c>
      <c r="AM37" s="17">
        <v>979</v>
      </c>
      <c r="AN37" s="16">
        <v>4255</v>
      </c>
      <c r="AO37" s="16">
        <v>672</v>
      </c>
      <c r="AP37" s="18">
        <v>3254</v>
      </c>
      <c r="AQ37" s="17">
        <v>822</v>
      </c>
      <c r="AR37">
        <v>170</v>
      </c>
      <c r="AS37">
        <v>127</v>
      </c>
      <c r="AT37" s="19">
        <v>76</v>
      </c>
      <c r="AU37" s="20">
        <v>167</v>
      </c>
      <c r="AV37" s="20">
        <v>82</v>
      </c>
      <c r="AW37" s="20">
        <v>17</v>
      </c>
      <c r="AX37">
        <v>920</v>
      </c>
      <c r="AY37">
        <v>12799</v>
      </c>
      <c r="AZ37">
        <v>4942</v>
      </c>
      <c r="BA37">
        <v>487</v>
      </c>
      <c r="BB37">
        <v>24</v>
      </c>
    </row>
    <row r="38" spans="1:54" ht="15" customHeight="1" thickTop="1" x14ac:dyDescent="0.2">
      <c r="A38" s="6" t="s">
        <v>75</v>
      </c>
      <c r="B38" s="21" t="s">
        <v>165</v>
      </c>
      <c r="C38" s="21" t="s">
        <v>187</v>
      </c>
      <c r="D38">
        <v>52</v>
      </c>
      <c r="E38" s="8">
        <v>257</v>
      </c>
      <c r="F38">
        <v>42</v>
      </c>
      <c r="G38">
        <v>49</v>
      </c>
      <c r="H38" s="8">
        <v>90</v>
      </c>
      <c r="I38">
        <v>6</v>
      </c>
      <c r="J38">
        <v>6</v>
      </c>
      <c r="K38" s="8">
        <v>369</v>
      </c>
      <c r="L38">
        <v>125</v>
      </c>
      <c r="M38" s="8">
        <v>3</v>
      </c>
      <c r="N38">
        <v>23</v>
      </c>
      <c r="O38" s="8">
        <v>4</v>
      </c>
      <c r="P38">
        <v>15</v>
      </c>
      <c r="Q38">
        <v>0</v>
      </c>
      <c r="R38" s="8">
        <v>17</v>
      </c>
      <c r="S38">
        <v>7</v>
      </c>
      <c r="T38">
        <v>7</v>
      </c>
      <c r="U38">
        <v>23</v>
      </c>
      <c r="V38" s="8">
        <v>625</v>
      </c>
      <c r="W38">
        <v>18</v>
      </c>
      <c r="X38">
        <v>1672</v>
      </c>
      <c r="Y38" s="8">
        <v>117</v>
      </c>
      <c r="Z38">
        <v>357</v>
      </c>
      <c r="AA38">
        <v>308</v>
      </c>
      <c r="AB38">
        <v>769</v>
      </c>
      <c r="AC38">
        <v>261</v>
      </c>
      <c r="AD38">
        <v>407</v>
      </c>
      <c r="AE38" s="8">
        <v>52</v>
      </c>
      <c r="AF38">
        <v>148</v>
      </c>
      <c r="AG38">
        <v>135</v>
      </c>
      <c r="AH38">
        <v>196</v>
      </c>
      <c r="AI38" s="8">
        <v>787</v>
      </c>
      <c r="AJ38">
        <v>676</v>
      </c>
      <c r="AK38">
        <v>228</v>
      </c>
      <c r="AL38">
        <v>1204</v>
      </c>
      <c r="AM38" s="8">
        <v>1331</v>
      </c>
      <c r="AN38">
        <v>9709</v>
      </c>
      <c r="AO38">
        <v>792</v>
      </c>
      <c r="AP38" s="9">
        <v>641</v>
      </c>
      <c r="AQ38" s="8">
        <v>144</v>
      </c>
      <c r="AR38" s="8">
        <v>8</v>
      </c>
      <c r="AS38">
        <v>0</v>
      </c>
      <c r="AT38" s="8">
        <v>4</v>
      </c>
      <c r="AU38">
        <v>6</v>
      </c>
      <c r="AV38">
        <v>15</v>
      </c>
      <c r="AW38">
        <v>4</v>
      </c>
      <c r="AX38" s="8">
        <v>8</v>
      </c>
      <c r="AY38">
        <v>10</v>
      </c>
      <c r="AZ38">
        <v>2</v>
      </c>
      <c r="BA38">
        <v>0</v>
      </c>
      <c r="BB38" s="8">
        <v>8</v>
      </c>
    </row>
    <row r="39" spans="1:54" ht="17" x14ac:dyDescent="0.2">
      <c r="A39" s="6" t="s">
        <v>75</v>
      </c>
      <c r="B39" s="21" t="s">
        <v>166</v>
      </c>
      <c r="C39" s="21" t="s">
        <v>188</v>
      </c>
      <c r="D39">
        <v>14</v>
      </c>
      <c r="E39" s="8">
        <v>2049</v>
      </c>
      <c r="F39">
        <v>562</v>
      </c>
      <c r="G39">
        <v>629</v>
      </c>
      <c r="H39" s="8">
        <v>28</v>
      </c>
      <c r="I39">
        <v>3</v>
      </c>
      <c r="J39">
        <v>2</v>
      </c>
      <c r="K39" s="8">
        <v>57</v>
      </c>
      <c r="L39">
        <v>14</v>
      </c>
      <c r="M39" s="8">
        <v>9</v>
      </c>
      <c r="N39">
        <v>16</v>
      </c>
      <c r="O39" s="8">
        <v>0</v>
      </c>
      <c r="P39">
        <v>11</v>
      </c>
      <c r="Q39">
        <v>6</v>
      </c>
      <c r="R39" s="8">
        <v>114</v>
      </c>
      <c r="S39">
        <v>103</v>
      </c>
      <c r="T39">
        <v>98</v>
      </c>
      <c r="U39">
        <v>86</v>
      </c>
      <c r="V39" s="8">
        <v>127</v>
      </c>
      <c r="W39">
        <v>65</v>
      </c>
      <c r="X39">
        <v>81</v>
      </c>
      <c r="Y39" s="8">
        <v>152</v>
      </c>
      <c r="Z39">
        <v>89</v>
      </c>
      <c r="AA39">
        <v>260</v>
      </c>
      <c r="AB39">
        <v>43</v>
      </c>
      <c r="AC39">
        <v>341</v>
      </c>
      <c r="AD39">
        <v>173</v>
      </c>
      <c r="AE39" s="8">
        <v>140</v>
      </c>
      <c r="AF39">
        <v>1311</v>
      </c>
      <c r="AG39">
        <v>677</v>
      </c>
      <c r="AH39">
        <v>728</v>
      </c>
      <c r="AI39" s="8">
        <v>0</v>
      </c>
      <c r="AJ39">
        <v>2</v>
      </c>
      <c r="AK39">
        <v>1</v>
      </c>
      <c r="AL39">
        <v>3</v>
      </c>
      <c r="AM39" s="8">
        <v>5</v>
      </c>
      <c r="AN39">
        <v>113</v>
      </c>
      <c r="AO39">
        <v>5</v>
      </c>
      <c r="AP39" s="9">
        <v>190</v>
      </c>
      <c r="AQ39" s="8">
        <v>3</v>
      </c>
      <c r="AR39" s="8">
        <v>8</v>
      </c>
      <c r="AS39">
        <v>2</v>
      </c>
      <c r="AT39" s="8">
        <v>9</v>
      </c>
      <c r="AU39">
        <v>11</v>
      </c>
      <c r="AV39">
        <v>6</v>
      </c>
      <c r="AW39">
        <v>2</v>
      </c>
      <c r="AX39" s="8">
        <v>2</v>
      </c>
      <c r="AY39">
        <v>3</v>
      </c>
      <c r="AZ39">
        <v>0</v>
      </c>
      <c r="BA39">
        <v>0</v>
      </c>
      <c r="BB39" s="8">
        <v>0</v>
      </c>
    </row>
    <row r="40" spans="1:54" ht="17" x14ac:dyDescent="0.2">
      <c r="A40" s="6" t="s">
        <v>75</v>
      </c>
      <c r="B40" s="21" t="s">
        <v>108</v>
      </c>
      <c r="C40" s="21" t="s">
        <v>189</v>
      </c>
      <c r="D40">
        <v>455</v>
      </c>
      <c r="E40" s="8">
        <v>2679</v>
      </c>
      <c r="F40">
        <v>927</v>
      </c>
      <c r="G40">
        <v>986</v>
      </c>
      <c r="H40" s="8">
        <v>920</v>
      </c>
      <c r="I40">
        <v>18</v>
      </c>
      <c r="J40">
        <v>164</v>
      </c>
      <c r="K40" s="8">
        <v>8777</v>
      </c>
      <c r="L40">
        <v>3108</v>
      </c>
      <c r="M40" s="8">
        <v>15</v>
      </c>
      <c r="N40">
        <v>417</v>
      </c>
      <c r="O40" s="8">
        <v>17</v>
      </c>
      <c r="P40">
        <v>208</v>
      </c>
      <c r="Q40">
        <v>2</v>
      </c>
      <c r="R40" s="8">
        <v>144</v>
      </c>
      <c r="S40">
        <v>187</v>
      </c>
      <c r="T40">
        <v>141</v>
      </c>
      <c r="U40">
        <v>425</v>
      </c>
      <c r="V40" s="8">
        <v>5590</v>
      </c>
      <c r="W40">
        <v>624</v>
      </c>
      <c r="X40">
        <v>4265</v>
      </c>
      <c r="Y40" s="8">
        <v>598</v>
      </c>
      <c r="Z40">
        <v>479</v>
      </c>
      <c r="AA40">
        <v>912</v>
      </c>
      <c r="AB40">
        <v>627</v>
      </c>
      <c r="AC40">
        <v>802</v>
      </c>
      <c r="AD40">
        <v>1081</v>
      </c>
      <c r="AE40" s="8">
        <v>45</v>
      </c>
      <c r="AF40">
        <v>372</v>
      </c>
      <c r="AG40">
        <v>309</v>
      </c>
      <c r="AH40">
        <v>386</v>
      </c>
      <c r="AI40" s="8">
        <v>2215</v>
      </c>
      <c r="AJ40">
        <v>671</v>
      </c>
      <c r="AK40">
        <v>1125</v>
      </c>
      <c r="AL40">
        <v>3440</v>
      </c>
      <c r="AM40" s="8">
        <v>2044</v>
      </c>
      <c r="AN40">
        <v>9556</v>
      </c>
      <c r="AO40">
        <v>2270</v>
      </c>
      <c r="AP40" s="9">
        <v>12371</v>
      </c>
      <c r="AQ40" s="8">
        <v>2637</v>
      </c>
      <c r="AR40" s="8">
        <v>35</v>
      </c>
      <c r="AS40">
        <v>4</v>
      </c>
      <c r="AT40" s="8">
        <v>379</v>
      </c>
      <c r="AU40">
        <v>758</v>
      </c>
      <c r="AV40">
        <v>270</v>
      </c>
      <c r="AW40">
        <v>81</v>
      </c>
      <c r="AX40" s="8">
        <v>90</v>
      </c>
      <c r="AY40">
        <v>60</v>
      </c>
      <c r="AZ40">
        <v>6</v>
      </c>
      <c r="BA40">
        <v>4</v>
      </c>
      <c r="BB40" s="8">
        <v>418</v>
      </c>
    </row>
    <row r="41" spans="1:54" ht="17" x14ac:dyDescent="0.2">
      <c r="A41" s="6" t="s">
        <v>75</v>
      </c>
      <c r="B41" s="21" t="s">
        <v>167</v>
      </c>
      <c r="C41" s="21" t="s">
        <v>107</v>
      </c>
      <c r="D41">
        <v>54</v>
      </c>
      <c r="E41" s="8">
        <v>183</v>
      </c>
      <c r="F41">
        <v>63</v>
      </c>
      <c r="G41">
        <v>58</v>
      </c>
      <c r="H41" s="8">
        <v>66</v>
      </c>
      <c r="I41">
        <v>3</v>
      </c>
      <c r="J41">
        <v>9</v>
      </c>
      <c r="K41" s="8">
        <v>623</v>
      </c>
      <c r="L41">
        <v>342</v>
      </c>
      <c r="M41" s="8">
        <v>1</v>
      </c>
      <c r="N41">
        <v>29</v>
      </c>
      <c r="O41" s="8">
        <v>6</v>
      </c>
      <c r="P41">
        <v>61</v>
      </c>
      <c r="Q41">
        <v>1</v>
      </c>
      <c r="R41" s="8">
        <v>72</v>
      </c>
      <c r="S41">
        <v>110</v>
      </c>
      <c r="T41">
        <v>82</v>
      </c>
      <c r="U41">
        <v>132</v>
      </c>
      <c r="V41" s="8">
        <v>1195</v>
      </c>
      <c r="W41">
        <v>156</v>
      </c>
      <c r="X41">
        <v>579</v>
      </c>
      <c r="Y41" s="8">
        <v>103</v>
      </c>
      <c r="Z41">
        <v>82</v>
      </c>
      <c r="AA41">
        <v>85</v>
      </c>
      <c r="AB41">
        <v>61</v>
      </c>
      <c r="AC41">
        <v>104</v>
      </c>
      <c r="AD41">
        <v>145</v>
      </c>
      <c r="AE41" s="8">
        <v>0</v>
      </c>
      <c r="AF41">
        <v>42</v>
      </c>
      <c r="AG41">
        <v>56</v>
      </c>
      <c r="AH41">
        <v>56</v>
      </c>
      <c r="AI41" s="8">
        <v>18</v>
      </c>
      <c r="AJ41">
        <v>5</v>
      </c>
      <c r="AK41">
        <v>13</v>
      </c>
      <c r="AL41">
        <v>152</v>
      </c>
      <c r="AM41" s="8">
        <v>89</v>
      </c>
      <c r="AN41">
        <v>779</v>
      </c>
      <c r="AO41">
        <v>62</v>
      </c>
      <c r="AP41" s="9">
        <v>462</v>
      </c>
      <c r="AQ41" s="8">
        <v>87</v>
      </c>
      <c r="AR41" s="8">
        <v>10</v>
      </c>
      <c r="AS41">
        <v>0</v>
      </c>
      <c r="AT41" s="8">
        <v>27</v>
      </c>
      <c r="AU41">
        <v>79</v>
      </c>
      <c r="AV41">
        <v>20</v>
      </c>
      <c r="AW41">
        <v>6</v>
      </c>
      <c r="AX41" s="8">
        <v>0</v>
      </c>
      <c r="AY41">
        <v>4</v>
      </c>
      <c r="AZ41">
        <v>0</v>
      </c>
      <c r="BA41">
        <v>0</v>
      </c>
      <c r="BB41" s="8">
        <v>0</v>
      </c>
    </row>
    <row r="42" spans="1:54" ht="17" x14ac:dyDescent="0.2">
      <c r="A42" s="6" t="s">
        <v>75</v>
      </c>
      <c r="B42" s="21" t="s">
        <v>168</v>
      </c>
      <c r="C42" s="21" t="s">
        <v>106</v>
      </c>
      <c r="D42">
        <v>62</v>
      </c>
      <c r="E42" s="8">
        <v>3</v>
      </c>
      <c r="F42">
        <v>1</v>
      </c>
      <c r="G42">
        <v>7</v>
      </c>
      <c r="H42" s="8">
        <v>76</v>
      </c>
      <c r="I42">
        <v>0</v>
      </c>
      <c r="J42">
        <v>0</v>
      </c>
      <c r="K42" s="8">
        <v>156</v>
      </c>
      <c r="L42">
        <v>46</v>
      </c>
      <c r="M42" s="8">
        <v>0</v>
      </c>
      <c r="N42">
        <v>14</v>
      </c>
      <c r="O42" s="8">
        <v>0</v>
      </c>
      <c r="P42">
        <v>6</v>
      </c>
      <c r="Q42">
        <v>0</v>
      </c>
      <c r="R42" s="8">
        <v>13</v>
      </c>
      <c r="S42">
        <v>18</v>
      </c>
      <c r="T42">
        <v>23</v>
      </c>
      <c r="U42">
        <v>17</v>
      </c>
      <c r="V42" s="8">
        <v>157</v>
      </c>
      <c r="W42">
        <v>21</v>
      </c>
      <c r="X42">
        <v>456</v>
      </c>
      <c r="Y42" s="8">
        <v>99</v>
      </c>
      <c r="Z42">
        <v>94</v>
      </c>
      <c r="AA42">
        <v>146</v>
      </c>
      <c r="AB42">
        <v>64</v>
      </c>
      <c r="AC42">
        <v>152</v>
      </c>
      <c r="AD42">
        <v>102</v>
      </c>
      <c r="AE42" s="8">
        <v>48</v>
      </c>
      <c r="AF42">
        <v>57</v>
      </c>
      <c r="AG42">
        <v>54</v>
      </c>
      <c r="AH42">
        <v>77</v>
      </c>
      <c r="AI42" s="8">
        <v>3</v>
      </c>
      <c r="AJ42">
        <v>17</v>
      </c>
      <c r="AK42">
        <v>116</v>
      </c>
      <c r="AL42">
        <v>69</v>
      </c>
      <c r="AM42" s="8">
        <v>131</v>
      </c>
      <c r="AN42">
        <v>1089</v>
      </c>
      <c r="AO42">
        <v>80</v>
      </c>
      <c r="AP42" s="9">
        <v>54</v>
      </c>
      <c r="AQ42" s="8">
        <v>5</v>
      </c>
      <c r="AR42" s="8">
        <v>0</v>
      </c>
      <c r="AS42">
        <v>0</v>
      </c>
      <c r="AT42" s="8">
        <v>1</v>
      </c>
      <c r="AU42">
        <v>1</v>
      </c>
      <c r="AV42">
        <v>3</v>
      </c>
      <c r="AW42">
        <v>0</v>
      </c>
      <c r="AX42" s="8">
        <v>2</v>
      </c>
      <c r="AY42">
        <v>3</v>
      </c>
      <c r="AZ42">
        <v>1</v>
      </c>
      <c r="BA42">
        <v>0</v>
      </c>
      <c r="BB42" s="8">
        <v>0</v>
      </c>
    </row>
    <row r="43" spans="1:54" ht="17" x14ac:dyDescent="0.2">
      <c r="A43" s="6" t="s">
        <v>75</v>
      </c>
      <c r="B43" s="21" t="s">
        <v>169</v>
      </c>
      <c r="C43" s="21" t="s">
        <v>105</v>
      </c>
      <c r="D43">
        <v>4</v>
      </c>
      <c r="E43" s="8">
        <v>37</v>
      </c>
      <c r="F43">
        <v>4</v>
      </c>
      <c r="G43">
        <v>24</v>
      </c>
      <c r="H43" s="8">
        <v>28</v>
      </c>
      <c r="I43">
        <v>0</v>
      </c>
      <c r="J43">
        <v>0</v>
      </c>
      <c r="K43" s="8">
        <v>12</v>
      </c>
      <c r="L43">
        <v>5</v>
      </c>
      <c r="M43" s="8">
        <v>1</v>
      </c>
      <c r="N43">
        <v>4</v>
      </c>
      <c r="O43" s="8">
        <v>1</v>
      </c>
      <c r="P43">
        <v>17</v>
      </c>
      <c r="Q43">
        <v>0</v>
      </c>
      <c r="R43" s="8">
        <v>12</v>
      </c>
      <c r="S43">
        <v>18</v>
      </c>
      <c r="T43">
        <v>22</v>
      </c>
      <c r="U43">
        <v>24</v>
      </c>
      <c r="V43" s="8">
        <v>21</v>
      </c>
      <c r="W43">
        <v>9</v>
      </c>
      <c r="X43">
        <v>17</v>
      </c>
      <c r="Y43" s="8">
        <v>5</v>
      </c>
      <c r="Z43">
        <v>7</v>
      </c>
      <c r="AA43">
        <v>24</v>
      </c>
      <c r="AB43">
        <v>10</v>
      </c>
      <c r="AC43">
        <v>7</v>
      </c>
      <c r="AD43">
        <v>3</v>
      </c>
      <c r="AE43" s="8">
        <v>0</v>
      </c>
      <c r="AF43">
        <v>9</v>
      </c>
      <c r="AG43">
        <v>4</v>
      </c>
      <c r="AH43">
        <v>6</v>
      </c>
      <c r="AI43" s="8">
        <v>10</v>
      </c>
      <c r="AJ43">
        <v>0</v>
      </c>
      <c r="AK43">
        <v>3</v>
      </c>
      <c r="AL43">
        <v>7</v>
      </c>
      <c r="AM43" s="8">
        <v>7</v>
      </c>
      <c r="AN43">
        <v>76</v>
      </c>
      <c r="AO43">
        <v>7</v>
      </c>
      <c r="AP43" s="9">
        <v>3</v>
      </c>
      <c r="AQ43" s="8">
        <v>1</v>
      </c>
      <c r="AR43" s="8">
        <v>1</v>
      </c>
      <c r="AS43">
        <v>0</v>
      </c>
      <c r="AT43" s="8">
        <v>0</v>
      </c>
      <c r="AU43">
        <v>0</v>
      </c>
      <c r="AV43">
        <v>2</v>
      </c>
      <c r="AW43">
        <v>0</v>
      </c>
      <c r="AX43" s="8">
        <v>0</v>
      </c>
      <c r="AY43">
        <v>0</v>
      </c>
      <c r="AZ43">
        <v>0</v>
      </c>
      <c r="BA43">
        <v>0</v>
      </c>
      <c r="BB43" s="8">
        <v>0</v>
      </c>
    </row>
    <row r="44" spans="1:54" ht="17" x14ac:dyDescent="0.2">
      <c r="A44" s="6" t="s">
        <v>75</v>
      </c>
      <c r="B44" s="21" t="s">
        <v>170</v>
      </c>
      <c r="C44" s="21" t="s">
        <v>104</v>
      </c>
      <c r="D44">
        <v>137</v>
      </c>
      <c r="E44" s="8">
        <v>311</v>
      </c>
      <c r="F44">
        <v>137</v>
      </c>
      <c r="G44">
        <v>69</v>
      </c>
      <c r="H44" s="8">
        <v>378</v>
      </c>
      <c r="I44">
        <v>9</v>
      </c>
      <c r="J44">
        <v>6</v>
      </c>
      <c r="K44" s="8">
        <v>1114</v>
      </c>
      <c r="L44">
        <v>491</v>
      </c>
      <c r="M44" s="8">
        <v>7</v>
      </c>
      <c r="N44">
        <v>25</v>
      </c>
      <c r="O44" s="8">
        <v>1</v>
      </c>
      <c r="P44">
        <v>33</v>
      </c>
      <c r="Q44">
        <v>1</v>
      </c>
      <c r="R44" s="8">
        <v>30</v>
      </c>
      <c r="S44">
        <v>37</v>
      </c>
      <c r="T44">
        <v>38</v>
      </c>
      <c r="U44">
        <v>79</v>
      </c>
      <c r="V44" s="8">
        <v>1544</v>
      </c>
      <c r="W44">
        <v>148</v>
      </c>
      <c r="X44">
        <v>1479</v>
      </c>
      <c r="Y44" s="8">
        <v>325</v>
      </c>
      <c r="Z44">
        <v>199</v>
      </c>
      <c r="AA44">
        <v>311</v>
      </c>
      <c r="AB44">
        <v>157</v>
      </c>
      <c r="AC44">
        <v>353</v>
      </c>
      <c r="AD44">
        <v>523</v>
      </c>
      <c r="AE44" s="8">
        <v>20</v>
      </c>
      <c r="AF44">
        <v>156</v>
      </c>
      <c r="AG44">
        <v>168</v>
      </c>
      <c r="AH44">
        <v>166</v>
      </c>
      <c r="AI44" s="8">
        <v>288</v>
      </c>
      <c r="AJ44">
        <v>66</v>
      </c>
      <c r="AK44">
        <v>198</v>
      </c>
      <c r="AL44">
        <v>618</v>
      </c>
      <c r="AM44" s="8">
        <v>203</v>
      </c>
      <c r="AN44">
        <v>4375</v>
      </c>
      <c r="AO44">
        <v>180</v>
      </c>
      <c r="AP44" s="9">
        <v>416</v>
      </c>
      <c r="AQ44" s="8">
        <v>67</v>
      </c>
      <c r="AR44" s="8">
        <v>3</v>
      </c>
      <c r="AS44">
        <v>0</v>
      </c>
      <c r="AT44" s="8">
        <v>45</v>
      </c>
      <c r="AU44">
        <v>90</v>
      </c>
      <c r="AV44">
        <v>39</v>
      </c>
      <c r="AW44">
        <v>19</v>
      </c>
      <c r="AX44" s="8">
        <v>38</v>
      </c>
      <c r="AY44">
        <v>14</v>
      </c>
      <c r="AZ44">
        <v>0</v>
      </c>
      <c r="BA44">
        <v>0</v>
      </c>
      <c r="BB44" s="8">
        <v>2</v>
      </c>
    </row>
    <row r="45" spans="1:54" ht="17" x14ac:dyDescent="0.2">
      <c r="A45" s="6" t="s">
        <v>75</v>
      </c>
      <c r="B45" s="21" t="s">
        <v>171</v>
      </c>
      <c r="C45" s="21" t="s">
        <v>103</v>
      </c>
      <c r="D45">
        <v>225</v>
      </c>
      <c r="E45" s="8">
        <v>309</v>
      </c>
      <c r="F45">
        <v>176</v>
      </c>
      <c r="G45">
        <v>161</v>
      </c>
      <c r="H45" s="8">
        <v>519</v>
      </c>
      <c r="I45">
        <v>1</v>
      </c>
      <c r="J45">
        <v>21</v>
      </c>
      <c r="K45" s="8">
        <v>2285</v>
      </c>
      <c r="L45">
        <v>519</v>
      </c>
      <c r="M45" s="8">
        <v>1</v>
      </c>
      <c r="N45">
        <v>106</v>
      </c>
      <c r="O45" s="8">
        <v>9</v>
      </c>
      <c r="P45">
        <v>100</v>
      </c>
      <c r="Q45">
        <v>4</v>
      </c>
      <c r="R45" s="8">
        <v>104</v>
      </c>
      <c r="S45">
        <v>124</v>
      </c>
      <c r="T45">
        <v>107</v>
      </c>
      <c r="U45">
        <v>259</v>
      </c>
      <c r="V45" s="8">
        <v>2422</v>
      </c>
      <c r="W45">
        <v>240</v>
      </c>
      <c r="X45">
        <v>4054</v>
      </c>
      <c r="Y45" s="8">
        <v>76</v>
      </c>
      <c r="Z45">
        <v>165</v>
      </c>
      <c r="AA45">
        <v>90</v>
      </c>
      <c r="AB45">
        <v>113</v>
      </c>
      <c r="AC45">
        <v>193</v>
      </c>
      <c r="AD45">
        <v>208</v>
      </c>
      <c r="AE45" s="8">
        <v>33</v>
      </c>
      <c r="AF45">
        <v>169</v>
      </c>
      <c r="AG45">
        <v>145</v>
      </c>
      <c r="AH45">
        <v>204</v>
      </c>
      <c r="AI45" s="8">
        <v>1530</v>
      </c>
      <c r="AJ45">
        <v>578</v>
      </c>
      <c r="AK45">
        <v>684</v>
      </c>
      <c r="AL45">
        <v>2148</v>
      </c>
      <c r="AM45" s="8">
        <v>1199</v>
      </c>
      <c r="AN45">
        <v>5710</v>
      </c>
      <c r="AO45">
        <v>811</v>
      </c>
      <c r="AP45" s="9">
        <v>514</v>
      </c>
      <c r="AQ45" s="8">
        <v>197</v>
      </c>
      <c r="AR45" s="8">
        <v>31</v>
      </c>
      <c r="AS45">
        <v>1</v>
      </c>
      <c r="AT45" s="8">
        <v>52</v>
      </c>
      <c r="AU45">
        <v>149</v>
      </c>
      <c r="AV45">
        <v>102</v>
      </c>
      <c r="AW45">
        <v>12</v>
      </c>
      <c r="AX45" s="8">
        <v>58</v>
      </c>
      <c r="AY45">
        <v>29</v>
      </c>
      <c r="AZ45">
        <v>6</v>
      </c>
      <c r="BA45">
        <v>0</v>
      </c>
      <c r="BB45" s="8">
        <v>0</v>
      </c>
    </row>
    <row r="46" spans="1:54" ht="17" x14ac:dyDescent="0.2">
      <c r="A46" s="6" t="s">
        <v>75</v>
      </c>
      <c r="B46" s="7" t="s">
        <v>83</v>
      </c>
      <c r="D46">
        <v>25212</v>
      </c>
      <c r="E46" s="8">
        <v>52161</v>
      </c>
      <c r="F46">
        <v>37331</v>
      </c>
      <c r="G46">
        <v>32655</v>
      </c>
      <c r="H46" s="8">
        <v>12043</v>
      </c>
      <c r="I46">
        <v>5335</v>
      </c>
      <c r="J46">
        <v>17439</v>
      </c>
      <c r="K46" s="8">
        <v>56586</v>
      </c>
      <c r="L46">
        <v>29861</v>
      </c>
      <c r="M46" s="8">
        <v>10273</v>
      </c>
      <c r="N46">
        <v>11118</v>
      </c>
      <c r="O46" s="8">
        <v>9114</v>
      </c>
      <c r="P46">
        <v>39417</v>
      </c>
      <c r="Q46">
        <v>18848</v>
      </c>
      <c r="R46" s="8">
        <v>137143</v>
      </c>
      <c r="S46">
        <v>98313</v>
      </c>
      <c r="T46">
        <v>78620</v>
      </c>
      <c r="U46">
        <v>125981</v>
      </c>
      <c r="V46" s="8">
        <v>113193</v>
      </c>
      <c r="W46">
        <v>92427</v>
      </c>
      <c r="X46">
        <v>52155</v>
      </c>
      <c r="Y46" s="8">
        <v>25157</v>
      </c>
      <c r="Z46">
        <v>38963</v>
      </c>
      <c r="AA46">
        <v>29860</v>
      </c>
      <c r="AB46">
        <v>35403</v>
      </c>
      <c r="AC46">
        <v>40886</v>
      </c>
      <c r="AD46">
        <v>56526</v>
      </c>
      <c r="AE46" s="8">
        <v>2879</v>
      </c>
      <c r="AF46">
        <v>19010</v>
      </c>
      <c r="AG46">
        <v>13308</v>
      </c>
      <c r="AH46">
        <v>20791</v>
      </c>
      <c r="AI46" s="8">
        <v>19002</v>
      </c>
      <c r="AJ46">
        <v>29477</v>
      </c>
      <c r="AK46">
        <v>13308</v>
      </c>
      <c r="AL46">
        <v>24413</v>
      </c>
      <c r="AM46" s="8">
        <v>34046</v>
      </c>
      <c r="AN46">
        <v>55062</v>
      </c>
      <c r="AO46">
        <v>22399</v>
      </c>
      <c r="AP46" s="9">
        <v>27390</v>
      </c>
      <c r="AQ46" s="8">
        <v>6387</v>
      </c>
      <c r="AR46" s="8">
        <v>185719</v>
      </c>
      <c r="AS46">
        <v>70744</v>
      </c>
      <c r="AT46" s="8">
        <v>29852</v>
      </c>
      <c r="AU46">
        <v>11267</v>
      </c>
      <c r="AV46">
        <v>22593</v>
      </c>
      <c r="AW46">
        <v>12712</v>
      </c>
      <c r="AX46" s="8">
        <v>16735</v>
      </c>
      <c r="AY46">
        <v>45421</v>
      </c>
      <c r="AZ46">
        <v>30691</v>
      </c>
      <c r="BA46">
        <v>20236</v>
      </c>
      <c r="BB46" s="8">
        <v>5964</v>
      </c>
    </row>
    <row r="47" spans="1:54" ht="17" x14ac:dyDescent="0.2">
      <c r="A47" s="6" t="s">
        <v>75</v>
      </c>
      <c r="B47" s="22" t="s">
        <v>53</v>
      </c>
      <c r="C47" s="22"/>
      <c r="D47">
        <v>1254</v>
      </c>
      <c r="E47" s="8">
        <v>9894</v>
      </c>
      <c r="F47">
        <v>4038</v>
      </c>
      <c r="G47">
        <v>3724</v>
      </c>
      <c r="H47" s="8">
        <v>2763</v>
      </c>
      <c r="I47">
        <v>52</v>
      </c>
      <c r="J47">
        <v>346</v>
      </c>
      <c r="K47" s="8">
        <v>19420</v>
      </c>
      <c r="L47">
        <v>7697</v>
      </c>
      <c r="M47" s="8">
        <v>62</v>
      </c>
      <c r="N47">
        <v>775</v>
      </c>
      <c r="O47" s="8">
        <v>138</v>
      </c>
      <c r="P47">
        <v>991</v>
      </c>
      <c r="Q47">
        <v>100</v>
      </c>
      <c r="R47" s="8">
        <v>1545</v>
      </c>
      <c r="S47">
        <v>2426</v>
      </c>
      <c r="T47">
        <v>2052</v>
      </c>
      <c r="U47">
        <v>4976</v>
      </c>
      <c r="V47" s="8">
        <v>21259</v>
      </c>
      <c r="W47">
        <v>4525</v>
      </c>
      <c r="X47">
        <v>16724</v>
      </c>
      <c r="Y47" s="8">
        <v>2507</v>
      </c>
      <c r="Z47">
        <v>3846</v>
      </c>
      <c r="AA47">
        <v>3248</v>
      </c>
      <c r="AB47">
        <v>4593</v>
      </c>
      <c r="AC47">
        <v>4838</v>
      </c>
      <c r="AD47">
        <v>4932</v>
      </c>
      <c r="AE47" s="8">
        <v>427</v>
      </c>
      <c r="AF47">
        <v>5268</v>
      </c>
      <c r="AG47">
        <v>3274</v>
      </c>
      <c r="AH47">
        <v>5261</v>
      </c>
      <c r="AI47" s="8">
        <v>5485</v>
      </c>
      <c r="AJ47">
        <v>2318</v>
      </c>
      <c r="AK47">
        <v>2462</v>
      </c>
      <c r="AL47">
        <v>8799</v>
      </c>
      <c r="AM47" s="8">
        <v>5806</v>
      </c>
      <c r="AN47">
        <v>36246</v>
      </c>
      <c r="AO47">
        <v>4736</v>
      </c>
      <c r="AP47" s="9">
        <v>18189</v>
      </c>
      <c r="AQ47" s="8">
        <v>3491</v>
      </c>
      <c r="AR47" s="8">
        <v>392</v>
      </c>
      <c r="AS47">
        <v>100</v>
      </c>
      <c r="AT47" s="8">
        <v>1046</v>
      </c>
      <c r="AU47">
        <v>1913</v>
      </c>
      <c r="AV47">
        <v>780</v>
      </c>
      <c r="AW47">
        <v>196</v>
      </c>
      <c r="AX47" s="8">
        <v>520</v>
      </c>
      <c r="AY47">
        <v>9198</v>
      </c>
      <c r="AZ47">
        <v>3098</v>
      </c>
      <c r="BA47">
        <v>115</v>
      </c>
      <c r="BB47" s="8">
        <v>430</v>
      </c>
    </row>
    <row r="48" spans="1:54" ht="17" x14ac:dyDescent="0.2">
      <c r="A48" s="6" t="s">
        <v>75</v>
      </c>
      <c r="B48" s="26" t="s">
        <v>190</v>
      </c>
      <c r="C48" s="26" t="s">
        <v>191</v>
      </c>
      <c r="D48">
        <v>251</v>
      </c>
      <c r="E48" s="8">
        <v>4132</v>
      </c>
      <c r="F48">
        <v>2171</v>
      </c>
      <c r="G48">
        <v>1768</v>
      </c>
      <c r="H48" s="8">
        <v>626</v>
      </c>
      <c r="I48">
        <v>11</v>
      </c>
      <c r="J48">
        <v>137</v>
      </c>
      <c r="K48" s="8">
        <v>5864</v>
      </c>
      <c r="L48">
        <v>3019</v>
      </c>
      <c r="M48" s="8">
        <v>27</v>
      </c>
      <c r="N48">
        <v>131</v>
      </c>
      <c r="O48" s="8">
        <v>101</v>
      </c>
      <c r="P48">
        <v>545</v>
      </c>
      <c r="Q48">
        <v>86</v>
      </c>
      <c r="R48" s="8">
        <v>1003</v>
      </c>
      <c r="S48">
        <v>1758</v>
      </c>
      <c r="T48">
        <v>1513</v>
      </c>
      <c r="U48">
        <v>3891</v>
      </c>
      <c r="V48" s="8">
        <v>9439</v>
      </c>
      <c r="W48">
        <v>3221</v>
      </c>
      <c r="X48">
        <v>3863</v>
      </c>
      <c r="Y48" s="8">
        <v>1053</v>
      </c>
      <c r="Z48">
        <v>2382</v>
      </c>
      <c r="AA48">
        <v>1121</v>
      </c>
      <c r="AB48">
        <v>2732</v>
      </c>
      <c r="AC48">
        <v>2640</v>
      </c>
      <c r="AD48">
        <v>2309</v>
      </c>
      <c r="AE48" s="8">
        <v>77</v>
      </c>
      <c r="AF48">
        <v>3004</v>
      </c>
      <c r="AG48">
        <v>1700</v>
      </c>
      <c r="AH48">
        <v>3431</v>
      </c>
      <c r="AI48" s="8">
        <v>672</v>
      </c>
      <c r="AJ48">
        <v>312</v>
      </c>
      <c r="AK48">
        <v>128</v>
      </c>
      <c r="AL48">
        <v>1168</v>
      </c>
      <c r="AM48" s="8">
        <v>808</v>
      </c>
      <c r="AN48">
        <v>4673</v>
      </c>
      <c r="AO48">
        <v>527</v>
      </c>
      <c r="AP48" s="9">
        <v>3448</v>
      </c>
      <c r="AQ48" s="8">
        <v>348</v>
      </c>
      <c r="AR48" s="8">
        <v>297</v>
      </c>
      <c r="AS48">
        <v>93</v>
      </c>
      <c r="AT48" s="8">
        <v>531</v>
      </c>
      <c r="AU48">
        <v>822</v>
      </c>
      <c r="AV48">
        <v>328</v>
      </c>
      <c r="AW48">
        <v>72</v>
      </c>
      <c r="AX48" s="8">
        <v>322</v>
      </c>
      <c r="AY48">
        <v>9076</v>
      </c>
      <c r="AZ48">
        <v>3084</v>
      </c>
      <c r="BA48">
        <v>111</v>
      </c>
      <c r="BB48" s="8">
        <v>2</v>
      </c>
    </row>
    <row r="49" spans="1:54" ht="17" x14ac:dyDescent="0.2">
      <c r="A49" s="6" t="s">
        <v>75</v>
      </c>
      <c r="B49" s="23" t="s">
        <v>84</v>
      </c>
      <c r="C49" s="23"/>
      <c r="D49">
        <v>358</v>
      </c>
      <c r="E49" s="8">
        <v>509</v>
      </c>
      <c r="F49">
        <v>244</v>
      </c>
      <c r="G49">
        <v>228</v>
      </c>
      <c r="H49" s="8">
        <v>712</v>
      </c>
      <c r="I49">
        <v>5</v>
      </c>
      <c r="J49">
        <v>31</v>
      </c>
      <c r="K49" s="8">
        <v>3308</v>
      </c>
      <c r="L49">
        <v>960</v>
      </c>
      <c r="M49" s="8">
        <v>2</v>
      </c>
      <c r="N49">
        <v>169</v>
      </c>
      <c r="O49" s="8">
        <v>14</v>
      </c>
      <c r="P49">
        <v>169</v>
      </c>
      <c r="Q49">
        <v>5</v>
      </c>
      <c r="R49" s="8">
        <v>242</v>
      </c>
      <c r="S49">
        <v>326</v>
      </c>
      <c r="T49">
        <v>256</v>
      </c>
      <c r="U49">
        <v>462</v>
      </c>
      <c r="V49" s="8">
        <v>4006</v>
      </c>
      <c r="W49">
        <v>452</v>
      </c>
      <c r="X49">
        <v>5442</v>
      </c>
      <c r="Y49" s="8">
        <v>284</v>
      </c>
      <c r="Z49">
        <v>352</v>
      </c>
      <c r="AA49">
        <v>338</v>
      </c>
      <c r="AB49">
        <v>243</v>
      </c>
      <c r="AC49">
        <v>480</v>
      </c>
      <c r="AD49">
        <v>466</v>
      </c>
      <c r="AE49" s="8">
        <v>95</v>
      </c>
      <c r="AF49">
        <v>314</v>
      </c>
      <c r="AG49">
        <v>301</v>
      </c>
      <c r="AH49">
        <v>398</v>
      </c>
      <c r="AI49" s="8">
        <v>1553</v>
      </c>
      <c r="AJ49">
        <v>604</v>
      </c>
      <c r="AK49">
        <v>799</v>
      </c>
      <c r="AL49">
        <v>2394</v>
      </c>
      <c r="AM49" s="8">
        <v>1460</v>
      </c>
      <c r="AN49">
        <v>8000</v>
      </c>
      <c r="AO49">
        <v>991</v>
      </c>
      <c r="AP49" s="9">
        <v>1248</v>
      </c>
      <c r="AQ49" s="8">
        <v>298</v>
      </c>
      <c r="AR49" s="8">
        <v>41</v>
      </c>
      <c r="AS49">
        <v>1</v>
      </c>
      <c r="AT49" s="8">
        <v>80</v>
      </c>
      <c r="AU49">
        <v>229</v>
      </c>
      <c r="AV49">
        <v>124</v>
      </c>
      <c r="AW49">
        <v>18</v>
      </c>
      <c r="AX49" s="8">
        <v>63</v>
      </c>
      <c r="AY49">
        <v>35</v>
      </c>
      <c r="AZ49">
        <v>7</v>
      </c>
      <c r="BA49">
        <v>0</v>
      </c>
      <c r="BB49" s="8">
        <v>0</v>
      </c>
    </row>
    <row r="50" spans="1:54" ht="17" x14ac:dyDescent="0.2">
      <c r="A50" s="6" t="s">
        <v>75</v>
      </c>
      <c r="B50" s="23" t="s">
        <v>192</v>
      </c>
      <c r="C50" s="23" t="s">
        <v>193</v>
      </c>
      <c r="D50">
        <v>2</v>
      </c>
      <c r="E50" s="8">
        <v>4</v>
      </c>
      <c r="F50">
        <v>2</v>
      </c>
      <c r="G50">
        <v>1</v>
      </c>
      <c r="H50" s="8">
        <v>17</v>
      </c>
      <c r="I50">
        <v>0</v>
      </c>
      <c r="J50">
        <v>0</v>
      </c>
      <c r="K50" s="8">
        <v>17</v>
      </c>
      <c r="L50">
        <v>20</v>
      </c>
      <c r="M50" s="8">
        <v>0</v>
      </c>
      <c r="N50">
        <v>0</v>
      </c>
      <c r="O50" s="8">
        <v>0</v>
      </c>
      <c r="P50">
        <v>1</v>
      </c>
      <c r="Q50">
        <v>0</v>
      </c>
      <c r="R50" s="8">
        <v>5</v>
      </c>
      <c r="S50">
        <v>1</v>
      </c>
      <c r="T50">
        <v>1</v>
      </c>
      <c r="U50">
        <v>5</v>
      </c>
      <c r="V50" s="8">
        <v>63</v>
      </c>
      <c r="W50">
        <v>7</v>
      </c>
      <c r="X50">
        <v>27</v>
      </c>
      <c r="Y50" s="8">
        <v>0</v>
      </c>
      <c r="Z50">
        <v>0</v>
      </c>
      <c r="AA50">
        <v>2</v>
      </c>
      <c r="AB50">
        <v>0</v>
      </c>
      <c r="AC50">
        <v>1</v>
      </c>
      <c r="AD50">
        <v>4</v>
      </c>
      <c r="AE50" s="8">
        <v>12</v>
      </c>
      <c r="AF50">
        <v>69</v>
      </c>
      <c r="AG50">
        <v>48</v>
      </c>
      <c r="AH50">
        <v>78</v>
      </c>
      <c r="AI50" s="8">
        <v>6</v>
      </c>
      <c r="AJ50">
        <v>1</v>
      </c>
      <c r="AK50">
        <v>1</v>
      </c>
      <c r="AL50">
        <v>2</v>
      </c>
      <c r="AM50" s="8">
        <v>7</v>
      </c>
      <c r="AN50">
        <v>3</v>
      </c>
      <c r="AO50">
        <v>2</v>
      </c>
      <c r="AP50" s="9">
        <v>4</v>
      </c>
      <c r="AQ50" s="8">
        <v>5</v>
      </c>
      <c r="AR50" s="8">
        <v>0</v>
      </c>
      <c r="AS50">
        <v>0</v>
      </c>
      <c r="AT50" s="8">
        <v>1</v>
      </c>
      <c r="AU50">
        <v>12</v>
      </c>
      <c r="AV50">
        <v>1</v>
      </c>
      <c r="AW50">
        <v>0</v>
      </c>
      <c r="AX50" s="8">
        <v>4</v>
      </c>
      <c r="AY50">
        <v>4</v>
      </c>
      <c r="AZ50">
        <v>2</v>
      </c>
      <c r="BA50">
        <v>0</v>
      </c>
      <c r="BB50" s="8">
        <v>0</v>
      </c>
    </row>
    <row r="51" spans="1:54" ht="17" x14ac:dyDescent="0.2">
      <c r="A51" s="6" t="s">
        <v>75</v>
      </c>
      <c r="B51" s="23" t="s">
        <v>85</v>
      </c>
      <c r="C51" s="23"/>
      <c r="D51">
        <v>0</v>
      </c>
      <c r="E51" s="8">
        <v>40</v>
      </c>
      <c r="F51">
        <v>2</v>
      </c>
      <c r="G51">
        <v>27</v>
      </c>
      <c r="H51" s="8">
        <v>3</v>
      </c>
      <c r="I51">
        <v>0</v>
      </c>
      <c r="J51">
        <v>0</v>
      </c>
      <c r="K51" s="8">
        <v>3</v>
      </c>
      <c r="L51">
        <v>6</v>
      </c>
      <c r="M51" s="8">
        <v>0</v>
      </c>
      <c r="N51">
        <v>0</v>
      </c>
      <c r="O51" s="8">
        <v>0</v>
      </c>
      <c r="P51">
        <v>0</v>
      </c>
      <c r="Q51">
        <v>0</v>
      </c>
      <c r="R51" s="8">
        <v>0</v>
      </c>
      <c r="S51">
        <v>1</v>
      </c>
      <c r="T51">
        <v>2</v>
      </c>
      <c r="U51">
        <v>5</v>
      </c>
      <c r="V51" s="8">
        <v>4</v>
      </c>
      <c r="W51">
        <v>1</v>
      </c>
      <c r="X51">
        <v>7</v>
      </c>
      <c r="Y51" s="8">
        <v>13</v>
      </c>
      <c r="Z51">
        <v>7</v>
      </c>
      <c r="AA51">
        <v>38</v>
      </c>
      <c r="AB51">
        <v>36</v>
      </c>
      <c r="AC51">
        <v>4</v>
      </c>
      <c r="AD51">
        <v>22</v>
      </c>
      <c r="AE51" s="8">
        <v>0</v>
      </c>
      <c r="AF51">
        <v>2</v>
      </c>
      <c r="AG51">
        <v>0</v>
      </c>
      <c r="AH51">
        <v>2</v>
      </c>
      <c r="AI51" s="8">
        <v>0</v>
      </c>
      <c r="AJ51">
        <v>0</v>
      </c>
      <c r="AK51">
        <v>0</v>
      </c>
      <c r="AL51">
        <v>4</v>
      </c>
      <c r="AM51" s="8">
        <v>0</v>
      </c>
      <c r="AN51">
        <v>82</v>
      </c>
      <c r="AO51">
        <v>0</v>
      </c>
      <c r="AP51" s="9">
        <v>1</v>
      </c>
      <c r="AQ51" s="8">
        <v>4</v>
      </c>
      <c r="AR51" s="8">
        <v>0</v>
      </c>
      <c r="AS51">
        <v>0</v>
      </c>
      <c r="AT51" s="8">
        <v>0</v>
      </c>
      <c r="AU51">
        <v>0</v>
      </c>
      <c r="AV51">
        <v>0</v>
      </c>
      <c r="AW51">
        <v>0</v>
      </c>
      <c r="AX51" s="8">
        <v>0</v>
      </c>
      <c r="AY51">
        <v>0</v>
      </c>
      <c r="AZ51">
        <v>0</v>
      </c>
      <c r="BA51">
        <v>0</v>
      </c>
      <c r="BB51" s="8">
        <v>0</v>
      </c>
    </row>
    <row r="52" spans="1:54" ht="17" x14ac:dyDescent="0.2">
      <c r="A52" s="6" t="s">
        <v>75</v>
      </c>
      <c r="B52" s="23" t="s">
        <v>194</v>
      </c>
      <c r="C52" s="23" t="s">
        <v>195</v>
      </c>
      <c r="D52">
        <v>494</v>
      </c>
      <c r="E52" s="8">
        <v>875</v>
      </c>
      <c r="F52">
        <v>386</v>
      </c>
      <c r="G52">
        <v>339</v>
      </c>
      <c r="H52" s="8">
        <v>1112</v>
      </c>
      <c r="I52">
        <v>14</v>
      </c>
      <c r="J52">
        <v>37</v>
      </c>
      <c r="K52" s="8">
        <v>4429</v>
      </c>
      <c r="L52">
        <v>1455</v>
      </c>
      <c r="M52" s="8">
        <v>10</v>
      </c>
      <c r="N52">
        <v>196</v>
      </c>
      <c r="O52" s="8">
        <v>16</v>
      </c>
      <c r="P52">
        <v>215</v>
      </c>
      <c r="Q52">
        <v>6</v>
      </c>
      <c r="R52" s="8">
        <v>280</v>
      </c>
      <c r="S52">
        <v>378</v>
      </c>
      <c r="T52">
        <v>312</v>
      </c>
      <c r="U52">
        <v>566</v>
      </c>
      <c r="V52" s="8">
        <v>5553</v>
      </c>
      <c r="W52">
        <v>608</v>
      </c>
      <c r="X52">
        <v>6915</v>
      </c>
      <c r="Y52" s="8">
        <v>608</v>
      </c>
      <c r="Z52">
        <v>556</v>
      </c>
      <c r="AA52">
        <v>688</v>
      </c>
      <c r="AB52">
        <v>435</v>
      </c>
      <c r="AC52">
        <v>832</v>
      </c>
      <c r="AD52">
        <v>1000</v>
      </c>
      <c r="AE52" s="8">
        <v>115</v>
      </c>
      <c r="AF52">
        <v>477</v>
      </c>
      <c r="AG52">
        <v>473</v>
      </c>
      <c r="AH52">
        <v>568</v>
      </c>
      <c r="AI52" s="8">
        <v>1842</v>
      </c>
      <c r="AJ52">
        <v>669</v>
      </c>
      <c r="AK52">
        <v>996</v>
      </c>
      <c r="AL52">
        <v>3007</v>
      </c>
      <c r="AM52" s="8">
        <v>1665</v>
      </c>
      <c r="AN52">
        <v>12432</v>
      </c>
      <c r="AO52">
        <v>1175</v>
      </c>
      <c r="AP52" s="9">
        <v>1642</v>
      </c>
      <c r="AQ52" s="8">
        <v>369</v>
      </c>
      <c r="AR52" s="8">
        <v>45</v>
      </c>
      <c r="AS52">
        <v>1</v>
      </c>
      <c r="AT52" s="8">
        <v>125</v>
      </c>
      <c r="AU52">
        <v>319</v>
      </c>
      <c r="AV52">
        <v>164</v>
      </c>
      <c r="AW52">
        <v>37</v>
      </c>
      <c r="AX52" s="8">
        <v>100</v>
      </c>
      <c r="AY52">
        <v>49</v>
      </c>
      <c r="AZ52">
        <v>7</v>
      </c>
      <c r="BA52">
        <v>0</v>
      </c>
      <c r="BB52" s="8">
        <v>2</v>
      </c>
    </row>
    <row r="53" spans="1:54" ht="17" x14ac:dyDescent="0.2">
      <c r="A53" s="6" t="s">
        <v>75</v>
      </c>
      <c r="B53" s="23" t="s">
        <v>161</v>
      </c>
      <c r="C53" s="23" t="s">
        <v>196</v>
      </c>
      <c r="D53">
        <v>942</v>
      </c>
      <c r="E53" s="8">
        <v>3547</v>
      </c>
      <c r="F53">
        <v>1311</v>
      </c>
      <c r="G53">
        <v>1319</v>
      </c>
      <c r="H53" s="8">
        <v>2029</v>
      </c>
      <c r="I53">
        <v>32</v>
      </c>
      <c r="J53">
        <v>201</v>
      </c>
      <c r="K53" s="8">
        <v>13175</v>
      </c>
      <c r="L53">
        <v>4552</v>
      </c>
      <c r="M53" s="8">
        <v>25</v>
      </c>
      <c r="N53">
        <v>608</v>
      </c>
      <c r="O53" s="8">
        <v>33</v>
      </c>
      <c r="P53">
        <v>423</v>
      </c>
      <c r="Q53">
        <v>8</v>
      </c>
      <c r="R53" s="8">
        <v>423</v>
      </c>
      <c r="S53">
        <v>565</v>
      </c>
      <c r="T53">
        <v>453</v>
      </c>
      <c r="U53">
        <v>990</v>
      </c>
      <c r="V53" s="8">
        <v>11122</v>
      </c>
      <c r="W53">
        <v>1229</v>
      </c>
      <c r="X53">
        <v>11144</v>
      </c>
      <c r="Y53" s="8">
        <v>1202</v>
      </c>
      <c r="Z53">
        <v>1029</v>
      </c>
      <c r="AA53">
        <v>1591</v>
      </c>
      <c r="AB53">
        <v>1052</v>
      </c>
      <c r="AC53">
        <v>1625</v>
      </c>
      <c r="AD53">
        <v>2073</v>
      </c>
      <c r="AE53" s="8">
        <v>160</v>
      </c>
      <c r="AF53">
        <v>849</v>
      </c>
      <c r="AG53">
        <v>781</v>
      </c>
      <c r="AH53">
        <v>952</v>
      </c>
      <c r="AI53" s="8">
        <v>4044</v>
      </c>
      <c r="AJ53">
        <v>1335</v>
      </c>
      <c r="AK53">
        <v>2113</v>
      </c>
      <c r="AL53">
        <v>6422</v>
      </c>
      <c r="AM53" s="8">
        <v>3701</v>
      </c>
      <c r="AN53">
        <v>21891</v>
      </c>
      <c r="AO53">
        <v>3433</v>
      </c>
      <c r="AP53" s="9">
        <v>13968</v>
      </c>
      <c r="AQ53" s="8">
        <v>3002</v>
      </c>
      <c r="AR53" s="8">
        <v>80</v>
      </c>
      <c r="AS53">
        <v>5</v>
      </c>
      <c r="AT53" s="8">
        <v>503</v>
      </c>
      <c r="AU53">
        <v>1074</v>
      </c>
      <c r="AV53">
        <v>432</v>
      </c>
      <c r="AW53">
        <v>118</v>
      </c>
      <c r="AX53" s="8">
        <v>189</v>
      </c>
      <c r="AY53">
        <v>109</v>
      </c>
      <c r="AZ53">
        <v>13</v>
      </c>
      <c r="BA53">
        <v>4</v>
      </c>
      <c r="BB53" s="8">
        <v>420</v>
      </c>
    </row>
    <row r="54" spans="1:54" ht="17" x14ac:dyDescent="0.2">
      <c r="A54" s="6" t="s">
        <v>75</v>
      </c>
      <c r="B54" s="23" t="s">
        <v>54</v>
      </c>
      <c r="C54" s="23"/>
      <c r="D54">
        <v>23952</v>
      </c>
      <c r="E54" s="8">
        <v>42221</v>
      </c>
      <c r="F54">
        <v>33260</v>
      </c>
      <c r="G54">
        <v>28907</v>
      </c>
      <c r="H54" s="8">
        <v>9269</v>
      </c>
      <c r="I54">
        <v>5282</v>
      </c>
      <c r="J54">
        <v>17089</v>
      </c>
      <c r="K54" s="8">
        <v>37071</v>
      </c>
      <c r="L54">
        <v>22139</v>
      </c>
      <c r="M54" s="8">
        <v>10211</v>
      </c>
      <c r="N54">
        <v>10339</v>
      </c>
      <c r="O54" s="8">
        <v>8974</v>
      </c>
      <c r="P54">
        <v>38408</v>
      </c>
      <c r="Q54">
        <v>18746</v>
      </c>
      <c r="R54" s="8">
        <v>135575</v>
      </c>
      <c r="S54">
        <v>95863</v>
      </c>
      <c r="T54">
        <v>76543</v>
      </c>
      <c r="U54">
        <v>120935</v>
      </c>
      <c r="V54" s="8">
        <v>91767</v>
      </c>
      <c r="W54">
        <v>87856</v>
      </c>
      <c r="X54">
        <v>35321</v>
      </c>
      <c r="Y54" s="8">
        <v>22626</v>
      </c>
      <c r="Z54">
        <v>35067</v>
      </c>
      <c r="AA54">
        <v>26632</v>
      </c>
      <c r="AB54">
        <v>30756</v>
      </c>
      <c r="AC54">
        <v>35994</v>
      </c>
      <c r="AD54">
        <v>51540</v>
      </c>
      <c r="AE54" s="8">
        <v>2449</v>
      </c>
      <c r="AF54">
        <v>13708</v>
      </c>
      <c r="AG54">
        <v>10006</v>
      </c>
      <c r="AH54">
        <v>15491</v>
      </c>
      <c r="AI54" s="8">
        <v>13463</v>
      </c>
      <c r="AJ54">
        <v>27132</v>
      </c>
      <c r="AK54">
        <v>10822</v>
      </c>
      <c r="AL54">
        <v>15579</v>
      </c>
      <c r="AM54" s="8">
        <v>28181</v>
      </c>
      <c r="AN54">
        <v>18763</v>
      </c>
      <c r="AO54">
        <v>17624</v>
      </c>
      <c r="AP54" s="9">
        <v>9159</v>
      </c>
      <c r="AQ54" s="8">
        <v>2891</v>
      </c>
      <c r="AR54" s="8">
        <v>185316</v>
      </c>
      <c r="AS54">
        <v>70642</v>
      </c>
      <c r="AT54" s="8">
        <v>28789</v>
      </c>
      <c r="AU54">
        <v>9344</v>
      </c>
      <c r="AV54">
        <v>21805</v>
      </c>
      <c r="AW54">
        <v>12509</v>
      </c>
      <c r="AX54" s="8">
        <v>16207</v>
      </c>
      <c r="AY54">
        <v>36165</v>
      </c>
      <c r="AZ54">
        <v>27568</v>
      </c>
      <c r="BA54">
        <v>20121</v>
      </c>
      <c r="BB54" s="8">
        <v>5565</v>
      </c>
    </row>
    <row r="55" spans="1:54" ht="17" x14ac:dyDescent="0.2">
      <c r="A55" s="6" t="s">
        <v>75</v>
      </c>
      <c r="B55" s="24" t="s">
        <v>86</v>
      </c>
      <c r="C55" s="24"/>
      <c r="D55">
        <v>0</v>
      </c>
      <c r="E55" s="8">
        <v>267</v>
      </c>
      <c r="F55">
        <v>10</v>
      </c>
      <c r="G55">
        <v>157</v>
      </c>
      <c r="H55" s="8">
        <v>7</v>
      </c>
      <c r="I55">
        <v>0</v>
      </c>
      <c r="J55">
        <v>0</v>
      </c>
      <c r="K55" s="8">
        <v>7</v>
      </c>
      <c r="L55">
        <v>1</v>
      </c>
      <c r="M55" s="8">
        <v>0</v>
      </c>
      <c r="N55">
        <v>0</v>
      </c>
      <c r="O55" s="8">
        <v>0</v>
      </c>
      <c r="P55">
        <v>0</v>
      </c>
      <c r="Q55">
        <v>0</v>
      </c>
      <c r="R55" s="8">
        <v>1</v>
      </c>
      <c r="S55">
        <v>19</v>
      </c>
      <c r="T55">
        <v>19</v>
      </c>
      <c r="U55">
        <v>2</v>
      </c>
      <c r="V55" s="8">
        <v>12</v>
      </c>
      <c r="W55">
        <v>2</v>
      </c>
      <c r="X55">
        <v>15</v>
      </c>
      <c r="Y55" s="8">
        <v>17</v>
      </c>
      <c r="Z55">
        <v>36</v>
      </c>
      <c r="AA55">
        <v>28</v>
      </c>
      <c r="AB55">
        <v>7</v>
      </c>
      <c r="AC55">
        <v>48</v>
      </c>
      <c r="AD55">
        <v>31</v>
      </c>
      <c r="AE55" s="8">
        <v>41</v>
      </c>
      <c r="AF55">
        <v>71</v>
      </c>
      <c r="AG55">
        <v>145</v>
      </c>
      <c r="AH55">
        <v>168</v>
      </c>
      <c r="AI55" s="8">
        <v>0</v>
      </c>
      <c r="AJ55">
        <v>0</v>
      </c>
      <c r="AK55">
        <v>0</v>
      </c>
      <c r="AL55">
        <v>0</v>
      </c>
      <c r="AM55" s="8">
        <v>0</v>
      </c>
      <c r="AN55">
        <v>49</v>
      </c>
      <c r="AO55">
        <v>2</v>
      </c>
      <c r="AP55" s="9">
        <v>136</v>
      </c>
      <c r="AQ55" s="8">
        <v>1</v>
      </c>
      <c r="AR55" s="8">
        <v>0</v>
      </c>
      <c r="AS55">
        <v>0</v>
      </c>
      <c r="AT55" s="8">
        <v>1</v>
      </c>
      <c r="AU55">
        <v>10</v>
      </c>
      <c r="AV55">
        <v>0</v>
      </c>
      <c r="AW55">
        <v>1</v>
      </c>
      <c r="AX55" s="8">
        <v>0</v>
      </c>
      <c r="AY55">
        <v>0</v>
      </c>
      <c r="AZ55">
        <v>0</v>
      </c>
      <c r="BA55">
        <v>0</v>
      </c>
      <c r="BB55" s="8">
        <v>0</v>
      </c>
    </row>
    <row r="56" spans="1:54" ht="17" x14ac:dyDescent="0.2">
      <c r="A56" s="6" t="s">
        <v>75</v>
      </c>
      <c r="B56" s="24" t="s">
        <v>87</v>
      </c>
      <c r="C56" s="24"/>
      <c r="D56">
        <v>2</v>
      </c>
      <c r="E56" s="8">
        <v>1445</v>
      </c>
      <c r="F56">
        <v>110</v>
      </c>
      <c r="G56">
        <v>647</v>
      </c>
      <c r="H56" s="8">
        <v>162</v>
      </c>
      <c r="I56">
        <v>11</v>
      </c>
      <c r="J56">
        <v>11</v>
      </c>
      <c r="K56" s="8">
        <v>558</v>
      </c>
      <c r="L56">
        <v>238</v>
      </c>
      <c r="M56" s="8">
        <v>0</v>
      </c>
      <c r="N56">
        <v>1</v>
      </c>
      <c r="O56" s="8">
        <v>0</v>
      </c>
      <c r="P56">
        <v>2</v>
      </c>
      <c r="Q56">
        <v>0</v>
      </c>
      <c r="R56" s="8">
        <v>13</v>
      </c>
      <c r="S56">
        <v>286</v>
      </c>
      <c r="T56">
        <v>122</v>
      </c>
      <c r="U56">
        <v>26</v>
      </c>
      <c r="V56" s="8">
        <v>116</v>
      </c>
      <c r="W56">
        <v>73</v>
      </c>
      <c r="X56">
        <v>315</v>
      </c>
      <c r="Y56" s="8">
        <v>332</v>
      </c>
      <c r="Z56">
        <v>1031</v>
      </c>
      <c r="AA56">
        <v>600</v>
      </c>
      <c r="AB56">
        <v>1379</v>
      </c>
      <c r="AC56">
        <v>800</v>
      </c>
      <c r="AD56">
        <v>1338</v>
      </c>
      <c r="AE56" s="8">
        <v>82</v>
      </c>
      <c r="AF56">
        <v>98</v>
      </c>
      <c r="AG56">
        <v>226</v>
      </c>
      <c r="AH56">
        <v>414</v>
      </c>
      <c r="AI56" s="8">
        <v>58</v>
      </c>
      <c r="AJ56">
        <v>3</v>
      </c>
      <c r="AK56">
        <v>58</v>
      </c>
      <c r="AL56">
        <v>22</v>
      </c>
      <c r="AM56" s="8">
        <v>135</v>
      </c>
      <c r="AN56">
        <v>2447</v>
      </c>
      <c r="AO56">
        <v>130</v>
      </c>
      <c r="AP56" s="9">
        <v>4456</v>
      </c>
      <c r="AQ56" s="8">
        <v>551</v>
      </c>
      <c r="AR56" s="8">
        <v>6</v>
      </c>
      <c r="AS56">
        <v>1</v>
      </c>
      <c r="AT56" s="8">
        <v>17</v>
      </c>
      <c r="AU56">
        <v>187</v>
      </c>
      <c r="AV56">
        <v>5</v>
      </c>
      <c r="AW56">
        <v>3</v>
      </c>
      <c r="AX56" s="8">
        <v>3</v>
      </c>
      <c r="AY56">
        <v>8</v>
      </c>
      <c r="AZ56">
        <v>5</v>
      </c>
      <c r="BA56">
        <v>2</v>
      </c>
      <c r="BB56" s="8">
        <v>366</v>
      </c>
    </row>
    <row r="57" spans="1:54" ht="17" x14ac:dyDescent="0.2">
      <c r="A57" s="6" t="s">
        <v>75</v>
      </c>
      <c r="B57" s="24" t="s">
        <v>88</v>
      </c>
      <c r="C57" s="24"/>
      <c r="D57">
        <v>0</v>
      </c>
      <c r="E57" s="8">
        <v>4</v>
      </c>
      <c r="F57">
        <v>1</v>
      </c>
      <c r="G57">
        <v>1</v>
      </c>
      <c r="H57" s="8">
        <v>0</v>
      </c>
      <c r="I57">
        <v>0</v>
      </c>
      <c r="J57">
        <v>0</v>
      </c>
      <c r="K57" s="8">
        <v>0</v>
      </c>
      <c r="L57">
        <v>1</v>
      </c>
      <c r="M57" s="8">
        <v>0</v>
      </c>
      <c r="N57">
        <v>0</v>
      </c>
      <c r="O57" s="8">
        <v>0</v>
      </c>
      <c r="P57">
        <v>0</v>
      </c>
      <c r="Q57">
        <v>0</v>
      </c>
      <c r="R57" s="8">
        <v>1</v>
      </c>
      <c r="S57">
        <v>0</v>
      </c>
      <c r="T57">
        <v>1</v>
      </c>
      <c r="U57">
        <v>0</v>
      </c>
      <c r="V57" s="8">
        <v>0</v>
      </c>
      <c r="W57">
        <v>0</v>
      </c>
      <c r="X57">
        <v>0</v>
      </c>
      <c r="Y57" s="8">
        <v>2</v>
      </c>
      <c r="Z57">
        <v>3</v>
      </c>
      <c r="AA57">
        <v>16</v>
      </c>
      <c r="AB57">
        <v>4</v>
      </c>
      <c r="AC57">
        <v>3</v>
      </c>
      <c r="AD57">
        <v>1</v>
      </c>
      <c r="AE57" s="8">
        <v>0</v>
      </c>
      <c r="AF57">
        <v>8</v>
      </c>
      <c r="AG57">
        <v>2</v>
      </c>
      <c r="AH57">
        <v>4</v>
      </c>
      <c r="AI57" s="8">
        <v>0</v>
      </c>
      <c r="AJ57">
        <v>0</v>
      </c>
      <c r="AK57">
        <v>0</v>
      </c>
      <c r="AL57">
        <v>0</v>
      </c>
      <c r="AM57" s="8">
        <v>0</v>
      </c>
      <c r="AN57">
        <v>2</v>
      </c>
      <c r="AO57">
        <v>0</v>
      </c>
      <c r="AP57" s="9">
        <v>1</v>
      </c>
      <c r="AQ57" s="8">
        <v>0</v>
      </c>
      <c r="AR57" s="8">
        <v>0</v>
      </c>
      <c r="AS57">
        <v>0</v>
      </c>
      <c r="AT57" s="8">
        <v>0</v>
      </c>
      <c r="AU57">
        <v>0</v>
      </c>
      <c r="AV57">
        <v>0</v>
      </c>
      <c r="AW57">
        <v>0</v>
      </c>
      <c r="AX57" s="8">
        <v>0</v>
      </c>
      <c r="AY57">
        <v>0</v>
      </c>
      <c r="AZ57">
        <v>0</v>
      </c>
      <c r="BA57">
        <v>0</v>
      </c>
      <c r="BB57" s="8">
        <v>0</v>
      </c>
    </row>
    <row r="58" spans="1:54" ht="17" x14ac:dyDescent="0.2">
      <c r="A58" s="6" t="s">
        <v>75</v>
      </c>
      <c r="B58" s="24" t="s">
        <v>89</v>
      </c>
      <c r="C58" s="24"/>
      <c r="D58">
        <v>1</v>
      </c>
      <c r="E58" s="8">
        <v>25</v>
      </c>
      <c r="F58">
        <v>3</v>
      </c>
      <c r="G58">
        <v>3</v>
      </c>
      <c r="H58" s="8">
        <v>21</v>
      </c>
      <c r="I58">
        <v>1</v>
      </c>
      <c r="J58">
        <v>0</v>
      </c>
      <c r="K58" s="8">
        <v>11</v>
      </c>
      <c r="L58">
        <v>1</v>
      </c>
      <c r="M58" s="8">
        <v>0</v>
      </c>
      <c r="N58">
        <v>0</v>
      </c>
      <c r="O58" s="8">
        <v>0</v>
      </c>
      <c r="P58">
        <v>0</v>
      </c>
      <c r="Q58">
        <v>0</v>
      </c>
      <c r="R58" s="8">
        <v>1</v>
      </c>
      <c r="S58">
        <v>0</v>
      </c>
      <c r="T58">
        <v>0</v>
      </c>
      <c r="U58">
        <v>3</v>
      </c>
      <c r="V58" s="8">
        <v>8</v>
      </c>
      <c r="W58">
        <v>0</v>
      </c>
      <c r="X58">
        <v>12</v>
      </c>
      <c r="Y58" s="8">
        <v>20</v>
      </c>
      <c r="Z58">
        <v>32</v>
      </c>
      <c r="AA58">
        <v>57</v>
      </c>
      <c r="AB58">
        <v>4</v>
      </c>
      <c r="AC58">
        <v>67</v>
      </c>
      <c r="AD58">
        <v>112</v>
      </c>
      <c r="AE58" s="8">
        <v>4</v>
      </c>
      <c r="AF58">
        <v>36</v>
      </c>
      <c r="AG58">
        <v>33</v>
      </c>
      <c r="AH58">
        <v>33</v>
      </c>
      <c r="AI58" s="8">
        <v>5</v>
      </c>
      <c r="AJ58">
        <v>0</v>
      </c>
      <c r="AK58">
        <v>5</v>
      </c>
      <c r="AL58">
        <v>4</v>
      </c>
      <c r="AM58" s="8">
        <v>0</v>
      </c>
      <c r="AN58">
        <v>202</v>
      </c>
      <c r="AO58">
        <v>0</v>
      </c>
      <c r="AP58" s="9">
        <v>55</v>
      </c>
      <c r="AQ58" s="8">
        <v>0</v>
      </c>
      <c r="AR58" s="8">
        <v>0</v>
      </c>
      <c r="AS58">
        <v>0</v>
      </c>
      <c r="AT58" s="8">
        <v>0</v>
      </c>
      <c r="AU58">
        <v>0</v>
      </c>
      <c r="AV58">
        <v>0</v>
      </c>
      <c r="AW58">
        <v>0</v>
      </c>
      <c r="AX58" s="8">
        <v>0</v>
      </c>
      <c r="AY58">
        <v>0</v>
      </c>
      <c r="AZ58">
        <v>0</v>
      </c>
      <c r="BA58">
        <v>0</v>
      </c>
      <c r="BB58" s="8">
        <v>0</v>
      </c>
    </row>
    <row r="59" spans="1:54" ht="17" x14ac:dyDescent="0.2">
      <c r="A59" s="6" t="s">
        <v>75</v>
      </c>
      <c r="B59" s="24" t="s">
        <v>90</v>
      </c>
      <c r="C59" s="24"/>
      <c r="D59">
        <v>3</v>
      </c>
      <c r="E59" s="8">
        <v>13</v>
      </c>
      <c r="F59">
        <v>5</v>
      </c>
      <c r="G59">
        <v>11</v>
      </c>
      <c r="H59" s="8">
        <v>36</v>
      </c>
      <c r="I59">
        <v>1</v>
      </c>
      <c r="J59">
        <v>0</v>
      </c>
      <c r="K59" s="8">
        <v>15</v>
      </c>
      <c r="L59">
        <v>10</v>
      </c>
      <c r="M59" s="8">
        <v>0</v>
      </c>
      <c r="N59">
        <v>0</v>
      </c>
      <c r="O59" s="8">
        <v>0</v>
      </c>
      <c r="P59">
        <v>2</v>
      </c>
      <c r="Q59">
        <v>0</v>
      </c>
      <c r="R59" s="8">
        <v>7</v>
      </c>
      <c r="S59">
        <v>7</v>
      </c>
      <c r="T59">
        <v>2</v>
      </c>
      <c r="U59">
        <v>10</v>
      </c>
      <c r="V59" s="8">
        <v>48</v>
      </c>
      <c r="W59">
        <v>7</v>
      </c>
      <c r="X59">
        <v>43</v>
      </c>
      <c r="Y59" s="8">
        <v>2</v>
      </c>
      <c r="Z59">
        <v>8</v>
      </c>
      <c r="AA59">
        <v>7</v>
      </c>
      <c r="AB59">
        <v>5</v>
      </c>
      <c r="AC59">
        <v>17</v>
      </c>
      <c r="AD59">
        <v>24</v>
      </c>
      <c r="AE59" s="8">
        <v>3</v>
      </c>
      <c r="AF59">
        <v>30</v>
      </c>
      <c r="AG59">
        <v>25</v>
      </c>
      <c r="AH59">
        <v>27</v>
      </c>
      <c r="AI59" s="8">
        <v>24</v>
      </c>
      <c r="AJ59">
        <v>1</v>
      </c>
      <c r="AK59">
        <v>11</v>
      </c>
      <c r="AL59">
        <v>13</v>
      </c>
      <c r="AM59" s="8">
        <v>10</v>
      </c>
      <c r="AN59">
        <v>335</v>
      </c>
      <c r="AO59">
        <v>3</v>
      </c>
      <c r="AP59" s="9">
        <v>74</v>
      </c>
      <c r="AQ59" s="8">
        <v>8</v>
      </c>
      <c r="AR59" s="8">
        <v>0</v>
      </c>
      <c r="AS59">
        <v>0</v>
      </c>
      <c r="AT59" s="8">
        <v>1</v>
      </c>
      <c r="AU59">
        <v>9</v>
      </c>
      <c r="AV59">
        <v>4</v>
      </c>
      <c r="AW59">
        <v>0</v>
      </c>
      <c r="AX59" s="8">
        <v>12</v>
      </c>
      <c r="AY59">
        <v>10</v>
      </c>
      <c r="AZ59">
        <v>2</v>
      </c>
      <c r="BA59">
        <v>0</v>
      </c>
      <c r="BB59" s="8">
        <v>0</v>
      </c>
    </row>
    <row r="60" spans="1:54" ht="17" x14ac:dyDescent="0.2">
      <c r="A60" s="6" t="s">
        <v>75</v>
      </c>
      <c r="B60" s="24" t="s">
        <v>91</v>
      </c>
      <c r="C60" s="24"/>
      <c r="D60">
        <v>5</v>
      </c>
      <c r="E60" s="8">
        <v>31</v>
      </c>
      <c r="F60">
        <v>4</v>
      </c>
      <c r="G60">
        <v>8</v>
      </c>
      <c r="H60" s="8">
        <v>17</v>
      </c>
      <c r="I60">
        <v>1</v>
      </c>
      <c r="J60">
        <v>1</v>
      </c>
      <c r="K60" s="8">
        <v>26</v>
      </c>
      <c r="L60">
        <v>32</v>
      </c>
      <c r="M60" s="8">
        <v>0</v>
      </c>
      <c r="N60">
        <v>1</v>
      </c>
      <c r="O60" s="8">
        <v>0</v>
      </c>
      <c r="P60">
        <v>2</v>
      </c>
      <c r="Q60">
        <v>0</v>
      </c>
      <c r="R60" s="8">
        <v>8</v>
      </c>
      <c r="S60">
        <v>3</v>
      </c>
      <c r="T60">
        <v>2</v>
      </c>
      <c r="U60">
        <v>6</v>
      </c>
      <c r="V60" s="8">
        <v>48</v>
      </c>
      <c r="W60">
        <v>4</v>
      </c>
      <c r="X60">
        <v>22</v>
      </c>
      <c r="Y60" s="8">
        <v>4</v>
      </c>
      <c r="Z60">
        <v>10</v>
      </c>
      <c r="AA60">
        <v>7</v>
      </c>
      <c r="AB60">
        <v>7</v>
      </c>
      <c r="AC60">
        <v>1</v>
      </c>
      <c r="AD60">
        <v>9</v>
      </c>
      <c r="AE60" s="8">
        <v>0</v>
      </c>
      <c r="AF60">
        <v>24</v>
      </c>
      <c r="AG60">
        <v>22</v>
      </c>
      <c r="AH60">
        <v>31</v>
      </c>
      <c r="AI60" s="8">
        <v>1</v>
      </c>
      <c r="AJ60">
        <v>0</v>
      </c>
      <c r="AK60">
        <v>0</v>
      </c>
      <c r="AL60">
        <v>4</v>
      </c>
      <c r="AM60" s="8">
        <v>5</v>
      </c>
      <c r="AN60">
        <v>63</v>
      </c>
      <c r="AO60">
        <v>2</v>
      </c>
      <c r="AP60" s="9">
        <v>193</v>
      </c>
      <c r="AQ60" s="8">
        <v>9</v>
      </c>
      <c r="AR60" s="8">
        <v>0</v>
      </c>
      <c r="AS60">
        <v>0</v>
      </c>
      <c r="AT60" s="8">
        <v>1</v>
      </c>
      <c r="AU60">
        <v>13</v>
      </c>
      <c r="AV60">
        <v>3</v>
      </c>
      <c r="AW60">
        <v>1</v>
      </c>
      <c r="AX60" s="8">
        <v>0</v>
      </c>
      <c r="AY60">
        <v>1</v>
      </c>
      <c r="AZ60">
        <v>0</v>
      </c>
      <c r="BA60">
        <v>0</v>
      </c>
      <c r="BB60" s="8">
        <v>0</v>
      </c>
    </row>
    <row r="61" spans="1:54" ht="17" x14ac:dyDescent="0.2">
      <c r="A61" s="6" t="s">
        <v>75</v>
      </c>
      <c r="B61" s="24" t="s">
        <v>92</v>
      </c>
      <c r="C61" s="24"/>
      <c r="D61">
        <v>1</v>
      </c>
      <c r="E61" s="8">
        <v>0</v>
      </c>
      <c r="F61">
        <v>0</v>
      </c>
      <c r="G61">
        <v>0</v>
      </c>
      <c r="H61" s="8">
        <v>7</v>
      </c>
      <c r="I61">
        <v>0</v>
      </c>
      <c r="J61">
        <v>0</v>
      </c>
      <c r="K61" s="8">
        <v>3</v>
      </c>
      <c r="L61">
        <v>2</v>
      </c>
      <c r="M61" s="8">
        <v>0</v>
      </c>
      <c r="N61">
        <v>0</v>
      </c>
      <c r="O61" s="8">
        <v>0</v>
      </c>
      <c r="P61">
        <v>0</v>
      </c>
      <c r="Q61">
        <v>0</v>
      </c>
      <c r="R61" s="8">
        <v>2</v>
      </c>
      <c r="S61">
        <v>0</v>
      </c>
      <c r="T61">
        <v>0</v>
      </c>
      <c r="U61">
        <v>2</v>
      </c>
      <c r="V61" s="8">
        <v>13</v>
      </c>
      <c r="W61">
        <v>1</v>
      </c>
      <c r="X61">
        <v>6</v>
      </c>
      <c r="Y61" s="8">
        <v>28</v>
      </c>
      <c r="Z61">
        <v>45</v>
      </c>
      <c r="AA61">
        <v>127</v>
      </c>
      <c r="AB61">
        <v>12</v>
      </c>
      <c r="AC61">
        <v>89</v>
      </c>
      <c r="AD61">
        <v>62</v>
      </c>
      <c r="AE61" s="8">
        <v>14</v>
      </c>
      <c r="AF61">
        <v>19</v>
      </c>
      <c r="AG61">
        <v>18</v>
      </c>
      <c r="AH61">
        <v>18</v>
      </c>
      <c r="AI61" s="8">
        <v>0</v>
      </c>
      <c r="AJ61">
        <v>0</v>
      </c>
      <c r="AK61">
        <v>3</v>
      </c>
      <c r="AL61">
        <v>1</v>
      </c>
      <c r="AM61" s="8">
        <v>3</v>
      </c>
      <c r="AN61">
        <v>208</v>
      </c>
      <c r="AO61">
        <v>2</v>
      </c>
      <c r="AP61" s="9">
        <v>13</v>
      </c>
      <c r="AQ61" s="8">
        <v>2</v>
      </c>
      <c r="AR61" s="8">
        <v>0</v>
      </c>
      <c r="AS61">
        <v>0</v>
      </c>
      <c r="AT61" s="8">
        <v>0</v>
      </c>
      <c r="AU61">
        <v>0</v>
      </c>
      <c r="AV61">
        <v>0</v>
      </c>
      <c r="AW61">
        <v>0</v>
      </c>
      <c r="AX61" s="8">
        <v>0</v>
      </c>
      <c r="AY61">
        <v>0</v>
      </c>
      <c r="AZ61">
        <v>0</v>
      </c>
      <c r="BA61">
        <v>0</v>
      </c>
      <c r="BB61" s="8">
        <v>0</v>
      </c>
    </row>
    <row r="62" spans="1:54" ht="17" x14ac:dyDescent="0.2">
      <c r="A62" s="6" t="s">
        <v>75</v>
      </c>
      <c r="B62" s="24" t="s">
        <v>93</v>
      </c>
      <c r="C62" s="24"/>
      <c r="D62">
        <v>14</v>
      </c>
      <c r="E62" s="8">
        <v>718</v>
      </c>
      <c r="F62">
        <v>152</v>
      </c>
      <c r="G62">
        <v>241</v>
      </c>
      <c r="H62" s="8">
        <v>89</v>
      </c>
      <c r="I62">
        <v>10</v>
      </c>
      <c r="J62">
        <v>13</v>
      </c>
      <c r="K62" s="8">
        <v>167</v>
      </c>
      <c r="L62">
        <v>183</v>
      </c>
      <c r="M62" s="8">
        <v>0</v>
      </c>
      <c r="N62">
        <v>5</v>
      </c>
      <c r="O62" s="8">
        <v>0</v>
      </c>
      <c r="P62">
        <v>5</v>
      </c>
      <c r="Q62">
        <v>0</v>
      </c>
      <c r="R62" s="8">
        <v>35</v>
      </c>
      <c r="S62">
        <v>5</v>
      </c>
      <c r="T62">
        <v>9</v>
      </c>
      <c r="U62">
        <v>38</v>
      </c>
      <c r="V62" s="8">
        <v>360</v>
      </c>
      <c r="W62">
        <v>108</v>
      </c>
      <c r="X62">
        <v>168</v>
      </c>
      <c r="Y62" s="8">
        <v>111</v>
      </c>
      <c r="Z62">
        <v>116</v>
      </c>
      <c r="AA62">
        <v>360</v>
      </c>
      <c r="AB62">
        <v>130</v>
      </c>
      <c r="AC62">
        <v>180</v>
      </c>
      <c r="AD62">
        <v>293</v>
      </c>
      <c r="AE62" s="8">
        <v>12</v>
      </c>
      <c r="AF62">
        <v>161</v>
      </c>
      <c r="AG62">
        <v>117</v>
      </c>
      <c r="AH62">
        <v>141</v>
      </c>
      <c r="AI62" s="8">
        <v>22</v>
      </c>
      <c r="AJ62">
        <v>1</v>
      </c>
      <c r="AK62">
        <v>21</v>
      </c>
      <c r="AL62">
        <v>24</v>
      </c>
      <c r="AM62" s="8">
        <v>24</v>
      </c>
      <c r="AN62">
        <v>441</v>
      </c>
      <c r="AO62">
        <v>39</v>
      </c>
      <c r="AP62" s="9">
        <v>4460</v>
      </c>
      <c r="AQ62" s="8">
        <v>269</v>
      </c>
      <c r="AR62" s="8">
        <v>4</v>
      </c>
      <c r="AS62">
        <v>0</v>
      </c>
      <c r="AT62" s="8">
        <v>41</v>
      </c>
      <c r="AU62">
        <v>155</v>
      </c>
      <c r="AV62">
        <v>10</v>
      </c>
      <c r="AW62">
        <v>10</v>
      </c>
      <c r="AX62" s="8">
        <v>5</v>
      </c>
      <c r="AY62">
        <v>17</v>
      </c>
      <c r="AZ62">
        <v>1</v>
      </c>
      <c r="BA62">
        <v>1</v>
      </c>
      <c r="BB62" s="8">
        <v>355</v>
      </c>
    </row>
    <row r="63" spans="1:54" ht="17" x14ac:dyDescent="0.2">
      <c r="A63" s="6" t="s">
        <v>75</v>
      </c>
      <c r="B63" s="24" t="s">
        <v>94</v>
      </c>
      <c r="C63" s="24"/>
      <c r="D63">
        <v>1</v>
      </c>
      <c r="E63" s="8">
        <v>785</v>
      </c>
      <c r="F63">
        <v>61</v>
      </c>
      <c r="G63">
        <v>319</v>
      </c>
      <c r="H63" s="8">
        <v>47</v>
      </c>
      <c r="I63">
        <v>8</v>
      </c>
      <c r="J63">
        <v>7</v>
      </c>
      <c r="K63" s="8">
        <v>343</v>
      </c>
      <c r="L63">
        <v>74</v>
      </c>
      <c r="M63" s="8">
        <v>0</v>
      </c>
      <c r="N63">
        <v>1</v>
      </c>
      <c r="O63" s="8">
        <v>0</v>
      </c>
      <c r="P63">
        <v>1</v>
      </c>
      <c r="Q63">
        <v>0</v>
      </c>
      <c r="R63" s="8">
        <v>0</v>
      </c>
      <c r="S63">
        <v>25</v>
      </c>
      <c r="T63">
        <v>0</v>
      </c>
      <c r="U63">
        <v>4</v>
      </c>
      <c r="V63" s="8">
        <v>48</v>
      </c>
      <c r="W63">
        <v>12</v>
      </c>
      <c r="X63">
        <v>99</v>
      </c>
      <c r="Y63" s="8">
        <v>196</v>
      </c>
      <c r="Z63">
        <v>157</v>
      </c>
      <c r="AA63">
        <v>354</v>
      </c>
      <c r="AB63">
        <v>378</v>
      </c>
      <c r="AC63">
        <v>271</v>
      </c>
      <c r="AD63">
        <v>316</v>
      </c>
      <c r="AE63" s="8">
        <v>15</v>
      </c>
      <c r="AF63">
        <v>3</v>
      </c>
      <c r="AG63">
        <v>19</v>
      </c>
      <c r="AH63">
        <v>24</v>
      </c>
      <c r="AI63" s="8">
        <v>25</v>
      </c>
      <c r="AJ63">
        <v>0</v>
      </c>
      <c r="AK63">
        <v>36</v>
      </c>
      <c r="AL63">
        <v>8</v>
      </c>
      <c r="AM63" s="8">
        <v>37</v>
      </c>
      <c r="AN63">
        <v>1084</v>
      </c>
      <c r="AO63">
        <v>70</v>
      </c>
      <c r="AP63" s="9">
        <v>2840</v>
      </c>
      <c r="AQ63" s="8">
        <v>519</v>
      </c>
      <c r="AR63" s="8">
        <v>6</v>
      </c>
      <c r="AS63">
        <v>1</v>
      </c>
      <c r="AT63" s="8">
        <v>12</v>
      </c>
      <c r="AU63">
        <v>64</v>
      </c>
      <c r="AV63">
        <v>5</v>
      </c>
      <c r="AW63">
        <v>2</v>
      </c>
      <c r="AX63" s="8">
        <v>1</v>
      </c>
      <c r="AY63">
        <v>8</v>
      </c>
      <c r="AZ63">
        <v>0</v>
      </c>
      <c r="BA63">
        <v>2</v>
      </c>
      <c r="BB63" s="8">
        <v>364</v>
      </c>
    </row>
    <row r="64" spans="1:54" ht="17" x14ac:dyDescent="0.2">
      <c r="A64" s="6" t="s">
        <v>75</v>
      </c>
      <c r="B64" s="24" t="s">
        <v>95</v>
      </c>
      <c r="C64" s="24"/>
      <c r="D64">
        <v>27</v>
      </c>
      <c r="E64" s="8">
        <v>939</v>
      </c>
      <c r="F64">
        <v>210</v>
      </c>
      <c r="G64">
        <v>310</v>
      </c>
      <c r="H64" s="8">
        <v>201</v>
      </c>
      <c r="I64">
        <v>13</v>
      </c>
      <c r="J64">
        <v>22</v>
      </c>
      <c r="K64" s="8">
        <v>345</v>
      </c>
      <c r="L64">
        <v>319</v>
      </c>
      <c r="M64" s="8">
        <v>1</v>
      </c>
      <c r="N64">
        <v>8</v>
      </c>
      <c r="O64" s="8">
        <v>0</v>
      </c>
      <c r="P64">
        <v>11</v>
      </c>
      <c r="Q64">
        <v>0</v>
      </c>
      <c r="R64" s="8">
        <v>61</v>
      </c>
      <c r="S64">
        <v>19</v>
      </c>
      <c r="T64">
        <v>16</v>
      </c>
      <c r="U64">
        <v>71</v>
      </c>
      <c r="V64" s="8">
        <v>665</v>
      </c>
      <c r="W64">
        <v>151</v>
      </c>
      <c r="X64">
        <v>335</v>
      </c>
      <c r="Y64" s="8">
        <v>201</v>
      </c>
      <c r="Z64">
        <v>229</v>
      </c>
      <c r="AA64">
        <v>628</v>
      </c>
      <c r="AB64">
        <v>228</v>
      </c>
      <c r="AC64">
        <v>405</v>
      </c>
      <c r="AD64">
        <v>565</v>
      </c>
      <c r="AE64" s="8">
        <v>37</v>
      </c>
      <c r="AF64">
        <v>319</v>
      </c>
      <c r="AG64">
        <v>251</v>
      </c>
      <c r="AH64">
        <v>316</v>
      </c>
      <c r="AI64" s="8">
        <v>58</v>
      </c>
      <c r="AJ64">
        <v>4</v>
      </c>
      <c r="AK64">
        <v>46</v>
      </c>
      <c r="AL64">
        <v>64</v>
      </c>
      <c r="AM64" s="8">
        <v>53</v>
      </c>
      <c r="AN64">
        <v>1425</v>
      </c>
      <c r="AO64">
        <v>68</v>
      </c>
      <c r="AP64" s="9">
        <v>5983</v>
      </c>
      <c r="AQ64" s="8">
        <v>392</v>
      </c>
      <c r="AR64" s="8">
        <v>5</v>
      </c>
      <c r="AS64">
        <v>0</v>
      </c>
      <c r="AT64" s="8">
        <v>62</v>
      </c>
      <c r="AU64">
        <v>222</v>
      </c>
      <c r="AV64">
        <v>25</v>
      </c>
      <c r="AW64">
        <v>14</v>
      </c>
      <c r="AX64" s="8">
        <v>17</v>
      </c>
      <c r="AY64">
        <v>28</v>
      </c>
      <c r="AZ64">
        <v>3</v>
      </c>
      <c r="BA64">
        <v>1</v>
      </c>
      <c r="BB64" s="8">
        <v>381</v>
      </c>
    </row>
    <row r="65" spans="1:54" ht="17" x14ac:dyDescent="0.2">
      <c r="A65" s="6" t="s">
        <v>75</v>
      </c>
      <c r="B65" s="24" t="s">
        <v>96</v>
      </c>
      <c r="C65" s="24"/>
      <c r="D65">
        <v>2</v>
      </c>
      <c r="E65" s="8">
        <v>1029</v>
      </c>
      <c r="F65">
        <v>85</v>
      </c>
      <c r="G65">
        <v>396</v>
      </c>
      <c r="H65" s="8">
        <v>143</v>
      </c>
      <c r="I65">
        <v>9</v>
      </c>
      <c r="J65">
        <v>11</v>
      </c>
      <c r="K65" s="8">
        <v>503</v>
      </c>
      <c r="L65">
        <v>134</v>
      </c>
      <c r="M65" s="8">
        <v>0</v>
      </c>
      <c r="N65">
        <v>2</v>
      </c>
      <c r="O65" s="8">
        <v>0</v>
      </c>
      <c r="P65">
        <v>1</v>
      </c>
      <c r="Q65">
        <v>0</v>
      </c>
      <c r="R65" s="8">
        <v>4</v>
      </c>
      <c r="S65">
        <v>65</v>
      </c>
      <c r="T65">
        <v>8</v>
      </c>
      <c r="U65">
        <v>6</v>
      </c>
      <c r="V65" s="8">
        <v>88</v>
      </c>
      <c r="W65">
        <v>20</v>
      </c>
      <c r="X65">
        <v>263</v>
      </c>
      <c r="Y65" s="8">
        <v>312</v>
      </c>
      <c r="Z65">
        <v>330</v>
      </c>
      <c r="AA65">
        <v>537</v>
      </c>
      <c r="AB65">
        <v>528</v>
      </c>
      <c r="AC65">
        <v>506</v>
      </c>
      <c r="AD65">
        <v>584</v>
      </c>
      <c r="AE65" s="8">
        <v>30</v>
      </c>
      <c r="AF65">
        <v>9</v>
      </c>
      <c r="AG65">
        <v>38</v>
      </c>
      <c r="AH65">
        <v>91</v>
      </c>
      <c r="AI65" s="8">
        <v>71</v>
      </c>
      <c r="AJ65">
        <v>1</v>
      </c>
      <c r="AK65">
        <v>61</v>
      </c>
      <c r="AL65">
        <v>22</v>
      </c>
      <c r="AM65" s="8">
        <v>84</v>
      </c>
      <c r="AN65">
        <v>2051</v>
      </c>
      <c r="AO65">
        <v>105</v>
      </c>
      <c r="AP65" s="9">
        <v>3614</v>
      </c>
      <c r="AQ65" s="8">
        <v>564</v>
      </c>
      <c r="AR65" s="8">
        <v>6</v>
      </c>
      <c r="AS65">
        <v>1</v>
      </c>
      <c r="AT65" s="8">
        <v>15</v>
      </c>
      <c r="AU65">
        <v>90</v>
      </c>
      <c r="AV65">
        <v>6</v>
      </c>
      <c r="AW65">
        <v>2</v>
      </c>
      <c r="AX65" s="8">
        <v>2</v>
      </c>
      <c r="AY65">
        <v>8</v>
      </c>
      <c r="AZ65">
        <v>1</v>
      </c>
      <c r="BA65">
        <v>2</v>
      </c>
      <c r="BB65" s="8">
        <v>372</v>
      </c>
    </row>
    <row r="66" spans="1:54" ht="17" x14ac:dyDescent="0.2">
      <c r="A66" s="6" t="s">
        <v>75</v>
      </c>
      <c r="B66" s="24" t="s">
        <v>97</v>
      </c>
      <c r="C66" s="24"/>
      <c r="D66">
        <v>26</v>
      </c>
      <c r="E66" s="8">
        <v>932</v>
      </c>
      <c r="F66">
        <v>205</v>
      </c>
      <c r="G66">
        <v>381</v>
      </c>
      <c r="H66" s="8">
        <v>192</v>
      </c>
      <c r="I66">
        <v>19</v>
      </c>
      <c r="J66">
        <v>16</v>
      </c>
      <c r="K66" s="8">
        <v>297</v>
      </c>
      <c r="L66">
        <v>298</v>
      </c>
      <c r="M66" s="8">
        <v>2</v>
      </c>
      <c r="N66">
        <v>9</v>
      </c>
      <c r="O66" s="8">
        <v>0</v>
      </c>
      <c r="P66">
        <v>11</v>
      </c>
      <c r="Q66">
        <v>0</v>
      </c>
      <c r="R66" s="8">
        <v>60</v>
      </c>
      <c r="S66">
        <v>19</v>
      </c>
      <c r="T66">
        <v>17</v>
      </c>
      <c r="U66">
        <v>73</v>
      </c>
      <c r="V66" s="8">
        <v>620</v>
      </c>
      <c r="W66">
        <v>142</v>
      </c>
      <c r="X66">
        <v>313</v>
      </c>
      <c r="Y66" s="8">
        <v>188</v>
      </c>
      <c r="Z66">
        <v>230</v>
      </c>
      <c r="AA66">
        <v>748</v>
      </c>
      <c r="AB66">
        <v>207</v>
      </c>
      <c r="AC66">
        <v>436</v>
      </c>
      <c r="AD66">
        <v>588</v>
      </c>
      <c r="AE66" s="8">
        <v>34</v>
      </c>
      <c r="AF66">
        <v>323</v>
      </c>
      <c r="AG66">
        <v>254</v>
      </c>
      <c r="AH66">
        <v>310</v>
      </c>
      <c r="AI66" s="8">
        <v>57</v>
      </c>
      <c r="AJ66">
        <v>4</v>
      </c>
      <c r="AK66">
        <v>39</v>
      </c>
      <c r="AL66">
        <v>57</v>
      </c>
      <c r="AM66" s="8">
        <v>58</v>
      </c>
      <c r="AN66">
        <v>1677</v>
      </c>
      <c r="AO66">
        <v>64</v>
      </c>
      <c r="AP66" s="9">
        <v>5735</v>
      </c>
      <c r="AQ66" s="8">
        <v>387</v>
      </c>
      <c r="AR66" s="8">
        <v>5</v>
      </c>
      <c r="AS66">
        <v>0</v>
      </c>
      <c r="AT66" s="8">
        <v>57</v>
      </c>
      <c r="AU66">
        <v>211</v>
      </c>
      <c r="AV66">
        <v>25</v>
      </c>
      <c r="AW66">
        <v>16</v>
      </c>
      <c r="AX66" s="8">
        <v>16</v>
      </c>
      <c r="AY66">
        <v>25</v>
      </c>
      <c r="AZ66">
        <v>3</v>
      </c>
      <c r="BA66">
        <v>1</v>
      </c>
      <c r="BB66" s="8">
        <v>378</v>
      </c>
    </row>
    <row r="67" spans="1:54" ht="17" x14ac:dyDescent="0.2">
      <c r="A67" s="6" t="s">
        <v>75</v>
      </c>
      <c r="B67" s="24" t="s">
        <v>98</v>
      </c>
      <c r="C67" s="24"/>
      <c r="D67">
        <v>39</v>
      </c>
      <c r="E67" s="8">
        <v>1044</v>
      </c>
      <c r="F67">
        <v>234</v>
      </c>
      <c r="G67">
        <v>436</v>
      </c>
      <c r="H67" s="8">
        <v>230</v>
      </c>
      <c r="I67">
        <v>22</v>
      </c>
      <c r="J67">
        <v>29</v>
      </c>
      <c r="K67" s="8">
        <v>379</v>
      </c>
      <c r="L67">
        <v>358</v>
      </c>
      <c r="M67" s="8">
        <v>3</v>
      </c>
      <c r="N67">
        <v>16</v>
      </c>
      <c r="O67" s="8">
        <v>6</v>
      </c>
      <c r="P67">
        <v>28</v>
      </c>
      <c r="Q67">
        <v>0</v>
      </c>
      <c r="R67" s="8">
        <v>138</v>
      </c>
      <c r="S67">
        <v>44</v>
      </c>
      <c r="T67">
        <v>25</v>
      </c>
      <c r="U67">
        <v>137</v>
      </c>
      <c r="V67" s="8">
        <v>803</v>
      </c>
      <c r="W67">
        <v>182</v>
      </c>
      <c r="X67">
        <v>408</v>
      </c>
      <c r="Y67" s="8">
        <v>222</v>
      </c>
      <c r="Z67">
        <v>348</v>
      </c>
      <c r="AA67">
        <v>1327</v>
      </c>
      <c r="AB67">
        <v>257</v>
      </c>
      <c r="AC67">
        <v>637</v>
      </c>
      <c r="AD67">
        <v>1233</v>
      </c>
      <c r="AE67" s="8">
        <v>45</v>
      </c>
      <c r="AF67">
        <v>439</v>
      </c>
      <c r="AG67">
        <v>392</v>
      </c>
      <c r="AH67">
        <v>437</v>
      </c>
      <c r="AI67" s="8">
        <v>88</v>
      </c>
      <c r="AJ67">
        <v>13</v>
      </c>
      <c r="AK67">
        <v>73</v>
      </c>
      <c r="AL67">
        <v>87</v>
      </c>
      <c r="AM67" s="8">
        <v>77</v>
      </c>
      <c r="AN67">
        <v>1954</v>
      </c>
      <c r="AO67">
        <v>99</v>
      </c>
      <c r="AP67" s="9">
        <v>6297</v>
      </c>
      <c r="AQ67" s="8">
        <v>599</v>
      </c>
      <c r="AR67" s="8">
        <v>5</v>
      </c>
      <c r="AS67">
        <v>1</v>
      </c>
      <c r="AT67" s="8">
        <v>97</v>
      </c>
      <c r="AU67">
        <v>278</v>
      </c>
      <c r="AV67">
        <v>51</v>
      </c>
      <c r="AW67">
        <v>56</v>
      </c>
      <c r="AX67" s="8">
        <v>89</v>
      </c>
      <c r="AY67">
        <v>89</v>
      </c>
      <c r="AZ67">
        <v>32</v>
      </c>
      <c r="BA67">
        <v>16</v>
      </c>
      <c r="BB67" s="8">
        <v>918</v>
      </c>
    </row>
    <row r="68" spans="1:54" ht="17" x14ac:dyDescent="0.2">
      <c r="A68" s="6" t="s">
        <v>75</v>
      </c>
      <c r="B68" s="24" t="s">
        <v>99</v>
      </c>
      <c r="C68" s="24"/>
      <c r="D68">
        <v>3</v>
      </c>
      <c r="E68" s="8">
        <v>1633</v>
      </c>
      <c r="F68">
        <v>114</v>
      </c>
      <c r="G68">
        <v>669</v>
      </c>
      <c r="H68" s="8">
        <v>215</v>
      </c>
      <c r="I68">
        <v>17</v>
      </c>
      <c r="J68">
        <v>24</v>
      </c>
      <c r="K68" s="8">
        <v>587</v>
      </c>
      <c r="L68">
        <v>284</v>
      </c>
      <c r="M68" s="8">
        <v>0</v>
      </c>
      <c r="N68">
        <v>3</v>
      </c>
      <c r="O68" s="8">
        <v>12</v>
      </c>
      <c r="P68">
        <v>5</v>
      </c>
      <c r="Q68">
        <v>4</v>
      </c>
      <c r="R68" s="8">
        <v>33</v>
      </c>
      <c r="S68">
        <v>415</v>
      </c>
      <c r="T68">
        <v>241</v>
      </c>
      <c r="U68">
        <v>75</v>
      </c>
      <c r="V68" s="8">
        <v>130</v>
      </c>
      <c r="W68">
        <v>84</v>
      </c>
      <c r="X68">
        <v>376</v>
      </c>
      <c r="Y68" s="8">
        <v>377</v>
      </c>
      <c r="Z68">
        <v>1549</v>
      </c>
      <c r="AA68">
        <v>801</v>
      </c>
      <c r="AB68">
        <v>2159</v>
      </c>
      <c r="AC68">
        <v>1261</v>
      </c>
      <c r="AD68">
        <v>2488</v>
      </c>
      <c r="AE68" s="8">
        <v>154</v>
      </c>
      <c r="AF68">
        <v>108</v>
      </c>
      <c r="AG68">
        <v>311</v>
      </c>
      <c r="AH68">
        <v>591</v>
      </c>
      <c r="AI68" s="8">
        <v>86</v>
      </c>
      <c r="AJ68">
        <v>8</v>
      </c>
      <c r="AK68">
        <v>68</v>
      </c>
      <c r="AL68">
        <v>25</v>
      </c>
      <c r="AM68" s="8">
        <v>151</v>
      </c>
      <c r="AN68">
        <v>2590</v>
      </c>
      <c r="AO68">
        <v>138</v>
      </c>
      <c r="AP68" s="9">
        <v>6326</v>
      </c>
      <c r="AQ68" s="8">
        <v>643</v>
      </c>
      <c r="AR68" s="8">
        <v>11</v>
      </c>
      <c r="AS68">
        <v>3</v>
      </c>
      <c r="AT68" s="8">
        <v>28</v>
      </c>
      <c r="AU68">
        <v>254</v>
      </c>
      <c r="AV68">
        <v>10</v>
      </c>
      <c r="AW68">
        <v>7</v>
      </c>
      <c r="AX68" s="8">
        <v>32</v>
      </c>
      <c r="AY68">
        <v>16</v>
      </c>
      <c r="AZ68">
        <v>8</v>
      </c>
      <c r="BA68">
        <v>12</v>
      </c>
      <c r="BB68" s="8">
        <v>609</v>
      </c>
    </row>
    <row r="69" spans="1:54" x14ac:dyDescent="0.2">
      <c r="A69" s="6"/>
    </row>
    <row r="70" spans="1:54" x14ac:dyDescent="0.2">
      <c r="A7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A156-810B-1C4B-BF21-7A20FCD76E61}">
  <dimension ref="A1:U70"/>
  <sheetViews>
    <sheetView topLeftCell="A35" workbookViewId="0">
      <selection activeCell="D1" sqref="D1:U1"/>
    </sheetView>
  </sheetViews>
  <sheetFormatPr baseColWidth="10" defaultRowHeight="16" x14ac:dyDescent="0.2"/>
  <cols>
    <col min="1" max="1" width="10.6640625" customWidth="1"/>
    <col min="2" max="2" width="72.6640625" style="7" bestFit="1" customWidth="1"/>
    <col min="3" max="3" width="44" style="7" customWidth="1"/>
  </cols>
  <sheetData>
    <row r="1" spans="1:21" x14ac:dyDescent="0.2">
      <c r="A1" t="s">
        <v>156</v>
      </c>
      <c r="B1" s="1" t="s">
        <v>172</v>
      </c>
      <c r="C1" s="1" t="s">
        <v>175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38</v>
      </c>
      <c r="Q1" t="s">
        <v>39</v>
      </c>
      <c r="R1" t="s">
        <v>209</v>
      </c>
      <c r="S1" t="s">
        <v>210</v>
      </c>
      <c r="T1" t="s">
        <v>211</v>
      </c>
      <c r="U1" t="s">
        <v>50</v>
      </c>
    </row>
    <row r="2" spans="1:21" ht="17" x14ac:dyDescent="0.2">
      <c r="A2" s="6" t="s">
        <v>51</v>
      </c>
      <c r="B2" s="7" t="s">
        <v>52</v>
      </c>
      <c r="D2">
        <f>Cohort!D2</f>
        <v>0</v>
      </c>
      <c r="E2">
        <f>(SUM(Cohort!E2:G2))</f>
        <v>105467</v>
      </c>
      <c r="F2">
        <f>(SUM(Cohort!H2:J2))</f>
        <v>27300</v>
      </c>
      <c r="G2">
        <f>(SUM(Cohort!K2:L2))</f>
        <v>73800</v>
      </c>
      <c r="H2">
        <f>(SUM(Cohort!M2:N2))</f>
        <v>14606</v>
      </c>
      <c r="I2">
        <f>(SUM(Cohort!O2:Q2))</f>
        <v>59950</v>
      </c>
      <c r="J2">
        <f>(SUM(Cohort!R2:U2))</f>
        <v>537227</v>
      </c>
      <c r="K2">
        <f>(SUM(Cohort!V2:X2))</f>
        <v>209521</v>
      </c>
      <c r="L2">
        <f>(SUM(Cohort!Y2:AD2))</f>
        <v>158291</v>
      </c>
      <c r="M2">
        <f>(SUM(Cohort!AE2:AH2))</f>
        <v>38462</v>
      </c>
      <c r="N2">
        <f>(SUM(Cohort!AI2:AL2))</f>
        <v>68864</v>
      </c>
      <c r="O2">
        <f>(SUM(Cohort!AM2:AO2))</f>
        <v>91233</v>
      </c>
      <c r="P2">
        <f>(SUM(Cohort!AP2))</f>
        <v>26214</v>
      </c>
      <c r="Q2">
        <f>(SUM(Cohort!AQ2))</f>
        <v>8673</v>
      </c>
      <c r="R2">
        <f>(SUM(Cohort!AR2:AS2))</f>
        <v>270172</v>
      </c>
      <c r="S2">
        <f>(SUM(Cohort!AT2:AW2))</f>
        <v>38209</v>
      </c>
      <c r="T2">
        <f>(SUM(Cohort!AX2:BA2))</f>
        <v>79828</v>
      </c>
      <c r="U2">
        <f>(SUM(Cohort!BB2))</f>
        <v>5387</v>
      </c>
    </row>
    <row r="3" spans="1:21" ht="17" x14ac:dyDescent="0.2">
      <c r="A3" s="6" t="s">
        <v>51</v>
      </c>
      <c r="B3" s="10" t="s">
        <v>53</v>
      </c>
      <c r="C3" s="10"/>
      <c r="D3">
        <f>Cohort!D3</f>
        <v>0</v>
      </c>
      <c r="E3">
        <f>(SUM(Cohort!E3:G3))</f>
        <v>16401</v>
      </c>
      <c r="F3">
        <f>(SUM(Cohort!H3:J3))</f>
        <v>2156</v>
      </c>
      <c r="G3">
        <f>(SUM(Cohort!K3:L3))</f>
        <v>23256</v>
      </c>
      <c r="H3">
        <f>(SUM(Cohort!M3:N3))</f>
        <v>652</v>
      </c>
      <c r="I3">
        <f>(SUM(Cohort!O3:Q3))</f>
        <v>2734</v>
      </c>
      <c r="J3">
        <f>(SUM(Cohort!R3:U3))</f>
        <v>20500</v>
      </c>
      <c r="K3">
        <f>(SUM(Cohort!V3:X3))</f>
        <v>37218</v>
      </c>
      <c r="L3">
        <f>(SUM(Cohort!Y3:AD3))</f>
        <v>23599</v>
      </c>
      <c r="M3">
        <f>(SUM(Cohort!AE3:AH3))</f>
        <v>15184</v>
      </c>
      <c r="N3">
        <f>(SUM(Cohort!AI3:AL3))</f>
        <v>19328</v>
      </c>
      <c r="O3">
        <f>(SUM(Cohort!AM3:AO3))</f>
        <v>43670</v>
      </c>
      <c r="P3">
        <f>(SUM(Cohort!AP3))</f>
        <v>15788</v>
      </c>
      <c r="Q3">
        <f>(SUM(Cohort!AQ3))</f>
        <v>5135</v>
      </c>
      <c r="R3">
        <f>(SUM(Cohort!AR3:AS3))</f>
        <v>466</v>
      </c>
      <c r="S3">
        <f>(SUM(Cohort!AT3:AW3))</f>
        <v>1615</v>
      </c>
      <c r="T3">
        <f>(SUM(Cohort!AX3:BA3))</f>
        <v>20168</v>
      </c>
      <c r="U3">
        <f>(SUM(Cohort!BB3))</f>
        <v>1706</v>
      </c>
    </row>
    <row r="4" spans="1:21" ht="17" x14ac:dyDescent="0.2">
      <c r="A4" s="6" t="s">
        <v>51</v>
      </c>
      <c r="B4" s="27" t="s">
        <v>157</v>
      </c>
      <c r="C4" s="27" t="s">
        <v>176</v>
      </c>
      <c r="D4">
        <f>Cohort!D4</f>
        <v>0</v>
      </c>
      <c r="E4">
        <f>(SUM(Cohort!E4:G4))</f>
        <v>2984</v>
      </c>
      <c r="F4">
        <f>(SUM(Cohort!H4:J4))</f>
        <v>1334</v>
      </c>
      <c r="G4">
        <f>(SUM(Cohort!K4:L4))</f>
        <v>12036</v>
      </c>
      <c r="H4">
        <f>(SUM(Cohort!M4:N4))</f>
        <v>463</v>
      </c>
      <c r="I4">
        <f>(SUM(Cohort!O4:Q4))</f>
        <v>1003</v>
      </c>
      <c r="J4">
        <f>(SUM(Cohort!R4:U4))</f>
        <v>2865</v>
      </c>
      <c r="K4">
        <f>(SUM(Cohort!V4:X4))</f>
        <v>11044</v>
      </c>
      <c r="L4">
        <f>(SUM(Cohort!Y4:AD4))</f>
        <v>7495</v>
      </c>
      <c r="M4">
        <f>(SUM(Cohort!AE4:AH4))</f>
        <v>2908</v>
      </c>
      <c r="N4">
        <f>(SUM(Cohort!AI4:AL4))</f>
        <v>8513</v>
      </c>
      <c r="O4">
        <f>(SUM(Cohort!AM4:AO4))</f>
        <v>25000</v>
      </c>
      <c r="P4">
        <f>(SUM(Cohort!AP4))</f>
        <v>7071</v>
      </c>
      <c r="Q4">
        <f>(SUM(Cohort!AQ4))</f>
        <v>3429</v>
      </c>
      <c r="R4">
        <f>(SUM(Cohort!AR4:AS4))</f>
        <v>130</v>
      </c>
      <c r="S4">
        <f>(SUM(Cohort!AT4:AW4))</f>
        <v>752</v>
      </c>
      <c r="T4">
        <f>(SUM(Cohort!AX4:BA4))</f>
        <v>957</v>
      </c>
      <c r="U4">
        <f>(SUM(Cohort!BB4))</f>
        <v>1651</v>
      </c>
    </row>
    <row r="5" spans="1:21" ht="17" x14ac:dyDescent="0.2">
      <c r="A5" s="6" t="s">
        <v>51</v>
      </c>
      <c r="B5" s="10" t="s">
        <v>158</v>
      </c>
      <c r="C5" s="10" t="s">
        <v>177</v>
      </c>
      <c r="D5">
        <f>Cohort!D5</f>
        <v>0</v>
      </c>
      <c r="E5">
        <f>(SUM(Cohort!E5:G5))</f>
        <v>13464</v>
      </c>
      <c r="F5">
        <f>(SUM(Cohort!H5:J5))</f>
        <v>836</v>
      </c>
      <c r="G5">
        <f>(SUM(Cohort!K5:L5))</f>
        <v>11422</v>
      </c>
      <c r="H5">
        <f>(SUM(Cohort!M5:N5))</f>
        <v>191</v>
      </c>
      <c r="I5">
        <f>(SUM(Cohort!O5:Q5))</f>
        <v>1740</v>
      </c>
      <c r="J5">
        <f>(SUM(Cohort!R5:U5))</f>
        <v>17688</v>
      </c>
      <c r="K5">
        <f>(SUM(Cohort!V5:X5))</f>
        <v>26484</v>
      </c>
      <c r="L5">
        <f>(SUM(Cohort!Y5:AD5))</f>
        <v>16274</v>
      </c>
      <c r="M5">
        <f>(SUM(Cohort!AE5:AH5))</f>
        <v>12318</v>
      </c>
      <c r="N5">
        <f>(SUM(Cohort!AI5:AL5))</f>
        <v>11088</v>
      </c>
      <c r="O5">
        <f>(SUM(Cohort!AM5:AO5))</f>
        <v>19210</v>
      </c>
      <c r="P5">
        <f>(SUM(Cohort!AP5))</f>
        <v>8919</v>
      </c>
      <c r="Q5">
        <f>(SUM(Cohort!AQ5))</f>
        <v>1762</v>
      </c>
      <c r="R5">
        <f>(SUM(Cohort!AR5:AS5))</f>
        <v>335</v>
      </c>
      <c r="S5">
        <f>(SUM(Cohort!AT5:AW5))</f>
        <v>883</v>
      </c>
      <c r="T5">
        <f>(SUM(Cohort!AX5:BA5))</f>
        <v>19206</v>
      </c>
      <c r="U5">
        <f>(SUM(Cohort!BB5))</f>
        <v>52</v>
      </c>
    </row>
    <row r="6" spans="1:21" ht="17" x14ac:dyDescent="0.2">
      <c r="A6" s="6" t="s">
        <v>51</v>
      </c>
      <c r="B6" s="11" t="s">
        <v>54</v>
      </c>
      <c r="C6" s="11"/>
      <c r="D6">
        <f>Cohort!D6</f>
        <v>0</v>
      </c>
      <c r="E6">
        <f>(SUM(Cohort!E6:G6))</f>
        <v>89287</v>
      </c>
      <c r="F6">
        <f>(SUM(Cohort!H6:J6))</f>
        <v>25170</v>
      </c>
      <c r="G6">
        <f>(SUM(Cohort!K6:L6))</f>
        <v>50816</v>
      </c>
      <c r="H6">
        <f>(SUM(Cohort!M6:N6))</f>
        <v>13961</v>
      </c>
      <c r="I6">
        <f>(SUM(Cohort!O6:Q6))</f>
        <v>57275</v>
      </c>
      <c r="J6">
        <f>(SUM(Cohort!R6:U6))</f>
        <v>517195</v>
      </c>
      <c r="K6">
        <f>(SUM(Cohort!V6:X6))</f>
        <v>172858</v>
      </c>
      <c r="L6">
        <f>(SUM(Cohort!Y6:AD6))</f>
        <v>135265</v>
      </c>
      <c r="M6">
        <f>(SUM(Cohort!AE6:AH6))</f>
        <v>23441</v>
      </c>
      <c r="N6">
        <f>(SUM(Cohort!AI6:AL6))</f>
        <v>49816</v>
      </c>
      <c r="O6">
        <f>(SUM(Cohort!AM6:AO6))</f>
        <v>47946</v>
      </c>
      <c r="P6">
        <f>(SUM(Cohort!AP6))</f>
        <v>10531</v>
      </c>
      <c r="Q6">
        <f>(SUM(Cohort!AQ6))</f>
        <v>3558</v>
      </c>
      <c r="R6">
        <f>(SUM(Cohort!AR6:AS6))</f>
        <v>269690</v>
      </c>
      <c r="S6">
        <f>(SUM(Cohort!AT6:AW6))</f>
        <v>36646</v>
      </c>
      <c r="T6">
        <f>(SUM(Cohort!AX6:BA6))</f>
        <v>59499</v>
      </c>
      <c r="U6">
        <f>(SUM(Cohort!BB6))</f>
        <v>3817</v>
      </c>
    </row>
    <row r="7" spans="1:21" ht="17" x14ac:dyDescent="0.2">
      <c r="A7" s="6" t="s">
        <v>51</v>
      </c>
      <c r="B7" s="12" t="s">
        <v>159</v>
      </c>
      <c r="C7" s="12" t="s">
        <v>178</v>
      </c>
      <c r="D7">
        <f>Cohort!D7</f>
        <v>0</v>
      </c>
      <c r="E7">
        <f>(SUM(Cohort!E7:G7))</f>
        <v>2529</v>
      </c>
      <c r="F7">
        <f>(SUM(Cohort!H7:J7))</f>
        <v>30</v>
      </c>
      <c r="G7">
        <f>(SUM(Cohort!K7:L7))</f>
        <v>2020</v>
      </c>
      <c r="H7">
        <f>(SUM(Cohort!M7:N7))</f>
        <v>22</v>
      </c>
      <c r="I7">
        <f>(SUM(Cohort!O7:Q7))</f>
        <v>153</v>
      </c>
      <c r="J7">
        <f>(SUM(Cohort!R7:U7))</f>
        <v>928</v>
      </c>
      <c r="K7">
        <f>(SUM(Cohort!V7:X7))</f>
        <v>246</v>
      </c>
      <c r="L7">
        <f>(SUM(Cohort!Y7:AD7))</f>
        <v>6864</v>
      </c>
      <c r="M7">
        <f>(SUM(Cohort!AE7:AH7))</f>
        <v>2226</v>
      </c>
      <c r="N7">
        <f>(SUM(Cohort!AI7:AL7))</f>
        <v>30</v>
      </c>
      <c r="O7">
        <f>(SUM(Cohort!AM7:AO7))</f>
        <v>24</v>
      </c>
      <c r="P7">
        <f>(SUM(Cohort!AP7))</f>
        <v>7</v>
      </c>
      <c r="Q7">
        <f>(SUM(Cohort!AQ7))</f>
        <v>2</v>
      </c>
      <c r="R7">
        <f>(SUM(Cohort!AR7:AS7))</f>
        <v>33</v>
      </c>
      <c r="S7">
        <f>(SUM(Cohort!AT7:AW7))</f>
        <v>7</v>
      </c>
      <c r="T7">
        <f>(SUM(Cohort!AX7:BA7))</f>
        <v>12</v>
      </c>
      <c r="U7">
        <f>(SUM(Cohort!BB7))</f>
        <v>2</v>
      </c>
    </row>
    <row r="8" spans="1:21" ht="17" x14ac:dyDescent="0.2">
      <c r="A8" s="6" t="s">
        <v>51</v>
      </c>
      <c r="B8" s="12" t="s">
        <v>160</v>
      </c>
      <c r="C8" s="12" t="s">
        <v>179</v>
      </c>
      <c r="D8">
        <f>Cohort!D8</f>
        <v>0</v>
      </c>
      <c r="E8">
        <f>(SUM(Cohort!E8:G8))</f>
        <v>40</v>
      </c>
      <c r="F8">
        <f>(SUM(Cohort!H8:J8))</f>
        <v>101</v>
      </c>
      <c r="G8">
        <f>(SUM(Cohort!K8:L8))</f>
        <v>14</v>
      </c>
      <c r="H8">
        <f>(SUM(Cohort!M8:N8))</f>
        <v>0</v>
      </c>
      <c r="I8">
        <f>(SUM(Cohort!O8:Q8))</f>
        <v>3</v>
      </c>
      <c r="J8">
        <f>(SUM(Cohort!R8:U8))</f>
        <v>834</v>
      </c>
      <c r="K8">
        <f>(SUM(Cohort!V8:X8))</f>
        <v>848</v>
      </c>
      <c r="L8">
        <f>(SUM(Cohort!Y8:AD8))</f>
        <v>725</v>
      </c>
      <c r="M8">
        <f>(SUM(Cohort!AE8:AH8))</f>
        <v>2175</v>
      </c>
      <c r="N8">
        <f>(SUM(Cohort!AI8:AL8))</f>
        <v>21</v>
      </c>
      <c r="O8">
        <f>(SUM(Cohort!AM8:AO8))</f>
        <v>8</v>
      </c>
      <c r="P8">
        <f>(SUM(Cohort!AP8))</f>
        <v>246</v>
      </c>
      <c r="Q8">
        <f>(SUM(Cohort!AQ8))</f>
        <v>30</v>
      </c>
      <c r="R8">
        <f>(SUM(Cohort!AR8:AS8))</f>
        <v>0</v>
      </c>
      <c r="S8">
        <f>(SUM(Cohort!AT8:AW8))</f>
        <v>0</v>
      </c>
      <c r="T8">
        <f>(SUM(Cohort!AX8:BA8))</f>
        <v>0</v>
      </c>
      <c r="U8">
        <f>(SUM(Cohort!BB8))</f>
        <v>0</v>
      </c>
    </row>
    <row r="9" spans="1:21" ht="17" x14ac:dyDescent="0.2">
      <c r="A9" s="6" t="s">
        <v>51</v>
      </c>
      <c r="B9" s="11" t="s">
        <v>55</v>
      </c>
      <c r="C9" s="11"/>
      <c r="D9">
        <f>Cohort!D9</f>
        <v>0</v>
      </c>
      <c r="E9">
        <f>(SUM(Cohort!E9:G9))</f>
        <v>10161</v>
      </c>
      <c r="F9">
        <f>(SUM(Cohort!H9:J9))</f>
        <v>447</v>
      </c>
      <c r="G9">
        <f>(SUM(Cohort!K9:L9))</f>
        <v>7298</v>
      </c>
      <c r="H9">
        <f>(SUM(Cohort!M9:N9))</f>
        <v>159</v>
      </c>
      <c r="I9">
        <f>(SUM(Cohort!O9:Q9))</f>
        <v>1437</v>
      </c>
      <c r="J9">
        <f>(SUM(Cohort!R9:U9))</f>
        <v>12699</v>
      </c>
      <c r="K9">
        <f>(SUM(Cohort!V9:X9))</f>
        <v>13879</v>
      </c>
      <c r="L9">
        <f>(SUM(Cohort!Y9:AD9))</f>
        <v>7927</v>
      </c>
      <c r="M9">
        <f>(SUM(Cohort!AE9:AH9))</f>
        <v>9420</v>
      </c>
      <c r="N9">
        <f>(SUM(Cohort!AI9:AL9))</f>
        <v>3215</v>
      </c>
      <c r="O9">
        <f>(SUM(Cohort!AM9:AO9))</f>
        <v>6399</v>
      </c>
      <c r="P9">
        <f>(SUM(Cohort!AP9))</f>
        <v>3747</v>
      </c>
      <c r="Q9">
        <f>(SUM(Cohort!AQ9))</f>
        <v>876</v>
      </c>
      <c r="R9">
        <f>(SUM(Cohort!AR9:AS9))</f>
        <v>298</v>
      </c>
      <c r="S9">
        <f>(SUM(Cohort!AT9:AW9))</f>
        <v>343</v>
      </c>
      <c r="T9">
        <f>(SUM(Cohort!AX9:BA9))</f>
        <v>19148</v>
      </c>
      <c r="U9">
        <f>(SUM(Cohort!BB9))</f>
        <v>24</v>
      </c>
    </row>
    <row r="10" spans="1:21" ht="17" x14ac:dyDescent="0.2">
      <c r="A10" s="6" t="s">
        <v>51</v>
      </c>
      <c r="B10" s="11" t="s">
        <v>56</v>
      </c>
      <c r="C10" s="11"/>
      <c r="D10">
        <f>Cohort!D10</f>
        <v>0</v>
      </c>
      <c r="E10">
        <f>(SUM(Cohort!E10:G10))</f>
        <v>12632</v>
      </c>
      <c r="F10">
        <f>(SUM(Cohort!H10:J10))</f>
        <v>477</v>
      </c>
      <c r="G10">
        <f>(SUM(Cohort!K10:L10))</f>
        <v>9274</v>
      </c>
      <c r="H10">
        <f>(SUM(Cohort!M10:N10))</f>
        <v>180</v>
      </c>
      <c r="I10">
        <f>(SUM(Cohort!O10:Q10))</f>
        <v>1584</v>
      </c>
      <c r="J10">
        <f>(SUM(Cohort!R10:U10))</f>
        <v>13589</v>
      </c>
      <c r="K10">
        <f>(SUM(Cohort!V10:X10))</f>
        <v>14112</v>
      </c>
      <c r="L10">
        <f>(SUM(Cohort!Y10:AD10))</f>
        <v>14689</v>
      </c>
      <c r="M10">
        <f>(SUM(Cohort!AE10:AH10))</f>
        <v>11581</v>
      </c>
      <c r="N10">
        <f>(SUM(Cohort!AI10:AL10))</f>
        <v>3244</v>
      </c>
      <c r="O10">
        <f>(SUM(Cohort!AM10:AO10))</f>
        <v>6422</v>
      </c>
      <c r="P10">
        <f>(SUM(Cohort!AP10))</f>
        <v>3754</v>
      </c>
      <c r="Q10">
        <f>(SUM(Cohort!AQ10))</f>
        <v>877</v>
      </c>
      <c r="R10">
        <f>(SUM(Cohort!AR10:AS10))</f>
        <v>330</v>
      </c>
      <c r="S10">
        <f>(SUM(Cohort!AT10:AW10))</f>
        <v>350</v>
      </c>
      <c r="T10">
        <f>(SUM(Cohort!AX10:BA10))</f>
        <v>19160</v>
      </c>
      <c r="U10">
        <f>(SUM(Cohort!BB10))</f>
        <v>26</v>
      </c>
    </row>
    <row r="11" spans="1:21" ht="17" x14ac:dyDescent="0.2">
      <c r="A11" s="6" t="s">
        <v>51</v>
      </c>
      <c r="B11" s="13" t="s">
        <v>57</v>
      </c>
      <c r="C11" s="13"/>
      <c r="D11">
        <f>Cohort!D11</f>
        <v>0</v>
      </c>
      <c r="E11">
        <f>(SUM(Cohort!E11:G11))</f>
        <v>5347</v>
      </c>
      <c r="F11">
        <f>(SUM(Cohort!H11:J11))</f>
        <v>8</v>
      </c>
      <c r="G11">
        <f>(SUM(Cohort!K11:L11))</f>
        <v>363</v>
      </c>
      <c r="H11">
        <f>(SUM(Cohort!M11:N11))</f>
        <v>56</v>
      </c>
      <c r="I11">
        <f>(SUM(Cohort!O11:Q11))</f>
        <v>13</v>
      </c>
      <c r="J11">
        <f>(SUM(Cohort!R11:U11))</f>
        <v>90</v>
      </c>
      <c r="K11">
        <f>(SUM(Cohort!V11:X11))</f>
        <v>79</v>
      </c>
      <c r="L11">
        <f>(SUM(Cohort!Y11:AD11))</f>
        <v>2306</v>
      </c>
      <c r="M11">
        <f>(SUM(Cohort!AE11:AH11))</f>
        <v>174</v>
      </c>
      <c r="N11">
        <f>(SUM(Cohort!AI11:AL11))</f>
        <v>5</v>
      </c>
      <c r="O11">
        <f>(SUM(Cohort!AM11:AO11))</f>
        <v>4856</v>
      </c>
      <c r="P11">
        <f>(SUM(Cohort!AP11))</f>
        <v>645</v>
      </c>
      <c r="Q11">
        <f>(SUM(Cohort!AQ11))</f>
        <v>4</v>
      </c>
      <c r="R11">
        <f>(SUM(Cohort!AR11:AS11))</f>
        <v>9</v>
      </c>
      <c r="S11">
        <f>(SUM(Cohort!AT11:AW11))</f>
        <v>6</v>
      </c>
      <c r="T11">
        <f>(SUM(Cohort!AX11:BA11))</f>
        <v>24</v>
      </c>
      <c r="U11">
        <f>(SUM(Cohort!BB11))</f>
        <v>412</v>
      </c>
    </row>
    <row r="12" spans="1:21" ht="17" x14ac:dyDescent="0.2">
      <c r="A12" s="6" t="s">
        <v>51</v>
      </c>
      <c r="B12" s="13" t="s">
        <v>58</v>
      </c>
      <c r="C12" s="13"/>
      <c r="D12">
        <f>Cohort!D12</f>
        <v>0</v>
      </c>
      <c r="E12">
        <f>(SUM(Cohort!E12:G12))</f>
        <v>1960</v>
      </c>
      <c r="F12">
        <f>(SUM(Cohort!H12:J12))</f>
        <v>6</v>
      </c>
      <c r="G12">
        <f>(SUM(Cohort!K12:L12))</f>
        <v>250</v>
      </c>
      <c r="H12">
        <f>(SUM(Cohort!M12:N12))</f>
        <v>56</v>
      </c>
      <c r="I12">
        <f>(SUM(Cohort!O12:Q12))</f>
        <v>4</v>
      </c>
      <c r="J12">
        <f>(SUM(Cohort!R12:U12))</f>
        <v>22</v>
      </c>
      <c r="K12">
        <f>(SUM(Cohort!V12:X12))</f>
        <v>41</v>
      </c>
      <c r="L12">
        <f>(SUM(Cohort!Y12:AD12))</f>
        <v>1772</v>
      </c>
      <c r="M12">
        <f>(SUM(Cohort!AE12:AH12))</f>
        <v>22</v>
      </c>
      <c r="N12">
        <f>(SUM(Cohort!AI12:AL12))</f>
        <v>3</v>
      </c>
      <c r="O12">
        <f>(SUM(Cohort!AM12:AO12))</f>
        <v>3308</v>
      </c>
      <c r="P12">
        <f>(SUM(Cohort!AP12))</f>
        <v>516</v>
      </c>
      <c r="Q12">
        <f>(SUM(Cohort!AQ12))</f>
        <v>3</v>
      </c>
      <c r="R12">
        <f>(SUM(Cohort!AR12:AS12))</f>
        <v>7</v>
      </c>
      <c r="S12">
        <f>(SUM(Cohort!AT12:AW12))</f>
        <v>4</v>
      </c>
      <c r="T12">
        <f>(SUM(Cohort!AX12:BA12))</f>
        <v>26</v>
      </c>
      <c r="U12">
        <f>(SUM(Cohort!BB12))</f>
        <v>423</v>
      </c>
    </row>
    <row r="13" spans="1:21" ht="17" x14ac:dyDescent="0.2">
      <c r="A13" s="6" t="s">
        <v>51</v>
      </c>
      <c r="B13" s="13" t="s">
        <v>59</v>
      </c>
      <c r="C13" s="13"/>
      <c r="D13">
        <f>Cohort!D13</f>
        <v>0</v>
      </c>
      <c r="E13">
        <f>(SUM(Cohort!E13:G13))</f>
        <v>3441</v>
      </c>
      <c r="F13">
        <f>(SUM(Cohort!H13:J13))</f>
        <v>2</v>
      </c>
      <c r="G13">
        <f>(SUM(Cohort!K13:L13))</f>
        <v>134</v>
      </c>
      <c r="H13">
        <f>(SUM(Cohort!M13:N13))</f>
        <v>2</v>
      </c>
      <c r="I13">
        <f>(SUM(Cohort!O13:Q13))</f>
        <v>9</v>
      </c>
      <c r="J13">
        <f>(SUM(Cohort!R13:U13))</f>
        <v>72</v>
      </c>
      <c r="K13">
        <f>(SUM(Cohort!V13:X13))</f>
        <v>42</v>
      </c>
      <c r="L13">
        <f>(SUM(Cohort!Y13:AD13))</f>
        <v>644</v>
      </c>
      <c r="M13">
        <f>(SUM(Cohort!AE13:AH13))</f>
        <v>155</v>
      </c>
      <c r="N13">
        <f>(SUM(Cohort!AI13:AL13))</f>
        <v>2</v>
      </c>
      <c r="O13">
        <f>(SUM(Cohort!AM13:AO13))</f>
        <v>1792</v>
      </c>
      <c r="P13">
        <f>(SUM(Cohort!AP13))</f>
        <v>175</v>
      </c>
      <c r="Q13">
        <f>(SUM(Cohort!AQ13))</f>
        <v>1</v>
      </c>
      <c r="R13">
        <f>(SUM(Cohort!AR13:AS13))</f>
        <v>2</v>
      </c>
      <c r="S13">
        <f>(SUM(Cohort!AT13:AW13))</f>
        <v>3</v>
      </c>
      <c r="T13">
        <f>(SUM(Cohort!AX13:BA13))</f>
        <v>0</v>
      </c>
      <c r="U13">
        <f>(SUM(Cohort!BB13))</f>
        <v>3</v>
      </c>
    </row>
    <row r="14" spans="1:21" ht="17" x14ac:dyDescent="0.2">
      <c r="A14" s="6" t="s">
        <v>51</v>
      </c>
      <c r="B14" s="13" t="s">
        <v>60</v>
      </c>
      <c r="C14" s="13"/>
      <c r="D14">
        <f>Cohort!D14</f>
        <v>0</v>
      </c>
      <c r="E14">
        <f>(SUM(Cohort!E14:G14))</f>
        <v>99</v>
      </c>
      <c r="F14">
        <f>(SUM(Cohort!H14:J14))</f>
        <v>0</v>
      </c>
      <c r="G14">
        <f>(SUM(Cohort!K14:L14))</f>
        <v>0</v>
      </c>
      <c r="H14">
        <f>(SUM(Cohort!M14:N14))</f>
        <v>0</v>
      </c>
      <c r="I14">
        <f>(SUM(Cohort!O14:Q14))</f>
        <v>0</v>
      </c>
      <c r="J14">
        <f>(SUM(Cohort!R14:U14))</f>
        <v>0</v>
      </c>
      <c r="K14">
        <f>(SUM(Cohort!V14:X14))</f>
        <v>0</v>
      </c>
      <c r="L14">
        <f>(SUM(Cohort!Y14:AD14))</f>
        <v>9</v>
      </c>
      <c r="M14">
        <f>(SUM(Cohort!AE14:AH14))</f>
        <v>1</v>
      </c>
      <c r="N14">
        <f>(SUM(Cohort!AI14:AL14))</f>
        <v>0</v>
      </c>
      <c r="O14">
        <f>(SUM(Cohort!AM14:AO14))</f>
        <v>1</v>
      </c>
      <c r="P14">
        <f>(SUM(Cohort!AP14))</f>
        <v>0</v>
      </c>
      <c r="Q14">
        <f>(SUM(Cohort!AQ14))</f>
        <v>0</v>
      </c>
      <c r="R14">
        <f>(SUM(Cohort!AR14:AS14))</f>
        <v>0</v>
      </c>
      <c r="S14">
        <f>(SUM(Cohort!AT14:AW14))</f>
        <v>0</v>
      </c>
      <c r="T14">
        <f>(SUM(Cohort!AX14:BA14))</f>
        <v>0</v>
      </c>
      <c r="U14">
        <f>(SUM(Cohort!BB14))</f>
        <v>0</v>
      </c>
    </row>
    <row r="15" spans="1:21" ht="17" x14ac:dyDescent="0.2">
      <c r="A15" s="6" t="s">
        <v>51</v>
      </c>
      <c r="B15" s="13" t="s">
        <v>61</v>
      </c>
      <c r="C15" s="13"/>
      <c r="D15">
        <f>Cohort!D15</f>
        <v>0</v>
      </c>
      <c r="E15">
        <f>(SUM(Cohort!E15:G15))</f>
        <v>15</v>
      </c>
      <c r="F15">
        <f>(SUM(Cohort!H15:J15))</f>
        <v>0</v>
      </c>
      <c r="G15">
        <f>(SUM(Cohort!K15:L15))</f>
        <v>11</v>
      </c>
      <c r="H15">
        <f>(SUM(Cohort!M15:N15))</f>
        <v>0</v>
      </c>
      <c r="I15">
        <f>(SUM(Cohort!O15:Q15))</f>
        <v>0</v>
      </c>
      <c r="J15">
        <f>(SUM(Cohort!R15:U15))</f>
        <v>2</v>
      </c>
      <c r="K15">
        <f>(SUM(Cohort!V15:X15))</f>
        <v>3</v>
      </c>
      <c r="L15">
        <f>(SUM(Cohort!Y15:AD15))</f>
        <v>103</v>
      </c>
      <c r="M15">
        <f>(SUM(Cohort!AE15:AH15))</f>
        <v>5</v>
      </c>
      <c r="N15">
        <f>(SUM(Cohort!AI15:AL15))</f>
        <v>1</v>
      </c>
      <c r="O15">
        <f>(SUM(Cohort!AM15:AO15))</f>
        <v>34</v>
      </c>
      <c r="P15">
        <f>(SUM(Cohort!AP15))</f>
        <v>0</v>
      </c>
      <c r="Q15">
        <f>(SUM(Cohort!AQ15))</f>
        <v>0</v>
      </c>
      <c r="R15">
        <f>(SUM(Cohort!AR15:AS15))</f>
        <v>0</v>
      </c>
      <c r="S15">
        <f>(SUM(Cohort!AT15:AW15))</f>
        <v>1</v>
      </c>
      <c r="T15">
        <f>(SUM(Cohort!AX15:BA15))</f>
        <v>0</v>
      </c>
      <c r="U15">
        <f>(SUM(Cohort!BB15))</f>
        <v>1</v>
      </c>
    </row>
    <row r="16" spans="1:21" ht="17" x14ac:dyDescent="0.2">
      <c r="A16" s="6" t="s">
        <v>51</v>
      </c>
      <c r="B16" s="13" t="s">
        <v>62</v>
      </c>
      <c r="C16" s="13"/>
      <c r="D16">
        <f>Cohort!D16</f>
        <v>0</v>
      </c>
      <c r="E16">
        <f>(SUM(Cohort!E16:G16))</f>
        <v>572</v>
      </c>
      <c r="F16">
        <f>(SUM(Cohort!H16:J16))</f>
        <v>2</v>
      </c>
      <c r="G16">
        <f>(SUM(Cohort!K16:L16))</f>
        <v>60</v>
      </c>
      <c r="H16">
        <f>(SUM(Cohort!M16:N16))</f>
        <v>1</v>
      </c>
      <c r="I16">
        <f>(SUM(Cohort!O16:Q16))</f>
        <v>1</v>
      </c>
      <c r="J16">
        <f>(SUM(Cohort!R16:U16))</f>
        <v>14</v>
      </c>
      <c r="K16">
        <f>(SUM(Cohort!V16:X16))</f>
        <v>1</v>
      </c>
      <c r="L16">
        <f>(SUM(Cohort!Y16:AD16))</f>
        <v>465</v>
      </c>
      <c r="M16">
        <f>(SUM(Cohort!AE16:AH16))</f>
        <v>143</v>
      </c>
      <c r="N16">
        <f>(SUM(Cohort!AI16:AL16))</f>
        <v>0</v>
      </c>
      <c r="O16">
        <f>(SUM(Cohort!AM16:AO16))</f>
        <v>0</v>
      </c>
      <c r="P16">
        <f>(SUM(Cohort!AP16))</f>
        <v>2</v>
      </c>
      <c r="Q16">
        <f>(SUM(Cohort!AQ16))</f>
        <v>0</v>
      </c>
      <c r="R16">
        <f>(SUM(Cohort!AR16:AS16))</f>
        <v>0</v>
      </c>
      <c r="S16">
        <f>(SUM(Cohort!AT16:AW16))</f>
        <v>1</v>
      </c>
      <c r="T16">
        <f>(SUM(Cohort!AX16:BA16))</f>
        <v>0</v>
      </c>
      <c r="U16">
        <f>(SUM(Cohort!BB16))</f>
        <v>2</v>
      </c>
    </row>
    <row r="17" spans="1:21" ht="17" x14ac:dyDescent="0.2">
      <c r="A17" s="6" t="s">
        <v>51</v>
      </c>
      <c r="B17" s="13" t="s">
        <v>63</v>
      </c>
      <c r="C17" s="13"/>
      <c r="D17">
        <f>Cohort!D17</f>
        <v>0</v>
      </c>
      <c r="E17">
        <f>(SUM(Cohort!E17:G17))</f>
        <v>70</v>
      </c>
      <c r="F17">
        <f>(SUM(Cohort!H17:J17))</f>
        <v>2</v>
      </c>
      <c r="G17">
        <f>(SUM(Cohort!K17:L17))</f>
        <v>0</v>
      </c>
      <c r="H17">
        <f>(SUM(Cohort!M17:N17))</f>
        <v>1</v>
      </c>
      <c r="I17">
        <f>(SUM(Cohort!O17:Q17))</f>
        <v>0</v>
      </c>
      <c r="J17">
        <f>(SUM(Cohort!R17:U17))</f>
        <v>0</v>
      </c>
      <c r="K17">
        <f>(SUM(Cohort!V17:X17))</f>
        <v>0</v>
      </c>
      <c r="L17">
        <f>(SUM(Cohort!Y17:AD17))</f>
        <v>11</v>
      </c>
      <c r="M17">
        <f>(SUM(Cohort!AE17:AH17))</f>
        <v>65</v>
      </c>
      <c r="N17">
        <f>(SUM(Cohort!AI17:AL17))</f>
        <v>0</v>
      </c>
      <c r="O17">
        <f>(SUM(Cohort!AM17:AO17))</f>
        <v>0</v>
      </c>
      <c r="P17">
        <f>(SUM(Cohort!AP17))</f>
        <v>0</v>
      </c>
      <c r="Q17">
        <f>(SUM(Cohort!AQ17))</f>
        <v>0</v>
      </c>
      <c r="R17">
        <f>(SUM(Cohort!AR17:AS17))</f>
        <v>0</v>
      </c>
      <c r="S17">
        <f>(SUM(Cohort!AT17:AW17))</f>
        <v>0</v>
      </c>
      <c r="T17">
        <f>(SUM(Cohort!AX17:BA17))</f>
        <v>0</v>
      </c>
      <c r="U17">
        <f>(SUM(Cohort!BB17))</f>
        <v>0</v>
      </c>
    </row>
    <row r="18" spans="1:21" ht="17" x14ac:dyDescent="0.2">
      <c r="A18" s="6" t="s">
        <v>51</v>
      </c>
      <c r="B18" s="13" t="s">
        <v>64</v>
      </c>
      <c r="C18" s="13"/>
      <c r="D18">
        <f>Cohort!D18</f>
        <v>0</v>
      </c>
      <c r="E18">
        <f>(SUM(Cohort!E18:G18))</f>
        <v>349</v>
      </c>
      <c r="F18">
        <f>(SUM(Cohort!H18:J18))</f>
        <v>2</v>
      </c>
      <c r="G18">
        <f>(SUM(Cohort!K18:L18))</f>
        <v>19</v>
      </c>
      <c r="H18">
        <f>(SUM(Cohort!M18:N18))</f>
        <v>0</v>
      </c>
      <c r="I18">
        <f>(SUM(Cohort!O18:Q18))</f>
        <v>0</v>
      </c>
      <c r="J18">
        <f>(SUM(Cohort!R18:U18))</f>
        <v>0</v>
      </c>
      <c r="K18">
        <f>(SUM(Cohort!V18:X18))</f>
        <v>0</v>
      </c>
      <c r="L18">
        <f>(SUM(Cohort!Y18:AD18))</f>
        <v>273</v>
      </c>
      <c r="M18">
        <f>(SUM(Cohort!AE18:AH18))</f>
        <v>67</v>
      </c>
      <c r="N18">
        <f>(SUM(Cohort!AI18:AL18))</f>
        <v>0</v>
      </c>
      <c r="O18">
        <f>(SUM(Cohort!AM18:AO18))</f>
        <v>0</v>
      </c>
      <c r="P18">
        <f>(SUM(Cohort!AP18))</f>
        <v>1</v>
      </c>
      <c r="Q18">
        <f>(SUM(Cohort!AQ18))</f>
        <v>0</v>
      </c>
      <c r="R18">
        <f>(SUM(Cohort!AR18:AS18))</f>
        <v>0</v>
      </c>
      <c r="S18">
        <f>(SUM(Cohort!AT18:AW18))</f>
        <v>0</v>
      </c>
      <c r="T18">
        <f>(SUM(Cohort!AX18:BA18))</f>
        <v>0</v>
      </c>
      <c r="U18">
        <f>(SUM(Cohort!BB18))</f>
        <v>0</v>
      </c>
    </row>
    <row r="19" spans="1:21" ht="17" x14ac:dyDescent="0.2">
      <c r="A19" s="6" t="s">
        <v>51</v>
      </c>
      <c r="B19" s="13" t="s">
        <v>65</v>
      </c>
      <c r="C19" s="13"/>
      <c r="D19">
        <f>Cohort!D19</f>
        <v>0</v>
      </c>
      <c r="E19">
        <f>(SUM(Cohort!E19:G19))</f>
        <v>28</v>
      </c>
      <c r="F19">
        <f>(SUM(Cohort!H19:J19))</f>
        <v>2</v>
      </c>
      <c r="G19">
        <f>(SUM(Cohort!K19:L19))</f>
        <v>0</v>
      </c>
      <c r="H19">
        <f>(SUM(Cohort!M19:N19))</f>
        <v>0</v>
      </c>
      <c r="I19">
        <f>(SUM(Cohort!O19:Q19))</f>
        <v>0</v>
      </c>
      <c r="J19">
        <f>(SUM(Cohort!R19:U19))</f>
        <v>0</v>
      </c>
      <c r="K19">
        <f>(SUM(Cohort!V19:X19))</f>
        <v>0</v>
      </c>
      <c r="L19">
        <f>(SUM(Cohort!Y19:AD19))</f>
        <v>15</v>
      </c>
      <c r="M19">
        <f>(SUM(Cohort!AE19:AH19))</f>
        <v>73</v>
      </c>
      <c r="N19">
        <f>(SUM(Cohort!AI19:AL19))</f>
        <v>0</v>
      </c>
      <c r="O19">
        <f>(SUM(Cohort!AM19:AO19))</f>
        <v>0</v>
      </c>
      <c r="P19">
        <f>(SUM(Cohort!AP19))</f>
        <v>0</v>
      </c>
      <c r="Q19">
        <f>(SUM(Cohort!AQ19))</f>
        <v>0</v>
      </c>
      <c r="R19">
        <f>(SUM(Cohort!AR19:AS19))</f>
        <v>0</v>
      </c>
      <c r="S19">
        <f>(SUM(Cohort!AT19:AW19))</f>
        <v>0</v>
      </c>
      <c r="T19">
        <f>(SUM(Cohort!AX19:BA19))</f>
        <v>0</v>
      </c>
      <c r="U19">
        <f>(SUM(Cohort!BB19))</f>
        <v>0</v>
      </c>
    </row>
    <row r="20" spans="1:21" ht="17" x14ac:dyDescent="0.2">
      <c r="A20" s="6" t="s">
        <v>51</v>
      </c>
      <c r="B20" s="13" t="s">
        <v>66</v>
      </c>
      <c r="C20" s="13"/>
      <c r="D20">
        <f>Cohort!D20</f>
        <v>0</v>
      </c>
      <c r="E20">
        <f>(SUM(Cohort!E20:G20))</f>
        <v>779</v>
      </c>
      <c r="F20">
        <f>(SUM(Cohort!H20:J20))</f>
        <v>2</v>
      </c>
      <c r="G20">
        <f>(SUM(Cohort!K20:L20))</f>
        <v>54</v>
      </c>
      <c r="H20">
        <f>(SUM(Cohort!M20:N20))</f>
        <v>1</v>
      </c>
      <c r="I20">
        <f>(SUM(Cohort!O20:Q20))</f>
        <v>0</v>
      </c>
      <c r="J20">
        <f>(SUM(Cohort!R20:U20))</f>
        <v>7</v>
      </c>
      <c r="K20">
        <f>(SUM(Cohort!V20:X20))</f>
        <v>0</v>
      </c>
      <c r="L20">
        <f>(SUM(Cohort!Y20:AD20))</f>
        <v>341</v>
      </c>
      <c r="M20">
        <f>(SUM(Cohort!AE20:AH20))</f>
        <v>85</v>
      </c>
      <c r="N20">
        <f>(SUM(Cohort!AI20:AL20))</f>
        <v>0</v>
      </c>
      <c r="O20">
        <f>(SUM(Cohort!AM20:AO20))</f>
        <v>0</v>
      </c>
      <c r="P20">
        <f>(SUM(Cohort!AP20))</f>
        <v>3</v>
      </c>
      <c r="Q20">
        <f>(SUM(Cohort!AQ20))</f>
        <v>0</v>
      </c>
      <c r="R20">
        <f>(SUM(Cohort!AR20:AS20))</f>
        <v>0</v>
      </c>
      <c r="S20">
        <f>(SUM(Cohort!AT20:AW20))</f>
        <v>0</v>
      </c>
      <c r="T20">
        <f>(SUM(Cohort!AX20:BA20))</f>
        <v>0</v>
      </c>
      <c r="U20">
        <f>(SUM(Cohort!BB20))</f>
        <v>2</v>
      </c>
    </row>
    <row r="21" spans="1:21" ht="17" x14ac:dyDescent="0.2">
      <c r="A21" s="6" t="s">
        <v>51</v>
      </c>
      <c r="B21" s="13" t="s">
        <v>67</v>
      </c>
      <c r="C21" s="13"/>
      <c r="D21">
        <f>Cohort!D21</f>
        <v>0</v>
      </c>
      <c r="E21">
        <f>(SUM(Cohort!E21:G21))</f>
        <v>0</v>
      </c>
      <c r="F21">
        <f>(SUM(Cohort!H21:J21))</f>
        <v>0</v>
      </c>
      <c r="G21">
        <f>(SUM(Cohort!K21:L21))</f>
        <v>0</v>
      </c>
      <c r="H21">
        <f>(SUM(Cohort!M21:N21))</f>
        <v>0</v>
      </c>
      <c r="I21">
        <f>(SUM(Cohort!O21:Q21))</f>
        <v>0</v>
      </c>
      <c r="J21">
        <f>(SUM(Cohort!R21:U21))</f>
        <v>0</v>
      </c>
      <c r="K21">
        <f>(SUM(Cohort!V21:X21))</f>
        <v>0</v>
      </c>
      <c r="L21">
        <f>(SUM(Cohort!Y21:AD21))</f>
        <v>1</v>
      </c>
      <c r="M21">
        <f>(SUM(Cohort!AE21:AH21))</f>
        <v>4</v>
      </c>
      <c r="N21">
        <f>(SUM(Cohort!AI21:AL21))</f>
        <v>0</v>
      </c>
      <c r="O21">
        <f>(SUM(Cohort!AM21:AO21))</f>
        <v>0</v>
      </c>
      <c r="P21">
        <f>(SUM(Cohort!AP21))</f>
        <v>0</v>
      </c>
      <c r="Q21">
        <f>(SUM(Cohort!AQ21))</f>
        <v>0</v>
      </c>
      <c r="R21">
        <f>(SUM(Cohort!AR21:AS21))</f>
        <v>0</v>
      </c>
      <c r="S21">
        <f>(SUM(Cohort!AT21:AW21))</f>
        <v>0</v>
      </c>
      <c r="T21">
        <f>(SUM(Cohort!AX21:BA21))</f>
        <v>0</v>
      </c>
      <c r="U21">
        <f>(SUM(Cohort!BB21))</f>
        <v>0</v>
      </c>
    </row>
    <row r="22" spans="1:21" ht="17" x14ac:dyDescent="0.2">
      <c r="A22" s="6" t="s">
        <v>51</v>
      </c>
      <c r="B22" s="13" t="s">
        <v>68</v>
      </c>
      <c r="C22" s="13"/>
      <c r="D22">
        <f>Cohort!D22</f>
        <v>0</v>
      </c>
      <c r="E22">
        <f>(SUM(Cohort!E22:G22))</f>
        <v>1</v>
      </c>
      <c r="F22">
        <f>(SUM(Cohort!H22:J22))</f>
        <v>0</v>
      </c>
      <c r="G22">
        <f>(SUM(Cohort!K22:L22))</f>
        <v>0</v>
      </c>
      <c r="H22">
        <f>(SUM(Cohort!M22:N22))</f>
        <v>0</v>
      </c>
      <c r="I22">
        <f>(SUM(Cohort!O22:Q22))</f>
        <v>0</v>
      </c>
      <c r="J22">
        <f>(SUM(Cohort!R22:U22))</f>
        <v>0</v>
      </c>
      <c r="K22">
        <f>(SUM(Cohort!V22:X22))</f>
        <v>0</v>
      </c>
      <c r="L22">
        <f>(SUM(Cohort!Y22:AD22))</f>
        <v>0</v>
      </c>
      <c r="M22">
        <f>(SUM(Cohort!AE22:AH22))</f>
        <v>0</v>
      </c>
      <c r="N22">
        <f>(SUM(Cohort!AI22:AL22))</f>
        <v>0</v>
      </c>
      <c r="O22">
        <f>(SUM(Cohort!AM22:AO22))</f>
        <v>0</v>
      </c>
      <c r="P22">
        <f>(SUM(Cohort!AP22))</f>
        <v>0</v>
      </c>
      <c r="Q22">
        <f>(SUM(Cohort!AQ22))</f>
        <v>0</v>
      </c>
      <c r="R22">
        <f>(SUM(Cohort!AR22:AS22))</f>
        <v>0</v>
      </c>
      <c r="S22">
        <f>(SUM(Cohort!AT22:AW22))</f>
        <v>0</v>
      </c>
      <c r="T22">
        <f>(SUM(Cohort!AX22:BA22))</f>
        <v>0</v>
      </c>
      <c r="U22">
        <f>(SUM(Cohort!BB22))</f>
        <v>0</v>
      </c>
    </row>
    <row r="23" spans="1:21" ht="17" x14ac:dyDescent="0.2">
      <c r="A23" s="6" t="s">
        <v>51</v>
      </c>
      <c r="B23" s="13" t="s">
        <v>69</v>
      </c>
      <c r="C23" s="13"/>
      <c r="D23">
        <f>Cohort!D23</f>
        <v>0</v>
      </c>
      <c r="E23">
        <f>(SUM(Cohort!E23:G23))</f>
        <v>12</v>
      </c>
      <c r="F23">
        <f>(SUM(Cohort!H23:J23))</f>
        <v>0</v>
      </c>
      <c r="G23">
        <f>(SUM(Cohort!K23:L23))</f>
        <v>0</v>
      </c>
      <c r="H23">
        <f>(SUM(Cohort!M23:N23))</f>
        <v>0</v>
      </c>
      <c r="I23">
        <f>(SUM(Cohort!O23:Q23))</f>
        <v>0</v>
      </c>
      <c r="J23">
        <f>(SUM(Cohort!R23:U23))</f>
        <v>2</v>
      </c>
      <c r="K23">
        <f>(SUM(Cohort!V23:X23))</f>
        <v>0</v>
      </c>
      <c r="L23">
        <f>(SUM(Cohort!Y23:AD23))</f>
        <v>0</v>
      </c>
      <c r="M23">
        <f>(SUM(Cohort!AE23:AH23))</f>
        <v>32</v>
      </c>
      <c r="N23">
        <f>(SUM(Cohort!AI23:AL23))</f>
        <v>0</v>
      </c>
      <c r="O23">
        <f>(SUM(Cohort!AM23:AO23))</f>
        <v>0</v>
      </c>
      <c r="P23">
        <f>(SUM(Cohort!AP23))</f>
        <v>0</v>
      </c>
      <c r="Q23">
        <f>(SUM(Cohort!AQ23))</f>
        <v>0</v>
      </c>
      <c r="R23">
        <f>(SUM(Cohort!AR23:AS23))</f>
        <v>0</v>
      </c>
      <c r="S23">
        <f>(SUM(Cohort!AT23:AW23))</f>
        <v>0</v>
      </c>
      <c r="T23">
        <f>(SUM(Cohort!AX23:BA23))</f>
        <v>0</v>
      </c>
      <c r="U23">
        <f>(SUM(Cohort!BB23))</f>
        <v>0</v>
      </c>
    </row>
    <row r="24" spans="1:21" ht="17" x14ac:dyDescent="0.2">
      <c r="A24" s="6" t="s">
        <v>51</v>
      </c>
      <c r="B24" s="13" t="s">
        <v>70</v>
      </c>
      <c r="C24" s="13"/>
      <c r="D24">
        <f>Cohort!D24</f>
        <v>0</v>
      </c>
      <c r="E24">
        <f>(SUM(Cohort!E24:G24))</f>
        <v>14</v>
      </c>
      <c r="F24">
        <f>(SUM(Cohort!H24:J24))</f>
        <v>0</v>
      </c>
      <c r="G24">
        <f>(SUM(Cohort!K24:L24))</f>
        <v>0</v>
      </c>
      <c r="H24">
        <f>(SUM(Cohort!M24:N24))</f>
        <v>0</v>
      </c>
      <c r="I24">
        <f>(SUM(Cohort!O24:Q24))</f>
        <v>0</v>
      </c>
      <c r="J24">
        <f>(SUM(Cohort!R24:U24))</f>
        <v>2</v>
      </c>
      <c r="K24">
        <f>(SUM(Cohort!V24:X24))</f>
        <v>1</v>
      </c>
      <c r="L24">
        <f>(SUM(Cohort!Y24:AD24))</f>
        <v>1</v>
      </c>
      <c r="M24">
        <f>(SUM(Cohort!AE24:AH24))</f>
        <v>44</v>
      </c>
      <c r="N24">
        <f>(SUM(Cohort!AI24:AL24))</f>
        <v>0</v>
      </c>
      <c r="O24">
        <f>(SUM(Cohort!AM24:AO24))</f>
        <v>0</v>
      </c>
      <c r="P24">
        <f>(SUM(Cohort!AP24))</f>
        <v>0</v>
      </c>
      <c r="Q24">
        <f>(SUM(Cohort!AQ24))</f>
        <v>0</v>
      </c>
      <c r="R24">
        <f>(SUM(Cohort!AR24:AS24))</f>
        <v>0</v>
      </c>
      <c r="S24">
        <f>(SUM(Cohort!AT24:AW24))</f>
        <v>0</v>
      </c>
      <c r="T24">
        <f>(SUM(Cohort!AX24:BA24))</f>
        <v>0</v>
      </c>
      <c r="U24">
        <f>(SUM(Cohort!BB24))</f>
        <v>0</v>
      </c>
    </row>
    <row r="25" spans="1:21" ht="17" x14ac:dyDescent="0.2">
      <c r="A25" s="6" t="s">
        <v>51</v>
      </c>
      <c r="B25" s="13" t="s">
        <v>71</v>
      </c>
      <c r="C25" s="13"/>
      <c r="D25">
        <f>Cohort!D25</f>
        <v>0</v>
      </c>
      <c r="E25">
        <f>(SUM(Cohort!E25:G25))</f>
        <v>1966</v>
      </c>
      <c r="F25">
        <f>(SUM(Cohort!H25:J25))</f>
        <v>0</v>
      </c>
      <c r="G25">
        <f>(SUM(Cohort!K25:L25))</f>
        <v>45</v>
      </c>
      <c r="H25">
        <f>(SUM(Cohort!M25:N25))</f>
        <v>1</v>
      </c>
      <c r="I25">
        <f>(SUM(Cohort!O25:Q25))</f>
        <v>12</v>
      </c>
      <c r="J25">
        <f>(SUM(Cohort!R25:U25))</f>
        <v>37</v>
      </c>
      <c r="K25">
        <f>(SUM(Cohort!V25:X25))</f>
        <v>12</v>
      </c>
      <c r="L25">
        <f>(SUM(Cohort!Y25:AD25))</f>
        <v>128</v>
      </c>
      <c r="M25">
        <f>(SUM(Cohort!AE25:AH25))</f>
        <v>74</v>
      </c>
      <c r="N25">
        <f>(SUM(Cohort!AI25:AL25))</f>
        <v>0</v>
      </c>
      <c r="O25">
        <f>(SUM(Cohort!AM25:AO25))</f>
        <v>440</v>
      </c>
      <c r="P25">
        <f>(SUM(Cohort!AP25))</f>
        <v>87</v>
      </c>
      <c r="Q25">
        <f>(SUM(Cohort!AQ25))</f>
        <v>2</v>
      </c>
      <c r="R25">
        <f>(SUM(Cohort!AR25:AS25))</f>
        <v>2</v>
      </c>
      <c r="S25">
        <f>(SUM(Cohort!AT25:AW25))</f>
        <v>1</v>
      </c>
      <c r="T25">
        <f>(SUM(Cohort!AX25:BA25))</f>
        <v>0</v>
      </c>
      <c r="U25">
        <f>(SUM(Cohort!BB25))</f>
        <v>0</v>
      </c>
    </row>
    <row r="26" spans="1:21" ht="17" x14ac:dyDescent="0.2">
      <c r="A26" s="6" t="s">
        <v>51</v>
      </c>
      <c r="B26" s="13" t="s">
        <v>72</v>
      </c>
      <c r="C26" s="13"/>
      <c r="D26">
        <f>Cohort!D26</f>
        <v>0</v>
      </c>
      <c r="E26">
        <f>(SUM(Cohort!E26:G26))</f>
        <v>3617</v>
      </c>
      <c r="F26">
        <f>(SUM(Cohort!H26:J26))</f>
        <v>57</v>
      </c>
      <c r="G26">
        <f>(SUM(Cohort!K26:L26))</f>
        <v>43</v>
      </c>
      <c r="H26">
        <f>(SUM(Cohort!M26:N26))</f>
        <v>35</v>
      </c>
      <c r="I26">
        <f>(SUM(Cohort!O26:Q26))</f>
        <v>21</v>
      </c>
      <c r="J26">
        <f>(SUM(Cohort!R26:U26))</f>
        <v>25</v>
      </c>
      <c r="K26">
        <f>(SUM(Cohort!V26:X26))</f>
        <v>5</v>
      </c>
      <c r="L26">
        <f>(SUM(Cohort!Y26:AD26))</f>
        <v>627</v>
      </c>
      <c r="M26">
        <f>(SUM(Cohort!AE26:AH26))</f>
        <v>36</v>
      </c>
      <c r="N26">
        <f>(SUM(Cohort!AI26:AL26))</f>
        <v>3</v>
      </c>
      <c r="O26">
        <f>(SUM(Cohort!AM26:AO26))</f>
        <v>289</v>
      </c>
      <c r="P26">
        <f>(SUM(Cohort!AP26))</f>
        <v>27</v>
      </c>
      <c r="Q26">
        <f>(SUM(Cohort!AQ26))</f>
        <v>17</v>
      </c>
      <c r="R26">
        <f>(SUM(Cohort!AR26:AS26))</f>
        <v>7</v>
      </c>
      <c r="S26">
        <f>(SUM(Cohort!AT26:AW26))</f>
        <v>0</v>
      </c>
      <c r="T26">
        <f>(SUM(Cohort!AX26:BA26))</f>
        <v>0</v>
      </c>
      <c r="U26">
        <f>(SUM(Cohort!BB26))</f>
        <v>19</v>
      </c>
    </row>
    <row r="27" spans="1:21" ht="17" x14ac:dyDescent="0.2">
      <c r="A27" s="6" t="s">
        <v>51</v>
      </c>
      <c r="B27" s="13" t="s">
        <v>73</v>
      </c>
      <c r="C27" s="13"/>
      <c r="D27">
        <f>Cohort!D27</f>
        <v>0</v>
      </c>
      <c r="E27">
        <f>(SUM(Cohort!E27:G27))</f>
        <v>10314</v>
      </c>
      <c r="F27">
        <f>(SUM(Cohort!H27:J27))</f>
        <v>74</v>
      </c>
      <c r="G27">
        <f>(SUM(Cohort!K27:L27))</f>
        <v>573</v>
      </c>
      <c r="H27">
        <f>(SUM(Cohort!M27:N27))</f>
        <v>106</v>
      </c>
      <c r="I27">
        <f>(SUM(Cohort!O27:Q27))</f>
        <v>45</v>
      </c>
      <c r="J27">
        <f>(SUM(Cohort!R27:U27))</f>
        <v>188</v>
      </c>
      <c r="K27">
        <f>(SUM(Cohort!V27:X27))</f>
        <v>105</v>
      </c>
      <c r="L27">
        <f>(SUM(Cohort!Y27:AD27))</f>
        <v>3301</v>
      </c>
      <c r="M27">
        <f>(SUM(Cohort!AE27:AH27))</f>
        <v>302</v>
      </c>
      <c r="N27">
        <f>(SUM(Cohort!AI27:AL27))</f>
        <v>16</v>
      </c>
      <c r="O27">
        <f>(SUM(Cohort!AM27:AO27))</f>
        <v>6464</v>
      </c>
      <c r="P27">
        <f>(SUM(Cohort!AP27))</f>
        <v>1012</v>
      </c>
      <c r="Q27">
        <f>(SUM(Cohort!AQ27))</f>
        <v>25</v>
      </c>
      <c r="R27">
        <f>(SUM(Cohort!AR27:AS27))</f>
        <v>24</v>
      </c>
      <c r="S27">
        <f>(SUM(Cohort!AT27:AW27))</f>
        <v>9</v>
      </c>
      <c r="T27">
        <f>(SUM(Cohort!AX27:BA27))</f>
        <v>32</v>
      </c>
      <c r="U27">
        <f>(SUM(Cohort!BB27))</f>
        <v>537</v>
      </c>
    </row>
    <row r="28" spans="1:21" ht="17" x14ac:dyDescent="0.2">
      <c r="A28" s="6" t="s">
        <v>51</v>
      </c>
      <c r="B28" s="14" t="s">
        <v>131</v>
      </c>
      <c r="C28" s="14" t="s">
        <v>132</v>
      </c>
      <c r="D28">
        <f>Cohort!D28</f>
        <v>0</v>
      </c>
      <c r="E28">
        <f>(SUM(Cohort!E28:G28))</f>
        <v>315</v>
      </c>
      <c r="F28">
        <f>(SUM(Cohort!H28:J28))</f>
        <v>0</v>
      </c>
      <c r="G28">
        <f>(SUM(Cohort!K28:L28))</f>
        <v>115</v>
      </c>
      <c r="H28">
        <f>(SUM(Cohort!M28:N28))</f>
        <v>5</v>
      </c>
      <c r="I28">
        <f>(SUM(Cohort!O28:Q28))</f>
        <v>15</v>
      </c>
      <c r="J28">
        <f>(SUM(Cohort!R28:U28))</f>
        <v>44</v>
      </c>
      <c r="K28">
        <f>(SUM(Cohort!V28:X28))</f>
        <v>214</v>
      </c>
      <c r="L28">
        <f>(SUM(Cohort!Y28:AD28))</f>
        <v>76</v>
      </c>
      <c r="M28">
        <f>(SUM(Cohort!AE28:AH28))</f>
        <v>9</v>
      </c>
      <c r="N28">
        <f>(SUM(Cohort!AI28:AL28))</f>
        <v>145</v>
      </c>
      <c r="O28">
        <f>(SUM(Cohort!AM28:AO28))</f>
        <v>162</v>
      </c>
      <c r="P28">
        <f>(SUM(Cohort!AP28))</f>
        <v>23</v>
      </c>
      <c r="Q28">
        <f>(SUM(Cohort!AQ28))</f>
        <v>1</v>
      </c>
      <c r="R28">
        <f>(SUM(Cohort!AR28:AS28))</f>
        <v>0</v>
      </c>
      <c r="S28">
        <f>(SUM(Cohort!AT28:AW28))</f>
        <v>6</v>
      </c>
      <c r="T28">
        <f>(SUM(Cohort!AX28:BA28))</f>
        <v>10</v>
      </c>
      <c r="U28">
        <f>(SUM(Cohort!BB28))</f>
        <v>4</v>
      </c>
    </row>
    <row r="29" spans="1:21" ht="17" x14ac:dyDescent="0.2">
      <c r="A29" s="6" t="s">
        <v>51</v>
      </c>
      <c r="B29" s="14" t="s">
        <v>128</v>
      </c>
      <c r="C29" s="14" t="s">
        <v>180</v>
      </c>
      <c r="D29">
        <f>Cohort!D29</f>
        <v>0</v>
      </c>
      <c r="E29">
        <f>(SUM(Cohort!E29:G29))</f>
        <v>58</v>
      </c>
      <c r="F29">
        <f>(SUM(Cohort!H29:J29))</f>
        <v>1</v>
      </c>
      <c r="G29">
        <f>(SUM(Cohort!K29:L29))</f>
        <v>50</v>
      </c>
      <c r="H29">
        <f>(SUM(Cohort!M29:N29))</f>
        <v>1</v>
      </c>
      <c r="I29">
        <f>(SUM(Cohort!O29:Q29))</f>
        <v>23</v>
      </c>
      <c r="J29">
        <f>(SUM(Cohort!R29:U29))</f>
        <v>208</v>
      </c>
      <c r="K29">
        <f>(SUM(Cohort!V29:X29))</f>
        <v>129</v>
      </c>
      <c r="L29">
        <f>(SUM(Cohort!Y29:AD29))</f>
        <v>519</v>
      </c>
      <c r="M29">
        <f>(SUM(Cohort!AE29:AH29))</f>
        <v>19</v>
      </c>
      <c r="N29">
        <f>(SUM(Cohort!AI29:AL29))</f>
        <v>505</v>
      </c>
      <c r="O29">
        <f>(SUM(Cohort!AM29:AO29))</f>
        <v>643</v>
      </c>
      <c r="P29">
        <f>(SUM(Cohort!AP29))</f>
        <v>0</v>
      </c>
      <c r="Q29">
        <f>(SUM(Cohort!AQ29))</f>
        <v>0</v>
      </c>
      <c r="R29">
        <f>(SUM(Cohort!AR29:AS29))</f>
        <v>5</v>
      </c>
      <c r="S29">
        <f>(SUM(Cohort!AT29:AW29))</f>
        <v>9</v>
      </c>
      <c r="T29">
        <f>(SUM(Cohort!AX29:BA29))</f>
        <v>42</v>
      </c>
      <c r="U29">
        <f>(SUM(Cohort!BB29))</f>
        <v>24</v>
      </c>
    </row>
    <row r="30" spans="1:21" ht="17" x14ac:dyDescent="0.2">
      <c r="A30" s="6" t="s">
        <v>51</v>
      </c>
      <c r="B30" s="14" t="s">
        <v>126</v>
      </c>
      <c r="C30" s="14" t="s">
        <v>181</v>
      </c>
      <c r="D30">
        <f>Cohort!D30</f>
        <v>0</v>
      </c>
      <c r="E30">
        <f>(SUM(Cohort!E30:G30))</f>
        <v>1</v>
      </c>
      <c r="F30">
        <f>(SUM(Cohort!H30:J30))</f>
        <v>0</v>
      </c>
      <c r="G30">
        <f>(SUM(Cohort!K30:L30))</f>
        <v>1</v>
      </c>
      <c r="H30">
        <f>(SUM(Cohort!M30:N30))</f>
        <v>0</v>
      </c>
      <c r="I30">
        <f>(SUM(Cohort!O30:Q30))</f>
        <v>0</v>
      </c>
      <c r="J30">
        <f>(SUM(Cohort!R30:U30))</f>
        <v>6</v>
      </c>
      <c r="K30">
        <f>(SUM(Cohort!V30:X30))</f>
        <v>16</v>
      </c>
      <c r="L30">
        <f>(SUM(Cohort!Y30:AD30))</f>
        <v>80</v>
      </c>
      <c r="M30">
        <f>(SUM(Cohort!AE30:AH30))</f>
        <v>36</v>
      </c>
      <c r="N30">
        <f>(SUM(Cohort!AI30:AL30))</f>
        <v>3</v>
      </c>
      <c r="O30">
        <f>(SUM(Cohort!AM30:AO30))</f>
        <v>3</v>
      </c>
      <c r="P30">
        <f>(SUM(Cohort!AP30))</f>
        <v>0</v>
      </c>
      <c r="Q30">
        <f>(SUM(Cohort!AQ30))</f>
        <v>0</v>
      </c>
      <c r="R30">
        <f>(SUM(Cohort!AR30:AS30))</f>
        <v>0</v>
      </c>
      <c r="S30">
        <f>(SUM(Cohort!AT30:AW30))</f>
        <v>0</v>
      </c>
      <c r="T30">
        <f>(SUM(Cohort!AX30:BA30))</f>
        <v>0</v>
      </c>
      <c r="U30">
        <f>(SUM(Cohort!BB30))</f>
        <v>0</v>
      </c>
    </row>
    <row r="31" spans="1:21" ht="17" x14ac:dyDescent="0.2">
      <c r="A31" s="6" t="s">
        <v>51</v>
      </c>
      <c r="B31" s="15" t="s">
        <v>162</v>
      </c>
      <c r="C31" s="15" t="s">
        <v>182</v>
      </c>
      <c r="D31">
        <f>Cohort!D31</f>
        <v>0</v>
      </c>
      <c r="E31">
        <f>(SUM(Cohort!E31:G31))</f>
        <v>38</v>
      </c>
      <c r="F31">
        <f>(SUM(Cohort!H31:J31))</f>
        <v>97</v>
      </c>
      <c r="G31">
        <f>(SUM(Cohort!K31:L31))</f>
        <v>12</v>
      </c>
      <c r="H31">
        <f>(SUM(Cohort!M31:N31))</f>
        <v>0</v>
      </c>
      <c r="I31">
        <f>(SUM(Cohort!O31:Q31))</f>
        <v>3</v>
      </c>
      <c r="J31">
        <f>(SUM(Cohort!R31:U31))</f>
        <v>782</v>
      </c>
      <c r="K31">
        <f>(SUM(Cohort!V31:X31))</f>
        <v>674</v>
      </c>
      <c r="L31">
        <f>(SUM(Cohort!Y31:AD31))</f>
        <v>547</v>
      </c>
      <c r="M31">
        <f>(SUM(Cohort!AE31:AH31))</f>
        <v>2037</v>
      </c>
      <c r="N31">
        <f>(SUM(Cohort!AI31:AL31))</f>
        <v>11</v>
      </c>
      <c r="O31">
        <f>(SUM(Cohort!AM31:AO31))</f>
        <v>4</v>
      </c>
      <c r="P31">
        <f>(SUM(Cohort!AP31))</f>
        <v>213</v>
      </c>
      <c r="Q31">
        <f>(SUM(Cohort!AQ31))</f>
        <v>29</v>
      </c>
      <c r="R31">
        <f>(SUM(Cohort!AR31:AS31))</f>
        <v>0</v>
      </c>
      <c r="S31">
        <f>(SUM(Cohort!AT31:AW31))</f>
        <v>0</v>
      </c>
      <c r="T31">
        <f>(SUM(Cohort!AX31:BA31))</f>
        <v>0</v>
      </c>
      <c r="U31">
        <f>(SUM(Cohort!BB31))</f>
        <v>0</v>
      </c>
    </row>
    <row r="32" spans="1:21" ht="17" x14ac:dyDescent="0.2">
      <c r="A32" s="6" t="s">
        <v>51</v>
      </c>
      <c r="B32" s="15" t="s">
        <v>163</v>
      </c>
      <c r="C32" s="15" t="s">
        <v>183</v>
      </c>
      <c r="D32">
        <f>Cohort!D32</f>
        <v>0</v>
      </c>
      <c r="E32">
        <f>(SUM(Cohort!E32:G32))</f>
        <v>0</v>
      </c>
      <c r="F32">
        <f>(SUM(Cohort!H32:J32))</f>
        <v>1</v>
      </c>
      <c r="G32">
        <f>(SUM(Cohort!K32:L32))</f>
        <v>0</v>
      </c>
      <c r="H32">
        <f>(SUM(Cohort!M32:N32))</f>
        <v>0</v>
      </c>
      <c r="I32">
        <f>(SUM(Cohort!O32:Q32))</f>
        <v>0</v>
      </c>
      <c r="J32">
        <f>(SUM(Cohort!R32:U32))</f>
        <v>12</v>
      </c>
      <c r="K32">
        <f>(SUM(Cohort!V32:X32))</f>
        <v>58</v>
      </c>
      <c r="L32">
        <f>(SUM(Cohort!Y32:AD32))</f>
        <v>69</v>
      </c>
      <c r="M32">
        <f>(SUM(Cohort!AE32:AH32))</f>
        <v>43</v>
      </c>
      <c r="N32">
        <f>(SUM(Cohort!AI32:AL32))</f>
        <v>5</v>
      </c>
      <c r="O32">
        <f>(SUM(Cohort!AM32:AO32))</f>
        <v>0</v>
      </c>
      <c r="P32">
        <f>(SUM(Cohort!AP32))</f>
        <v>3</v>
      </c>
      <c r="Q32">
        <f>(SUM(Cohort!AQ32))</f>
        <v>0</v>
      </c>
      <c r="R32">
        <f>(SUM(Cohort!AR32:AS32))</f>
        <v>0</v>
      </c>
      <c r="S32">
        <f>(SUM(Cohort!AT32:AW32))</f>
        <v>0</v>
      </c>
      <c r="T32">
        <f>(SUM(Cohort!AX32:BA32))</f>
        <v>0</v>
      </c>
      <c r="U32">
        <f>(SUM(Cohort!BB32))</f>
        <v>0</v>
      </c>
    </row>
    <row r="33" spans="1:21" ht="17" x14ac:dyDescent="0.2">
      <c r="A33" s="6" t="s">
        <v>51</v>
      </c>
      <c r="B33" s="14" t="s">
        <v>122</v>
      </c>
      <c r="C33" s="14" t="s">
        <v>123</v>
      </c>
      <c r="D33">
        <f>Cohort!D33</f>
        <v>0</v>
      </c>
      <c r="E33">
        <f>(SUM(Cohort!E33:G33))</f>
        <v>1004</v>
      </c>
      <c r="F33">
        <f>(SUM(Cohort!H33:J33))</f>
        <v>14</v>
      </c>
      <c r="G33">
        <f>(SUM(Cohort!K33:L33))</f>
        <v>1111</v>
      </c>
      <c r="H33">
        <f>(SUM(Cohort!M33:N33))</f>
        <v>16</v>
      </c>
      <c r="I33">
        <f>(SUM(Cohort!O33:Q33))</f>
        <v>97</v>
      </c>
      <c r="J33">
        <f>(SUM(Cohort!R33:U33))</f>
        <v>409</v>
      </c>
      <c r="K33">
        <f>(SUM(Cohort!V33:X33))</f>
        <v>167</v>
      </c>
      <c r="L33">
        <f>(SUM(Cohort!Y33:AD33))</f>
        <v>2917</v>
      </c>
      <c r="M33">
        <f>(SUM(Cohort!AE33:AH33))</f>
        <v>1358</v>
      </c>
      <c r="N33">
        <f>(SUM(Cohort!AI33:AL33))</f>
        <v>7</v>
      </c>
      <c r="O33">
        <f>(SUM(Cohort!AM33:AO33))</f>
        <v>4</v>
      </c>
      <c r="P33">
        <f>(SUM(Cohort!AP33))</f>
        <v>4</v>
      </c>
      <c r="Q33">
        <f>(SUM(Cohort!AQ33))</f>
        <v>1</v>
      </c>
      <c r="R33">
        <f>(SUM(Cohort!AR33:AS33))</f>
        <v>19</v>
      </c>
      <c r="S33">
        <f>(SUM(Cohort!AT33:AW33))</f>
        <v>5</v>
      </c>
      <c r="T33">
        <f>(SUM(Cohort!AX33:BA33))</f>
        <v>2</v>
      </c>
      <c r="U33">
        <f>(SUM(Cohort!BB33))</f>
        <v>2</v>
      </c>
    </row>
    <row r="34" spans="1:21" ht="17" x14ac:dyDescent="0.2">
      <c r="A34" s="6" t="s">
        <v>51</v>
      </c>
      <c r="B34" s="14" t="s">
        <v>120</v>
      </c>
      <c r="C34" s="14" t="s">
        <v>121</v>
      </c>
      <c r="D34">
        <f>Cohort!D34</f>
        <v>0</v>
      </c>
      <c r="E34">
        <f>(SUM(Cohort!E34:G34))</f>
        <v>1277</v>
      </c>
      <c r="F34">
        <f>(SUM(Cohort!H34:J34))</f>
        <v>14</v>
      </c>
      <c r="G34">
        <f>(SUM(Cohort!K34:L34))</f>
        <v>621</v>
      </c>
      <c r="H34">
        <f>(SUM(Cohort!M34:N34))</f>
        <v>0</v>
      </c>
      <c r="I34">
        <f>(SUM(Cohort!O34:Q34))</f>
        <v>6</v>
      </c>
      <c r="J34">
        <f>(SUM(Cohort!R34:U34))</f>
        <v>3</v>
      </c>
      <c r="K34">
        <f>(SUM(Cohort!V34:X34))</f>
        <v>6</v>
      </c>
      <c r="L34">
        <f>(SUM(Cohort!Y34:AD34))</f>
        <v>3485</v>
      </c>
      <c r="M34">
        <f>(SUM(Cohort!AE34:AH34))</f>
        <v>493</v>
      </c>
      <c r="N34">
        <f>(SUM(Cohort!AI34:AL34))</f>
        <v>11</v>
      </c>
      <c r="O34">
        <f>(SUM(Cohort!AM34:AO34))</f>
        <v>13</v>
      </c>
      <c r="P34">
        <f>(SUM(Cohort!AP34))</f>
        <v>1</v>
      </c>
      <c r="Q34">
        <f>(SUM(Cohort!AQ34))</f>
        <v>0</v>
      </c>
      <c r="R34">
        <f>(SUM(Cohort!AR34:AS34))</f>
        <v>1</v>
      </c>
      <c r="S34">
        <f>(SUM(Cohort!AT34:AW34))</f>
        <v>1</v>
      </c>
      <c r="T34">
        <f>(SUM(Cohort!AX34:BA34))</f>
        <v>0</v>
      </c>
      <c r="U34">
        <f>(SUM(Cohort!BB34))</f>
        <v>0</v>
      </c>
    </row>
    <row r="35" spans="1:21" ht="17" x14ac:dyDescent="0.2">
      <c r="A35" s="6" t="s">
        <v>51</v>
      </c>
      <c r="B35" s="14" t="s">
        <v>118</v>
      </c>
      <c r="C35" s="14" t="s">
        <v>184</v>
      </c>
      <c r="D35">
        <f>Cohort!D35</f>
        <v>0</v>
      </c>
      <c r="E35">
        <f>(SUM(Cohort!E35:G35))</f>
        <v>133</v>
      </c>
      <c r="F35">
        <f>(SUM(Cohort!H35:J35))</f>
        <v>27</v>
      </c>
      <c r="G35">
        <f>(SUM(Cohort!K35:L35))</f>
        <v>209</v>
      </c>
      <c r="H35">
        <f>(SUM(Cohort!M35:N35))</f>
        <v>5</v>
      </c>
      <c r="I35">
        <f>(SUM(Cohort!O35:Q35))</f>
        <v>49</v>
      </c>
      <c r="J35">
        <f>(SUM(Cohort!R35:U35))</f>
        <v>504</v>
      </c>
      <c r="K35">
        <f>(SUM(Cohort!V35:X35))</f>
        <v>80</v>
      </c>
      <c r="L35">
        <f>(SUM(Cohort!Y35:AD35))</f>
        <v>104</v>
      </c>
      <c r="M35">
        <f>(SUM(Cohort!AE35:AH35))</f>
        <v>1354</v>
      </c>
      <c r="N35">
        <f>(SUM(Cohort!AI35:AL35))</f>
        <v>2</v>
      </c>
      <c r="O35">
        <f>(SUM(Cohort!AM35:AO35))</f>
        <v>4</v>
      </c>
      <c r="P35">
        <f>(SUM(Cohort!AP35))</f>
        <v>2</v>
      </c>
      <c r="Q35">
        <f>(SUM(Cohort!AQ35))</f>
        <v>1</v>
      </c>
      <c r="R35">
        <f>(SUM(Cohort!AR35:AS35))</f>
        <v>12</v>
      </c>
      <c r="S35">
        <f>(SUM(Cohort!AT35:AW35))</f>
        <v>0</v>
      </c>
      <c r="T35">
        <f>(SUM(Cohort!AX35:BA35))</f>
        <v>9</v>
      </c>
      <c r="U35">
        <f>(SUM(Cohort!BB35))</f>
        <v>0</v>
      </c>
    </row>
    <row r="36" spans="1:21" ht="17" x14ac:dyDescent="0.2">
      <c r="A36" s="6" t="s">
        <v>51</v>
      </c>
      <c r="B36" s="14" t="s">
        <v>115</v>
      </c>
      <c r="C36" s="14" t="s">
        <v>185</v>
      </c>
      <c r="D36">
        <f>Cohort!D36</f>
        <v>0</v>
      </c>
      <c r="E36">
        <f>(SUM(Cohort!E36:G36))</f>
        <v>122</v>
      </c>
      <c r="F36">
        <f>(SUM(Cohort!H36:J36))</f>
        <v>17</v>
      </c>
      <c r="G36">
        <f>(SUM(Cohort!K36:L36))</f>
        <v>102</v>
      </c>
      <c r="H36">
        <f>(SUM(Cohort!M36:N36))</f>
        <v>1</v>
      </c>
      <c r="I36">
        <f>(SUM(Cohort!O36:Q36))</f>
        <v>2</v>
      </c>
      <c r="J36">
        <f>(SUM(Cohort!R36:U36))</f>
        <v>16</v>
      </c>
      <c r="K36">
        <f>(SUM(Cohort!V36:X36))</f>
        <v>1</v>
      </c>
      <c r="L36">
        <f>(SUM(Cohort!Y36:AD36))</f>
        <v>381</v>
      </c>
      <c r="M36">
        <f>(SUM(Cohort!AE36:AH36))</f>
        <v>499</v>
      </c>
      <c r="N36">
        <f>(SUM(Cohort!AI36:AL36))</f>
        <v>10</v>
      </c>
      <c r="O36">
        <f>(SUM(Cohort!AM36:AO36))</f>
        <v>4</v>
      </c>
      <c r="P36">
        <f>(SUM(Cohort!AP36))</f>
        <v>0</v>
      </c>
      <c r="Q36">
        <f>(SUM(Cohort!AQ36))</f>
        <v>0</v>
      </c>
      <c r="R36">
        <f>(SUM(Cohort!AR36:AS36))</f>
        <v>1</v>
      </c>
      <c r="S36">
        <f>(SUM(Cohort!AT36:AW36))</f>
        <v>1</v>
      </c>
      <c r="T36">
        <f>(SUM(Cohort!AX36:BA36))</f>
        <v>1</v>
      </c>
      <c r="U36">
        <f>(SUM(Cohort!BB36))</f>
        <v>0</v>
      </c>
    </row>
    <row r="37" spans="1:21" ht="17" x14ac:dyDescent="0.2">
      <c r="A37" s="6" t="s">
        <v>51</v>
      </c>
      <c r="B37" s="14" t="s">
        <v>164</v>
      </c>
      <c r="C37" s="14" t="s">
        <v>186</v>
      </c>
      <c r="D37">
        <f>Cohort!D37</f>
        <v>0</v>
      </c>
      <c r="E37">
        <f>(SUM(Cohort!E37:G37))</f>
        <v>8713</v>
      </c>
      <c r="F37">
        <f>(SUM(Cohort!H37:J37))</f>
        <v>306</v>
      </c>
      <c r="G37">
        <f>(SUM(Cohort!K37:L37))</f>
        <v>7239</v>
      </c>
      <c r="H37">
        <f>(SUM(Cohort!M37:N37))</f>
        <v>156</v>
      </c>
      <c r="I37">
        <f>(SUM(Cohort!O37:Q37))</f>
        <v>1431</v>
      </c>
      <c r="J37">
        <f>(SUM(Cohort!R37:U37))</f>
        <v>11586</v>
      </c>
      <c r="K37">
        <f>(SUM(Cohort!V37:X37))</f>
        <v>12237</v>
      </c>
      <c r="L37">
        <f>(SUM(Cohort!Y37:AD37))</f>
        <v>5147</v>
      </c>
      <c r="M37">
        <f>(SUM(Cohort!AE37:AH37))</f>
        <v>9264</v>
      </c>
      <c r="N37">
        <f>(SUM(Cohort!AI37:AL37))</f>
        <v>2804</v>
      </c>
      <c r="O37">
        <f>(SUM(Cohort!AM37:AO37))</f>
        <v>5906</v>
      </c>
      <c r="P37">
        <f>(SUM(Cohort!AP37))</f>
        <v>3254</v>
      </c>
      <c r="Q37">
        <f>(SUM(Cohort!AQ37))</f>
        <v>822</v>
      </c>
      <c r="R37">
        <f>(SUM(Cohort!AR37:AS37))</f>
        <v>297</v>
      </c>
      <c r="S37">
        <f>(SUM(Cohort!AT37:AW37))</f>
        <v>342</v>
      </c>
      <c r="T37">
        <f>(SUM(Cohort!AX37:BA37))</f>
        <v>19148</v>
      </c>
      <c r="U37">
        <f>(SUM(Cohort!BB37))</f>
        <v>24</v>
      </c>
    </row>
    <row r="38" spans="1:21" ht="17" x14ac:dyDescent="0.2">
      <c r="A38" s="6" t="s">
        <v>75</v>
      </c>
      <c r="B38" s="21" t="s">
        <v>165</v>
      </c>
      <c r="C38" s="21" t="s">
        <v>187</v>
      </c>
      <c r="D38">
        <f>Cohort!D38</f>
        <v>52</v>
      </c>
      <c r="E38">
        <f>(SUM(Cohort!E38:G38))</f>
        <v>348</v>
      </c>
      <c r="F38">
        <f>(SUM(Cohort!H38:J38))</f>
        <v>102</v>
      </c>
      <c r="G38">
        <f>(SUM(Cohort!K38:L38))</f>
        <v>494</v>
      </c>
      <c r="H38">
        <f>(SUM(Cohort!M38:N38))</f>
        <v>26</v>
      </c>
      <c r="I38">
        <f>(SUM(Cohort!O38:Q38))</f>
        <v>19</v>
      </c>
      <c r="J38">
        <f>(SUM(Cohort!R38:U38))</f>
        <v>54</v>
      </c>
      <c r="K38">
        <f>(SUM(Cohort!V38:X38))</f>
        <v>2315</v>
      </c>
      <c r="L38">
        <f>(SUM(Cohort!Y38:AD38))</f>
        <v>2219</v>
      </c>
      <c r="M38">
        <f>(SUM(Cohort!AE38:AH38))</f>
        <v>531</v>
      </c>
      <c r="N38">
        <f>(SUM(Cohort!AI38:AL38))</f>
        <v>2895</v>
      </c>
      <c r="O38">
        <f>(SUM(Cohort!AM38:AO38))</f>
        <v>11832</v>
      </c>
      <c r="P38">
        <f>(SUM(Cohort!AP38))</f>
        <v>641</v>
      </c>
      <c r="Q38">
        <f>(SUM(Cohort!AQ38))</f>
        <v>144</v>
      </c>
      <c r="R38">
        <f>(SUM(Cohort!AR38:AS38))</f>
        <v>8</v>
      </c>
      <c r="S38">
        <f>(SUM(Cohort!AT38:AW38))</f>
        <v>29</v>
      </c>
      <c r="T38">
        <f>(SUM(Cohort!AX38:BA38))</f>
        <v>20</v>
      </c>
      <c r="U38">
        <f>(SUM(Cohort!BB38))</f>
        <v>8</v>
      </c>
    </row>
    <row r="39" spans="1:21" ht="17" x14ac:dyDescent="0.2">
      <c r="A39" s="6" t="s">
        <v>75</v>
      </c>
      <c r="B39" s="21" t="s">
        <v>166</v>
      </c>
      <c r="C39" s="21" t="s">
        <v>188</v>
      </c>
      <c r="D39">
        <f>Cohort!D39</f>
        <v>14</v>
      </c>
      <c r="E39">
        <f>(SUM(Cohort!E39:G39))</f>
        <v>3240</v>
      </c>
      <c r="F39">
        <f>(SUM(Cohort!H39:J39))</f>
        <v>33</v>
      </c>
      <c r="G39">
        <f>(SUM(Cohort!K39:L39))</f>
        <v>71</v>
      </c>
      <c r="H39">
        <f>(SUM(Cohort!M39:N39))</f>
        <v>25</v>
      </c>
      <c r="I39">
        <f>(SUM(Cohort!O39:Q39))</f>
        <v>17</v>
      </c>
      <c r="J39">
        <f>(SUM(Cohort!R39:U39))</f>
        <v>401</v>
      </c>
      <c r="K39">
        <f>(SUM(Cohort!V39:X39))</f>
        <v>273</v>
      </c>
      <c r="L39">
        <f>(SUM(Cohort!Y39:AD39))</f>
        <v>1058</v>
      </c>
      <c r="M39">
        <f>(SUM(Cohort!AE39:AH39))</f>
        <v>2856</v>
      </c>
      <c r="N39">
        <f>(SUM(Cohort!AI39:AL39))</f>
        <v>6</v>
      </c>
      <c r="O39">
        <f>(SUM(Cohort!AM39:AO39))</f>
        <v>123</v>
      </c>
      <c r="P39">
        <f>(SUM(Cohort!AP39))</f>
        <v>190</v>
      </c>
      <c r="Q39">
        <f>(SUM(Cohort!AQ39))</f>
        <v>3</v>
      </c>
      <c r="R39">
        <f>(SUM(Cohort!AR39:AS39))</f>
        <v>10</v>
      </c>
      <c r="S39">
        <f>(SUM(Cohort!AT39:AW39))</f>
        <v>28</v>
      </c>
      <c r="T39">
        <f>(SUM(Cohort!AX39:BA39))</f>
        <v>5</v>
      </c>
      <c r="U39">
        <f>(SUM(Cohort!BB39))</f>
        <v>0</v>
      </c>
    </row>
    <row r="40" spans="1:21" ht="17" x14ac:dyDescent="0.2">
      <c r="A40" s="6" t="s">
        <v>75</v>
      </c>
      <c r="B40" s="21" t="s">
        <v>108</v>
      </c>
      <c r="C40" s="21" t="s">
        <v>189</v>
      </c>
      <c r="D40">
        <f>Cohort!D40</f>
        <v>455</v>
      </c>
      <c r="E40">
        <f>(SUM(Cohort!E40:G40))</f>
        <v>4592</v>
      </c>
      <c r="F40">
        <f>(SUM(Cohort!H40:J40))</f>
        <v>1102</v>
      </c>
      <c r="G40">
        <f>(SUM(Cohort!K40:L40))</f>
        <v>11885</v>
      </c>
      <c r="H40">
        <f>(SUM(Cohort!M40:N40))</f>
        <v>432</v>
      </c>
      <c r="I40">
        <f>(SUM(Cohort!O40:Q40))</f>
        <v>227</v>
      </c>
      <c r="J40">
        <f>(SUM(Cohort!R40:U40))</f>
        <v>897</v>
      </c>
      <c r="K40">
        <f>(SUM(Cohort!V40:X40))</f>
        <v>10479</v>
      </c>
      <c r="L40">
        <f>(SUM(Cohort!Y40:AD40))</f>
        <v>4499</v>
      </c>
      <c r="M40">
        <f>(SUM(Cohort!AE40:AH40))</f>
        <v>1112</v>
      </c>
      <c r="N40">
        <f>(SUM(Cohort!AI40:AL40))</f>
        <v>7451</v>
      </c>
      <c r="O40">
        <f>(SUM(Cohort!AM40:AO40))</f>
        <v>13870</v>
      </c>
      <c r="P40">
        <f>(SUM(Cohort!AP40))</f>
        <v>12371</v>
      </c>
      <c r="Q40">
        <f>(SUM(Cohort!AQ40))</f>
        <v>2637</v>
      </c>
      <c r="R40">
        <f>(SUM(Cohort!AR40:AS40))</f>
        <v>39</v>
      </c>
      <c r="S40">
        <f>(SUM(Cohort!AT40:AW40))</f>
        <v>1488</v>
      </c>
      <c r="T40">
        <f>(SUM(Cohort!AX40:BA40))</f>
        <v>160</v>
      </c>
      <c r="U40">
        <f>(SUM(Cohort!BB40))</f>
        <v>418</v>
      </c>
    </row>
    <row r="41" spans="1:21" ht="17" x14ac:dyDescent="0.2">
      <c r="A41" s="6" t="s">
        <v>75</v>
      </c>
      <c r="B41" s="21" t="s">
        <v>167</v>
      </c>
      <c r="C41" s="21" t="s">
        <v>107</v>
      </c>
      <c r="D41">
        <f>Cohort!D41</f>
        <v>54</v>
      </c>
      <c r="E41">
        <f>(SUM(Cohort!E41:G41))</f>
        <v>304</v>
      </c>
      <c r="F41">
        <f>(SUM(Cohort!H41:J41))</f>
        <v>78</v>
      </c>
      <c r="G41">
        <f>(SUM(Cohort!K41:L41))</f>
        <v>965</v>
      </c>
      <c r="H41">
        <f>(SUM(Cohort!M41:N41))</f>
        <v>30</v>
      </c>
      <c r="I41">
        <f>(SUM(Cohort!O41:Q41))</f>
        <v>68</v>
      </c>
      <c r="J41">
        <f>(SUM(Cohort!R41:U41))</f>
        <v>396</v>
      </c>
      <c r="K41">
        <f>(SUM(Cohort!V41:X41))</f>
        <v>1930</v>
      </c>
      <c r="L41">
        <f>(SUM(Cohort!Y41:AD41))</f>
        <v>580</v>
      </c>
      <c r="M41">
        <f>(SUM(Cohort!AE41:AH41))</f>
        <v>154</v>
      </c>
      <c r="N41">
        <f>(SUM(Cohort!AI41:AL41))</f>
        <v>188</v>
      </c>
      <c r="O41">
        <f>(SUM(Cohort!AM41:AO41))</f>
        <v>930</v>
      </c>
      <c r="P41">
        <f>(SUM(Cohort!AP41))</f>
        <v>462</v>
      </c>
      <c r="Q41">
        <f>(SUM(Cohort!AQ41))</f>
        <v>87</v>
      </c>
      <c r="R41">
        <f>(SUM(Cohort!AR41:AS41))</f>
        <v>10</v>
      </c>
      <c r="S41">
        <f>(SUM(Cohort!AT41:AW41))</f>
        <v>132</v>
      </c>
      <c r="T41">
        <f>(SUM(Cohort!AX41:BA41))</f>
        <v>4</v>
      </c>
      <c r="U41">
        <f>(SUM(Cohort!BB41))</f>
        <v>0</v>
      </c>
    </row>
    <row r="42" spans="1:21" ht="17" x14ac:dyDescent="0.2">
      <c r="A42" s="6" t="s">
        <v>75</v>
      </c>
      <c r="B42" s="21" t="s">
        <v>168</v>
      </c>
      <c r="C42" s="21" t="s">
        <v>106</v>
      </c>
      <c r="D42">
        <f>Cohort!D42</f>
        <v>62</v>
      </c>
      <c r="E42">
        <f>(SUM(Cohort!E42:G42))</f>
        <v>11</v>
      </c>
      <c r="F42">
        <f>(SUM(Cohort!H42:J42))</f>
        <v>76</v>
      </c>
      <c r="G42">
        <f>(SUM(Cohort!K42:L42))</f>
        <v>202</v>
      </c>
      <c r="H42">
        <f>(SUM(Cohort!M42:N42))</f>
        <v>14</v>
      </c>
      <c r="I42">
        <f>(SUM(Cohort!O42:Q42))</f>
        <v>6</v>
      </c>
      <c r="J42">
        <f>(SUM(Cohort!R42:U42))</f>
        <v>71</v>
      </c>
      <c r="K42">
        <f>(SUM(Cohort!V42:X42))</f>
        <v>634</v>
      </c>
      <c r="L42">
        <f>(SUM(Cohort!Y42:AD42))</f>
        <v>657</v>
      </c>
      <c r="M42">
        <f>(SUM(Cohort!AE42:AH42))</f>
        <v>236</v>
      </c>
      <c r="N42">
        <f>(SUM(Cohort!AI42:AL42))</f>
        <v>205</v>
      </c>
      <c r="O42">
        <f>(SUM(Cohort!AM42:AO42))</f>
        <v>1300</v>
      </c>
      <c r="P42">
        <f>(SUM(Cohort!AP42))</f>
        <v>54</v>
      </c>
      <c r="Q42">
        <f>(SUM(Cohort!AQ42))</f>
        <v>5</v>
      </c>
      <c r="R42">
        <f>(SUM(Cohort!AR42:AS42))</f>
        <v>0</v>
      </c>
      <c r="S42">
        <f>(SUM(Cohort!AT42:AW42))</f>
        <v>5</v>
      </c>
      <c r="T42">
        <f>(SUM(Cohort!AX42:BA42))</f>
        <v>6</v>
      </c>
      <c r="U42">
        <f>(SUM(Cohort!BB42))</f>
        <v>0</v>
      </c>
    </row>
    <row r="43" spans="1:21" ht="17" x14ac:dyDescent="0.2">
      <c r="A43" s="6" t="s">
        <v>75</v>
      </c>
      <c r="B43" s="21" t="s">
        <v>169</v>
      </c>
      <c r="C43" s="21" t="s">
        <v>105</v>
      </c>
      <c r="D43">
        <f>Cohort!D43</f>
        <v>4</v>
      </c>
      <c r="E43">
        <f>(SUM(Cohort!E43:G43))</f>
        <v>65</v>
      </c>
      <c r="F43">
        <f>(SUM(Cohort!H43:J43))</f>
        <v>28</v>
      </c>
      <c r="G43">
        <f>(SUM(Cohort!K43:L43))</f>
        <v>17</v>
      </c>
      <c r="H43">
        <f>(SUM(Cohort!M43:N43))</f>
        <v>5</v>
      </c>
      <c r="I43">
        <f>(SUM(Cohort!O43:Q43))</f>
        <v>18</v>
      </c>
      <c r="J43">
        <f>(SUM(Cohort!R43:U43))</f>
        <v>76</v>
      </c>
      <c r="K43">
        <f>(SUM(Cohort!V43:X43))</f>
        <v>47</v>
      </c>
      <c r="L43">
        <f>(SUM(Cohort!Y43:AD43))</f>
        <v>56</v>
      </c>
      <c r="M43">
        <f>(SUM(Cohort!AE43:AH43))</f>
        <v>19</v>
      </c>
      <c r="N43">
        <f>(SUM(Cohort!AI43:AL43))</f>
        <v>20</v>
      </c>
      <c r="O43">
        <f>(SUM(Cohort!AM43:AO43))</f>
        <v>90</v>
      </c>
      <c r="P43">
        <f>(SUM(Cohort!AP43))</f>
        <v>3</v>
      </c>
      <c r="Q43">
        <f>(SUM(Cohort!AQ43))</f>
        <v>1</v>
      </c>
      <c r="R43">
        <f>(SUM(Cohort!AR43:AS43))</f>
        <v>1</v>
      </c>
      <c r="S43">
        <f>(SUM(Cohort!AT43:AW43))</f>
        <v>2</v>
      </c>
      <c r="T43">
        <f>(SUM(Cohort!AX43:BA43))</f>
        <v>0</v>
      </c>
      <c r="U43">
        <f>(SUM(Cohort!BB43))</f>
        <v>0</v>
      </c>
    </row>
    <row r="44" spans="1:21" ht="17" x14ac:dyDescent="0.2">
      <c r="A44" s="6" t="s">
        <v>75</v>
      </c>
      <c r="B44" s="21" t="s">
        <v>170</v>
      </c>
      <c r="C44" s="21" t="s">
        <v>104</v>
      </c>
      <c r="D44">
        <f>Cohort!D44</f>
        <v>137</v>
      </c>
      <c r="E44">
        <f>(SUM(Cohort!E44:G44))</f>
        <v>517</v>
      </c>
      <c r="F44">
        <f>(SUM(Cohort!H44:J44))</f>
        <v>393</v>
      </c>
      <c r="G44">
        <f>(SUM(Cohort!K44:L44))</f>
        <v>1605</v>
      </c>
      <c r="H44">
        <f>(SUM(Cohort!M44:N44))</f>
        <v>32</v>
      </c>
      <c r="I44">
        <f>(SUM(Cohort!O44:Q44))</f>
        <v>35</v>
      </c>
      <c r="J44">
        <f>(SUM(Cohort!R44:U44))</f>
        <v>184</v>
      </c>
      <c r="K44">
        <f>(SUM(Cohort!V44:X44))</f>
        <v>3171</v>
      </c>
      <c r="L44">
        <f>(SUM(Cohort!Y44:AD44))</f>
        <v>1868</v>
      </c>
      <c r="M44">
        <f>(SUM(Cohort!AE44:AH44))</f>
        <v>510</v>
      </c>
      <c r="N44">
        <f>(SUM(Cohort!AI44:AL44))</f>
        <v>1170</v>
      </c>
      <c r="O44">
        <f>(SUM(Cohort!AM44:AO44))</f>
        <v>4758</v>
      </c>
      <c r="P44">
        <f>(SUM(Cohort!AP44))</f>
        <v>416</v>
      </c>
      <c r="Q44">
        <f>(SUM(Cohort!AQ44))</f>
        <v>67</v>
      </c>
      <c r="R44">
        <f>(SUM(Cohort!AR44:AS44))</f>
        <v>3</v>
      </c>
      <c r="S44">
        <f>(SUM(Cohort!AT44:AW44))</f>
        <v>193</v>
      </c>
      <c r="T44">
        <f>(SUM(Cohort!AX44:BA44))</f>
        <v>52</v>
      </c>
      <c r="U44">
        <f>(SUM(Cohort!BB44))</f>
        <v>2</v>
      </c>
    </row>
    <row r="45" spans="1:21" ht="17" x14ac:dyDescent="0.2">
      <c r="A45" s="6" t="s">
        <v>75</v>
      </c>
      <c r="B45" s="21" t="s">
        <v>171</v>
      </c>
      <c r="C45" s="21" t="s">
        <v>103</v>
      </c>
      <c r="D45">
        <f>Cohort!D45</f>
        <v>225</v>
      </c>
      <c r="E45">
        <f>(SUM(Cohort!E45:G45))</f>
        <v>646</v>
      </c>
      <c r="F45">
        <f>(SUM(Cohort!H45:J45))</f>
        <v>541</v>
      </c>
      <c r="G45">
        <f>(SUM(Cohort!K45:L45))</f>
        <v>2804</v>
      </c>
      <c r="H45">
        <f>(SUM(Cohort!M45:N45))</f>
        <v>107</v>
      </c>
      <c r="I45">
        <f>(SUM(Cohort!O45:Q45))</f>
        <v>113</v>
      </c>
      <c r="J45">
        <f>(SUM(Cohort!R45:U45))</f>
        <v>594</v>
      </c>
      <c r="K45">
        <f>(SUM(Cohort!V45:X45))</f>
        <v>6716</v>
      </c>
      <c r="L45">
        <f>(SUM(Cohort!Y45:AD45))</f>
        <v>845</v>
      </c>
      <c r="M45">
        <f>(SUM(Cohort!AE45:AH45))</f>
        <v>551</v>
      </c>
      <c r="N45">
        <f>(SUM(Cohort!AI45:AL45))</f>
        <v>4940</v>
      </c>
      <c r="O45">
        <f>(SUM(Cohort!AM45:AO45))</f>
        <v>7720</v>
      </c>
      <c r="P45">
        <f>(SUM(Cohort!AP45))</f>
        <v>514</v>
      </c>
      <c r="Q45">
        <f>(SUM(Cohort!AQ45))</f>
        <v>197</v>
      </c>
      <c r="R45">
        <f>(SUM(Cohort!AR45:AS45))</f>
        <v>32</v>
      </c>
      <c r="S45">
        <f>(SUM(Cohort!AT45:AW45))</f>
        <v>315</v>
      </c>
      <c r="T45">
        <f>(SUM(Cohort!AX45:BA45))</f>
        <v>93</v>
      </c>
      <c r="U45">
        <f>(SUM(Cohort!BB45))</f>
        <v>0</v>
      </c>
    </row>
    <row r="46" spans="1:21" ht="17" x14ac:dyDescent="0.2">
      <c r="A46" s="6" t="s">
        <v>75</v>
      </c>
      <c r="B46" s="7" t="s">
        <v>83</v>
      </c>
      <c r="D46">
        <f>Cohort!D46</f>
        <v>25212</v>
      </c>
      <c r="E46">
        <f>(SUM(Cohort!E46:G46))</f>
        <v>122147</v>
      </c>
      <c r="F46">
        <f>(SUM(Cohort!H46:J46))</f>
        <v>34817</v>
      </c>
      <c r="G46">
        <f>(SUM(Cohort!K46:L46))</f>
        <v>86447</v>
      </c>
      <c r="H46">
        <f>(SUM(Cohort!M46:N46))</f>
        <v>21391</v>
      </c>
      <c r="I46">
        <f>(SUM(Cohort!O46:Q46))</f>
        <v>67379</v>
      </c>
      <c r="J46">
        <f>(SUM(Cohort!R46:U46))</f>
        <v>440057</v>
      </c>
      <c r="K46">
        <f>(SUM(Cohort!V46:X46))</f>
        <v>257775</v>
      </c>
      <c r="L46">
        <f>(SUM(Cohort!Y46:AD46))</f>
        <v>226795</v>
      </c>
      <c r="M46">
        <f>(SUM(Cohort!AE46:AH46))</f>
        <v>55988</v>
      </c>
      <c r="N46">
        <f>(SUM(Cohort!AI46:AL46))</f>
        <v>86200</v>
      </c>
      <c r="O46">
        <f>(SUM(Cohort!AM46:AO46))</f>
        <v>111507</v>
      </c>
      <c r="P46">
        <f>(SUM(Cohort!AP46))</f>
        <v>27390</v>
      </c>
      <c r="Q46">
        <f>(SUM(Cohort!AQ46))</f>
        <v>6387</v>
      </c>
      <c r="R46">
        <f>(SUM(Cohort!AR46:AS46))</f>
        <v>256463</v>
      </c>
      <c r="S46">
        <f>(SUM(Cohort!AT46:AW46))</f>
        <v>76424</v>
      </c>
      <c r="T46">
        <f>(SUM(Cohort!AX46:BA46))</f>
        <v>113083</v>
      </c>
      <c r="U46">
        <f>(SUM(Cohort!BB46))</f>
        <v>5964</v>
      </c>
    </row>
    <row r="47" spans="1:21" ht="17" x14ac:dyDescent="0.2">
      <c r="A47" s="6" t="s">
        <v>75</v>
      </c>
      <c r="B47" s="22" t="s">
        <v>53</v>
      </c>
      <c r="C47" s="22"/>
      <c r="D47">
        <f>Cohort!D47</f>
        <v>1254</v>
      </c>
      <c r="E47">
        <f>(SUM(Cohort!E47:G47))</f>
        <v>17656</v>
      </c>
      <c r="F47">
        <f>(SUM(Cohort!H47:J47))</f>
        <v>3161</v>
      </c>
      <c r="G47">
        <f>(SUM(Cohort!K47:L47))</f>
        <v>27117</v>
      </c>
      <c r="H47">
        <f>(SUM(Cohort!M47:N47))</f>
        <v>837</v>
      </c>
      <c r="I47">
        <f>(SUM(Cohort!O47:Q47))</f>
        <v>1229</v>
      </c>
      <c r="J47">
        <f>(SUM(Cohort!R47:U47))</f>
        <v>10999</v>
      </c>
      <c r="K47">
        <f>(SUM(Cohort!V47:X47))</f>
        <v>42508</v>
      </c>
      <c r="L47">
        <f>(SUM(Cohort!Y47:AD47))</f>
        <v>23964</v>
      </c>
      <c r="M47">
        <f>(SUM(Cohort!AE47:AH47))</f>
        <v>14230</v>
      </c>
      <c r="N47">
        <f>(SUM(Cohort!AI47:AL47))</f>
        <v>19064</v>
      </c>
      <c r="O47">
        <f>(SUM(Cohort!AM47:AO47))</f>
        <v>46788</v>
      </c>
      <c r="P47">
        <f>(SUM(Cohort!AP47))</f>
        <v>18189</v>
      </c>
      <c r="Q47">
        <f>(SUM(Cohort!AQ47))</f>
        <v>3491</v>
      </c>
      <c r="R47">
        <f>(SUM(Cohort!AR47:AS47))</f>
        <v>492</v>
      </c>
      <c r="S47">
        <f>(SUM(Cohort!AT47:AW47))</f>
        <v>3935</v>
      </c>
      <c r="T47">
        <f>(SUM(Cohort!AX47:BA47))</f>
        <v>12931</v>
      </c>
      <c r="U47">
        <f>(SUM(Cohort!BB47))</f>
        <v>430</v>
      </c>
    </row>
    <row r="48" spans="1:21" ht="17" x14ac:dyDescent="0.2">
      <c r="A48" s="6" t="s">
        <v>75</v>
      </c>
      <c r="B48" s="26" t="s">
        <v>190</v>
      </c>
      <c r="C48" s="26" t="s">
        <v>191</v>
      </c>
      <c r="D48">
        <f>Cohort!D48</f>
        <v>251</v>
      </c>
      <c r="E48">
        <f>(SUM(Cohort!E48:G48))</f>
        <v>8071</v>
      </c>
      <c r="F48">
        <f>(SUM(Cohort!H48:J48))</f>
        <v>774</v>
      </c>
      <c r="G48">
        <f>(SUM(Cohort!K48:L48))</f>
        <v>8883</v>
      </c>
      <c r="H48">
        <f>(SUM(Cohort!M48:N48))</f>
        <v>158</v>
      </c>
      <c r="I48">
        <f>(SUM(Cohort!O48:Q48))</f>
        <v>732</v>
      </c>
      <c r="J48">
        <f>(SUM(Cohort!R48:U48))</f>
        <v>8165</v>
      </c>
      <c r="K48">
        <f>(SUM(Cohort!V48:X48))</f>
        <v>16523</v>
      </c>
      <c r="L48">
        <f>(SUM(Cohort!Y48:AD48))</f>
        <v>12237</v>
      </c>
      <c r="M48">
        <f>(SUM(Cohort!AE48:AH48))</f>
        <v>8212</v>
      </c>
      <c r="N48">
        <f>(SUM(Cohort!AI48:AL48))</f>
        <v>2280</v>
      </c>
      <c r="O48">
        <f>(SUM(Cohort!AM48:AO48))</f>
        <v>6008</v>
      </c>
      <c r="P48">
        <f>(SUM(Cohort!AP48))</f>
        <v>3448</v>
      </c>
      <c r="Q48">
        <f>(SUM(Cohort!AQ48))</f>
        <v>348</v>
      </c>
      <c r="R48">
        <f>(SUM(Cohort!AR48:AS48))</f>
        <v>390</v>
      </c>
      <c r="S48">
        <f>(SUM(Cohort!AT48:AW48))</f>
        <v>1753</v>
      </c>
      <c r="T48">
        <f>(SUM(Cohort!AX48:BA48))</f>
        <v>12593</v>
      </c>
      <c r="U48">
        <f>(SUM(Cohort!BB48))</f>
        <v>2</v>
      </c>
    </row>
    <row r="49" spans="1:21" ht="17" x14ac:dyDescent="0.2">
      <c r="A49" s="6" t="s">
        <v>75</v>
      </c>
      <c r="B49" s="23" t="s">
        <v>84</v>
      </c>
      <c r="C49" s="23"/>
      <c r="D49">
        <f>Cohort!D49</f>
        <v>358</v>
      </c>
      <c r="E49">
        <f>(SUM(Cohort!E49:G49))</f>
        <v>981</v>
      </c>
      <c r="F49">
        <f>(SUM(Cohort!H49:J49))</f>
        <v>748</v>
      </c>
      <c r="G49">
        <f>(SUM(Cohort!K49:L49))</f>
        <v>4268</v>
      </c>
      <c r="H49">
        <f>(SUM(Cohort!M49:N49))</f>
        <v>171</v>
      </c>
      <c r="I49">
        <f>(SUM(Cohort!O49:Q49))</f>
        <v>188</v>
      </c>
      <c r="J49">
        <f>(SUM(Cohort!R49:U49))</f>
        <v>1286</v>
      </c>
      <c r="K49">
        <f>(SUM(Cohort!V49:X49))</f>
        <v>9900</v>
      </c>
      <c r="L49">
        <f>(SUM(Cohort!Y49:AD49))</f>
        <v>2163</v>
      </c>
      <c r="M49">
        <f>(SUM(Cohort!AE49:AH49))</f>
        <v>1108</v>
      </c>
      <c r="N49">
        <f>(SUM(Cohort!AI49:AL49))</f>
        <v>5350</v>
      </c>
      <c r="O49">
        <f>(SUM(Cohort!AM49:AO49))</f>
        <v>10451</v>
      </c>
      <c r="P49">
        <f>(SUM(Cohort!AP49))</f>
        <v>1248</v>
      </c>
      <c r="Q49">
        <f>(SUM(Cohort!AQ49))</f>
        <v>298</v>
      </c>
      <c r="R49">
        <f>(SUM(Cohort!AR49:AS49))</f>
        <v>42</v>
      </c>
      <c r="S49">
        <f>(SUM(Cohort!AT49:AW49))</f>
        <v>451</v>
      </c>
      <c r="T49">
        <f>(SUM(Cohort!AX49:BA49))</f>
        <v>105</v>
      </c>
      <c r="U49">
        <f>(SUM(Cohort!BB49))</f>
        <v>0</v>
      </c>
    </row>
    <row r="50" spans="1:21" ht="17" x14ac:dyDescent="0.2">
      <c r="A50" s="6" t="s">
        <v>75</v>
      </c>
      <c r="B50" s="23" t="s">
        <v>192</v>
      </c>
      <c r="C50" s="23" t="s">
        <v>193</v>
      </c>
      <c r="D50">
        <f>Cohort!D50</f>
        <v>2</v>
      </c>
      <c r="E50">
        <f>(SUM(Cohort!E50:G50))</f>
        <v>7</v>
      </c>
      <c r="F50">
        <f>(SUM(Cohort!H50:J50))</f>
        <v>17</v>
      </c>
      <c r="G50">
        <f>(SUM(Cohort!K50:L50))</f>
        <v>37</v>
      </c>
      <c r="H50">
        <f>(SUM(Cohort!M50:N50))</f>
        <v>0</v>
      </c>
      <c r="I50">
        <f>(SUM(Cohort!O50:Q50))</f>
        <v>1</v>
      </c>
      <c r="J50">
        <f>(SUM(Cohort!R50:U50))</f>
        <v>12</v>
      </c>
      <c r="K50">
        <f>(SUM(Cohort!V50:X50))</f>
        <v>97</v>
      </c>
      <c r="L50">
        <f>(SUM(Cohort!Y50:AD50))</f>
        <v>7</v>
      </c>
      <c r="M50">
        <f>(SUM(Cohort!AE50:AH50))</f>
        <v>207</v>
      </c>
      <c r="N50">
        <f>(SUM(Cohort!AI50:AL50))</f>
        <v>10</v>
      </c>
      <c r="O50">
        <f>(SUM(Cohort!AM50:AO50))</f>
        <v>12</v>
      </c>
      <c r="P50">
        <f>(SUM(Cohort!AP50))</f>
        <v>4</v>
      </c>
      <c r="Q50">
        <f>(SUM(Cohort!AQ50))</f>
        <v>5</v>
      </c>
      <c r="R50">
        <f>(SUM(Cohort!AR50:AS50))</f>
        <v>0</v>
      </c>
      <c r="S50">
        <f>(SUM(Cohort!AT50:AW50))</f>
        <v>14</v>
      </c>
      <c r="T50">
        <f>(SUM(Cohort!AX50:BA50))</f>
        <v>10</v>
      </c>
      <c r="U50">
        <f>(SUM(Cohort!BB50))</f>
        <v>0</v>
      </c>
    </row>
    <row r="51" spans="1:21" ht="17" x14ac:dyDescent="0.2">
      <c r="A51" s="6" t="s">
        <v>75</v>
      </c>
      <c r="B51" s="23" t="s">
        <v>85</v>
      </c>
      <c r="C51" s="23"/>
      <c r="D51">
        <f>Cohort!D51</f>
        <v>0</v>
      </c>
      <c r="E51">
        <f>(SUM(Cohort!E51:G51))</f>
        <v>69</v>
      </c>
      <c r="F51">
        <f>(SUM(Cohort!H51:J51))</f>
        <v>3</v>
      </c>
      <c r="G51">
        <f>(SUM(Cohort!K51:L51))</f>
        <v>9</v>
      </c>
      <c r="H51">
        <f>(SUM(Cohort!M51:N51))</f>
        <v>0</v>
      </c>
      <c r="I51">
        <f>(SUM(Cohort!O51:Q51))</f>
        <v>0</v>
      </c>
      <c r="J51">
        <f>(SUM(Cohort!R51:U51))</f>
        <v>8</v>
      </c>
      <c r="K51">
        <f>(SUM(Cohort!V51:X51))</f>
        <v>12</v>
      </c>
      <c r="L51">
        <f>(SUM(Cohort!Y51:AD51))</f>
        <v>120</v>
      </c>
      <c r="M51">
        <f>(SUM(Cohort!AE51:AH51))</f>
        <v>4</v>
      </c>
      <c r="N51">
        <f>(SUM(Cohort!AI51:AL51))</f>
        <v>4</v>
      </c>
      <c r="O51">
        <f>(SUM(Cohort!AM51:AO51))</f>
        <v>82</v>
      </c>
      <c r="P51">
        <f>(SUM(Cohort!AP51))</f>
        <v>1</v>
      </c>
      <c r="Q51">
        <f>(SUM(Cohort!AQ51))</f>
        <v>4</v>
      </c>
      <c r="R51">
        <f>(SUM(Cohort!AR51:AS51))</f>
        <v>0</v>
      </c>
      <c r="S51">
        <f>(SUM(Cohort!AT51:AW51))</f>
        <v>0</v>
      </c>
      <c r="T51">
        <f>(SUM(Cohort!AX51:BA51))</f>
        <v>0</v>
      </c>
      <c r="U51">
        <f>(SUM(Cohort!BB51))</f>
        <v>0</v>
      </c>
    </row>
    <row r="52" spans="1:21" ht="17" x14ac:dyDescent="0.2">
      <c r="A52" s="6" t="s">
        <v>75</v>
      </c>
      <c r="B52" s="23" t="s">
        <v>194</v>
      </c>
      <c r="C52" s="23" t="s">
        <v>195</v>
      </c>
      <c r="D52">
        <f>Cohort!D52</f>
        <v>494</v>
      </c>
      <c r="E52">
        <f>(SUM(Cohort!E52:G52))</f>
        <v>1600</v>
      </c>
      <c r="F52">
        <f>(SUM(Cohort!H52:J52))</f>
        <v>1163</v>
      </c>
      <c r="G52">
        <f>(SUM(Cohort!K52:L52))</f>
        <v>5884</v>
      </c>
      <c r="H52">
        <f>(SUM(Cohort!M52:N52))</f>
        <v>206</v>
      </c>
      <c r="I52">
        <f>(SUM(Cohort!O52:Q52))</f>
        <v>237</v>
      </c>
      <c r="J52">
        <f>(SUM(Cohort!R52:U52))</f>
        <v>1536</v>
      </c>
      <c r="K52">
        <f>(SUM(Cohort!V52:X52))</f>
        <v>13076</v>
      </c>
      <c r="L52">
        <f>(SUM(Cohort!Y52:AD52))</f>
        <v>4119</v>
      </c>
      <c r="M52">
        <f>(SUM(Cohort!AE52:AH52))</f>
        <v>1633</v>
      </c>
      <c r="N52">
        <f>(SUM(Cohort!AI52:AL52))</f>
        <v>6514</v>
      </c>
      <c r="O52">
        <f>(SUM(Cohort!AM52:AO52))</f>
        <v>15272</v>
      </c>
      <c r="P52">
        <f>(SUM(Cohort!AP52))</f>
        <v>1642</v>
      </c>
      <c r="Q52">
        <f>(SUM(Cohort!AQ52))</f>
        <v>369</v>
      </c>
      <c r="R52">
        <f>(SUM(Cohort!AR52:AS52))</f>
        <v>46</v>
      </c>
      <c r="S52">
        <f>(SUM(Cohort!AT52:AW52))</f>
        <v>645</v>
      </c>
      <c r="T52">
        <f>(SUM(Cohort!AX52:BA52))</f>
        <v>156</v>
      </c>
      <c r="U52">
        <f>(SUM(Cohort!BB52))</f>
        <v>2</v>
      </c>
    </row>
    <row r="53" spans="1:21" ht="17" x14ac:dyDescent="0.2">
      <c r="A53" s="6" t="s">
        <v>75</v>
      </c>
      <c r="B53" s="23" t="s">
        <v>161</v>
      </c>
      <c r="C53" s="23" t="s">
        <v>196</v>
      </c>
      <c r="D53">
        <f>Cohort!D53</f>
        <v>942</v>
      </c>
      <c r="E53">
        <f>(SUM(Cohort!E53:G53))</f>
        <v>6177</v>
      </c>
      <c r="F53">
        <f>(SUM(Cohort!H53:J53))</f>
        <v>2262</v>
      </c>
      <c r="G53">
        <f>(SUM(Cohort!K53:L53))</f>
        <v>17727</v>
      </c>
      <c r="H53">
        <f>(SUM(Cohort!M53:N53))</f>
        <v>633</v>
      </c>
      <c r="I53">
        <f>(SUM(Cohort!O53:Q53))</f>
        <v>464</v>
      </c>
      <c r="J53">
        <f>(SUM(Cohort!R53:U53))</f>
        <v>2431</v>
      </c>
      <c r="K53">
        <f>(SUM(Cohort!V53:X53))</f>
        <v>23495</v>
      </c>
      <c r="L53">
        <f>(SUM(Cohort!Y53:AD53))</f>
        <v>8572</v>
      </c>
      <c r="M53">
        <f>(SUM(Cohort!AE53:AH53))</f>
        <v>2742</v>
      </c>
      <c r="N53">
        <f>(SUM(Cohort!AI53:AL53))</f>
        <v>13914</v>
      </c>
      <c r="O53">
        <f>(SUM(Cohort!AM53:AO53))</f>
        <v>29025</v>
      </c>
      <c r="P53">
        <f>(SUM(Cohort!AP53))</f>
        <v>13968</v>
      </c>
      <c r="Q53">
        <f>(SUM(Cohort!AQ53))</f>
        <v>3002</v>
      </c>
      <c r="R53">
        <f>(SUM(Cohort!AR53:AS53))</f>
        <v>85</v>
      </c>
      <c r="S53">
        <f>(SUM(Cohort!AT53:AW53))</f>
        <v>2127</v>
      </c>
      <c r="T53">
        <f>(SUM(Cohort!AX53:BA53))</f>
        <v>315</v>
      </c>
      <c r="U53">
        <f>(SUM(Cohort!BB53))</f>
        <v>420</v>
      </c>
    </row>
    <row r="54" spans="1:21" ht="17" x14ac:dyDescent="0.2">
      <c r="A54" s="6" t="s">
        <v>75</v>
      </c>
      <c r="B54" s="23" t="s">
        <v>54</v>
      </c>
      <c r="C54" s="23"/>
      <c r="D54">
        <f>Cohort!D54</f>
        <v>23952</v>
      </c>
      <c r="E54">
        <f>(SUM(Cohort!E54:G54))</f>
        <v>104388</v>
      </c>
      <c r="F54">
        <f>(SUM(Cohort!H54:J54))</f>
        <v>31640</v>
      </c>
      <c r="G54">
        <f>(SUM(Cohort!K54:L54))</f>
        <v>59210</v>
      </c>
      <c r="H54">
        <f>(SUM(Cohort!M54:N54))</f>
        <v>20550</v>
      </c>
      <c r="I54">
        <f>(SUM(Cohort!O54:Q54))</f>
        <v>66128</v>
      </c>
      <c r="J54">
        <f>(SUM(Cohort!R54:U54))</f>
        <v>428916</v>
      </c>
      <c r="K54">
        <f>(SUM(Cohort!V54:X54))</f>
        <v>214944</v>
      </c>
      <c r="L54">
        <f>(SUM(Cohort!Y54:AD54))</f>
        <v>202615</v>
      </c>
      <c r="M54">
        <f>(SUM(Cohort!AE54:AH54))</f>
        <v>41654</v>
      </c>
      <c r="N54">
        <f>(SUM(Cohort!AI54:AL54))</f>
        <v>66996</v>
      </c>
      <c r="O54">
        <f>(SUM(Cohort!AM54:AO54))</f>
        <v>64568</v>
      </c>
      <c r="P54">
        <f>(SUM(Cohort!AP54))</f>
        <v>9159</v>
      </c>
      <c r="Q54">
        <f>(SUM(Cohort!AQ54))</f>
        <v>2891</v>
      </c>
      <c r="R54">
        <f>(SUM(Cohort!AR54:AS54))</f>
        <v>255958</v>
      </c>
      <c r="S54">
        <f>(SUM(Cohort!AT54:AW54))</f>
        <v>72447</v>
      </c>
      <c r="T54">
        <f>(SUM(Cohort!AX54:BA54))</f>
        <v>100061</v>
      </c>
      <c r="U54">
        <f>(SUM(Cohort!BB54))</f>
        <v>5565</v>
      </c>
    </row>
    <row r="55" spans="1:21" ht="17" x14ac:dyDescent="0.2">
      <c r="A55" s="6" t="s">
        <v>75</v>
      </c>
      <c r="B55" s="24" t="s">
        <v>86</v>
      </c>
      <c r="C55" s="24"/>
      <c r="D55">
        <f>Cohort!D55</f>
        <v>0</v>
      </c>
      <c r="E55">
        <f>(SUM(Cohort!E55:G55))</f>
        <v>434</v>
      </c>
      <c r="F55">
        <f>(SUM(Cohort!H55:J55))</f>
        <v>7</v>
      </c>
      <c r="G55">
        <f>(SUM(Cohort!K55:L55))</f>
        <v>8</v>
      </c>
      <c r="H55">
        <f>(SUM(Cohort!M55:N55))</f>
        <v>0</v>
      </c>
      <c r="I55">
        <f>(SUM(Cohort!O55:Q55))</f>
        <v>0</v>
      </c>
      <c r="J55">
        <f>(SUM(Cohort!R55:U55))</f>
        <v>41</v>
      </c>
      <c r="K55">
        <f>(SUM(Cohort!V55:X55))</f>
        <v>29</v>
      </c>
      <c r="L55">
        <f>(SUM(Cohort!Y55:AD55))</f>
        <v>167</v>
      </c>
      <c r="M55">
        <f>(SUM(Cohort!AE55:AH55))</f>
        <v>425</v>
      </c>
      <c r="N55">
        <f>(SUM(Cohort!AI55:AL55))</f>
        <v>0</v>
      </c>
      <c r="O55">
        <f>(SUM(Cohort!AM55:AO55))</f>
        <v>51</v>
      </c>
      <c r="P55">
        <f>(SUM(Cohort!AP55))</f>
        <v>136</v>
      </c>
      <c r="Q55">
        <f>(SUM(Cohort!AQ55))</f>
        <v>1</v>
      </c>
      <c r="R55">
        <f>(SUM(Cohort!AR55:AS55))</f>
        <v>0</v>
      </c>
      <c r="S55">
        <f>(SUM(Cohort!AT55:AW55))</f>
        <v>12</v>
      </c>
      <c r="T55">
        <f>(SUM(Cohort!AX55:BA55))</f>
        <v>0</v>
      </c>
      <c r="U55">
        <f>(SUM(Cohort!BB55))</f>
        <v>0</v>
      </c>
    </row>
    <row r="56" spans="1:21" ht="17" x14ac:dyDescent="0.2">
      <c r="A56" s="6" t="s">
        <v>75</v>
      </c>
      <c r="B56" s="24" t="s">
        <v>87</v>
      </c>
      <c r="C56" s="24"/>
      <c r="D56">
        <f>Cohort!D56</f>
        <v>2</v>
      </c>
      <c r="E56">
        <f>(SUM(Cohort!E56:G56))</f>
        <v>2202</v>
      </c>
      <c r="F56">
        <f>(SUM(Cohort!H56:J56))</f>
        <v>184</v>
      </c>
      <c r="G56">
        <f>(SUM(Cohort!K56:L56))</f>
        <v>796</v>
      </c>
      <c r="H56">
        <f>(SUM(Cohort!M56:N56))</f>
        <v>1</v>
      </c>
      <c r="I56">
        <f>(SUM(Cohort!O56:Q56))</f>
        <v>2</v>
      </c>
      <c r="J56">
        <f>(SUM(Cohort!R56:U56))</f>
        <v>447</v>
      </c>
      <c r="K56">
        <f>(SUM(Cohort!V56:X56))</f>
        <v>504</v>
      </c>
      <c r="L56">
        <f>(SUM(Cohort!Y56:AD56))</f>
        <v>5480</v>
      </c>
      <c r="M56">
        <f>(SUM(Cohort!AE56:AH56))</f>
        <v>820</v>
      </c>
      <c r="N56">
        <f>(SUM(Cohort!AI56:AL56))</f>
        <v>141</v>
      </c>
      <c r="O56">
        <f>(SUM(Cohort!AM56:AO56))</f>
        <v>2712</v>
      </c>
      <c r="P56">
        <f>(SUM(Cohort!AP56))</f>
        <v>4456</v>
      </c>
      <c r="Q56">
        <f>(SUM(Cohort!AQ56))</f>
        <v>551</v>
      </c>
      <c r="R56">
        <f>(SUM(Cohort!AR56:AS56))</f>
        <v>7</v>
      </c>
      <c r="S56">
        <f>(SUM(Cohort!AT56:AW56))</f>
        <v>212</v>
      </c>
      <c r="T56">
        <f>(SUM(Cohort!AX56:BA56))</f>
        <v>18</v>
      </c>
      <c r="U56">
        <f>(SUM(Cohort!BB56))</f>
        <v>366</v>
      </c>
    </row>
    <row r="57" spans="1:21" ht="17" x14ac:dyDescent="0.2">
      <c r="A57" s="6" t="s">
        <v>75</v>
      </c>
      <c r="B57" s="24" t="s">
        <v>88</v>
      </c>
      <c r="C57" s="24"/>
      <c r="D57">
        <f>Cohort!D57</f>
        <v>0</v>
      </c>
      <c r="E57">
        <f>(SUM(Cohort!E57:G57))</f>
        <v>6</v>
      </c>
      <c r="F57">
        <f>(SUM(Cohort!H57:J57))</f>
        <v>0</v>
      </c>
      <c r="G57">
        <f>(SUM(Cohort!K57:L57))</f>
        <v>1</v>
      </c>
      <c r="H57">
        <f>(SUM(Cohort!M57:N57))</f>
        <v>0</v>
      </c>
      <c r="I57">
        <f>(SUM(Cohort!O57:Q57))</f>
        <v>0</v>
      </c>
      <c r="J57">
        <f>(SUM(Cohort!R57:U57))</f>
        <v>2</v>
      </c>
      <c r="K57">
        <f>(SUM(Cohort!V57:X57))</f>
        <v>0</v>
      </c>
      <c r="L57">
        <f>(SUM(Cohort!Y57:AD57))</f>
        <v>29</v>
      </c>
      <c r="M57">
        <f>(SUM(Cohort!AE57:AH57))</f>
        <v>14</v>
      </c>
      <c r="N57">
        <f>(SUM(Cohort!AI57:AL57))</f>
        <v>0</v>
      </c>
      <c r="O57">
        <f>(SUM(Cohort!AM57:AO57))</f>
        <v>2</v>
      </c>
      <c r="P57">
        <f>(SUM(Cohort!AP57))</f>
        <v>1</v>
      </c>
      <c r="Q57">
        <f>(SUM(Cohort!AQ57))</f>
        <v>0</v>
      </c>
      <c r="R57">
        <f>(SUM(Cohort!AR57:AS57))</f>
        <v>0</v>
      </c>
      <c r="S57">
        <f>(SUM(Cohort!AT57:AW57))</f>
        <v>0</v>
      </c>
      <c r="T57">
        <f>(SUM(Cohort!AX57:BA57))</f>
        <v>0</v>
      </c>
      <c r="U57">
        <f>(SUM(Cohort!BB57))</f>
        <v>0</v>
      </c>
    </row>
    <row r="58" spans="1:21" ht="17" x14ac:dyDescent="0.2">
      <c r="A58" s="6" t="s">
        <v>75</v>
      </c>
      <c r="B58" s="24" t="s">
        <v>89</v>
      </c>
      <c r="C58" s="24"/>
      <c r="D58">
        <f>Cohort!D58</f>
        <v>1</v>
      </c>
      <c r="E58">
        <f>(SUM(Cohort!E58:G58))</f>
        <v>31</v>
      </c>
      <c r="F58">
        <f>(SUM(Cohort!H58:J58))</f>
        <v>22</v>
      </c>
      <c r="G58">
        <f>(SUM(Cohort!K58:L58))</f>
        <v>12</v>
      </c>
      <c r="H58">
        <f>(SUM(Cohort!M58:N58))</f>
        <v>0</v>
      </c>
      <c r="I58">
        <f>(SUM(Cohort!O58:Q58))</f>
        <v>0</v>
      </c>
      <c r="J58">
        <f>(SUM(Cohort!R58:U58))</f>
        <v>4</v>
      </c>
      <c r="K58">
        <f>(SUM(Cohort!V58:X58))</f>
        <v>20</v>
      </c>
      <c r="L58">
        <f>(SUM(Cohort!Y58:AD58))</f>
        <v>292</v>
      </c>
      <c r="M58">
        <f>(SUM(Cohort!AE58:AH58))</f>
        <v>106</v>
      </c>
      <c r="N58">
        <f>(SUM(Cohort!AI58:AL58))</f>
        <v>14</v>
      </c>
      <c r="O58">
        <f>(SUM(Cohort!AM58:AO58))</f>
        <v>202</v>
      </c>
      <c r="P58">
        <f>(SUM(Cohort!AP58))</f>
        <v>55</v>
      </c>
      <c r="Q58">
        <f>(SUM(Cohort!AQ58))</f>
        <v>0</v>
      </c>
      <c r="R58">
        <f>(SUM(Cohort!AR58:AS58))</f>
        <v>0</v>
      </c>
      <c r="S58">
        <f>(SUM(Cohort!AT58:AW58))</f>
        <v>0</v>
      </c>
      <c r="T58">
        <f>(SUM(Cohort!AX58:BA58))</f>
        <v>0</v>
      </c>
      <c r="U58">
        <f>(SUM(Cohort!BB58))</f>
        <v>0</v>
      </c>
    </row>
    <row r="59" spans="1:21" ht="17" x14ac:dyDescent="0.2">
      <c r="A59" s="6" t="s">
        <v>75</v>
      </c>
      <c r="B59" s="24" t="s">
        <v>90</v>
      </c>
      <c r="C59" s="24"/>
      <c r="D59">
        <f>Cohort!D59</f>
        <v>3</v>
      </c>
      <c r="E59">
        <f>(SUM(Cohort!E59:G59))</f>
        <v>29</v>
      </c>
      <c r="F59">
        <f>(SUM(Cohort!H59:J59))</f>
        <v>37</v>
      </c>
      <c r="G59">
        <f>(SUM(Cohort!K59:L59))</f>
        <v>25</v>
      </c>
      <c r="H59">
        <f>(SUM(Cohort!M59:N59))</f>
        <v>0</v>
      </c>
      <c r="I59">
        <f>(SUM(Cohort!O59:Q59))</f>
        <v>2</v>
      </c>
      <c r="J59">
        <f>(SUM(Cohort!R59:U59))</f>
        <v>26</v>
      </c>
      <c r="K59">
        <f>(SUM(Cohort!V59:X59))</f>
        <v>98</v>
      </c>
      <c r="L59">
        <f>(SUM(Cohort!Y59:AD59))</f>
        <v>63</v>
      </c>
      <c r="M59">
        <f>(SUM(Cohort!AE59:AH59))</f>
        <v>85</v>
      </c>
      <c r="N59">
        <f>(SUM(Cohort!AI59:AL59))</f>
        <v>49</v>
      </c>
      <c r="O59">
        <f>(SUM(Cohort!AM59:AO59))</f>
        <v>348</v>
      </c>
      <c r="P59">
        <f>(SUM(Cohort!AP59))</f>
        <v>74</v>
      </c>
      <c r="Q59">
        <f>(SUM(Cohort!AQ59))</f>
        <v>8</v>
      </c>
      <c r="R59">
        <f>(SUM(Cohort!AR59:AS59))</f>
        <v>0</v>
      </c>
      <c r="S59">
        <f>(SUM(Cohort!AT59:AW59))</f>
        <v>14</v>
      </c>
      <c r="T59">
        <f>(SUM(Cohort!AX59:BA59))</f>
        <v>24</v>
      </c>
      <c r="U59">
        <f>(SUM(Cohort!BB59))</f>
        <v>0</v>
      </c>
    </row>
    <row r="60" spans="1:21" ht="17" x14ac:dyDescent="0.2">
      <c r="A60" s="6" t="s">
        <v>75</v>
      </c>
      <c r="B60" s="24" t="s">
        <v>91</v>
      </c>
      <c r="C60" s="24"/>
      <c r="D60">
        <f>Cohort!D60</f>
        <v>5</v>
      </c>
      <c r="E60">
        <f>(SUM(Cohort!E60:G60))</f>
        <v>43</v>
      </c>
      <c r="F60">
        <f>(SUM(Cohort!H60:J60))</f>
        <v>19</v>
      </c>
      <c r="G60">
        <f>(SUM(Cohort!K60:L60))</f>
        <v>58</v>
      </c>
      <c r="H60">
        <f>(SUM(Cohort!M60:N60))</f>
        <v>1</v>
      </c>
      <c r="I60">
        <f>(SUM(Cohort!O60:Q60))</f>
        <v>2</v>
      </c>
      <c r="J60">
        <f>(SUM(Cohort!R60:U60))</f>
        <v>19</v>
      </c>
      <c r="K60">
        <f>(SUM(Cohort!V60:X60))</f>
        <v>74</v>
      </c>
      <c r="L60">
        <f>(SUM(Cohort!Y60:AD60))</f>
        <v>38</v>
      </c>
      <c r="M60">
        <f>(SUM(Cohort!AE60:AH60))</f>
        <v>77</v>
      </c>
      <c r="N60">
        <f>(SUM(Cohort!AI60:AL60))</f>
        <v>5</v>
      </c>
      <c r="O60">
        <f>(SUM(Cohort!AM60:AO60))</f>
        <v>70</v>
      </c>
      <c r="P60">
        <f>(SUM(Cohort!AP60))</f>
        <v>193</v>
      </c>
      <c r="Q60">
        <f>(SUM(Cohort!AQ60))</f>
        <v>9</v>
      </c>
      <c r="R60">
        <f>(SUM(Cohort!AR60:AS60))</f>
        <v>0</v>
      </c>
      <c r="S60">
        <f>(SUM(Cohort!AT60:AW60))</f>
        <v>18</v>
      </c>
      <c r="T60">
        <f>(SUM(Cohort!AX60:BA60))</f>
        <v>1</v>
      </c>
      <c r="U60">
        <f>(SUM(Cohort!BB60))</f>
        <v>0</v>
      </c>
    </row>
    <row r="61" spans="1:21" ht="17" x14ac:dyDescent="0.2">
      <c r="A61" s="6" t="s">
        <v>75</v>
      </c>
      <c r="B61" s="24" t="s">
        <v>92</v>
      </c>
      <c r="C61" s="24"/>
      <c r="D61">
        <f>Cohort!D61</f>
        <v>1</v>
      </c>
      <c r="E61">
        <f>(SUM(Cohort!E61:G61))</f>
        <v>0</v>
      </c>
      <c r="F61">
        <f>(SUM(Cohort!H61:J61))</f>
        <v>7</v>
      </c>
      <c r="G61">
        <f>(SUM(Cohort!K61:L61))</f>
        <v>5</v>
      </c>
      <c r="H61">
        <f>(SUM(Cohort!M61:N61))</f>
        <v>0</v>
      </c>
      <c r="I61">
        <f>(SUM(Cohort!O61:Q61))</f>
        <v>0</v>
      </c>
      <c r="J61">
        <f>(SUM(Cohort!R61:U61))</f>
        <v>4</v>
      </c>
      <c r="K61">
        <f>(SUM(Cohort!V61:X61))</f>
        <v>20</v>
      </c>
      <c r="L61">
        <f>(SUM(Cohort!Y61:AD61))</f>
        <v>363</v>
      </c>
      <c r="M61">
        <f>(SUM(Cohort!AE61:AH61))</f>
        <v>69</v>
      </c>
      <c r="N61">
        <f>(SUM(Cohort!AI61:AL61))</f>
        <v>4</v>
      </c>
      <c r="O61">
        <f>(SUM(Cohort!AM61:AO61))</f>
        <v>213</v>
      </c>
      <c r="P61">
        <f>(SUM(Cohort!AP61))</f>
        <v>13</v>
      </c>
      <c r="Q61">
        <f>(SUM(Cohort!AQ61))</f>
        <v>2</v>
      </c>
      <c r="R61">
        <f>(SUM(Cohort!AR61:AS61))</f>
        <v>0</v>
      </c>
      <c r="S61">
        <f>(SUM(Cohort!AT61:AW61))</f>
        <v>0</v>
      </c>
      <c r="T61">
        <f>(SUM(Cohort!AX61:BA61))</f>
        <v>0</v>
      </c>
      <c r="U61">
        <f>(SUM(Cohort!BB61))</f>
        <v>0</v>
      </c>
    </row>
    <row r="62" spans="1:21" ht="17" x14ac:dyDescent="0.2">
      <c r="A62" s="6" t="s">
        <v>75</v>
      </c>
      <c r="B62" s="24" t="s">
        <v>93</v>
      </c>
      <c r="C62" s="24"/>
      <c r="D62">
        <f>Cohort!D62</f>
        <v>14</v>
      </c>
      <c r="E62">
        <f>(SUM(Cohort!E62:G62))</f>
        <v>1111</v>
      </c>
      <c r="F62">
        <f>(SUM(Cohort!H62:J62))</f>
        <v>112</v>
      </c>
      <c r="G62">
        <f>(SUM(Cohort!K62:L62))</f>
        <v>350</v>
      </c>
      <c r="H62">
        <f>(SUM(Cohort!M62:N62))</f>
        <v>5</v>
      </c>
      <c r="I62">
        <f>(SUM(Cohort!O62:Q62))</f>
        <v>5</v>
      </c>
      <c r="J62">
        <f>(SUM(Cohort!R62:U62))</f>
        <v>87</v>
      </c>
      <c r="K62">
        <f>(SUM(Cohort!V62:X62))</f>
        <v>636</v>
      </c>
      <c r="L62">
        <f>(SUM(Cohort!Y62:AD62))</f>
        <v>1190</v>
      </c>
      <c r="M62">
        <f>(SUM(Cohort!AE62:AH62))</f>
        <v>431</v>
      </c>
      <c r="N62">
        <f>(SUM(Cohort!AI62:AL62))</f>
        <v>68</v>
      </c>
      <c r="O62">
        <f>(SUM(Cohort!AM62:AO62))</f>
        <v>504</v>
      </c>
      <c r="P62">
        <f>(SUM(Cohort!AP62))</f>
        <v>4460</v>
      </c>
      <c r="Q62">
        <f>(SUM(Cohort!AQ62))</f>
        <v>269</v>
      </c>
      <c r="R62">
        <f>(SUM(Cohort!AR62:AS62))</f>
        <v>4</v>
      </c>
      <c r="S62">
        <f>(SUM(Cohort!AT62:AW62))</f>
        <v>216</v>
      </c>
      <c r="T62">
        <f>(SUM(Cohort!AX62:BA62))</f>
        <v>24</v>
      </c>
      <c r="U62">
        <f>(SUM(Cohort!BB62))</f>
        <v>355</v>
      </c>
    </row>
    <row r="63" spans="1:21" ht="17" x14ac:dyDescent="0.2">
      <c r="A63" s="6" t="s">
        <v>75</v>
      </c>
      <c r="B63" s="24" t="s">
        <v>94</v>
      </c>
      <c r="C63" s="24"/>
      <c r="D63">
        <f>Cohort!D63</f>
        <v>1</v>
      </c>
      <c r="E63">
        <f>(SUM(Cohort!E63:G63))</f>
        <v>1165</v>
      </c>
      <c r="F63">
        <f>(SUM(Cohort!H63:J63))</f>
        <v>62</v>
      </c>
      <c r="G63">
        <f>(SUM(Cohort!K63:L63))</f>
        <v>417</v>
      </c>
      <c r="H63">
        <f>(SUM(Cohort!M63:N63))</f>
        <v>1</v>
      </c>
      <c r="I63">
        <f>(SUM(Cohort!O63:Q63))</f>
        <v>1</v>
      </c>
      <c r="J63">
        <f>(SUM(Cohort!R63:U63))</f>
        <v>29</v>
      </c>
      <c r="K63">
        <f>(SUM(Cohort!V63:X63))</f>
        <v>159</v>
      </c>
      <c r="L63">
        <f>(SUM(Cohort!Y63:AD63))</f>
        <v>1672</v>
      </c>
      <c r="M63">
        <f>(SUM(Cohort!AE63:AH63))</f>
        <v>61</v>
      </c>
      <c r="N63">
        <f>(SUM(Cohort!AI63:AL63))</f>
        <v>69</v>
      </c>
      <c r="O63">
        <f>(SUM(Cohort!AM63:AO63))</f>
        <v>1191</v>
      </c>
      <c r="P63">
        <f>(SUM(Cohort!AP63))</f>
        <v>2840</v>
      </c>
      <c r="Q63">
        <f>(SUM(Cohort!AQ63))</f>
        <v>519</v>
      </c>
      <c r="R63">
        <f>(SUM(Cohort!AR63:AS63))</f>
        <v>7</v>
      </c>
      <c r="S63">
        <f>(SUM(Cohort!AT63:AW63))</f>
        <v>83</v>
      </c>
      <c r="T63">
        <f>(SUM(Cohort!AX63:BA63))</f>
        <v>11</v>
      </c>
      <c r="U63">
        <f>(SUM(Cohort!BB63))</f>
        <v>364</v>
      </c>
    </row>
    <row r="64" spans="1:21" ht="17" x14ac:dyDescent="0.2">
      <c r="A64" s="6" t="s">
        <v>75</v>
      </c>
      <c r="B64" s="24" t="s">
        <v>95</v>
      </c>
      <c r="C64" s="24"/>
      <c r="D64">
        <f>Cohort!D64</f>
        <v>27</v>
      </c>
      <c r="E64">
        <f>(SUM(Cohort!E64:G64))</f>
        <v>1459</v>
      </c>
      <c r="F64">
        <f>(SUM(Cohort!H64:J64))</f>
        <v>236</v>
      </c>
      <c r="G64">
        <f>(SUM(Cohort!K64:L64))</f>
        <v>664</v>
      </c>
      <c r="H64">
        <f>(SUM(Cohort!M64:N64))</f>
        <v>9</v>
      </c>
      <c r="I64">
        <f>(SUM(Cohort!O64:Q64))</f>
        <v>11</v>
      </c>
      <c r="J64">
        <f>(SUM(Cohort!R64:U64))</f>
        <v>167</v>
      </c>
      <c r="K64">
        <f>(SUM(Cohort!V64:X64))</f>
        <v>1151</v>
      </c>
      <c r="L64">
        <f>(SUM(Cohort!Y64:AD64))</f>
        <v>2256</v>
      </c>
      <c r="M64">
        <f>(SUM(Cohort!AE64:AH64))</f>
        <v>923</v>
      </c>
      <c r="N64">
        <f>(SUM(Cohort!AI64:AL64))</f>
        <v>172</v>
      </c>
      <c r="O64">
        <f>(SUM(Cohort!AM64:AO64))</f>
        <v>1546</v>
      </c>
      <c r="P64">
        <f>(SUM(Cohort!AP64))</f>
        <v>5983</v>
      </c>
      <c r="Q64">
        <f>(SUM(Cohort!AQ64))</f>
        <v>392</v>
      </c>
      <c r="R64">
        <f>(SUM(Cohort!AR64:AS64))</f>
        <v>5</v>
      </c>
      <c r="S64">
        <f>(SUM(Cohort!AT64:AW64))</f>
        <v>323</v>
      </c>
      <c r="T64">
        <f>(SUM(Cohort!AX64:BA64))</f>
        <v>49</v>
      </c>
      <c r="U64">
        <f>(SUM(Cohort!BB64))</f>
        <v>381</v>
      </c>
    </row>
    <row r="65" spans="1:21" ht="17" x14ac:dyDescent="0.2">
      <c r="A65" s="6" t="s">
        <v>75</v>
      </c>
      <c r="B65" s="24" t="s">
        <v>96</v>
      </c>
      <c r="C65" s="24"/>
      <c r="D65">
        <f>Cohort!D65</f>
        <v>2</v>
      </c>
      <c r="E65">
        <f>(SUM(Cohort!E65:G65))</f>
        <v>1510</v>
      </c>
      <c r="F65">
        <f>(SUM(Cohort!H65:J65))</f>
        <v>163</v>
      </c>
      <c r="G65">
        <f>(SUM(Cohort!K65:L65))</f>
        <v>637</v>
      </c>
      <c r="H65">
        <f>(SUM(Cohort!M65:N65))</f>
        <v>2</v>
      </c>
      <c r="I65">
        <f>(SUM(Cohort!O65:Q65))</f>
        <v>1</v>
      </c>
      <c r="J65">
        <f>(SUM(Cohort!R65:U65))</f>
        <v>83</v>
      </c>
      <c r="K65">
        <f>(SUM(Cohort!V65:X65))</f>
        <v>371</v>
      </c>
      <c r="L65">
        <f>(SUM(Cohort!Y65:AD65))</f>
        <v>2797</v>
      </c>
      <c r="M65">
        <f>(SUM(Cohort!AE65:AH65))</f>
        <v>168</v>
      </c>
      <c r="N65">
        <f>(SUM(Cohort!AI65:AL65))</f>
        <v>155</v>
      </c>
      <c r="O65">
        <f>(SUM(Cohort!AM65:AO65))</f>
        <v>2240</v>
      </c>
      <c r="P65">
        <f>(SUM(Cohort!AP65))</f>
        <v>3614</v>
      </c>
      <c r="Q65">
        <f>(SUM(Cohort!AQ65))</f>
        <v>564</v>
      </c>
      <c r="R65">
        <f>(SUM(Cohort!AR65:AS65))</f>
        <v>7</v>
      </c>
      <c r="S65">
        <f>(SUM(Cohort!AT65:AW65))</f>
        <v>113</v>
      </c>
      <c r="T65">
        <f>(SUM(Cohort!AX65:BA65))</f>
        <v>13</v>
      </c>
      <c r="U65">
        <f>(SUM(Cohort!BB65))</f>
        <v>372</v>
      </c>
    </row>
    <row r="66" spans="1:21" ht="17" x14ac:dyDescent="0.2">
      <c r="A66" s="6" t="s">
        <v>75</v>
      </c>
      <c r="B66" s="24" t="s">
        <v>97</v>
      </c>
      <c r="C66" s="24"/>
      <c r="D66">
        <f>Cohort!D66</f>
        <v>26</v>
      </c>
      <c r="E66">
        <f>(SUM(Cohort!E66:G66))</f>
        <v>1518</v>
      </c>
      <c r="F66">
        <f>(SUM(Cohort!H66:J66))</f>
        <v>227</v>
      </c>
      <c r="G66">
        <f>(SUM(Cohort!K66:L66))</f>
        <v>595</v>
      </c>
      <c r="H66">
        <f>(SUM(Cohort!M66:N66))</f>
        <v>11</v>
      </c>
      <c r="I66">
        <f>(SUM(Cohort!O66:Q66))</f>
        <v>11</v>
      </c>
      <c r="J66">
        <f>(SUM(Cohort!R66:U66))</f>
        <v>169</v>
      </c>
      <c r="K66">
        <f>(SUM(Cohort!V66:X66))</f>
        <v>1075</v>
      </c>
      <c r="L66">
        <f>(SUM(Cohort!Y66:AD66))</f>
        <v>2397</v>
      </c>
      <c r="M66">
        <f>(SUM(Cohort!AE66:AH66))</f>
        <v>921</v>
      </c>
      <c r="N66">
        <f>(SUM(Cohort!AI66:AL66))</f>
        <v>157</v>
      </c>
      <c r="O66">
        <f>(SUM(Cohort!AM66:AO66))</f>
        <v>1799</v>
      </c>
      <c r="P66">
        <f>(SUM(Cohort!AP66))</f>
        <v>5735</v>
      </c>
      <c r="Q66">
        <f>(SUM(Cohort!AQ66))</f>
        <v>387</v>
      </c>
      <c r="R66">
        <f>(SUM(Cohort!AR66:AS66))</f>
        <v>5</v>
      </c>
      <c r="S66">
        <f>(SUM(Cohort!AT66:AW66))</f>
        <v>309</v>
      </c>
      <c r="T66">
        <f>(SUM(Cohort!AX66:BA66))</f>
        <v>45</v>
      </c>
      <c r="U66">
        <f>(SUM(Cohort!BB66))</f>
        <v>378</v>
      </c>
    </row>
    <row r="67" spans="1:21" ht="17" x14ac:dyDescent="0.2">
      <c r="A67" s="6" t="s">
        <v>75</v>
      </c>
      <c r="B67" s="24" t="s">
        <v>98</v>
      </c>
      <c r="C67" s="24"/>
      <c r="D67">
        <f>Cohort!D67</f>
        <v>39</v>
      </c>
      <c r="E67">
        <f>(SUM(Cohort!E67:G67))</f>
        <v>1714</v>
      </c>
      <c r="F67">
        <f>(SUM(Cohort!H67:J67))</f>
        <v>281</v>
      </c>
      <c r="G67">
        <f>(SUM(Cohort!K67:L67))</f>
        <v>737</v>
      </c>
      <c r="H67">
        <f>(SUM(Cohort!M67:N67))</f>
        <v>19</v>
      </c>
      <c r="I67">
        <f>(SUM(Cohort!O67:Q67))</f>
        <v>34</v>
      </c>
      <c r="J67">
        <f>(SUM(Cohort!R67:U67))</f>
        <v>344</v>
      </c>
      <c r="K67">
        <f>(SUM(Cohort!V67:X67))</f>
        <v>1393</v>
      </c>
      <c r="L67">
        <f>(SUM(Cohort!Y67:AD67))</f>
        <v>4024</v>
      </c>
      <c r="M67">
        <f>(SUM(Cohort!AE67:AH67))</f>
        <v>1313</v>
      </c>
      <c r="N67">
        <f>(SUM(Cohort!AI67:AL67))</f>
        <v>261</v>
      </c>
      <c r="O67">
        <f>(SUM(Cohort!AM67:AO67))</f>
        <v>2130</v>
      </c>
      <c r="P67">
        <f>(SUM(Cohort!AP67))</f>
        <v>6297</v>
      </c>
      <c r="Q67">
        <f>(SUM(Cohort!AQ67))</f>
        <v>599</v>
      </c>
      <c r="R67">
        <f>(SUM(Cohort!AR67:AS67))</f>
        <v>6</v>
      </c>
      <c r="S67">
        <f>(SUM(Cohort!AT67:AW67))</f>
        <v>482</v>
      </c>
      <c r="T67">
        <f>(SUM(Cohort!AX67:BA67))</f>
        <v>226</v>
      </c>
      <c r="U67">
        <f>(SUM(Cohort!BB67))</f>
        <v>918</v>
      </c>
    </row>
    <row r="68" spans="1:21" ht="17" x14ac:dyDescent="0.2">
      <c r="A68" s="6" t="s">
        <v>75</v>
      </c>
      <c r="B68" s="24" t="s">
        <v>99</v>
      </c>
      <c r="C68" s="24"/>
      <c r="D68">
        <f>Cohort!D68</f>
        <v>3</v>
      </c>
      <c r="E68">
        <f>(SUM(Cohort!E68:G68))</f>
        <v>2416</v>
      </c>
      <c r="F68">
        <f>(SUM(Cohort!H68:J68))</f>
        <v>256</v>
      </c>
      <c r="G68">
        <f>(SUM(Cohort!K68:L68))</f>
        <v>871</v>
      </c>
      <c r="H68">
        <f>(SUM(Cohort!M68:N68))</f>
        <v>3</v>
      </c>
      <c r="I68">
        <f>(SUM(Cohort!O68:Q68))</f>
        <v>21</v>
      </c>
      <c r="J68">
        <f>(SUM(Cohort!R68:U68))</f>
        <v>764</v>
      </c>
      <c r="K68">
        <f>(SUM(Cohort!V68:X68))</f>
        <v>590</v>
      </c>
      <c r="L68">
        <f>(SUM(Cohort!Y68:AD68))</f>
        <v>8635</v>
      </c>
      <c r="M68">
        <f>(SUM(Cohort!AE68:AH68))</f>
        <v>1164</v>
      </c>
      <c r="N68">
        <f>(SUM(Cohort!AI68:AL68))</f>
        <v>187</v>
      </c>
      <c r="O68">
        <f>(SUM(Cohort!AM68:AO68))</f>
        <v>2879</v>
      </c>
      <c r="P68">
        <f>(SUM(Cohort!AP68))</f>
        <v>6326</v>
      </c>
      <c r="Q68">
        <f>(SUM(Cohort!AQ68))</f>
        <v>643</v>
      </c>
      <c r="R68">
        <f>(SUM(Cohort!AR68:AS68))</f>
        <v>14</v>
      </c>
      <c r="S68">
        <f>(SUM(Cohort!AT68:AW68))</f>
        <v>299</v>
      </c>
      <c r="T68">
        <f>(SUM(Cohort!AX68:BA68))</f>
        <v>68</v>
      </c>
      <c r="U68">
        <f>(SUM(Cohort!BB68))</f>
        <v>609</v>
      </c>
    </row>
    <row r="69" spans="1:21" x14ac:dyDescent="0.2">
      <c r="A69" s="6"/>
    </row>
    <row r="70" spans="1:21" x14ac:dyDescent="0.2">
      <c r="A7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8A1F-92C5-2B45-9112-1189A9AD89A0}">
  <dimension ref="A1:U70"/>
  <sheetViews>
    <sheetView topLeftCell="A21" workbookViewId="0">
      <selection activeCell="C45" sqref="C45"/>
    </sheetView>
  </sheetViews>
  <sheetFormatPr baseColWidth="10" defaultRowHeight="16" x14ac:dyDescent="0.2"/>
  <cols>
    <col min="1" max="1" width="10.6640625" customWidth="1"/>
    <col min="2" max="2" width="72.6640625" style="7" bestFit="1" customWidth="1"/>
    <col min="3" max="3" width="44" style="7" customWidth="1"/>
  </cols>
  <sheetData>
    <row r="1" spans="1:21" x14ac:dyDescent="0.2">
      <c r="A1" t="s">
        <v>156</v>
      </c>
      <c r="B1" s="1" t="s">
        <v>172</v>
      </c>
      <c r="C1" s="1" t="s">
        <v>175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38</v>
      </c>
      <c r="Q1" t="s">
        <v>39</v>
      </c>
      <c r="R1" t="s">
        <v>209</v>
      </c>
      <c r="S1" t="s">
        <v>210</v>
      </c>
      <c r="T1" t="s">
        <v>211</v>
      </c>
      <c r="U1" t="s">
        <v>50</v>
      </c>
    </row>
    <row r="2" spans="1:21" ht="17" x14ac:dyDescent="0.2">
      <c r="A2" s="6" t="s">
        <v>51</v>
      </c>
      <c r="B2" s="7" t="s">
        <v>52</v>
      </c>
      <c r="D2" t="e">
        <f>Sum!D2 * (Sum!D48 / Sum!D4)</f>
        <v>#DIV/0!</v>
      </c>
      <c r="E2">
        <f>Sum!E2 * (Sum!E$48 / Sum!E$4)</f>
        <v>285262.78719839139</v>
      </c>
      <c r="F2">
        <f>Sum!F2 * (Sum!F$48 / Sum!F$4)</f>
        <v>15839.730134932533</v>
      </c>
      <c r="G2">
        <f>Sum!G2 * (Sum!G$48 / Sum!G$4)</f>
        <v>54467.048853439679</v>
      </c>
      <c r="H2">
        <f>Sum!H2 * (Sum!H$48 / Sum!H$4)</f>
        <v>4984.3369330453561</v>
      </c>
      <c r="I2">
        <f>Sum!I2 * (Sum!I$48 / Sum!I$4)</f>
        <v>43752.14356929213</v>
      </c>
      <c r="J2">
        <f>Sum!J2 * (Sum!J$48 / Sum!J$4)</f>
        <v>1531050.0715532287</v>
      </c>
      <c r="K2">
        <f>Sum!K2 * (Sum!K$48 / Sum!K$4)</f>
        <v>313465.72645780514</v>
      </c>
      <c r="L2">
        <f>Sum!L2 * (Sum!L$48 / Sum!L$4)</f>
        <v>258439.88885923949</v>
      </c>
      <c r="M2">
        <f>Sum!M2 * (Sum!M$48 / Sum!M$4)</f>
        <v>108614.14855570838</v>
      </c>
      <c r="N2">
        <f>Sum!N2 * (Sum!N$48 / Sum!N$4)</f>
        <v>18443.547515564431</v>
      </c>
      <c r="O2">
        <f>Sum!O2 * (Sum!O$48 / Sum!O$4)</f>
        <v>21925.114560000002</v>
      </c>
      <c r="P2">
        <f>Sum!P2 * (Sum!P$48 / Sum!P$4)</f>
        <v>12782.615188799322</v>
      </c>
      <c r="Q2">
        <f>Sum!Q2 * (Sum!Q$48 / Sum!Q$4)</f>
        <v>880.19947506561687</v>
      </c>
      <c r="R2">
        <f>Sum!R2 * (Sum!R$48 / Sum!R$4)</f>
        <v>810516</v>
      </c>
      <c r="S2">
        <f>Sum!S2 * (Sum!S$48 / Sum!S$4)</f>
        <v>89069.650265957447</v>
      </c>
      <c r="T2">
        <f>Sum!T2 * (Sum!T$48 / Sum!T$4)</f>
        <v>1050443.0553814003</v>
      </c>
      <c r="U2">
        <f>Sum!U2 * (Sum!U$48 / Sum!U$4)</f>
        <v>6.525741974560872</v>
      </c>
    </row>
    <row r="3" spans="1:21" ht="17" x14ac:dyDescent="0.2">
      <c r="A3" s="6" t="s">
        <v>51</v>
      </c>
      <c r="B3" s="10" t="s">
        <v>53</v>
      </c>
      <c r="C3" s="10"/>
      <c r="D3" t="e">
        <f>Sum!D3 * (Sum!D49 / Sum!D5)</f>
        <v>#DIV/0!</v>
      </c>
      <c r="E3">
        <f>Sum!E3 * (Sum!E$48 / Sum!E$4)</f>
        <v>44360.747654155493</v>
      </c>
      <c r="F3">
        <f>Sum!F3 * (Sum!F$48 / Sum!F$4)</f>
        <v>1250.9325337331334</v>
      </c>
      <c r="G3">
        <f>Sum!G3 * (Sum!G$48 / Sum!G$4)</f>
        <v>17163.762711864405</v>
      </c>
      <c r="H3">
        <f>Sum!H3 * (Sum!H$48 / Sum!H$4)</f>
        <v>222.49676025917927</v>
      </c>
      <c r="I3">
        <f>Sum!I3 * (Sum!I$48 / Sum!I$4)</f>
        <v>1995.3020937188437</v>
      </c>
      <c r="J3">
        <f>Sum!J3 * (Sum!J$48 / Sum!J$4)</f>
        <v>58423.21116928447</v>
      </c>
      <c r="K3">
        <f>Sum!K3 * (Sum!K$48 / Sum!K$4)</f>
        <v>55682.091090184716</v>
      </c>
      <c r="L3">
        <f>Sum!L3 * (Sum!L$48 / Sum!L$4)</f>
        <v>38529.814943295532</v>
      </c>
      <c r="M3">
        <f>Sum!M3 * (Sum!M$48 / Sum!M$4)</f>
        <v>42878.613480055021</v>
      </c>
      <c r="N3">
        <f>Sum!N3 * (Sum!N$48 / Sum!N$4)</f>
        <v>5176.5347116175262</v>
      </c>
      <c r="O3">
        <f>Sum!O3 * (Sum!O$48 / Sum!O$4)</f>
        <v>10494.7744</v>
      </c>
      <c r="P3">
        <f>Sum!P3 * (Sum!P$48 / Sum!P$4)</f>
        <v>7698.6315938339703</v>
      </c>
      <c r="Q3">
        <f>Sum!Q3 * (Sum!Q$48 / Sum!Q$4)</f>
        <v>521.13735783027118</v>
      </c>
      <c r="R3">
        <f>Sum!R3 * (Sum!R$48 / Sum!R$4)</f>
        <v>1398</v>
      </c>
      <c r="S3">
        <f>Sum!S3 * (Sum!S$48 / Sum!S$4)</f>
        <v>3764.7539893617022</v>
      </c>
      <c r="T3">
        <f>Sum!T3 * (Sum!T$48 / Sum!T$4)</f>
        <v>265387.27690700104</v>
      </c>
      <c r="U3">
        <f>Sum!U3 * (Sum!U$48 / Sum!U$4)</f>
        <v>2.0666262870987282</v>
      </c>
    </row>
    <row r="4" spans="1:21" ht="17" x14ac:dyDescent="0.2">
      <c r="A4" s="6" t="s">
        <v>51</v>
      </c>
      <c r="B4" s="27" t="s">
        <v>157</v>
      </c>
      <c r="C4" s="27" t="s">
        <v>176</v>
      </c>
      <c r="D4" t="e">
        <f>Sum!D4 * (Sum!D50 / Sum!D6)</f>
        <v>#DIV/0!</v>
      </c>
      <c r="E4">
        <f>Sum!E4 * (Sum!E$48 / Sum!E$4)</f>
        <v>8071</v>
      </c>
      <c r="F4">
        <f>Sum!F4 * (Sum!F$48 / Sum!F$4)</f>
        <v>774</v>
      </c>
      <c r="G4">
        <f>Sum!G4 * (Sum!G$48 / Sum!G$4)</f>
        <v>8883</v>
      </c>
      <c r="H4">
        <f>Sum!H4 * (Sum!H$48 / Sum!H$4)</f>
        <v>158</v>
      </c>
      <c r="I4">
        <f>Sum!I4 * (Sum!I$48 / Sum!I$4)</f>
        <v>732</v>
      </c>
      <c r="J4">
        <f>Sum!J4 * (Sum!J$48 / Sum!J$4)</f>
        <v>8165</v>
      </c>
      <c r="K4">
        <f>Sum!K4 * (Sum!K$48 / Sum!K$4)</f>
        <v>16523</v>
      </c>
      <c r="L4">
        <f>Sum!L4 * (Sum!L$48 / Sum!L$4)</f>
        <v>12237</v>
      </c>
      <c r="M4">
        <f>Sum!M4 * (Sum!M$48 / Sum!M$4)</f>
        <v>8212</v>
      </c>
      <c r="N4">
        <f>Sum!N4 * (Sum!N$48 / Sum!N$4)</f>
        <v>2280</v>
      </c>
      <c r="O4">
        <f>Sum!O4 * (Sum!O$48 / Sum!O$4)</f>
        <v>6008</v>
      </c>
      <c r="P4">
        <f>Sum!P4 * (Sum!P$48 / Sum!P$4)</f>
        <v>3448</v>
      </c>
      <c r="Q4">
        <f>Sum!Q4 * (Sum!Q$48 / Sum!Q$4)</f>
        <v>348</v>
      </c>
      <c r="R4">
        <f>Sum!R4 * (Sum!R$48 / Sum!R$4)</f>
        <v>390</v>
      </c>
      <c r="S4">
        <f>Sum!S4 * (Sum!S$48 / Sum!S$4)</f>
        <v>1753.0000000000002</v>
      </c>
      <c r="T4">
        <f>Sum!T4 * (Sum!T$48 / Sum!T$4)</f>
        <v>12593</v>
      </c>
      <c r="U4">
        <f>Sum!U4 * (Sum!U$48 / Sum!U$4)</f>
        <v>2</v>
      </c>
    </row>
    <row r="5" spans="1:21" ht="17" x14ac:dyDescent="0.2">
      <c r="A5" s="6" t="s">
        <v>51</v>
      </c>
      <c r="B5" s="10" t="s">
        <v>158</v>
      </c>
      <c r="C5" s="10" t="s">
        <v>177</v>
      </c>
      <c r="D5" t="e">
        <f>Sum!D5 * (Sum!D51 / Sum!D7)</f>
        <v>#DIV/0!</v>
      </c>
      <c r="E5">
        <f>Sum!E5 * (Sum!E$48 / Sum!E$4)</f>
        <v>36416.87131367292</v>
      </c>
      <c r="F5">
        <f>Sum!F5 * (Sum!F$48 / Sum!F$4)</f>
        <v>485.05547226386807</v>
      </c>
      <c r="G5">
        <f>Sum!G5 * (Sum!G$48 / Sum!G$4)</f>
        <v>8429.845962113659</v>
      </c>
      <c r="H5">
        <f>Sum!H5 * (Sum!H$48 / Sum!H$4)</f>
        <v>65.179265658747298</v>
      </c>
      <c r="I5">
        <f>Sum!I5 * (Sum!I$48 / Sum!I$4)</f>
        <v>1269.8703888334996</v>
      </c>
      <c r="J5">
        <f>Sum!J5 * (Sum!J$48 / Sum!J$4)</f>
        <v>50409.256544502619</v>
      </c>
      <c r="K5">
        <f>Sum!K5 * (Sum!K$48 / Sum!K$4)</f>
        <v>39622.884099963783</v>
      </c>
      <c r="L5">
        <f>Sum!L5 * (Sum!L$48 / Sum!L$4)</f>
        <v>26570.371981320881</v>
      </c>
      <c r="M5">
        <f>Sum!M5 * (Sum!M$48 / Sum!M$4)</f>
        <v>34785.218707015127</v>
      </c>
      <c r="N5">
        <f>Sum!N5 * (Sum!N$48 / Sum!N$4)</f>
        <v>2969.6511218136966</v>
      </c>
      <c r="O5">
        <f>Sum!O5 * (Sum!O$48 / Sum!O$4)</f>
        <v>4616.5472</v>
      </c>
      <c r="P5">
        <f>Sum!P5 * (Sum!P$48 / Sum!P$4)</f>
        <v>4349.1319473907515</v>
      </c>
      <c r="Q5">
        <f>Sum!Q5 * (Sum!Q$48 / Sum!Q$4)</f>
        <v>178.82064741907263</v>
      </c>
      <c r="R5">
        <f>Sum!R5 * (Sum!R$48 / Sum!R$4)</f>
        <v>1005</v>
      </c>
      <c r="S5">
        <f>Sum!S5 * (Sum!S$48 / Sum!S$4)</f>
        <v>2058.3763297872342</v>
      </c>
      <c r="T5">
        <f>Sum!T5 * (Sum!T$48 / Sum!T$4)</f>
        <v>252728.4827586207</v>
      </c>
      <c r="U5">
        <f>Sum!U5 * (Sum!U$48 / Sum!U$4)</f>
        <v>6.2992125984251968E-2</v>
      </c>
    </row>
    <row r="6" spans="1:21" ht="17" x14ac:dyDescent="0.2">
      <c r="A6" s="6" t="s">
        <v>51</v>
      </c>
      <c r="B6" s="11" t="s">
        <v>54</v>
      </c>
      <c r="C6" s="11"/>
      <c r="D6" t="e">
        <f>Sum!D6 * (Sum!D52 / Sum!D8)</f>
        <v>#DIV/0!</v>
      </c>
      <c r="E6">
        <f>Sum!E6 * (Sum!E$48 / Sum!E$4)</f>
        <v>241499.79121983913</v>
      </c>
      <c r="F6">
        <f>Sum!F6 * (Sum!F$48 / Sum!F$4)</f>
        <v>14603.883058470765</v>
      </c>
      <c r="G6">
        <f>Sum!G6 * (Sum!G$48 / Sum!G$4)</f>
        <v>37504.031904287142</v>
      </c>
      <c r="H6">
        <f>Sum!H6 * (Sum!H$48 / Sum!H$4)</f>
        <v>4764.2289416846652</v>
      </c>
      <c r="I6">
        <f>Sum!I6 * (Sum!I$48 / Sum!I$4)</f>
        <v>41799.900299102694</v>
      </c>
      <c r="J6">
        <f>Sum!J6 * (Sum!J$48 / Sum!J$4)</f>
        <v>1473960.6195462479</v>
      </c>
      <c r="K6">
        <f>Sum!K6 * (Sum!K$48 / Sum!K$4)</f>
        <v>258613.97446577327</v>
      </c>
      <c r="L6">
        <f>Sum!L6 * (Sum!L$48 / Sum!L$4)</f>
        <v>220845.60440293531</v>
      </c>
      <c r="M6">
        <f>Sum!M6 * (Sum!M$48 / Sum!M$4)</f>
        <v>66195.836313617605</v>
      </c>
      <c r="N6">
        <f>Sum!N6 * (Sum!N$48 / Sum!N$4)</f>
        <v>13342.003993891694</v>
      </c>
      <c r="O6">
        <f>Sum!O6 * (Sum!O$48 / Sum!O$4)</f>
        <v>11522.38272</v>
      </c>
      <c r="P6">
        <f>Sum!P6 * (Sum!P$48 / Sum!P$4)</f>
        <v>5135.1842737943716</v>
      </c>
      <c r="Q6">
        <f>Sum!Q6 * (Sum!Q$48 / Sum!Q$4)</f>
        <v>361.0918635170604</v>
      </c>
      <c r="R6">
        <f>Sum!R6 * (Sum!R$48 / Sum!R$4)</f>
        <v>809070</v>
      </c>
      <c r="S6">
        <f>Sum!S6 * (Sum!S$48 / Sum!S$4)</f>
        <v>85426.11436170213</v>
      </c>
      <c r="T6">
        <f>Sum!T6 * (Sum!T$48 / Sum!T$4)</f>
        <v>782937.20689655177</v>
      </c>
      <c r="U6">
        <f>Sum!U6 * (Sum!U$48 / Sum!U$4)</f>
        <v>4.6238643246517261</v>
      </c>
    </row>
    <row r="7" spans="1:21" ht="17" x14ac:dyDescent="0.2">
      <c r="A7" s="6" t="s">
        <v>51</v>
      </c>
      <c r="B7" s="12" t="s">
        <v>159</v>
      </c>
      <c r="C7" s="12" t="s">
        <v>178</v>
      </c>
      <c r="D7" t="e">
        <f>Sum!D7 * (Sum!D53 / Sum!D9)</f>
        <v>#DIV/0!</v>
      </c>
      <c r="E7">
        <f>Sum!E7 * (Sum!E$48 / Sum!E$4)</f>
        <v>6840.3347855227885</v>
      </c>
      <c r="F7">
        <f>Sum!F7 * (Sum!F$48 / Sum!F$4)</f>
        <v>17.406296851574215</v>
      </c>
      <c r="G7">
        <f>Sum!G7 * (Sum!G$48 / Sum!G$4)</f>
        <v>1490.8325024925225</v>
      </c>
      <c r="H7">
        <f>Sum!H7 * (Sum!H$48 / Sum!H$4)</f>
        <v>7.5075593952483803</v>
      </c>
      <c r="I7">
        <f>Sum!I7 * (Sum!I$48 / Sum!I$4)</f>
        <v>111.66101694915255</v>
      </c>
      <c r="J7">
        <f>Sum!J7 * (Sum!J$48 / Sum!J$4)</f>
        <v>2644.7190226876091</v>
      </c>
      <c r="K7">
        <f>Sum!K7 * (Sum!K$48 / Sum!K$4)</f>
        <v>368.04219485693591</v>
      </c>
      <c r="L7">
        <f>Sum!L7 * (Sum!L$48 / Sum!L$4)</f>
        <v>11206.773582388259</v>
      </c>
      <c r="M7">
        <f>Sum!M7 * (Sum!M$48 / Sum!M$4)</f>
        <v>6286.0770288858321</v>
      </c>
      <c r="N7">
        <f>Sum!N7 * (Sum!N$48 / Sum!N$4)</f>
        <v>8.0347703512275341</v>
      </c>
      <c r="O7">
        <f>Sum!O7 * (Sum!O$48 / Sum!O$4)</f>
        <v>5.7676800000000004</v>
      </c>
      <c r="P7">
        <f>Sum!P7 * (Sum!P$48 / Sum!P$4)</f>
        <v>3.4133785886013293</v>
      </c>
      <c r="Q7">
        <f>Sum!Q7 * (Sum!Q$48 / Sum!Q$4)</f>
        <v>0.20297462817147857</v>
      </c>
      <c r="R7">
        <f>Sum!R7 * (Sum!R$48 / Sum!R$4)</f>
        <v>99</v>
      </c>
      <c r="S7">
        <f>Sum!S7 * (Sum!S$48 / Sum!S$4)</f>
        <v>16.31781914893617</v>
      </c>
      <c r="T7">
        <f>Sum!T7 * (Sum!T$48 / Sum!T$4)</f>
        <v>157.90595611285266</v>
      </c>
      <c r="U7">
        <f>Sum!U7 * (Sum!U$48 / Sum!U$4)</f>
        <v>2.4227740763173833E-3</v>
      </c>
    </row>
    <row r="8" spans="1:21" ht="17" x14ac:dyDescent="0.2">
      <c r="A8" s="6" t="s">
        <v>51</v>
      </c>
      <c r="B8" s="12" t="s">
        <v>160</v>
      </c>
      <c r="C8" s="12" t="s">
        <v>179</v>
      </c>
      <c r="D8" t="e">
        <f>Sum!D8 * (Sum!D54 / Sum!D10)</f>
        <v>#DIV/0!</v>
      </c>
      <c r="E8">
        <f>Sum!E8 * (Sum!E$48 / Sum!E$4)</f>
        <v>108.19034852546918</v>
      </c>
      <c r="F8">
        <f>Sum!F8 * (Sum!F$48 / Sum!F$4)</f>
        <v>58.601199400299855</v>
      </c>
      <c r="G8">
        <f>Sum!G8 * (Sum!G$48 / Sum!G$4)</f>
        <v>10.332502492522433</v>
      </c>
      <c r="H8">
        <f>Sum!H8 * (Sum!H$48 / Sum!H$4)</f>
        <v>0</v>
      </c>
      <c r="I8">
        <f>Sum!I8 * (Sum!I$48 / Sum!I$4)</f>
        <v>2.1894317048853442</v>
      </c>
      <c r="J8">
        <f>Sum!J8 * (Sum!J$48 / Sum!J$4)</f>
        <v>2376.8272251308899</v>
      </c>
      <c r="K8">
        <f>Sum!K8 * (Sum!K$48 / Sum!K$4)</f>
        <v>1268.6982977182181</v>
      </c>
      <c r="L8">
        <f>Sum!L8 * (Sum!L$48 / Sum!L$4)</f>
        <v>1183.6991327551702</v>
      </c>
      <c r="M8">
        <f>Sum!M8 * (Sum!M$48 / Sum!M$4)</f>
        <v>6142.056396148555</v>
      </c>
      <c r="N8">
        <f>Sum!N8 * (Sum!N$48 / Sum!N$4)</f>
        <v>5.6243392458592742</v>
      </c>
      <c r="O8">
        <f>Sum!O8 * (Sum!O$48 / Sum!O$4)</f>
        <v>1.92256</v>
      </c>
      <c r="P8">
        <f>Sum!P8 * (Sum!P$48 / Sum!P$4)</f>
        <v>119.95587611370387</v>
      </c>
      <c r="Q8">
        <f>Sum!Q8 * (Sum!Q$48 / Sum!Q$4)</f>
        <v>3.0446194225721785</v>
      </c>
      <c r="R8">
        <f>Sum!R8 * (Sum!R$48 / Sum!R$4)</f>
        <v>0</v>
      </c>
      <c r="S8">
        <f>Sum!S8 * (Sum!S$48 / Sum!S$4)</f>
        <v>0</v>
      </c>
      <c r="T8">
        <f>Sum!T8 * (Sum!T$48 / Sum!T$4)</f>
        <v>0</v>
      </c>
      <c r="U8">
        <f>Sum!U8 * (Sum!U$48 / Sum!U$4)</f>
        <v>0</v>
      </c>
    </row>
    <row r="9" spans="1:21" ht="17" x14ac:dyDescent="0.2">
      <c r="A9" s="6" t="s">
        <v>51</v>
      </c>
      <c r="B9" s="11" t="s">
        <v>55</v>
      </c>
      <c r="C9" s="11"/>
      <c r="D9" t="e">
        <f>Sum!D9 * (Sum!D55 / Sum!D11)</f>
        <v>#DIV/0!</v>
      </c>
      <c r="E9">
        <f>Sum!E9 * (Sum!E$48 / Sum!E$4)</f>
        <v>27483.053284182304</v>
      </c>
      <c r="F9">
        <f>Sum!F9 * (Sum!F$48 / Sum!F$4)</f>
        <v>259.35382308845578</v>
      </c>
      <c r="G9">
        <f>Sum!G9 * (Sum!G$48 / Sum!G$4)</f>
        <v>5386.1859421734798</v>
      </c>
      <c r="H9">
        <f>Sum!H9 * (Sum!H$48 / Sum!H$4)</f>
        <v>54.259179265658751</v>
      </c>
      <c r="I9">
        <f>Sum!I9 * (Sum!I$48 / Sum!I$4)</f>
        <v>1048.7377866400798</v>
      </c>
      <c r="J9">
        <f>Sum!J9 * (Sum!J$48 / Sum!J$4)</f>
        <v>36191.041884816754</v>
      </c>
      <c r="K9">
        <f>Sum!K9 * (Sum!K$48 / Sum!K$4)</f>
        <v>20764.461879753711</v>
      </c>
      <c r="L9">
        <f>Sum!L9 * (Sum!L$48 / Sum!L$4)</f>
        <v>12942.321414276184</v>
      </c>
      <c r="M9">
        <f>Sum!M9 * (Sum!M$48 / Sum!M$4)</f>
        <v>26601.458046767537</v>
      </c>
      <c r="N9">
        <f>Sum!N9 * (Sum!N$48 / Sum!N$4)</f>
        <v>861.05955597321747</v>
      </c>
      <c r="O9">
        <f>Sum!O9 * (Sum!O$48 / Sum!O$4)</f>
        <v>1537.8076800000001</v>
      </c>
      <c r="P9">
        <f>Sum!P9 * (Sum!P$48 / Sum!P$4)</f>
        <v>1827.1327959270259</v>
      </c>
      <c r="Q9">
        <f>Sum!Q9 * (Sum!Q$48 / Sum!Q$4)</f>
        <v>88.902887139107619</v>
      </c>
      <c r="R9">
        <f>Sum!R9 * (Sum!R$48 / Sum!R$4)</f>
        <v>894</v>
      </c>
      <c r="S9">
        <f>Sum!S9 * (Sum!S$48 / Sum!S$4)</f>
        <v>799.57313829787245</v>
      </c>
      <c r="T9">
        <f>Sum!T9 * (Sum!T$48 / Sum!T$4)</f>
        <v>251965.27063740857</v>
      </c>
      <c r="U9">
        <f>Sum!U9 * (Sum!U$48 / Sum!U$4)</f>
        <v>2.9073288915808598E-2</v>
      </c>
    </row>
    <row r="10" spans="1:21" ht="17" x14ac:dyDescent="0.2">
      <c r="A10" s="6" t="s">
        <v>51</v>
      </c>
      <c r="B10" s="11" t="s">
        <v>56</v>
      </c>
      <c r="C10" s="11"/>
      <c r="D10" t="e">
        <f>Sum!D10 * (Sum!D56 / Sum!D12)</f>
        <v>#DIV/0!</v>
      </c>
      <c r="E10">
        <f>Sum!E10 * (Sum!E$48 / Sum!E$4)</f>
        <v>34166.512064343166</v>
      </c>
      <c r="F10">
        <f>Sum!F10 * (Sum!F$48 / Sum!F$4)</f>
        <v>276.76011994002999</v>
      </c>
      <c r="G10">
        <f>Sum!G10 * (Sum!G$48 / Sum!G$4)</f>
        <v>6844.5448654037882</v>
      </c>
      <c r="H10">
        <f>Sum!H10 * (Sum!H$48 / Sum!H$4)</f>
        <v>61.425485961123115</v>
      </c>
      <c r="I10">
        <f>Sum!I10 * (Sum!I$48 / Sum!I$4)</f>
        <v>1156.0199401794616</v>
      </c>
      <c r="J10">
        <f>Sum!J10 * (Sum!J$48 / Sum!J$4)</f>
        <v>38727.464223385694</v>
      </c>
      <c r="K10">
        <f>Sum!K10 * (Sum!K$48 / Sum!K$4)</f>
        <v>21113.054690329591</v>
      </c>
      <c r="L10">
        <f>Sum!L10 * (Sum!L$48 / Sum!L$4)</f>
        <v>23982.560773849233</v>
      </c>
      <c r="M10">
        <f>Sum!M10 * (Sum!M$48 / Sum!M$4)</f>
        <v>32703.97936726272</v>
      </c>
      <c r="N10">
        <f>Sum!N10 * (Sum!N$48 / Sum!N$4)</f>
        <v>868.82650064607071</v>
      </c>
      <c r="O10">
        <f>Sum!O10 * (Sum!O$48 / Sum!O$4)</f>
        <v>1543.3350399999999</v>
      </c>
      <c r="P10">
        <f>Sum!P10 * (Sum!P$48 / Sum!P$4)</f>
        <v>1830.5461745156272</v>
      </c>
      <c r="Q10">
        <f>Sum!Q10 * (Sum!Q$48 / Sum!Q$4)</f>
        <v>89.00437445319335</v>
      </c>
      <c r="R10">
        <f>Sum!R10 * (Sum!R$48 / Sum!R$4)</f>
        <v>990</v>
      </c>
      <c r="S10">
        <f>Sum!S10 * (Sum!S$48 / Sum!S$4)</f>
        <v>815.89095744680856</v>
      </c>
      <c r="T10">
        <f>Sum!T10 * (Sum!T$48 / Sum!T$4)</f>
        <v>252123.17659352144</v>
      </c>
      <c r="U10">
        <f>Sum!U10 * (Sum!U$48 / Sum!U$4)</f>
        <v>3.1496062992125984E-2</v>
      </c>
    </row>
    <row r="11" spans="1:21" ht="17" x14ac:dyDescent="0.2">
      <c r="A11" s="6" t="s">
        <v>51</v>
      </c>
      <c r="B11" s="13" t="s">
        <v>57</v>
      </c>
      <c r="C11" s="13"/>
      <c r="D11" t="e">
        <f>Sum!D11 * (Sum!D57 / Sum!D13)</f>
        <v>#DIV/0!</v>
      </c>
      <c r="E11">
        <f>Sum!E11 * (Sum!E$48 / Sum!E$4)</f>
        <v>14462.344839142092</v>
      </c>
      <c r="F11">
        <f>Sum!F11 * (Sum!F$48 / Sum!F$4)</f>
        <v>4.6416791604197902</v>
      </c>
      <c r="G11">
        <f>Sum!G11 * (Sum!G$48 / Sum!G$4)</f>
        <v>267.90702891326021</v>
      </c>
      <c r="H11">
        <f>Sum!H11 * (Sum!H$48 / Sum!H$4)</f>
        <v>19.110151187904968</v>
      </c>
      <c r="I11">
        <f>Sum!I11 * (Sum!I$48 / Sum!I$4)</f>
        <v>9.4875373878364915</v>
      </c>
      <c r="J11">
        <f>Sum!J11 * (Sum!J$48 / Sum!J$4)</f>
        <v>256.49214659685867</v>
      </c>
      <c r="K11">
        <f>Sum!K11 * (Sum!K$48 / Sum!K$4)</f>
        <v>118.1924121695038</v>
      </c>
      <c r="L11">
        <f>Sum!L11 * (Sum!L$48 / Sum!L$4)</f>
        <v>3764.9795863909276</v>
      </c>
      <c r="M11">
        <f>Sum!M11 * (Sum!M$48 / Sum!M$4)</f>
        <v>491.36451169188445</v>
      </c>
      <c r="N11">
        <f>Sum!N11 * (Sum!N$48 / Sum!N$4)</f>
        <v>1.3391283918712558</v>
      </c>
      <c r="O11">
        <f>Sum!O11 * (Sum!O$48 / Sum!O$4)</f>
        <v>1166.9939200000001</v>
      </c>
      <c r="P11">
        <f>Sum!P11 * (Sum!P$48 / Sum!P$4)</f>
        <v>314.51845566397964</v>
      </c>
      <c r="Q11">
        <f>Sum!Q11 * (Sum!Q$48 / Sum!Q$4)</f>
        <v>0.40594925634295714</v>
      </c>
      <c r="R11">
        <f>Sum!R11 * (Sum!R$48 / Sum!R$4)</f>
        <v>27</v>
      </c>
      <c r="S11">
        <f>Sum!S11 * (Sum!S$48 / Sum!S$4)</f>
        <v>13.986702127659576</v>
      </c>
      <c r="T11">
        <f>Sum!T11 * (Sum!T$48 / Sum!T$4)</f>
        <v>315.81191222570533</v>
      </c>
      <c r="U11">
        <f>Sum!U11 * (Sum!U$48 / Sum!U$4)</f>
        <v>0.49909145972138097</v>
      </c>
    </row>
    <row r="12" spans="1:21" ht="17" x14ac:dyDescent="0.2">
      <c r="A12" s="6" t="s">
        <v>51</v>
      </c>
      <c r="B12" s="13" t="s">
        <v>58</v>
      </c>
      <c r="C12" s="13"/>
      <c r="D12" t="e">
        <f>Sum!D12 * (Sum!D58 / Sum!D14)</f>
        <v>#DIV/0!</v>
      </c>
      <c r="E12">
        <f>Sum!E12 * (Sum!E$48 / Sum!E$4)</f>
        <v>5301.3270777479893</v>
      </c>
      <c r="F12">
        <f>Sum!F12 * (Sum!F$48 / Sum!F$4)</f>
        <v>3.4812593703148424</v>
      </c>
      <c r="G12">
        <f>Sum!G12 * (Sum!G$48 / Sum!G$4)</f>
        <v>184.50897308075773</v>
      </c>
      <c r="H12">
        <f>Sum!H12 * (Sum!H$48 / Sum!H$4)</f>
        <v>19.110151187904968</v>
      </c>
      <c r="I12">
        <f>Sum!I12 * (Sum!I$48 / Sum!I$4)</f>
        <v>2.9192422731804588</v>
      </c>
      <c r="J12">
        <f>Sum!J12 * (Sum!J$48 / Sum!J$4)</f>
        <v>62.698080279232116</v>
      </c>
      <c r="K12">
        <f>Sum!K12 * (Sum!K$48 / Sum!K$4)</f>
        <v>61.340365809489313</v>
      </c>
      <c r="L12">
        <f>Sum!L12 * (Sum!L$48 / Sum!L$4)</f>
        <v>2893.1239492995333</v>
      </c>
      <c r="M12">
        <f>Sum!M12 * (Sum!M$48 / Sum!M$4)</f>
        <v>62.126547455295736</v>
      </c>
      <c r="N12">
        <f>Sum!N12 * (Sum!N$48 / Sum!N$4)</f>
        <v>0.80347703512275337</v>
      </c>
      <c r="O12">
        <f>Sum!O12 * (Sum!O$48 / Sum!O$4)</f>
        <v>794.97856000000002</v>
      </c>
      <c r="P12">
        <f>Sum!P12 * (Sum!P$48 / Sum!P$4)</f>
        <v>251.61476453118371</v>
      </c>
      <c r="Q12">
        <f>Sum!Q12 * (Sum!Q$48 / Sum!Q$4)</f>
        <v>0.30446194225721784</v>
      </c>
      <c r="R12">
        <f>Sum!R12 * (Sum!R$48 / Sum!R$4)</f>
        <v>21</v>
      </c>
      <c r="S12">
        <f>Sum!S12 * (Sum!S$48 / Sum!S$4)</f>
        <v>9.3244680851063837</v>
      </c>
      <c r="T12">
        <f>Sum!T12 * (Sum!T$48 / Sum!T$4)</f>
        <v>342.12957157784746</v>
      </c>
      <c r="U12">
        <f>Sum!U12 * (Sum!U$48 / Sum!U$4)</f>
        <v>0.51241671714112658</v>
      </c>
    </row>
    <row r="13" spans="1:21" ht="17" x14ac:dyDescent="0.2">
      <c r="A13" s="6" t="s">
        <v>51</v>
      </c>
      <c r="B13" s="13" t="s">
        <v>59</v>
      </c>
      <c r="C13" s="13"/>
      <c r="D13" t="e">
        <f>Sum!D13 * (Sum!D59 / Sum!D15)</f>
        <v>#DIV/0!</v>
      </c>
      <c r="E13">
        <f>Sum!E13 * (Sum!E$48 / Sum!E$4)</f>
        <v>9307.0747319034854</v>
      </c>
      <c r="F13">
        <f>Sum!F13 * (Sum!F$48 / Sum!F$4)</f>
        <v>1.1604197901049476</v>
      </c>
      <c r="G13">
        <f>Sum!G13 * (Sum!G$48 / Sum!G$4)</f>
        <v>98.896809571286141</v>
      </c>
      <c r="H13">
        <f>Sum!H13 * (Sum!H$48 / Sum!H$4)</f>
        <v>0.68250539956803458</v>
      </c>
      <c r="I13">
        <f>Sum!I13 * (Sum!I$48 / Sum!I$4)</f>
        <v>6.5682951146560322</v>
      </c>
      <c r="J13">
        <f>Sum!J13 * (Sum!J$48 / Sum!J$4)</f>
        <v>205.19371727748691</v>
      </c>
      <c r="K13">
        <f>Sum!K13 * (Sum!K$48 / Sum!K$4)</f>
        <v>62.836472292647592</v>
      </c>
      <c r="L13">
        <f>Sum!L13 * (Sum!L$48 / Sum!L$4)</f>
        <v>1051.4513675783855</v>
      </c>
      <c r="M13">
        <f>Sum!M13 * (Sum!M$48 / Sum!M$4)</f>
        <v>437.70976616231081</v>
      </c>
      <c r="N13">
        <f>Sum!N13 * (Sum!N$48 / Sum!N$4)</f>
        <v>0.53565135674850228</v>
      </c>
      <c r="O13">
        <f>Sum!O13 * (Sum!O$48 / Sum!O$4)</f>
        <v>430.65343999999999</v>
      </c>
      <c r="P13">
        <f>Sum!P13 * (Sum!P$48 / Sum!P$4)</f>
        <v>85.334464715033235</v>
      </c>
      <c r="Q13">
        <f>Sum!Q13 * (Sum!Q$48 / Sum!Q$4)</f>
        <v>0.10148731408573929</v>
      </c>
      <c r="R13">
        <f>Sum!R13 * (Sum!R$48 / Sum!R$4)</f>
        <v>6</v>
      </c>
      <c r="S13">
        <f>Sum!S13 * (Sum!S$48 / Sum!S$4)</f>
        <v>6.9933510638297882</v>
      </c>
      <c r="T13">
        <f>Sum!T13 * (Sum!T$48 / Sum!T$4)</f>
        <v>0</v>
      </c>
      <c r="U13">
        <f>Sum!U13 * (Sum!U$48 / Sum!U$4)</f>
        <v>3.6341611144760748E-3</v>
      </c>
    </row>
    <row r="14" spans="1:21" ht="17" x14ac:dyDescent="0.2">
      <c r="A14" s="6" t="s">
        <v>51</v>
      </c>
      <c r="B14" s="13" t="s">
        <v>60</v>
      </c>
      <c r="C14" s="13"/>
      <c r="D14" t="e">
        <f>Sum!D14 * (Sum!D60 / Sum!D16)</f>
        <v>#DIV/0!</v>
      </c>
      <c r="E14">
        <f>Sum!E14 * (Sum!E$48 / Sum!E$4)</f>
        <v>267.77111260053618</v>
      </c>
      <c r="F14">
        <f>Sum!F14 * (Sum!F$48 / Sum!F$4)</f>
        <v>0</v>
      </c>
      <c r="G14">
        <f>Sum!G14 * (Sum!G$48 / Sum!G$4)</f>
        <v>0</v>
      </c>
      <c r="H14">
        <f>Sum!H14 * (Sum!H$48 / Sum!H$4)</f>
        <v>0</v>
      </c>
      <c r="I14">
        <f>Sum!I14 * (Sum!I$48 / Sum!I$4)</f>
        <v>0</v>
      </c>
      <c r="J14">
        <f>Sum!J14 * (Sum!J$48 / Sum!J$4)</f>
        <v>0</v>
      </c>
      <c r="K14">
        <f>Sum!K14 * (Sum!K$48 / Sum!K$4)</f>
        <v>0</v>
      </c>
      <c r="L14">
        <f>Sum!L14 * (Sum!L$48 / Sum!L$4)</f>
        <v>14.694196130753836</v>
      </c>
      <c r="M14">
        <f>Sum!M14 * (Sum!M$48 / Sum!M$4)</f>
        <v>2.8239339752407151</v>
      </c>
      <c r="N14">
        <f>Sum!N14 * (Sum!N$48 / Sum!N$4)</f>
        <v>0</v>
      </c>
      <c r="O14">
        <f>Sum!O14 * (Sum!O$48 / Sum!O$4)</f>
        <v>0.24032000000000001</v>
      </c>
      <c r="P14">
        <f>Sum!P14 * (Sum!P$48 / Sum!P$4)</f>
        <v>0</v>
      </c>
      <c r="Q14">
        <f>Sum!Q14 * (Sum!Q$48 / Sum!Q$4)</f>
        <v>0</v>
      </c>
      <c r="R14">
        <f>Sum!R14 * (Sum!R$48 / Sum!R$4)</f>
        <v>0</v>
      </c>
      <c r="S14">
        <f>Sum!S14 * (Sum!S$48 / Sum!S$4)</f>
        <v>0</v>
      </c>
      <c r="T14">
        <f>Sum!T14 * (Sum!T$48 / Sum!T$4)</f>
        <v>0</v>
      </c>
      <c r="U14">
        <f>Sum!U14 * (Sum!U$48 / Sum!U$4)</f>
        <v>0</v>
      </c>
    </row>
    <row r="15" spans="1:21" ht="17" x14ac:dyDescent="0.2">
      <c r="A15" s="6" t="s">
        <v>51</v>
      </c>
      <c r="B15" s="13" t="s">
        <v>61</v>
      </c>
      <c r="C15" s="13"/>
      <c r="D15" t="e">
        <f>Sum!D15 * (Sum!D61 / Sum!D17)</f>
        <v>#DIV/0!</v>
      </c>
      <c r="E15">
        <f>Sum!E15 * (Sum!E$48 / Sum!E$4)</f>
        <v>40.571380697050941</v>
      </c>
      <c r="F15">
        <f>Sum!F15 * (Sum!F$48 / Sum!F$4)</f>
        <v>0</v>
      </c>
      <c r="G15">
        <f>Sum!G15 * (Sum!G$48 / Sum!G$4)</f>
        <v>8.1183948155533407</v>
      </c>
      <c r="H15">
        <f>Sum!H15 * (Sum!H$48 / Sum!H$4)</f>
        <v>0</v>
      </c>
      <c r="I15">
        <f>Sum!I15 * (Sum!I$48 / Sum!I$4)</f>
        <v>0</v>
      </c>
      <c r="J15">
        <f>Sum!J15 * (Sum!J$48 / Sum!J$4)</f>
        <v>5.6998254799301922</v>
      </c>
      <c r="K15">
        <f>Sum!K15 * (Sum!K$48 / Sum!K$4)</f>
        <v>4.4883194494748277</v>
      </c>
      <c r="L15">
        <f>Sum!L15 * (Sum!L$48 / Sum!L$4)</f>
        <v>168.16691127418278</v>
      </c>
      <c r="M15">
        <f>Sum!M15 * (Sum!M$48 / Sum!M$4)</f>
        <v>14.119669876203575</v>
      </c>
      <c r="N15">
        <f>Sum!N15 * (Sum!N$48 / Sum!N$4)</f>
        <v>0.26782567837425114</v>
      </c>
      <c r="O15">
        <f>Sum!O15 * (Sum!O$48 / Sum!O$4)</f>
        <v>8.1708800000000004</v>
      </c>
      <c r="P15">
        <f>Sum!P15 * (Sum!P$48 / Sum!P$4)</f>
        <v>0</v>
      </c>
      <c r="Q15">
        <f>Sum!Q15 * (Sum!Q$48 / Sum!Q$4)</f>
        <v>0</v>
      </c>
      <c r="R15">
        <f>Sum!R15 * (Sum!R$48 / Sum!R$4)</f>
        <v>0</v>
      </c>
      <c r="S15">
        <f>Sum!S15 * (Sum!S$48 / Sum!S$4)</f>
        <v>2.3311170212765959</v>
      </c>
      <c r="T15">
        <f>Sum!T15 * (Sum!T$48 / Sum!T$4)</f>
        <v>0</v>
      </c>
      <c r="U15">
        <f>Sum!U15 * (Sum!U$48 / Sum!U$4)</f>
        <v>1.2113870381586917E-3</v>
      </c>
    </row>
    <row r="16" spans="1:21" ht="17" x14ac:dyDescent="0.2">
      <c r="A16" s="6" t="s">
        <v>51</v>
      </c>
      <c r="B16" s="13" t="s">
        <v>62</v>
      </c>
      <c r="C16" s="13"/>
      <c r="D16" t="e">
        <f>Sum!D16 * (Sum!D62 / Sum!D18)</f>
        <v>#DIV/0!</v>
      </c>
      <c r="E16">
        <f>Sum!E16 * (Sum!E$48 / Sum!E$4)</f>
        <v>1547.1219839142091</v>
      </c>
      <c r="F16">
        <f>Sum!F16 * (Sum!F$48 / Sum!F$4)</f>
        <v>1.1604197901049476</v>
      </c>
      <c r="G16">
        <f>Sum!G16 * (Sum!G$48 / Sum!G$4)</f>
        <v>44.282153539381852</v>
      </c>
      <c r="H16">
        <f>Sum!H16 * (Sum!H$48 / Sum!H$4)</f>
        <v>0.34125269978401729</v>
      </c>
      <c r="I16">
        <f>Sum!I16 * (Sum!I$48 / Sum!I$4)</f>
        <v>0.7298105682951147</v>
      </c>
      <c r="J16">
        <f>Sum!J16 * (Sum!J$48 / Sum!J$4)</f>
        <v>39.898778359511347</v>
      </c>
      <c r="K16">
        <f>Sum!K16 * (Sum!K$48 / Sum!K$4)</f>
        <v>1.496106483158276</v>
      </c>
      <c r="L16">
        <f>Sum!L16 * (Sum!L$48 / Sum!L$4)</f>
        <v>759.20013342228151</v>
      </c>
      <c r="M16">
        <f>Sum!M16 * (Sum!M$48 / Sum!M$4)</f>
        <v>403.82255845942228</v>
      </c>
      <c r="N16">
        <f>Sum!N16 * (Sum!N$48 / Sum!N$4)</f>
        <v>0</v>
      </c>
      <c r="O16">
        <f>Sum!O16 * (Sum!O$48 / Sum!O$4)</f>
        <v>0</v>
      </c>
      <c r="P16">
        <f>Sum!P16 * (Sum!P$48 / Sum!P$4)</f>
        <v>0.97525102531466556</v>
      </c>
      <c r="Q16">
        <f>Sum!Q16 * (Sum!Q$48 / Sum!Q$4)</f>
        <v>0</v>
      </c>
      <c r="R16">
        <f>Sum!R16 * (Sum!R$48 / Sum!R$4)</f>
        <v>0</v>
      </c>
      <c r="S16">
        <f>Sum!S16 * (Sum!S$48 / Sum!S$4)</f>
        <v>2.3311170212765959</v>
      </c>
      <c r="T16">
        <f>Sum!T16 * (Sum!T$48 / Sum!T$4)</f>
        <v>0</v>
      </c>
      <c r="U16">
        <f>Sum!U16 * (Sum!U$48 / Sum!U$4)</f>
        <v>2.4227740763173833E-3</v>
      </c>
    </row>
    <row r="17" spans="1:21" ht="17" x14ac:dyDescent="0.2">
      <c r="A17" s="6" t="s">
        <v>51</v>
      </c>
      <c r="B17" s="13" t="s">
        <v>63</v>
      </c>
      <c r="C17" s="13"/>
      <c r="D17" t="e">
        <f>Sum!D17 * (Sum!D63 / Sum!D19)</f>
        <v>#DIV/0!</v>
      </c>
      <c r="E17">
        <f>Sum!E17 * (Sum!E$48 / Sum!E$4)</f>
        <v>189.33310991957106</v>
      </c>
      <c r="F17">
        <f>Sum!F17 * (Sum!F$48 / Sum!F$4)</f>
        <v>1.1604197901049476</v>
      </c>
      <c r="G17">
        <f>Sum!G17 * (Sum!G$48 / Sum!G$4)</f>
        <v>0</v>
      </c>
      <c r="H17">
        <f>Sum!H17 * (Sum!H$48 / Sum!H$4)</f>
        <v>0.34125269978401729</v>
      </c>
      <c r="I17">
        <f>Sum!I17 * (Sum!I$48 / Sum!I$4)</f>
        <v>0</v>
      </c>
      <c r="J17">
        <f>Sum!J17 * (Sum!J$48 / Sum!J$4)</f>
        <v>0</v>
      </c>
      <c r="K17">
        <f>Sum!K17 * (Sum!K$48 / Sum!K$4)</f>
        <v>0</v>
      </c>
      <c r="L17">
        <f>Sum!L17 * (Sum!L$48 / Sum!L$4)</f>
        <v>17.959573048699134</v>
      </c>
      <c r="M17">
        <f>Sum!M17 * (Sum!M$48 / Sum!M$4)</f>
        <v>183.55570839064649</v>
      </c>
      <c r="N17">
        <f>Sum!N17 * (Sum!N$48 / Sum!N$4)</f>
        <v>0</v>
      </c>
      <c r="O17">
        <f>Sum!O17 * (Sum!O$48 / Sum!O$4)</f>
        <v>0</v>
      </c>
      <c r="P17">
        <f>Sum!P17 * (Sum!P$48 / Sum!P$4)</f>
        <v>0</v>
      </c>
      <c r="Q17">
        <f>Sum!Q17 * (Sum!Q$48 / Sum!Q$4)</f>
        <v>0</v>
      </c>
      <c r="R17">
        <f>Sum!R17 * (Sum!R$48 / Sum!R$4)</f>
        <v>0</v>
      </c>
      <c r="S17">
        <f>Sum!S17 * (Sum!S$48 / Sum!S$4)</f>
        <v>0</v>
      </c>
      <c r="T17">
        <f>Sum!T17 * (Sum!T$48 / Sum!T$4)</f>
        <v>0</v>
      </c>
      <c r="U17">
        <f>Sum!U17 * (Sum!U$48 / Sum!U$4)</f>
        <v>0</v>
      </c>
    </row>
    <row r="18" spans="1:21" ht="17" x14ac:dyDescent="0.2">
      <c r="A18" s="6" t="s">
        <v>51</v>
      </c>
      <c r="B18" s="13" t="s">
        <v>64</v>
      </c>
      <c r="C18" s="13"/>
      <c r="D18" t="e">
        <f>Sum!D18 * (Sum!D64 / Sum!D20)</f>
        <v>#DIV/0!</v>
      </c>
      <c r="E18">
        <f>Sum!E18 * (Sum!E$48 / Sum!E$4)</f>
        <v>943.96079088471845</v>
      </c>
      <c r="F18">
        <f>Sum!F18 * (Sum!F$48 / Sum!F$4)</f>
        <v>1.1604197901049476</v>
      </c>
      <c r="G18">
        <f>Sum!G18 * (Sum!G$48 / Sum!G$4)</f>
        <v>14.022681954137587</v>
      </c>
      <c r="H18">
        <f>Sum!H18 * (Sum!H$48 / Sum!H$4)</f>
        <v>0</v>
      </c>
      <c r="I18">
        <f>Sum!I18 * (Sum!I$48 / Sum!I$4)</f>
        <v>0</v>
      </c>
      <c r="J18">
        <f>Sum!J18 * (Sum!J$48 / Sum!J$4)</f>
        <v>0</v>
      </c>
      <c r="K18">
        <f>Sum!K18 * (Sum!K$48 / Sum!K$4)</f>
        <v>0</v>
      </c>
      <c r="L18">
        <f>Sum!L18 * (Sum!L$48 / Sum!L$4)</f>
        <v>445.72394929953305</v>
      </c>
      <c r="M18">
        <f>Sum!M18 * (Sum!M$48 / Sum!M$4)</f>
        <v>189.2035763411279</v>
      </c>
      <c r="N18">
        <f>Sum!N18 * (Sum!N$48 / Sum!N$4)</f>
        <v>0</v>
      </c>
      <c r="O18">
        <f>Sum!O18 * (Sum!O$48 / Sum!O$4)</f>
        <v>0</v>
      </c>
      <c r="P18">
        <f>Sum!P18 * (Sum!P$48 / Sum!P$4)</f>
        <v>0.48762551265733278</v>
      </c>
      <c r="Q18">
        <f>Sum!Q18 * (Sum!Q$48 / Sum!Q$4)</f>
        <v>0</v>
      </c>
      <c r="R18">
        <f>Sum!R18 * (Sum!R$48 / Sum!R$4)</f>
        <v>0</v>
      </c>
      <c r="S18">
        <f>Sum!S18 * (Sum!S$48 / Sum!S$4)</f>
        <v>0</v>
      </c>
      <c r="T18">
        <f>Sum!T18 * (Sum!T$48 / Sum!T$4)</f>
        <v>0</v>
      </c>
      <c r="U18">
        <f>Sum!U18 * (Sum!U$48 / Sum!U$4)</f>
        <v>0</v>
      </c>
    </row>
    <row r="19" spans="1:21" ht="17" x14ac:dyDescent="0.2">
      <c r="A19" s="6" t="s">
        <v>51</v>
      </c>
      <c r="B19" s="13" t="s">
        <v>65</v>
      </c>
      <c r="C19" s="13"/>
      <c r="D19" t="e">
        <f>Sum!D19 * (Sum!D65 / Sum!D21)</f>
        <v>#DIV/0!</v>
      </c>
      <c r="E19">
        <f>Sum!E19 * (Sum!E$48 / Sum!E$4)</f>
        <v>75.733243967828415</v>
      </c>
      <c r="F19">
        <f>Sum!F19 * (Sum!F$48 / Sum!F$4)</f>
        <v>1.1604197901049476</v>
      </c>
      <c r="G19">
        <f>Sum!G19 * (Sum!G$48 / Sum!G$4)</f>
        <v>0</v>
      </c>
      <c r="H19">
        <f>Sum!H19 * (Sum!H$48 / Sum!H$4)</f>
        <v>0</v>
      </c>
      <c r="I19">
        <f>Sum!I19 * (Sum!I$48 / Sum!I$4)</f>
        <v>0</v>
      </c>
      <c r="J19">
        <f>Sum!J19 * (Sum!J$48 / Sum!J$4)</f>
        <v>0</v>
      </c>
      <c r="K19">
        <f>Sum!K19 * (Sum!K$48 / Sum!K$4)</f>
        <v>0</v>
      </c>
      <c r="L19">
        <f>Sum!L19 * (Sum!L$48 / Sum!L$4)</f>
        <v>24.490326884589727</v>
      </c>
      <c r="M19">
        <f>Sum!M19 * (Sum!M$48 / Sum!M$4)</f>
        <v>206.14718019257219</v>
      </c>
      <c r="N19">
        <f>Sum!N19 * (Sum!N$48 / Sum!N$4)</f>
        <v>0</v>
      </c>
      <c r="O19">
        <f>Sum!O19 * (Sum!O$48 / Sum!O$4)</f>
        <v>0</v>
      </c>
      <c r="P19">
        <f>Sum!P19 * (Sum!P$48 / Sum!P$4)</f>
        <v>0</v>
      </c>
      <c r="Q19">
        <f>Sum!Q19 * (Sum!Q$48 / Sum!Q$4)</f>
        <v>0</v>
      </c>
      <c r="R19">
        <f>Sum!R19 * (Sum!R$48 / Sum!R$4)</f>
        <v>0</v>
      </c>
      <c r="S19">
        <f>Sum!S19 * (Sum!S$48 / Sum!S$4)</f>
        <v>0</v>
      </c>
      <c r="T19">
        <f>Sum!T19 * (Sum!T$48 / Sum!T$4)</f>
        <v>0</v>
      </c>
      <c r="U19">
        <f>Sum!U19 * (Sum!U$48 / Sum!U$4)</f>
        <v>0</v>
      </c>
    </row>
    <row r="20" spans="1:21" ht="17" x14ac:dyDescent="0.2">
      <c r="A20" s="6" t="s">
        <v>51</v>
      </c>
      <c r="B20" s="13" t="s">
        <v>66</v>
      </c>
      <c r="C20" s="13"/>
      <c r="D20" t="e">
        <f>Sum!D20 * (Sum!D66 / Sum!D22)</f>
        <v>#DIV/0!</v>
      </c>
      <c r="E20">
        <f>Sum!E20 * (Sum!E$48 / Sum!E$4)</f>
        <v>2107.0070375335122</v>
      </c>
      <c r="F20">
        <f>Sum!F20 * (Sum!F$48 / Sum!F$4)</f>
        <v>1.1604197901049476</v>
      </c>
      <c r="G20">
        <f>Sum!G20 * (Sum!G$48 / Sum!G$4)</f>
        <v>39.853938185443667</v>
      </c>
      <c r="H20">
        <f>Sum!H20 * (Sum!H$48 / Sum!H$4)</f>
        <v>0.34125269978401729</v>
      </c>
      <c r="I20">
        <f>Sum!I20 * (Sum!I$48 / Sum!I$4)</f>
        <v>0</v>
      </c>
      <c r="J20">
        <f>Sum!J20 * (Sum!J$48 / Sum!J$4)</f>
        <v>19.949389179755673</v>
      </c>
      <c r="K20">
        <f>Sum!K20 * (Sum!K$48 / Sum!K$4)</f>
        <v>0</v>
      </c>
      <c r="L20">
        <f>Sum!L20 * (Sum!L$48 / Sum!L$4)</f>
        <v>556.74676450967308</v>
      </c>
      <c r="M20">
        <f>Sum!M20 * (Sum!M$48 / Sum!M$4)</f>
        <v>240.03438789546078</v>
      </c>
      <c r="N20">
        <f>Sum!N20 * (Sum!N$48 / Sum!N$4)</f>
        <v>0</v>
      </c>
      <c r="O20">
        <f>Sum!O20 * (Sum!O$48 / Sum!O$4)</f>
        <v>0</v>
      </c>
      <c r="P20">
        <f>Sum!P20 * (Sum!P$48 / Sum!P$4)</f>
        <v>1.4628765379719983</v>
      </c>
      <c r="Q20">
        <f>Sum!Q20 * (Sum!Q$48 / Sum!Q$4)</f>
        <v>0</v>
      </c>
      <c r="R20">
        <f>Sum!R20 * (Sum!R$48 / Sum!R$4)</f>
        <v>0</v>
      </c>
      <c r="S20">
        <f>Sum!S20 * (Sum!S$48 / Sum!S$4)</f>
        <v>0</v>
      </c>
      <c r="T20">
        <f>Sum!T20 * (Sum!T$48 / Sum!T$4)</f>
        <v>0</v>
      </c>
      <c r="U20">
        <f>Sum!U20 * (Sum!U$48 / Sum!U$4)</f>
        <v>2.4227740763173833E-3</v>
      </c>
    </row>
    <row r="21" spans="1:21" ht="17" x14ac:dyDescent="0.2">
      <c r="A21" s="6" t="s">
        <v>51</v>
      </c>
      <c r="B21" s="13" t="s">
        <v>67</v>
      </c>
      <c r="C21" s="13"/>
      <c r="D21" t="e">
        <f>Sum!D21 * (Sum!D67 / Sum!D23)</f>
        <v>#DIV/0!</v>
      </c>
      <c r="E21">
        <f>Sum!E21 * (Sum!E$48 / Sum!E$4)</f>
        <v>0</v>
      </c>
      <c r="F21">
        <f>Sum!F21 * (Sum!F$48 / Sum!F$4)</f>
        <v>0</v>
      </c>
      <c r="G21">
        <f>Sum!G21 * (Sum!G$48 / Sum!G$4)</f>
        <v>0</v>
      </c>
      <c r="H21">
        <f>Sum!H21 * (Sum!H$48 / Sum!H$4)</f>
        <v>0</v>
      </c>
      <c r="I21">
        <f>Sum!I21 * (Sum!I$48 / Sum!I$4)</f>
        <v>0</v>
      </c>
      <c r="J21">
        <f>Sum!J21 * (Sum!J$48 / Sum!J$4)</f>
        <v>0</v>
      </c>
      <c r="K21">
        <f>Sum!K21 * (Sum!K$48 / Sum!K$4)</f>
        <v>0</v>
      </c>
      <c r="L21">
        <f>Sum!L21 * (Sum!L$48 / Sum!L$4)</f>
        <v>1.6326884589726485</v>
      </c>
      <c r="M21">
        <f>Sum!M21 * (Sum!M$48 / Sum!M$4)</f>
        <v>11.29573590096286</v>
      </c>
      <c r="N21">
        <f>Sum!N21 * (Sum!N$48 / Sum!N$4)</f>
        <v>0</v>
      </c>
      <c r="O21">
        <f>Sum!O21 * (Sum!O$48 / Sum!O$4)</f>
        <v>0</v>
      </c>
      <c r="P21">
        <f>Sum!P21 * (Sum!P$48 / Sum!P$4)</f>
        <v>0</v>
      </c>
      <c r="Q21">
        <f>Sum!Q21 * (Sum!Q$48 / Sum!Q$4)</f>
        <v>0</v>
      </c>
      <c r="R21">
        <f>Sum!R21 * (Sum!R$48 / Sum!R$4)</f>
        <v>0</v>
      </c>
      <c r="S21">
        <f>Sum!S21 * (Sum!S$48 / Sum!S$4)</f>
        <v>0</v>
      </c>
      <c r="T21">
        <f>Sum!T21 * (Sum!T$48 / Sum!T$4)</f>
        <v>0</v>
      </c>
      <c r="U21">
        <f>Sum!U21 * (Sum!U$48 / Sum!U$4)</f>
        <v>0</v>
      </c>
    </row>
    <row r="22" spans="1:21" ht="17" x14ac:dyDescent="0.2">
      <c r="A22" s="6" t="s">
        <v>51</v>
      </c>
      <c r="B22" s="13" t="s">
        <v>68</v>
      </c>
      <c r="C22" s="13"/>
      <c r="D22" t="e">
        <f>Sum!D22 * (Sum!D68 / Sum!D24)</f>
        <v>#DIV/0!</v>
      </c>
      <c r="E22">
        <f>Sum!E22 * (Sum!E$48 / Sum!E$4)</f>
        <v>2.7047587131367292</v>
      </c>
      <c r="F22">
        <f>Sum!F22 * (Sum!F$48 / Sum!F$4)</f>
        <v>0</v>
      </c>
      <c r="G22">
        <f>Sum!G22 * (Sum!G$48 / Sum!G$4)</f>
        <v>0</v>
      </c>
      <c r="H22">
        <f>Sum!H22 * (Sum!H$48 / Sum!H$4)</f>
        <v>0</v>
      </c>
      <c r="I22">
        <f>Sum!I22 * (Sum!I$48 / Sum!I$4)</f>
        <v>0</v>
      </c>
      <c r="J22">
        <f>Sum!J22 * (Sum!J$48 / Sum!J$4)</f>
        <v>0</v>
      </c>
      <c r="K22">
        <f>Sum!K22 * (Sum!K$48 / Sum!K$4)</f>
        <v>0</v>
      </c>
      <c r="L22">
        <f>Sum!L22 * (Sum!L$48 / Sum!L$4)</f>
        <v>0</v>
      </c>
      <c r="M22">
        <f>Sum!M22 * (Sum!M$48 / Sum!M$4)</f>
        <v>0</v>
      </c>
      <c r="N22">
        <f>Sum!N22 * (Sum!N$48 / Sum!N$4)</f>
        <v>0</v>
      </c>
      <c r="O22">
        <f>Sum!O22 * (Sum!O$48 / Sum!O$4)</f>
        <v>0</v>
      </c>
      <c r="P22">
        <f>Sum!P22 * (Sum!P$48 / Sum!P$4)</f>
        <v>0</v>
      </c>
      <c r="Q22">
        <f>Sum!Q22 * (Sum!Q$48 / Sum!Q$4)</f>
        <v>0</v>
      </c>
      <c r="R22">
        <f>Sum!R22 * (Sum!R$48 / Sum!R$4)</f>
        <v>0</v>
      </c>
      <c r="S22">
        <f>Sum!S22 * (Sum!S$48 / Sum!S$4)</f>
        <v>0</v>
      </c>
      <c r="T22">
        <f>Sum!T22 * (Sum!T$48 / Sum!T$4)</f>
        <v>0</v>
      </c>
      <c r="U22">
        <f>Sum!U22 * (Sum!U$48 / Sum!U$4)</f>
        <v>0</v>
      </c>
    </row>
    <row r="23" spans="1:21" ht="17" x14ac:dyDescent="0.2">
      <c r="A23" s="6" t="s">
        <v>51</v>
      </c>
      <c r="B23" s="13" t="s">
        <v>69</v>
      </c>
      <c r="C23" s="13"/>
      <c r="D23" t="e">
        <f>Sum!D23 * (Sum!D69 / Sum!D25)</f>
        <v>#DIV/0!</v>
      </c>
      <c r="E23">
        <f>Sum!E23 * (Sum!E$48 / Sum!E$4)</f>
        <v>32.457104557640747</v>
      </c>
      <c r="F23">
        <f>Sum!F23 * (Sum!F$48 / Sum!F$4)</f>
        <v>0</v>
      </c>
      <c r="G23">
        <f>Sum!G23 * (Sum!G$48 / Sum!G$4)</f>
        <v>0</v>
      </c>
      <c r="H23">
        <f>Sum!H23 * (Sum!H$48 / Sum!H$4)</f>
        <v>0</v>
      </c>
      <c r="I23">
        <f>Sum!I23 * (Sum!I$48 / Sum!I$4)</f>
        <v>0</v>
      </c>
      <c r="J23">
        <f>Sum!J23 * (Sum!J$48 / Sum!J$4)</f>
        <v>5.6998254799301922</v>
      </c>
      <c r="K23">
        <f>Sum!K23 * (Sum!K$48 / Sum!K$4)</f>
        <v>0</v>
      </c>
      <c r="L23">
        <f>Sum!L23 * (Sum!L$48 / Sum!L$4)</f>
        <v>0</v>
      </c>
      <c r="M23">
        <f>Sum!M23 * (Sum!M$48 / Sum!M$4)</f>
        <v>90.365887207702883</v>
      </c>
      <c r="N23">
        <f>Sum!N23 * (Sum!N$48 / Sum!N$4)</f>
        <v>0</v>
      </c>
      <c r="O23">
        <f>Sum!O23 * (Sum!O$48 / Sum!O$4)</f>
        <v>0</v>
      </c>
      <c r="P23">
        <f>Sum!P23 * (Sum!P$48 / Sum!P$4)</f>
        <v>0</v>
      </c>
      <c r="Q23">
        <f>Sum!Q23 * (Sum!Q$48 / Sum!Q$4)</f>
        <v>0</v>
      </c>
      <c r="R23">
        <f>Sum!R23 * (Sum!R$48 / Sum!R$4)</f>
        <v>0</v>
      </c>
      <c r="S23">
        <f>Sum!S23 * (Sum!S$48 / Sum!S$4)</f>
        <v>0</v>
      </c>
      <c r="T23">
        <f>Sum!T23 * (Sum!T$48 / Sum!T$4)</f>
        <v>0</v>
      </c>
      <c r="U23">
        <f>Sum!U23 * (Sum!U$48 / Sum!U$4)</f>
        <v>0</v>
      </c>
    </row>
    <row r="24" spans="1:21" ht="17" x14ac:dyDescent="0.2">
      <c r="A24" s="6" t="s">
        <v>51</v>
      </c>
      <c r="B24" s="13" t="s">
        <v>70</v>
      </c>
      <c r="C24" s="13"/>
      <c r="D24" t="e">
        <f>Sum!D24 * (Sum!D70 / Sum!D26)</f>
        <v>#DIV/0!</v>
      </c>
      <c r="E24">
        <f>Sum!E24 * (Sum!E$48 / Sum!E$4)</f>
        <v>37.866621983914207</v>
      </c>
      <c r="F24">
        <f>Sum!F24 * (Sum!F$48 / Sum!F$4)</f>
        <v>0</v>
      </c>
      <c r="G24">
        <f>Sum!G24 * (Sum!G$48 / Sum!G$4)</f>
        <v>0</v>
      </c>
      <c r="H24">
        <f>Sum!H24 * (Sum!H$48 / Sum!H$4)</f>
        <v>0</v>
      </c>
      <c r="I24">
        <f>Sum!I24 * (Sum!I$48 / Sum!I$4)</f>
        <v>0</v>
      </c>
      <c r="J24">
        <f>Sum!J24 * (Sum!J$48 / Sum!J$4)</f>
        <v>5.6998254799301922</v>
      </c>
      <c r="K24">
        <f>Sum!K24 * (Sum!K$48 / Sum!K$4)</f>
        <v>1.496106483158276</v>
      </c>
      <c r="L24">
        <f>Sum!L24 * (Sum!L$48 / Sum!L$4)</f>
        <v>1.6326884589726485</v>
      </c>
      <c r="M24">
        <f>Sum!M24 * (Sum!M$48 / Sum!M$4)</f>
        <v>124.25309491059147</v>
      </c>
      <c r="N24">
        <f>Sum!N24 * (Sum!N$48 / Sum!N$4)</f>
        <v>0</v>
      </c>
      <c r="O24">
        <f>Sum!O24 * (Sum!O$48 / Sum!O$4)</f>
        <v>0</v>
      </c>
      <c r="P24">
        <f>Sum!P24 * (Sum!P$48 / Sum!P$4)</f>
        <v>0</v>
      </c>
      <c r="Q24">
        <f>Sum!Q24 * (Sum!Q$48 / Sum!Q$4)</f>
        <v>0</v>
      </c>
      <c r="R24">
        <f>Sum!R24 * (Sum!R$48 / Sum!R$4)</f>
        <v>0</v>
      </c>
      <c r="S24">
        <f>Sum!S24 * (Sum!S$48 / Sum!S$4)</f>
        <v>0</v>
      </c>
      <c r="T24">
        <f>Sum!T24 * (Sum!T$48 / Sum!T$4)</f>
        <v>0</v>
      </c>
      <c r="U24">
        <f>Sum!U24 * (Sum!U$48 / Sum!U$4)</f>
        <v>0</v>
      </c>
    </row>
    <row r="25" spans="1:21" ht="17" x14ac:dyDescent="0.2">
      <c r="A25" s="6" t="s">
        <v>51</v>
      </c>
      <c r="B25" s="13" t="s">
        <v>71</v>
      </c>
      <c r="C25" s="13"/>
      <c r="D25" t="e">
        <f>Sum!D25 * (Sum!D71 / Sum!D27)</f>
        <v>#DIV/0!</v>
      </c>
      <c r="E25">
        <f>Sum!E25 * (Sum!E$48 / Sum!E$4)</f>
        <v>5317.5556300268099</v>
      </c>
      <c r="F25">
        <f>Sum!F25 * (Sum!F$48 / Sum!F$4)</f>
        <v>0</v>
      </c>
      <c r="G25">
        <f>Sum!G25 * (Sum!G$48 / Sum!G$4)</f>
        <v>33.211615154536389</v>
      </c>
      <c r="H25">
        <f>Sum!H25 * (Sum!H$48 / Sum!H$4)</f>
        <v>0.34125269978401729</v>
      </c>
      <c r="I25">
        <f>Sum!I25 * (Sum!I$48 / Sum!I$4)</f>
        <v>8.7577268195413769</v>
      </c>
      <c r="J25">
        <f>Sum!J25 * (Sum!J$48 / Sum!J$4)</f>
        <v>105.44677137870856</v>
      </c>
      <c r="K25">
        <f>Sum!K25 * (Sum!K$48 / Sum!K$4)</f>
        <v>17.953277797899311</v>
      </c>
      <c r="L25">
        <f>Sum!L25 * (Sum!L$48 / Sum!L$4)</f>
        <v>208.984122748499</v>
      </c>
      <c r="M25">
        <f>Sum!M25 * (Sum!M$48 / Sum!M$4)</f>
        <v>208.97111416781291</v>
      </c>
      <c r="N25">
        <f>Sum!N25 * (Sum!N$48 / Sum!N$4)</f>
        <v>0</v>
      </c>
      <c r="O25">
        <f>Sum!O25 * (Sum!O$48 / Sum!O$4)</f>
        <v>105.74080000000001</v>
      </c>
      <c r="P25">
        <f>Sum!P25 * (Sum!P$48 / Sum!P$4)</f>
        <v>42.423419601187952</v>
      </c>
      <c r="Q25">
        <f>Sum!Q25 * (Sum!Q$48 / Sum!Q$4)</f>
        <v>0.20297462817147857</v>
      </c>
      <c r="R25">
        <f>Sum!R25 * (Sum!R$48 / Sum!R$4)</f>
        <v>6</v>
      </c>
      <c r="S25">
        <f>Sum!S25 * (Sum!S$48 / Sum!S$4)</f>
        <v>2.3311170212765959</v>
      </c>
      <c r="T25">
        <f>Sum!T25 * (Sum!T$48 / Sum!T$4)</f>
        <v>0</v>
      </c>
      <c r="U25">
        <f>Sum!U25 * (Sum!U$48 / Sum!U$4)</f>
        <v>0</v>
      </c>
    </row>
    <row r="26" spans="1:21" ht="17" x14ac:dyDescent="0.2">
      <c r="A26" s="6" t="s">
        <v>51</v>
      </c>
      <c r="B26" s="13" t="s">
        <v>72</v>
      </c>
      <c r="C26" s="13"/>
      <c r="D26" t="e">
        <f>Sum!D26 * (Sum!D72 / Sum!D28)</f>
        <v>#DIV/0!</v>
      </c>
      <c r="E26">
        <f>Sum!E26 * (Sum!E$48 / Sum!E$4)</f>
        <v>9783.1122654155497</v>
      </c>
      <c r="F26">
        <f>Sum!F26 * (Sum!F$48 / Sum!F$4)</f>
        <v>33.071964017991007</v>
      </c>
      <c r="G26">
        <f>Sum!G26 * (Sum!G$48 / Sum!G$4)</f>
        <v>31.73554336989033</v>
      </c>
      <c r="H26">
        <f>Sum!H26 * (Sum!H$48 / Sum!H$4)</f>
        <v>11.943844492440604</v>
      </c>
      <c r="I26">
        <f>Sum!I26 * (Sum!I$48 / Sum!I$4)</f>
        <v>15.326021934197408</v>
      </c>
      <c r="J26">
        <f>Sum!J26 * (Sum!J$48 / Sum!J$4)</f>
        <v>71.247818499127405</v>
      </c>
      <c r="K26">
        <f>Sum!K26 * (Sum!K$48 / Sum!K$4)</f>
        <v>7.4805324157913802</v>
      </c>
      <c r="L26">
        <f>Sum!L26 * (Sum!L$48 / Sum!L$4)</f>
        <v>1023.6956637758506</v>
      </c>
      <c r="M26">
        <f>Sum!M26 * (Sum!M$48 / Sum!M$4)</f>
        <v>101.66162310866574</v>
      </c>
      <c r="N26">
        <f>Sum!N26 * (Sum!N$48 / Sum!N$4)</f>
        <v>0.80347703512275337</v>
      </c>
      <c r="O26">
        <f>Sum!O26 * (Sum!O$48 / Sum!O$4)</f>
        <v>69.452480000000008</v>
      </c>
      <c r="P26">
        <f>Sum!P26 * (Sum!P$48 / Sum!P$4)</f>
        <v>13.165888841747986</v>
      </c>
      <c r="Q26">
        <f>Sum!Q26 * (Sum!Q$48 / Sum!Q$4)</f>
        <v>1.7252843394575679</v>
      </c>
      <c r="R26">
        <f>Sum!R26 * (Sum!R$48 / Sum!R$4)</f>
        <v>21</v>
      </c>
      <c r="S26">
        <f>Sum!S26 * (Sum!S$48 / Sum!S$4)</f>
        <v>0</v>
      </c>
      <c r="T26">
        <f>Sum!T26 * (Sum!T$48 / Sum!T$4)</f>
        <v>0</v>
      </c>
      <c r="U26">
        <f>Sum!U26 * (Sum!U$48 / Sum!U$4)</f>
        <v>2.3016353725015141E-2</v>
      </c>
    </row>
    <row r="27" spans="1:21" ht="17" x14ac:dyDescent="0.2">
      <c r="A27" s="6" t="s">
        <v>51</v>
      </c>
      <c r="B27" s="13" t="s">
        <v>73</v>
      </c>
      <c r="C27" s="13"/>
      <c r="D27" t="e">
        <f>Sum!D27 * (Sum!D73 / Sum!D29)</f>
        <v>#DIV/0!</v>
      </c>
      <c r="E27">
        <f>Sum!E27 * (Sum!E$48 / Sum!E$4)</f>
        <v>27896.881367292226</v>
      </c>
      <c r="F27">
        <f>Sum!F27 * (Sum!F$48 / Sum!F$4)</f>
        <v>42.935532233883059</v>
      </c>
      <c r="G27">
        <f>Sum!G27 * (Sum!G$48 / Sum!G$4)</f>
        <v>422.89456630109669</v>
      </c>
      <c r="H27">
        <f>Sum!H27 * (Sum!H$48 / Sum!H$4)</f>
        <v>36.172786177105834</v>
      </c>
      <c r="I27">
        <f>Sum!I27 * (Sum!I$48 / Sum!I$4)</f>
        <v>32.841475573280164</v>
      </c>
      <c r="J27">
        <f>Sum!J27 * (Sum!J$48 / Sum!J$4)</f>
        <v>535.78359511343808</v>
      </c>
      <c r="K27">
        <f>Sum!K27 * (Sum!K$48 / Sum!K$4)</f>
        <v>157.09118073161898</v>
      </c>
      <c r="L27">
        <f>Sum!L27 * (Sum!L$48 / Sum!L$4)</f>
        <v>5389.5046030687126</v>
      </c>
      <c r="M27">
        <f>Sum!M27 * (Sum!M$48 / Sum!M$4)</f>
        <v>852.82806052269598</v>
      </c>
      <c r="N27">
        <f>Sum!N27 * (Sum!N$48 / Sum!N$4)</f>
        <v>4.2852108539880183</v>
      </c>
      <c r="O27">
        <f>Sum!O27 * (Sum!O$48 / Sum!O$4)</f>
        <v>1553.42848</v>
      </c>
      <c r="P27">
        <f>Sum!P27 * (Sum!P$48 / Sum!P$4)</f>
        <v>493.47701880922079</v>
      </c>
      <c r="Q27">
        <f>Sum!Q27 * (Sum!Q$48 / Sum!Q$4)</f>
        <v>2.537182852143482</v>
      </c>
      <c r="R27">
        <f>Sum!R27 * (Sum!R$48 / Sum!R$4)</f>
        <v>72</v>
      </c>
      <c r="S27">
        <f>Sum!S27 * (Sum!S$48 / Sum!S$4)</f>
        <v>20.980053191489365</v>
      </c>
      <c r="T27">
        <f>Sum!T27 * (Sum!T$48 / Sum!T$4)</f>
        <v>421.08254963427379</v>
      </c>
      <c r="U27">
        <f>Sum!U27 * (Sum!U$48 / Sum!U$4)</f>
        <v>0.65051483949121747</v>
      </c>
    </row>
    <row r="28" spans="1:21" ht="17" x14ac:dyDescent="0.2">
      <c r="A28" s="6" t="s">
        <v>51</v>
      </c>
      <c r="B28" s="14" t="s">
        <v>131</v>
      </c>
      <c r="C28" s="14" t="s">
        <v>132</v>
      </c>
      <c r="D28" t="e">
        <f>Sum!D28 * (Sum!D74 / Sum!D30)</f>
        <v>#DIV/0!</v>
      </c>
      <c r="E28">
        <f>Sum!E28 * (Sum!E$48 / Sum!E$4)</f>
        <v>851.99899463806969</v>
      </c>
      <c r="F28">
        <f>Sum!F28 * (Sum!F$48 / Sum!F$4)</f>
        <v>0</v>
      </c>
      <c r="G28">
        <f>Sum!G28 * (Sum!G$48 / Sum!G$4)</f>
        <v>84.874127617148559</v>
      </c>
      <c r="H28">
        <f>Sum!H28 * (Sum!H$48 / Sum!H$4)</f>
        <v>1.7062634989200864</v>
      </c>
      <c r="I28">
        <f>Sum!I28 * (Sum!I$48 / Sum!I$4)</f>
        <v>10.947158524426721</v>
      </c>
      <c r="J28">
        <f>Sum!J28 * (Sum!J$48 / Sum!J$4)</f>
        <v>125.39616055846423</v>
      </c>
      <c r="K28">
        <f>Sum!K28 * (Sum!K$48 / Sum!K$4)</f>
        <v>320.16678739587104</v>
      </c>
      <c r="L28">
        <f>Sum!L28 * (Sum!L$48 / Sum!L$4)</f>
        <v>124.08432288192128</v>
      </c>
      <c r="M28">
        <f>Sum!M28 * (Sum!M$48 / Sum!M$4)</f>
        <v>25.415405777166434</v>
      </c>
      <c r="N28">
        <f>Sum!N28 * (Sum!N$48 / Sum!N$4)</f>
        <v>38.834723364266416</v>
      </c>
      <c r="O28">
        <f>Sum!O28 * (Sum!O$48 / Sum!O$4)</f>
        <v>38.931840000000001</v>
      </c>
      <c r="P28">
        <f>Sum!P28 * (Sum!P$48 / Sum!P$4)</f>
        <v>11.215386791118654</v>
      </c>
      <c r="Q28">
        <f>Sum!Q28 * (Sum!Q$48 / Sum!Q$4)</f>
        <v>0.10148731408573929</v>
      </c>
      <c r="R28">
        <f>Sum!R28 * (Sum!R$48 / Sum!R$4)</f>
        <v>0</v>
      </c>
      <c r="S28">
        <f>Sum!S28 * (Sum!S$48 / Sum!S$4)</f>
        <v>13.986702127659576</v>
      </c>
      <c r="T28">
        <f>Sum!T28 * (Sum!T$48 / Sum!T$4)</f>
        <v>131.58829676071056</v>
      </c>
      <c r="U28">
        <f>Sum!U28 * (Sum!U$48 / Sum!U$4)</f>
        <v>4.8455481526347667E-3</v>
      </c>
    </row>
    <row r="29" spans="1:21" ht="17" x14ac:dyDescent="0.2">
      <c r="A29" s="6" t="s">
        <v>51</v>
      </c>
      <c r="B29" s="14" t="s">
        <v>128</v>
      </c>
      <c r="C29" s="14" t="s">
        <v>180</v>
      </c>
      <c r="D29" t="e">
        <f>Sum!D29 * (Sum!D75 / Sum!D31)</f>
        <v>#DIV/0!</v>
      </c>
      <c r="E29">
        <f>Sum!E29 * (Sum!E$48 / Sum!E$4)</f>
        <v>156.87600536193028</v>
      </c>
      <c r="F29">
        <f>Sum!F29 * (Sum!F$48 / Sum!F$4)</f>
        <v>0.58020989505247378</v>
      </c>
      <c r="G29">
        <f>Sum!G29 * (Sum!G$48 / Sum!G$4)</f>
        <v>36.901794616151548</v>
      </c>
      <c r="H29">
        <f>Sum!H29 * (Sum!H$48 / Sum!H$4)</f>
        <v>0.34125269978401729</v>
      </c>
      <c r="I29">
        <f>Sum!I29 * (Sum!I$48 / Sum!I$4)</f>
        <v>16.785643070787639</v>
      </c>
      <c r="J29">
        <f>Sum!J29 * (Sum!J$48 / Sum!J$4)</f>
        <v>592.78184991273997</v>
      </c>
      <c r="K29">
        <f>Sum!K29 * (Sum!K$48 / Sum!K$4)</f>
        <v>192.99773632741761</v>
      </c>
      <c r="L29">
        <f>Sum!L29 * (Sum!L$48 / Sum!L$4)</f>
        <v>847.36531020680457</v>
      </c>
      <c r="M29">
        <f>Sum!M29 * (Sum!M$48 / Sum!M$4)</f>
        <v>53.654745529573589</v>
      </c>
      <c r="N29">
        <f>Sum!N29 * (Sum!N$48 / Sum!N$4)</f>
        <v>135.25196757899684</v>
      </c>
      <c r="O29">
        <f>Sum!O29 * (Sum!O$48 / Sum!O$4)</f>
        <v>154.52575999999999</v>
      </c>
      <c r="P29">
        <f>Sum!P29 * (Sum!P$48 / Sum!P$4)</f>
        <v>0</v>
      </c>
      <c r="Q29">
        <f>Sum!Q29 * (Sum!Q$48 / Sum!Q$4)</f>
        <v>0</v>
      </c>
      <c r="R29">
        <f>Sum!R29 * (Sum!R$48 / Sum!R$4)</f>
        <v>15</v>
      </c>
      <c r="S29">
        <f>Sum!S29 * (Sum!S$48 / Sum!S$4)</f>
        <v>20.980053191489365</v>
      </c>
      <c r="T29">
        <f>Sum!T29 * (Sum!T$48 / Sum!T$4)</f>
        <v>552.67084639498432</v>
      </c>
      <c r="U29">
        <f>Sum!U29 * (Sum!U$48 / Sum!U$4)</f>
        <v>2.9073288915808598E-2</v>
      </c>
    </row>
    <row r="30" spans="1:21" ht="17" x14ac:dyDescent="0.2">
      <c r="A30" s="6" t="s">
        <v>51</v>
      </c>
      <c r="B30" s="14" t="s">
        <v>126</v>
      </c>
      <c r="C30" s="14" t="s">
        <v>181</v>
      </c>
      <c r="D30" t="e">
        <f>Sum!D30 * (Sum!D76 / Sum!D32)</f>
        <v>#DIV/0!</v>
      </c>
      <c r="E30">
        <f>Sum!E30 * (Sum!E$48 / Sum!E$4)</f>
        <v>2.7047587131367292</v>
      </c>
      <c r="F30">
        <f>Sum!F30 * (Sum!F$48 / Sum!F$4)</f>
        <v>0</v>
      </c>
      <c r="G30">
        <f>Sum!G30 * (Sum!G$48 / Sum!G$4)</f>
        <v>0.73803589232303091</v>
      </c>
      <c r="H30">
        <f>Sum!H30 * (Sum!H$48 / Sum!H$4)</f>
        <v>0</v>
      </c>
      <c r="I30">
        <f>Sum!I30 * (Sum!I$48 / Sum!I$4)</f>
        <v>0</v>
      </c>
      <c r="J30">
        <f>Sum!J30 * (Sum!J$48 / Sum!J$4)</f>
        <v>17.099476439790578</v>
      </c>
      <c r="K30">
        <f>Sum!K30 * (Sum!K$48 / Sum!K$4)</f>
        <v>23.937703730532416</v>
      </c>
      <c r="L30">
        <f>Sum!L30 * (Sum!L$48 / Sum!L$4)</f>
        <v>130.61507671781189</v>
      </c>
      <c r="M30">
        <f>Sum!M30 * (Sum!M$48 / Sum!M$4)</f>
        <v>101.66162310866574</v>
      </c>
      <c r="N30">
        <f>Sum!N30 * (Sum!N$48 / Sum!N$4)</f>
        <v>0.80347703512275337</v>
      </c>
      <c r="O30">
        <f>Sum!O30 * (Sum!O$48 / Sum!O$4)</f>
        <v>0.72096000000000005</v>
      </c>
      <c r="P30">
        <f>Sum!P30 * (Sum!P$48 / Sum!P$4)</f>
        <v>0</v>
      </c>
      <c r="Q30">
        <f>Sum!Q30 * (Sum!Q$48 / Sum!Q$4)</f>
        <v>0</v>
      </c>
      <c r="R30">
        <f>Sum!R30 * (Sum!R$48 / Sum!R$4)</f>
        <v>0</v>
      </c>
      <c r="S30">
        <f>Sum!S30 * (Sum!S$48 / Sum!S$4)</f>
        <v>0</v>
      </c>
      <c r="T30">
        <f>Sum!T30 * (Sum!T$48 / Sum!T$4)</f>
        <v>0</v>
      </c>
      <c r="U30">
        <f>Sum!U30 * (Sum!U$48 / Sum!U$4)</f>
        <v>0</v>
      </c>
    </row>
    <row r="31" spans="1:21" ht="17" x14ac:dyDescent="0.2">
      <c r="A31" s="6" t="s">
        <v>51</v>
      </c>
      <c r="B31" s="15" t="s">
        <v>162</v>
      </c>
      <c r="C31" s="15" t="s">
        <v>182</v>
      </c>
      <c r="D31" t="e">
        <f>Sum!D31 * (Sum!D77 / Sum!D33)</f>
        <v>#DIV/0!</v>
      </c>
      <c r="E31">
        <f>Sum!E31 * (Sum!E$48 / Sum!E$4)</f>
        <v>102.78083109919571</v>
      </c>
      <c r="F31">
        <f>Sum!F31 * (Sum!F$48 / Sum!F$4)</f>
        <v>56.280359820089956</v>
      </c>
      <c r="G31">
        <f>Sum!G31 * (Sum!G$48 / Sum!G$4)</f>
        <v>8.8564307078763704</v>
      </c>
      <c r="H31">
        <f>Sum!H31 * (Sum!H$48 / Sum!H$4)</f>
        <v>0</v>
      </c>
      <c r="I31">
        <f>Sum!I31 * (Sum!I$48 / Sum!I$4)</f>
        <v>2.1894317048853442</v>
      </c>
      <c r="J31">
        <f>Sum!J31 * (Sum!J$48 / Sum!J$4)</f>
        <v>2228.6317626527052</v>
      </c>
      <c r="K31">
        <f>Sum!K31 * (Sum!K$48 / Sum!K$4)</f>
        <v>1008.375769648678</v>
      </c>
      <c r="L31">
        <f>Sum!L31 * (Sum!L$48 / Sum!L$4)</f>
        <v>893.08058705803876</v>
      </c>
      <c r="M31">
        <f>Sum!M31 * (Sum!M$48 / Sum!M$4)</f>
        <v>5752.3535075653363</v>
      </c>
      <c r="N31">
        <f>Sum!N31 * (Sum!N$48 / Sum!N$4)</f>
        <v>2.9460824621167627</v>
      </c>
      <c r="O31">
        <f>Sum!O31 * (Sum!O$48 / Sum!O$4)</f>
        <v>0.96128000000000002</v>
      </c>
      <c r="P31">
        <f>Sum!P31 * (Sum!P$48 / Sum!P$4)</f>
        <v>103.86423419601188</v>
      </c>
      <c r="Q31">
        <f>Sum!Q31 * (Sum!Q$48 / Sum!Q$4)</f>
        <v>2.9431321084864392</v>
      </c>
      <c r="R31">
        <f>Sum!R31 * (Sum!R$48 / Sum!R$4)</f>
        <v>0</v>
      </c>
      <c r="S31">
        <f>Sum!S31 * (Sum!S$48 / Sum!S$4)</f>
        <v>0</v>
      </c>
      <c r="T31">
        <f>Sum!T31 * (Sum!T$48 / Sum!T$4)</f>
        <v>0</v>
      </c>
      <c r="U31">
        <f>Sum!U31 * (Sum!U$48 / Sum!U$4)</f>
        <v>0</v>
      </c>
    </row>
    <row r="32" spans="1:21" ht="17" x14ac:dyDescent="0.2">
      <c r="A32" s="6" t="s">
        <v>51</v>
      </c>
      <c r="B32" s="15" t="s">
        <v>163</v>
      </c>
      <c r="C32" s="15" t="s">
        <v>183</v>
      </c>
      <c r="D32" t="e">
        <f>Sum!D32 * (Sum!D78 / Sum!D34)</f>
        <v>#DIV/0!</v>
      </c>
      <c r="E32">
        <f>Sum!E32 * (Sum!E$48 / Sum!E$4)</f>
        <v>0</v>
      </c>
      <c r="F32">
        <f>Sum!F32 * (Sum!F$48 / Sum!F$4)</f>
        <v>0.58020989505247378</v>
      </c>
      <c r="G32">
        <f>Sum!G32 * (Sum!G$48 / Sum!G$4)</f>
        <v>0</v>
      </c>
      <c r="H32">
        <f>Sum!H32 * (Sum!H$48 / Sum!H$4)</f>
        <v>0</v>
      </c>
      <c r="I32">
        <f>Sum!I32 * (Sum!I$48 / Sum!I$4)</f>
        <v>0</v>
      </c>
      <c r="J32">
        <f>Sum!J32 * (Sum!J$48 / Sum!J$4)</f>
        <v>34.198952879581157</v>
      </c>
      <c r="K32">
        <f>Sum!K32 * (Sum!K$48 / Sum!K$4)</f>
        <v>86.774176023180004</v>
      </c>
      <c r="L32">
        <f>Sum!L32 * (Sum!L$48 / Sum!L$4)</f>
        <v>112.65550366911275</v>
      </c>
      <c r="M32">
        <f>Sum!M32 * (Sum!M$48 / Sum!M$4)</f>
        <v>121.42916093535075</v>
      </c>
      <c r="N32">
        <f>Sum!N32 * (Sum!N$48 / Sum!N$4)</f>
        <v>1.3391283918712558</v>
      </c>
      <c r="O32">
        <f>Sum!O32 * (Sum!O$48 / Sum!O$4)</f>
        <v>0</v>
      </c>
      <c r="P32">
        <f>Sum!P32 * (Sum!P$48 / Sum!P$4)</f>
        <v>1.4628765379719983</v>
      </c>
      <c r="Q32">
        <f>Sum!Q32 * (Sum!Q$48 / Sum!Q$4)</f>
        <v>0</v>
      </c>
      <c r="R32">
        <f>Sum!R32 * (Sum!R$48 / Sum!R$4)</f>
        <v>0</v>
      </c>
      <c r="S32">
        <f>Sum!S32 * (Sum!S$48 / Sum!S$4)</f>
        <v>0</v>
      </c>
      <c r="T32">
        <f>Sum!T32 * (Sum!T$48 / Sum!T$4)</f>
        <v>0</v>
      </c>
      <c r="U32">
        <f>Sum!U32 * (Sum!U$48 / Sum!U$4)</f>
        <v>0</v>
      </c>
    </row>
    <row r="33" spans="1:21" ht="17" x14ac:dyDescent="0.2">
      <c r="A33" s="6" t="s">
        <v>51</v>
      </c>
      <c r="B33" s="14" t="s">
        <v>122</v>
      </c>
      <c r="C33" s="14" t="s">
        <v>123</v>
      </c>
      <c r="D33" t="e">
        <f>Sum!D33 * (Sum!D79 / Sum!D35)</f>
        <v>#DIV/0!</v>
      </c>
      <c r="E33">
        <f>Sum!E33 * (Sum!E$48 / Sum!E$4)</f>
        <v>2715.5777479892763</v>
      </c>
      <c r="F33">
        <f>Sum!F33 * (Sum!F$48 / Sum!F$4)</f>
        <v>8.1229385307346327</v>
      </c>
      <c r="G33">
        <f>Sum!G33 * (Sum!G$48 / Sum!G$4)</f>
        <v>819.95787637088733</v>
      </c>
      <c r="H33">
        <f>Sum!H33 * (Sum!H$48 / Sum!H$4)</f>
        <v>5.4600431965442766</v>
      </c>
      <c r="I33">
        <f>Sum!I33 * (Sum!I$48 / Sum!I$4)</f>
        <v>70.791625124626123</v>
      </c>
      <c r="J33">
        <f>Sum!J33 * (Sum!J$48 / Sum!J$4)</f>
        <v>1165.6143106457243</v>
      </c>
      <c r="K33">
        <f>Sum!K33 * (Sum!K$48 / Sum!K$4)</f>
        <v>249.84978268743208</v>
      </c>
      <c r="L33">
        <f>Sum!L33 * (Sum!L$48 / Sum!L$4)</f>
        <v>4762.5522348232153</v>
      </c>
      <c r="M33">
        <f>Sum!M33 * (Sum!M$48 / Sum!M$4)</f>
        <v>3834.9023383768913</v>
      </c>
      <c r="N33">
        <f>Sum!N33 * (Sum!N$48 / Sum!N$4)</f>
        <v>1.8747797486197579</v>
      </c>
      <c r="O33">
        <f>Sum!O33 * (Sum!O$48 / Sum!O$4)</f>
        <v>0.96128000000000002</v>
      </c>
      <c r="P33">
        <f>Sum!P33 * (Sum!P$48 / Sum!P$4)</f>
        <v>1.9505020506293311</v>
      </c>
      <c r="Q33">
        <f>Sum!Q33 * (Sum!Q$48 / Sum!Q$4)</f>
        <v>0.10148731408573929</v>
      </c>
      <c r="R33">
        <f>Sum!R33 * (Sum!R$48 / Sum!R$4)</f>
        <v>57</v>
      </c>
      <c r="S33">
        <f>Sum!S33 * (Sum!S$48 / Sum!S$4)</f>
        <v>11.655585106382979</v>
      </c>
      <c r="T33">
        <f>Sum!T33 * (Sum!T$48 / Sum!T$4)</f>
        <v>26.317659352142112</v>
      </c>
      <c r="U33">
        <f>Sum!U33 * (Sum!U$48 / Sum!U$4)</f>
        <v>2.4227740763173833E-3</v>
      </c>
    </row>
    <row r="34" spans="1:21" ht="17" x14ac:dyDescent="0.2">
      <c r="A34" s="6" t="s">
        <v>51</v>
      </c>
      <c r="B34" s="14" t="s">
        <v>120</v>
      </c>
      <c r="C34" s="14" t="s">
        <v>121</v>
      </c>
      <c r="D34" t="e">
        <f>Sum!D34 * (Sum!D80 / Sum!D36)</f>
        <v>#DIV/0!</v>
      </c>
      <c r="E34">
        <f>Sum!E34 * (Sum!E$48 / Sum!E$4)</f>
        <v>3453.9768766756033</v>
      </c>
      <c r="F34">
        <f>Sum!F34 * (Sum!F$48 / Sum!F$4)</f>
        <v>8.1229385307346327</v>
      </c>
      <c r="G34">
        <f>Sum!G34 * (Sum!G$48 / Sum!G$4)</f>
        <v>458.32028913260217</v>
      </c>
      <c r="H34">
        <f>Sum!H34 * (Sum!H$48 / Sum!H$4)</f>
        <v>0</v>
      </c>
      <c r="I34">
        <f>Sum!I34 * (Sum!I$48 / Sum!I$4)</f>
        <v>4.3788634097706884</v>
      </c>
      <c r="J34">
        <f>Sum!J34 * (Sum!J$48 / Sum!J$4)</f>
        <v>8.5497382198952891</v>
      </c>
      <c r="K34">
        <f>Sum!K34 * (Sum!K$48 / Sum!K$4)</f>
        <v>8.9766388989496555</v>
      </c>
      <c r="L34">
        <f>Sum!L34 * (Sum!L$48 / Sum!L$4)</f>
        <v>5689.9192795196795</v>
      </c>
      <c r="M34">
        <f>Sum!M34 * (Sum!M$48 / Sum!M$4)</f>
        <v>1392.1994497936726</v>
      </c>
      <c r="N34">
        <f>Sum!N34 * (Sum!N$48 / Sum!N$4)</f>
        <v>2.9460824621167627</v>
      </c>
      <c r="O34">
        <f>Sum!O34 * (Sum!O$48 / Sum!O$4)</f>
        <v>3.1241600000000003</v>
      </c>
      <c r="P34">
        <f>Sum!P34 * (Sum!P$48 / Sum!P$4)</f>
        <v>0.48762551265733278</v>
      </c>
      <c r="Q34">
        <f>Sum!Q34 * (Sum!Q$48 / Sum!Q$4)</f>
        <v>0</v>
      </c>
      <c r="R34">
        <f>Sum!R34 * (Sum!R$48 / Sum!R$4)</f>
        <v>3</v>
      </c>
      <c r="S34">
        <f>Sum!S34 * (Sum!S$48 / Sum!S$4)</f>
        <v>2.3311170212765959</v>
      </c>
      <c r="T34">
        <f>Sum!T34 * (Sum!T$48 / Sum!T$4)</f>
        <v>0</v>
      </c>
      <c r="U34">
        <f>Sum!U34 * (Sum!U$48 / Sum!U$4)</f>
        <v>0</v>
      </c>
    </row>
    <row r="35" spans="1:21" ht="17" x14ac:dyDescent="0.2">
      <c r="A35" s="6" t="s">
        <v>51</v>
      </c>
      <c r="B35" s="14" t="s">
        <v>118</v>
      </c>
      <c r="C35" s="14" t="s">
        <v>184</v>
      </c>
      <c r="D35" t="e">
        <f>Sum!D35 * (Sum!D81 / Sum!D37)</f>
        <v>#DIV/0!</v>
      </c>
      <c r="E35">
        <f>Sum!E35 * (Sum!E$48 / Sum!E$4)</f>
        <v>359.732908847185</v>
      </c>
      <c r="F35">
        <f>Sum!F35 * (Sum!F$48 / Sum!F$4)</f>
        <v>15.665667166416792</v>
      </c>
      <c r="G35">
        <f>Sum!G35 * (Sum!G$48 / Sum!G$4)</f>
        <v>154.24950149551347</v>
      </c>
      <c r="H35">
        <f>Sum!H35 * (Sum!H$48 / Sum!H$4)</f>
        <v>1.7062634989200864</v>
      </c>
      <c r="I35">
        <f>Sum!I35 * (Sum!I$48 / Sum!I$4)</f>
        <v>35.760717846460622</v>
      </c>
      <c r="J35">
        <f>Sum!J35 * (Sum!J$48 / Sum!J$4)</f>
        <v>1436.3560209424083</v>
      </c>
      <c r="K35">
        <f>Sum!K35 * (Sum!K$48 / Sum!K$4)</f>
        <v>119.68851865266208</v>
      </c>
      <c r="L35">
        <f>Sum!L35 * (Sum!L$48 / Sum!L$4)</f>
        <v>169.79959973315545</v>
      </c>
      <c r="M35">
        <f>Sum!M35 * (Sum!M$48 / Sum!M$4)</f>
        <v>3823.6066024759284</v>
      </c>
      <c r="N35">
        <f>Sum!N35 * (Sum!N$48 / Sum!N$4)</f>
        <v>0.53565135674850228</v>
      </c>
      <c r="O35">
        <f>Sum!O35 * (Sum!O$48 / Sum!O$4)</f>
        <v>0.96128000000000002</v>
      </c>
      <c r="P35">
        <f>Sum!P35 * (Sum!P$48 / Sum!P$4)</f>
        <v>0.97525102531466556</v>
      </c>
      <c r="Q35">
        <f>Sum!Q35 * (Sum!Q$48 / Sum!Q$4)</f>
        <v>0.10148731408573929</v>
      </c>
      <c r="R35">
        <f>Sum!R35 * (Sum!R$48 / Sum!R$4)</f>
        <v>36</v>
      </c>
      <c r="S35">
        <f>Sum!S35 * (Sum!S$48 / Sum!S$4)</f>
        <v>0</v>
      </c>
      <c r="T35">
        <f>Sum!T35 * (Sum!T$48 / Sum!T$4)</f>
        <v>118.4294670846395</v>
      </c>
      <c r="U35">
        <f>Sum!U35 * (Sum!U$48 / Sum!U$4)</f>
        <v>0</v>
      </c>
    </row>
    <row r="36" spans="1:21" ht="17" x14ac:dyDescent="0.2">
      <c r="A36" s="6" t="s">
        <v>51</v>
      </c>
      <c r="B36" s="14" t="s">
        <v>115</v>
      </c>
      <c r="C36" s="14" t="s">
        <v>185</v>
      </c>
      <c r="D36">
        <f>Sum!D36 * (Sum!D82 / Sum!D38)</f>
        <v>0</v>
      </c>
      <c r="E36">
        <f>Sum!E36 * (Sum!E$48 / Sum!E$4)</f>
        <v>329.98056300268098</v>
      </c>
      <c r="F36">
        <f>Sum!F36 * (Sum!F$48 / Sum!F$4)</f>
        <v>9.8635682158920535</v>
      </c>
      <c r="G36">
        <f>Sum!G36 * (Sum!G$48 / Sum!G$4)</f>
        <v>75.279661016949149</v>
      </c>
      <c r="H36">
        <f>Sum!H36 * (Sum!H$48 / Sum!H$4)</f>
        <v>0.34125269978401729</v>
      </c>
      <c r="I36">
        <f>Sum!I36 * (Sum!I$48 / Sum!I$4)</f>
        <v>1.4596211365902294</v>
      </c>
      <c r="J36">
        <f>Sum!J36 * (Sum!J$48 / Sum!J$4)</f>
        <v>45.598603839441537</v>
      </c>
      <c r="K36">
        <f>Sum!K36 * (Sum!K$48 / Sum!K$4)</f>
        <v>1.496106483158276</v>
      </c>
      <c r="L36">
        <f>Sum!L36 * (Sum!L$48 / Sum!L$4)</f>
        <v>622.05430286857904</v>
      </c>
      <c r="M36">
        <f>Sum!M36 * (Sum!M$48 / Sum!M$4)</f>
        <v>1409.1430536451169</v>
      </c>
      <c r="N36">
        <f>Sum!N36 * (Sum!N$48 / Sum!N$4)</f>
        <v>2.6782567837425115</v>
      </c>
      <c r="O36">
        <f>Sum!O36 * (Sum!O$48 / Sum!O$4)</f>
        <v>0.96128000000000002</v>
      </c>
      <c r="P36">
        <f>Sum!P36 * (Sum!P$48 / Sum!P$4)</f>
        <v>0</v>
      </c>
      <c r="Q36">
        <f>Sum!Q36 * (Sum!Q$48 / Sum!Q$4)</f>
        <v>0</v>
      </c>
      <c r="R36">
        <f>Sum!R36 * (Sum!R$48 / Sum!R$4)</f>
        <v>3</v>
      </c>
      <c r="S36">
        <f>Sum!S36 * (Sum!S$48 / Sum!S$4)</f>
        <v>2.3311170212765959</v>
      </c>
      <c r="T36">
        <f>Sum!T36 * (Sum!T$48 / Sum!T$4)</f>
        <v>13.158829676071056</v>
      </c>
      <c r="U36">
        <f>Sum!U36 * (Sum!U$48 / Sum!U$4)</f>
        <v>0</v>
      </c>
    </row>
    <row r="37" spans="1:21" ht="17" x14ac:dyDescent="0.2">
      <c r="A37" s="6" t="s">
        <v>51</v>
      </c>
      <c r="B37" s="14" t="s">
        <v>164</v>
      </c>
      <c r="C37" s="14" t="s">
        <v>186</v>
      </c>
      <c r="D37">
        <f>Sum!D37 * (Sum!D83 / Sum!D39)</f>
        <v>0</v>
      </c>
      <c r="E37">
        <f>Sum!E37 * (Sum!E$48 / Sum!E$4)</f>
        <v>23566.562667560323</v>
      </c>
      <c r="F37">
        <f>Sum!F37 * (Sum!F$48 / Sum!F$4)</f>
        <v>177.54422788605697</v>
      </c>
      <c r="G37">
        <f>Sum!G37 * (Sum!G$48 / Sum!G$4)</f>
        <v>5342.6418245264204</v>
      </c>
      <c r="H37">
        <f>Sum!H37 * (Sum!H$48 / Sum!H$4)</f>
        <v>53.235421166306693</v>
      </c>
      <c r="I37">
        <f>Sum!I37 * (Sum!I$48 / Sum!I$4)</f>
        <v>1044.3589232303091</v>
      </c>
      <c r="J37">
        <f>Sum!J37 * (Sum!J$48 / Sum!J$4)</f>
        <v>33019.089005235604</v>
      </c>
      <c r="K37">
        <f>Sum!K37 * (Sum!K$48 / Sum!K$4)</f>
        <v>18307.855034407825</v>
      </c>
      <c r="L37">
        <f>Sum!L37 * (Sum!L$48 / Sum!L$4)</f>
        <v>8403.4474983322216</v>
      </c>
      <c r="M37">
        <f>Sum!M37 * (Sum!M$48 / Sum!M$4)</f>
        <v>26160.924346629985</v>
      </c>
      <c r="N37">
        <f>Sum!N37 * (Sum!N$48 / Sum!N$4)</f>
        <v>750.98320216140019</v>
      </c>
      <c r="O37">
        <f>Sum!O37 * (Sum!O$48 / Sum!O$4)</f>
        <v>1419.3299200000001</v>
      </c>
      <c r="P37">
        <f>Sum!P37 * (Sum!P$48 / Sum!P$4)</f>
        <v>1586.7334181869608</v>
      </c>
      <c r="Q37">
        <f>Sum!Q37 * (Sum!Q$48 / Sum!Q$4)</f>
        <v>83.422572178477694</v>
      </c>
      <c r="R37">
        <f>Sum!R37 * (Sum!R$48 / Sum!R$4)</f>
        <v>891</v>
      </c>
      <c r="S37">
        <f>Sum!S37 * (Sum!S$48 / Sum!S$4)</f>
        <v>797.24202127659578</v>
      </c>
      <c r="T37">
        <f>Sum!T37 * (Sum!T$48 / Sum!T$4)</f>
        <v>251965.27063740857</v>
      </c>
      <c r="U37">
        <f>Sum!U37 * (Sum!U$48 / Sum!U$4)</f>
        <v>2.9073288915808598E-2</v>
      </c>
    </row>
    <row r="38" spans="1:21" ht="17" x14ac:dyDescent="0.2">
      <c r="A38" s="6" t="s">
        <v>75</v>
      </c>
      <c r="B38" s="21" t="s">
        <v>165</v>
      </c>
      <c r="C38" s="21" t="s">
        <v>187</v>
      </c>
      <c r="D38">
        <f>Sum!D38</f>
        <v>52</v>
      </c>
      <c r="E38">
        <f>Sum!E38</f>
        <v>348</v>
      </c>
      <c r="F38">
        <f>Sum!F38</f>
        <v>102</v>
      </c>
      <c r="G38">
        <f>Sum!G38</f>
        <v>494</v>
      </c>
      <c r="H38">
        <f>Sum!H38</f>
        <v>26</v>
      </c>
      <c r="I38">
        <f>Sum!I38</f>
        <v>19</v>
      </c>
      <c r="J38">
        <f>Sum!J38</f>
        <v>54</v>
      </c>
      <c r="K38">
        <f>Sum!K38</f>
        <v>2315</v>
      </c>
      <c r="L38">
        <f>Sum!L38</f>
        <v>2219</v>
      </c>
      <c r="M38">
        <f>Sum!M38</f>
        <v>531</v>
      </c>
      <c r="N38">
        <f>Sum!N38</f>
        <v>2895</v>
      </c>
      <c r="O38">
        <f>Sum!O38</f>
        <v>11832</v>
      </c>
      <c r="P38">
        <f>Sum!P38</f>
        <v>641</v>
      </c>
      <c r="Q38">
        <f>Sum!Q38</f>
        <v>144</v>
      </c>
      <c r="R38">
        <f>Sum!R38</f>
        <v>8</v>
      </c>
      <c r="S38">
        <f>Sum!S38</f>
        <v>29</v>
      </c>
      <c r="T38">
        <f>Sum!T38</f>
        <v>20</v>
      </c>
      <c r="U38">
        <f>Sum!U38</f>
        <v>8</v>
      </c>
    </row>
    <row r="39" spans="1:21" ht="17" x14ac:dyDescent="0.2">
      <c r="A39" s="6" t="s">
        <v>75</v>
      </c>
      <c r="B39" s="21" t="s">
        <v>166</v>
      </c>
      <c r="C39" s="21" t="s">
        <v>188</v>
      </c>
      <c r="D39">
        <f>Sum!D39</f>
        <v>14</v>
      </c>
      <c r="E39">
        <f>Sum!E39</f>
        <v>3240</v>
      </c>
      <c r="F39">
        <f>Sum!F39</f>
        <v>33</v>
      </c>
      <c r="G39">
        <f>Sum!G39</f>
        <v>71</v>
      </c>
      <c r="H39">
        <f>Sum!H39</f>
        <v>25</v>
      </c>
      <c r="I39">
        <f>Sum!I39</f>
        <v>17</v>
      </c>
      <c r="J39">
        <f>Sum!J39</f>
        <v>401</v>
      </c>
      <c r="K39">
        <f>Sum!K39</f>
        <v>273</v>
      </c>
      <c r="L39">
        <f>Sum!L39</f>
        <v>1058</v>
      </c>
      <c r="M39">
        <f>Sum!M39</f>
        <v>2856</v>
      </c>
      <c r="N39">
        <f>Sum!N39</f>
        <v>6</v>
      </c>
      <c r="O39">
        <f>Sum!O39</f>
        <v>123</v>
      </c>
      <c r="P39">
        <f>Sum!P39</f>
        <v>190</v>
      </c>
      <c r="Q39">
        <f>Sum!Q39</f>
        <v>3</v>
      </c>
      <c r="R39">
        <f>Sum!R39</f>
        <v>10</v>
      </c>
      <c r="S39">
        <f>Sum!S39</f>
        <v>28</v>
      </c>
      <c r="T39">
        <f>Sum!T39</f>
        <v>5</v>
      </c>
      <c r="U39">
        <f>Sum!U39</f>
        <v>0</v>
      </c>
    </row>
    <row r="40" spans="1:21" ht="17" x14ac:dyDescent="0.2">
      <c r="A40" s="6" t="s">
        <v>75</v>
      </c>
      <c r="B40" s="21" t="s">
        <v>108</v>
      </c>
      <c r="C40" s="21" t="s">
        <v>189</v>
      </c>
      <c r="D40">
        <f>Sum!D40</f>
        <v>455</v>
      </c>
      <c r="E40">
        <f>Sum!E40</f>
        <v>4592</v>
      </c>
      <c r="F40">
        <f>Sum!F40</f>
        <v>1102</v>
      </c>
      <c r="G40">
        <f>Sum!G40</f>
        <v>11885</v>
      </c>
      <c r="H40">
        <f>Sum!H40</f>
        <v>432</v>
      </c>
      <c r="I40">
        <f>Sum!I40</f>
        <v>227</v>
      </c>
      <c r="J40">
        <f>Sum!J40</f>
        <v>897</v>
      </c>
      <c r="K40">
        <f>Sum!K40</f>
        <v>10479</v>
      </c>
      <c r="L40">
        <f>Sum!L40</f>
        <v>4499</v>
      </c>
      <c r="M40">
        <f>Sum!M40</f>
        <v>1112</v>
      </c>
      <c r="N40">
        <f>Sum!N40</f>
        <v>7451</v>
      </c>
      <c r="O40">
        <f>Sum!O40</f>
        <v>13870</v>
      </c>
      <c r="P40">
        <f>Sum!P40</f>
        <v>12371</v>
      </c>
      <c r="Q40">
        <f>Sum!Q40</f>
        <v>2637</v>
      </c>
      <c r="R40">
        <f>Sum!R40</f>
        <v>39</v>
      </c>
      <c r="S40">
        <f>Sum!S40</f>
        <v>1488</v>
      </c>
      <c r="T40">
        <f>Sum!T40</f>
        <v>160</v>
      </c>
      <c r="U40">
        <f>Sum!U40</f>
        <v>418</v>
      </c>
    </row>
    <row r="41" spans="1:21" ht="17" x14ac:dyDescent="0.2">
      <c r="A41" s="6" t="s">
        <v>75</v>
      </c>
      <c r="B41" s="21" t="s">
        <v>167</v>
      </c>
      <c r="C41" s="21" t="s">
        <v>107</v>
      </c>
      <c r="D41">
        <f>Sum!D41</f>
        <v>54</v>
      </c>
      <c r="E41">
        <f>Sum!E41</f>
        <v>304</v>
      </c>
      <c r="F41">
        <f>Sum!F41</f>
        <v>78</v>
      </c>
      <c r="G41">
        <f>Sum!G41</f>
        <v>965</v>
      </c>
      <c r="H41">
        <f>Sum!H41</f>
        <v>30</v>
      </c>
      <c r="I41">
        <f>Sum!I41</f>
        <v>68</v>
      </c>
      <c r="J41">
        <f>Sum!J41</f>
        <v>396</v>
      </c>
      <c r="K41">
        <f>Sum!K41</f>
        <v>1930</v>
      </c>
      <c r="L41">
        <f>Sum!L41</f>
        <v>580</v>
      </c>
      <c r="M41">
        <f>Sum!M41</f>
        <v>154</v>
      </c>
      <c r="N41">
        <f>Sum!N41</f>
        <v>188</v>
      </c>
      <c r="O41">
        <f>Sum!O41</f>
        <v>930</v>
      </c>
      <c r="P41">
        <f>Sum!P41</f>
        <v>462</v>
      </c>
      <c r="Q41">
        <f>Sum!Q41</f>
        <v>87</v>
      </c>
      <c r="R41">
        <f>Sum!R41</f>
        <v>10</v>
      </c>
      <c r="S41">
        <f>Sum!S41</f>
        <v>132</v>
      </c>
      <c r="T41">
        <f>Sum!T41</f>
        <v>4</v>
      </c>
      <c r="U41">
        <f>Sum!U41</f>
        <v>0</v>
      </c>
    </row>
    <row r="42" spans="1:21" ht="17" x14ac:dyDescent="0.2">
      <c r="A42" s="6" t="s">
        <v>75</v>
      </c>
      <c r="B42" s="21" t="s">
        <v>168</v>
      </c>
      <c r="C42" s="21" t="s">
        <v>106</v>
      </c>
      <c r="D42">
        <f>Sum!D42</f>
        <v>62</v>
      </c>
      <c r="E42">
        <f>Sum!E42</f>
        <v>11</v>
      </c>
      <c r="F42">
        <f>Sum!F42</f>
        <v>76</v>
      </c>
      <c r="G42">
        <f>Sum!G42</f>
        <v>202</v>
      </c>
      <c r="H42">
        <f>Sum!H42</f>
        <v>14</v>
      </c>
      <c r="I42">
        <f>Sum!I42</f>
        <v>6</v>
      </c>
      <c r="J42">
        <f>Sum!J42</f>
        <v>71</v>
      </c>
      <c r="K42">
        <f>Sum!K42</f>
        <v>634</v>
      </c>
      <c r="L42">
        <f>Sum!L42</f>
        <v>657</v>
      </c>
      <c r="M42">
        <f>Sum!M42</f>
        <v>236</v>
      </c>
      <c r="N42">
        <f>Sum!N42</f>
        <v>205</v>
      </c>
      <c r="O42">
        <f>Sum!O42</f>
        <v>1300</v>
      </c>
      <c r="P42">
        <f>Sum!P42</f>
        <v>54</v>
      </c>
      <c r="Q42">
        <f>Sum!Q42</f>
        <v>5</v>
      </c>
      <c r="R42">
        <f>Sum!R42</f>
        <v>0</v>
      </c>
      <c r="S42">
        <f>Sum!S42</f>
        <v>5</v>
      </c>
      <c r="T42">
        <f>Sum!T42</f>
        <v>6</v>
      </c>
      <c r="U42">
        <f>Sum!U42</f>
        <v>0</v>
      </c>
    </row>
    <row r="43" spans="1:21" ht="17" x14ac:dyDescent="0.2">
      <c r="A43" s="6" t="s">
        <v>75</v>
      </c>
      <c r="B43" s="21" t="s">
        <v>169</v>
      </c>
      <c r="C43" s="21" t="s">
        <v>105</v>
      </c>
      <c r="D43">
        <f>Sum!D43</f>
        <v>4</v>
      </c>
      <c r="E43">
        <f>Sum!E43</f>
        <v>65</v>
      </c>
      <c r="F43">
        <f>Sum!F43</f>
        <v>28</v>
      </c>
      <c r="G43">
        <f>Sum!G43</f>
        <v>17</v>
      </c>
      <c r="H43">
        <f>Sum!H43</f>
        <v>5</v>
      </c>
      <c r="I43">
        <f>Sum!I43</f>
        <v>18</v>
      </c>
      <c r="J43">
        <f>Sum!J43</f>
        <v>76</v>
      </c>
      <c r="K43">
        <f>Sum!K43</f>
        <v>47</v>
      </c>
      <c r="L43">
        <f>Sum!L43</f>
        <v>56</v>
      </c>
      <c r="M43">
        <f>Sum!M43</f>
        <v>19</v>
      </c>
      <c r="N43">
        <f>Sum!N43</f>
        <v>20</v>
      </c>
      <c r="O43">
        <f>Sum!O43</f>
        <v>90</v>
      </c>
      <c r="P43">
        <f>Sum!P43</f>
        <v>3</v>
      </c>
      <c r="Q43">
        <f>Sum!Q43</f>
        <v>1</v>
      </c>
      <c r="R43">
        <f>Sum!R43</f>
        <v>1</v>
      </c>
      <c r="S43">
        <f>Sum!S43</f>
        <v>2</v>
      </c>
      <c r="T43">
        <f>Sum!T43</f>
        <v>0</v>
      </c>
      <c r="U43">
        <f>Sum!U43</f>
        <v>0</v>
      </c>
    </row>
    <row r="44" spans="1:21" ht="17" x14ac:dyDescent="0.2">
      <c r="A44" s="6" t="s">
        <v>75</v>
      </c>
      <c r="B44" s="21" t="s">
        <v>170</v>
      </c>
      <c r="C44" s="21" t="s">
        <v>104</v>
      </c>
      <c r="D44">
        <f>Sum!D44</f>
        <v>137</v>
      </c>
      <c r="E44">
        <f>Sum!E44</f>
        <v>517</v>
      </c>
      <c r="F44">
        <f>Sum!F44</f>
        <v>393</v>
      </c>
      <c r="G44">
        <f>Sum!G44</f>
        <v>1605</v>
      </c>
      <c r="H44">
        <f>Sum!H44</f>
        <v>32</v>
      </c>
      <c r="I44">
        <f>Sum!I44</f>
        <v>35</v>
      </c>
      <c r="J44">
        <f>Sum!J44</f>
        <v>184</v>
      </c>
      <c r="K44">
        <f>Sum!K44</f>
        <v>3171</v>
      </c>
      <c r="L44">
        <f>Sum!L44</f>
        <v>1868</v>
      </c>
      <c r="M44">
        <f>Sum!M44</f>
        <v>510</v>
      </c>
      <c r="N44">
        <f>Sum!N44</f>
        <v>1170</v>
      </c>
      <c r="O44">
        <f>Sum!O44</f>
        <v>4758</v>
      </c>
      <c r="P44">
        <f>Sum!P44</f>
        <v>416</v>
      </c>
      <c r="Q44">
        <f>Sum!Q44</f>
        <v>67</v>
      </c>
      <c r="R44">
        <f>Sum!R44</f>
        <v>3</v>
      </c>
      <c r="S44">
        <f>Sum!S44</f>
        <v>193</v>
      </c>
      <c r="T44">
        <f>Sum!T44</f>
        <v>52</v>
      </c>
      <c r="U44">
        <f>Sum!U44</f>
        <v>2</v>
      </c>
    </row>
    <row r="45" spans="1:21" ht="17" x14ac:dyDescent="0.2">
      <c r="A45" s="6" t="s">
        <v>75</v>
      </c>
      <c r="B45" s="21" t="s">
        <v>171</v>
      </c>
      <c r="C45" s="21" t="s">
        <v>103</v>
      </c>
      <c r="D45">
        <f>Sum!D45</f>
        <v>225</v>
      </c>
      <c r="E45">
        <f>Sum!E45</f>
        <v>646</v>
      </c>
      <c r="F45">
        <f>Sum!F45</f>
        <v>541</v>
      </c>
      <c r="G45">
        <f>Sum!G45</f>
        <v>2804</v>
      </c>
      <c r="H45">
        <f>Sum!H45</f>
        <v>107</v>
      </c>
      <c r="I45">
        <f>Sum!I45</f>
        <v>113</v>
      </c>
      <c r="J45">
        <f>Sum!J45</f>
        <v>594</v>
      </c>
      <c r="K45">
        <f>Sum!K45</f>
        <v>6716</v>
      </c>
      <c r="L45">
        <f>Sum!L45</f>
        <v>845</v>
      </c>
      <c r="M45">
        <f>Sum!M45</f>
        <v>551</v>
      </c>
      <c r="N45">
        <f>Sum!N45</f>
        <v>4940</v>
      </c>
      <c r="O45">
        <f>Sum!O45</f>
        <v>7720</v>
      </c>
      <c r="P45">
        <f>Sum!P45</f>
        <v>514</v>
      </c>
      <c r="Q45">
        <f>Sum!Q45</f>
        <v>197</v>
      </c>
      <c r="R45">
        <f>Sum!R45</f>
        <v>32</v>
      </c>
      <c r="S45">
        <f>Sum!S45</f>
        <v>315</v>
      </c>
      <c r="T45">
        <f>Sum!T45</f>
        <v>93</v>
      </c>
      <c r="U45">
        <f>Sum!U45</f>
        <v>0</v>
      </c>
    </row>
    <row r="46" spans="1:21" ht="17" x14ac:dyDescent="0.2">
      <c r="A46" s="6" t="s">
        <v>75</v>
      </c>
      <c r="B46" s="7" t="s">
        <v>83</v>
      </c>
      <c r="D46">
        <f>Sum!D46</f>
        <v>25212</v>
      </c>
      <c r="E46">
        <f>Sum!E46</f>
        <v>122147</v>
      </c>
      <c r="F46">
        <f>Sum!F46</f>
        <v>34817</v>
      </c>
      <c r="G46">
        <f>Sum!G46</f>
        <v>86447</v>
      </c>
      <c r="H46">
        <f>Sum!H46</f>
        <v>21391</v>
      </c>
      <c r="I46">
        <f>Sum!I46</f>
        <v>67379</v>
      </c>
      <c r="J46">
        <f>Sum!J46</f>
        <v>440057</v>
      </c>
      <c r="K46">
        <f>Sum!K46</f>
        <v>257775</v>
      </c>
      <c r="L46">
        <f>Sum!L46</f>
        <v>226795</v>
      </c>
      <c r="M46">
        <f>Sum!M46</f>
        <v>55988</v>
      </c>
      <c r="N46">
        <f>Sum!N46</f>
        <v>86200</v>
      </c>
      <c r="O46">
        <f>Sum!O46</f>
        <v>111507</v>
      </c>
      <c r="P46">
        <f>Sum!P46</f>
        <v>27390</v>
      </c>
      <c r="Q46">
        <f>Sum!Q46</f>
        <v>6387</v>
      </c>
      <c r="R46">
        <f>Sum!R46</f>
        <v>256463</v>
      </c>
      <c r="S46">
        <f>Sum!S46</f>
        <v>76424</v>
      </c>
      <c r="T46">
        <f>Sum!T46</f>
        <v>113083</v>
      </c>
      <c r="U46">
        <f>Sum!U46</f>
        <v>5964</v>
      </c>
    </row>
    <row r="47" spans="1:21" ht="17" x14ac:dyDescent="0.2">
      <c r="A47" s="6" t="s">
        <v>75</v>
      </c>
      <c r="B47" s="22" t="s">
        <v>53</v>
      </c>
      <c r="C47" s="22"/>
      <c r="D47">
        <f>Sum!D47</f>
        <v>1254</v>
      </c>
      <c r="E47">
        <f>Sum!E47</f>
        <v>17656</v>
      </c>
      <c r="F47">
        <f>Sum!F47</f>
        <v>3161</v>
      </c>
      <c r="G47">
        <f>Sum!G47</f>
        <v>27117</v>
      </c>
      <c r="H47">
        <f>Sum!H47</f>
        <v>837</v>
      </c>
      <c r="I47">
        <f>Sum!I47</f>
        <v>1229</v>
      </c>
      <c r="J47">
        <f>Sum!J47</f>
        <v>10999</v>
      </c>
      <c r="K47">
        <f>Sum!K47</f>
        <v>42508</v>
      </c>
      <c r="L47">
        <f>Sum!L47</f>
        <v>23964</v>
      </c>
      <c r="M47">
        <f>Sum!M47</f>
        <v>14230</v>
      </c>
      <c r="N47">
        <f>Sum!N47</f>
        <v>19064</v>
      </c>
      <c r="O47">
        <f>Sum!O47</f>
        <v>46788</v>
      </c>
      <c r="P47">
        <f>Sum!P47</f>
        <v>18189</v>
      </c>
      <c r="Q47">
        <f>Sum!Q47</f>
        <v>3491</v>
      </c>
      <c r="R47">
        <f>Sum!R47</f>
        <v>492</v>
      </c>
      <c r="S47">
        <f>Sum!S47</f>
        <v>3935</v>
      </c>
      <c r="T47">
        <f>Sum!T47</f>
        <v>12931</v>
      </c>
      <c r="U47">
        <f>Sum!U47</f>
        <v>430</v>
      </c>
    </row>
    <row r="48" spans="1:21" ht="17" x14ac:dyDescent="0.2">
      <c r="A48" s="6" t="s">
        <v>75</v>
      </c>
      <c r="B48" s="26" t="s">
        <v>190</v>
      </c>
      <c r="C48" s="26" t="s">
        <v>191</v>
      </c>
      <c r="D48">
        <f>Sum!D48</f>
        <v>251</v>
      </c>
      <c r="E48">
        <f>Sum!E48</f>
        <v>8071</v>
      </c>
      <c r="F48">
        <f>Sum!F48</f>
        <v>774</v>
      </c>
      <c r="G48">
        <f>Sum!G48</f>
        <v>8883</v>
      </c>
      <c r="H48">
        <f>Sum!H48</f>
        <v>158</v>
      </c>
      <c r="I48">
        <f>Sum!I48</f>
        <v>732</v>
      </c>
      <c r="J48">
        <f>Sum!J48</f>
        <v>8165</v>
      </c>
      <c r="K48">
        <f>Sum!K48</f>
        <v>16523</v>
      </c>
      <c r="L48">
        <f>Sum!L48</f>
        <v>12237</v>
      </c>
      <c r="M48">
        <f>Sum!M48</f>
        <v>8212</v>
      </c>
      <c r="N48">
        <f>Sum!N48</f>
        <v>2280</v>
      </c>
      <c r="O48">
        <f>Sum!O48</f>
        <v>6008</v>
      </c>
      <c r="P48">
        <f>Sum!P48</f>
        <v>3448</v>
      </c>
      <c r="Q48">
        <f>Sum!Q48</f>
        <v>348</v>
      </c>
      <c r="R48">
        <f>Sum!R48</f>
        <v>390</v>
      </c>
      <c r="S48">
        <f>Sum!S48</f>
        <v>1753</v>
      </c>
      <c r="T48">
        <f>Sum!T48</f>
        <v>12593</v>
      </c>
      <c r="U48">
        <f>Sum!U48</f>
        <v>2</v>
      </c>
    </row>
    <row r="49" spans="1:21" ht="17" x14ac:dyDescent="0.2">
      <c r="A49" s="6" t="s">
        <v>75</v>
      </c>
      <c r="B49" s="23" t="s">
        <v>84</v>
      </c>
      <c r="C49" s="23"/>
      <c r="D49">
        <f>Sum!D49</f>
        <v>358</v>
      </c>
      <c r="E49">
        <f>Sum!E49</f>
        <v>981</v>
      </c>
      <c r="F49">
        <f>Sum!F49</f>
        <v>748</v>
      </c>
      <c r="G49">
        <f>Sum!G49</f>
        <v>4268</v>
      </c>
      <c r="H49">
        <f>Sum!H49</f>
        <v>171</v>
      </c>
      <c r="I49">
        <f>Sum!I49</f>
        <v>188</v>
      </c>
      <c r="J49">
        <f>Sum!J49</f>
        <v>1286</v>
      </c>
      <c r="K49">
        <f>Sum!K49</f>
        <v>9900</v>
      </c>
      <c r="L49">
        <f>Sum!L49</f>
        <v>2163</v>
      </c>
      <c r="M49">
        <f>Sum!M49</f>
        <v>1108</v>
      </c>
      <c r="N49">
        <f>Sum!N49</f>
        <v>5350</v>
      </c>
      <c r="O49">
        <f>Sum!O49</f>
        <v>10451</v>
      </c>
      <c r="P49">
        <f>Sum!P49</f>
        <v>1248</v>
      </c>
      <c r="Q49">
        <f>Sum!Q49</f>
        <v>298</v>
      </c>
      <c r="R49">
        <f>Sum!R49</f>
        <v>42</v>
      </c>
      <c r="S49">
        <f>Sum!S49</f>
        <v>451</v>
      </c>
      <c r="T49">
        <f>Sum!T49</f>
        <v>105</v>
      </c>
      <c r="U49">
        <f>Sum!U49</f>
        <v>0</v>
      </c>
    </row>
    <row r="50" spans="1:21" ht="17" x14ac:dyDescent="0.2">
      <c r="A50" s="6" t="s">
        <v>75</v>
      </c>
      <c r="B50" s="23" t="s">
        <v>192</v>
      </c>
      <c r="C50" s="23" t="s">
        <v>193</v>
      </c>
      <c r="D50">
        <f>Sum!D50</f>
        <v>2</v>
      </c>
      <c r="E50">
        <f>Sum!E50</f>
        <v>7</v>
      </c>
      <c r="F50">
        <f>Sum!F50</f>
        <v>17</v>
      </c>
      <c r="G50">
        <f>Sum!G50</f>
        <v>37</v>
      </c>
      <c r="H50">
        <f>Sum!H50</f>
        <v>0</v>
      </c>
      <c r="I50">
        <f>Sum!I50</f>
        <v>1</v>
      </c>
      <c r="J50">
        <f>Sum!J50</f>
        <v>12</v>
      </c>
      <c r="K50">
        <f>Sum!K50</f>
        <v>97</v>
      </c>
      <c r="L50">
        <f>Sum!L50</f>
        <v>7</v>
      </c>
      <c r="M50">
        <f>Sum!M50</f>
        <v>207</v>
      </c>
      <c r="N50">
        <f>Sum!N50</f>
        <v>10</v>
      </c>
      <c r="O50">
        <f>Sum!O50</f>
        <v>12</v>
      </c>
      <c r="P50">
        <f>Sum!P50</f>
        <v>4</v>
      </c>
      <c r="Q50">
        <f>Sum!Q50</f>
        <v>5</v>
      </c>
      <c r="R50">
        <f>Sum!R50</f>
        <v>0</v>
      </c>
      <c r="S50">
        <f>Sum!S50</f>
        <v>14</v>
      </c>
      <c r="T50">
        <f>Sum!T50</f>
        <v>10</v>
      </c>
      <c r="U50">
        <f>Sum!U50</f>
        <v>0</v>
      </c>
    </row>
    <row r="51" spans="1:21" ht="17" x14ac:dyDescent="0.2">
      <c r="A51" s="6" t="s">
        <v>75</v>
      </c>
      <c r="B51" s="23" t="s">
        <v>85</v>
      </c>
      <c r="C51" s="23"/>
      <c r="D51">
        <f>Sum!D51</f>
        <v>0</v>
      </c>
      <c r="E51">
        <f>Sum!E51</f>
        <v>69</v>
      </c>
      <c r="F51">
        <f>Sum!F51</f>
        <v>3</v>
      </c>
      <c r="G51">
        <f>Sum!G51</f>
        <v>9</v>
      </c>
      <c r="H51">
        <f>Sum!H51</f>
        <v>0</v>
      </c>
      <c r="I51">
        <f>Sum!I51</f>
        <v>0</v>
      </c>
      <c r="J51">
        <f>Sum!J51</f>
        <v>8</v>
      </c>
      <c r="K51">
        <f>Sum!K51</f>
        <v>12</v>
      </c>
      <c r="L51">
        <f>Sum!L51</f>
        <v>120</v>
      </c>
      <c r="M51">
        <f>Sum!M51</f>
        <v>4</v>
      </c>
      <c r="N51">
        <f>Sum!N51</f>
        <v>4</v>
      </c>
      <c r="O51">
        <f>Sum!O51</f>
        <v>82</v>
      </c>
      <c r="P51">
        <f>Sum!P51</f>
        <v>1</v>
      </c>
      <c r="Q51">
        <f>Sum!Q51</f>
        <v>4</v>
      </c>
      <c r="R51">
        <f>Sum!R51</f>
        <v>0</v>
      </c>
      <c r="S51">
        <f>Sum!S51</f>
        <v>0</v>
      </c>
      <c r="T51">
        <f>Sum!T51</f>
        <v>0</v>
      </c>
      <c r="U51">
        <f>Sum!U51</f>
        <v>0</v>
      </c>
    </row>
    <row r="52" spans="1:21" ht="17" x14ac:dyDescent="0.2">
      <c r="A52" s="6" t="s">
        <v>75</v>
      </c>
      <c r="B52" s="23" t="s">
        <v>194</v>
      </c>
      <c r="C52" s="23" t="s">
        <v>195</v>
      </c>
      <c r="D52">
        <f>Sum!D52</f>
        <v>494</v>
      </c>
      <c r="E52">
        <f>Sum!E52</f>
        <v>1600</v>
      </c>
      <c r="F52">
        <f>Sum!F52</f>
        <v>1163</v>
      </c>
      <c r="G52">
        <f>Sum!G52</f>
        <v>5884</v>
      </c>
      <c r="H52">
        <f>Sum!H52</f>
        <v>206</v>
      </c>
      <c r="I52">
        <f>Sum!I52</f>
        <v>237</v>
      </c>
      <c r="J52">
        <f>Sum!J52</f>
        <v>1536</v>
      </c>
      <c r="K52">
        <f>Sum!K52</f>
        <v>13076</v>
      </c>
      <c r="L52">
        <f>Sum!L52</f>
        <v>4119</v>
      </c>
      <c r="M52">
        <f>Sum!M52</f>
        <v>1633</v>
      </c>
      <c r="N52">
        <f>Sum!N52</f>
        <v>6514</v>
      </c>
      <c r="O52">
        <f>Sum!O52</f>
        <v>15272</v>
      </c>
      <c r="P52">
        <f>Sum!P52</f>
        <v>1642</v>
      </c>
      <c r="Q52">
        <f>Sum!Q52</f>
        <v>369</v>
      </c>
      <c r="R52">
        <f>Sum!R52</f>
        <v>46</v>
      </c>
      <c r="S52">
        <f>Sum!S52</f>
        <v>645</v>
      </c>
      <c r="T52">
        <f>Sum!T52</f>
        <v>156</v>
      </c>
      <c r="U52">
        <f>Sum!U52</f>
        <v>2</v>
      </c>
    </row>
    <row r="53" spans="1:21" ht="17" x14ac:dyDescent="0.2">
      <c r="A53" s="6" t="s">
        <v>75</v>
      </c>
      <c r="B53" s="23" t="s">
        <v>161</v>
      </c>
      <c r="C53" s="23" t="s">
        <v>196</v>
      </c>
      <c r="D53">
        <f>Sum!D53</f>
        <v>942</v>
      </c>
      <c r="E53">
        <f>Sum!E53</f>
        <v>6177</v>
      </c>
      <c r="F53">
        <f>Sum!F53</f>
        <v>2262</v>
      </c>
      <c r="G53">
        <f>Sum!G53</f>
        <v>17727</v>
      </c>
      <c r="H53">
        <f>Sum!H53</f>
        <v>633</v>
      </c>
      <c r="I53">
        <f>Sum!I53</f>
        <v>464</v>
      </c>
      <c r="J53">
        <f>Sum!J53</f>
        <v>2431</v>
      </c>
      <c r="K53">
        <f>Sum!K53</f>
        <v>23495</v>
      </c>
      <c r="L53">
        <f>Sum!L53</f>
        <v>8572</v>
      </c>
      <c r="M53">
        <f>Sum!M53</f>
        <v>2742</v>
      </c>
      <c r="N53">
        <f>Sum!N53</f>
        <v>13914</v>
      </c>
      <c r="O53">
        <f>Sum!O53</f>
        <v>29025</v>
      </c>
      <c r="P53">
        <f>Sum!P53</f>
        <v>13968</v>
      </c>
      <c r="Q53">
        <f>Sum!Q53</f>
        <v>3002</v>
      </c>
      <c r="R53">
        <f>Sum!R53</f>
        <v>85</v>
      </c>
      <c r="S53">
        <f>Sum!S53</f>
        <v>2127</v>
      </c>
      <c r="T53">
        <f>Sum!T53</f>
        <v>315</v>
      </c>
      <c r="U53">
        <f>Sum!U53</f>
        <v>420</v>
      </c>
    </row>
    <row r="54" spans="1:21" ht="17" x14ac:dyDescent="0.2">
      <c r="A54" s="6" t="s">
        <v>75</v>
      </c>
      <c r="B54" s="23" t="s">
        <v>54</v>
      </c>
      <c r="C54" s="23"/>
      <c r="D54">
        <f>Sum!D54</f>
        <v>23952</v>
      </c>
      <c r="E54">
        <f>Sum!E54</f>
        <v>104388</v>
      </c>
      <c r="F54">
        <f>Sum!F54</f>
        <v>31640</v>
      </c>
      <c r="G54">
        <f>Sum!G54</f>
        <v>59210</v>
      </c>
      <c r="H54">
        <f>Sum!H54</f>
        <v>20550</v>
      </c>
      <c r="I54">
        <f>Sum!I54</f>
        <v>66128</v>
      </c>
      <c r="J54">
        <f>Sum!J54</f>
        <v>428916</v>
      </c>
      <c r="K54">
        <f>Sum!K54</f>
        <v>214944</v>
      </c>
      <c r="L54">
        <f>Sum!L54</f>
        <v>202615</v>
      </c>
      <c r="M54">
        <f>Sum!M54</f>
        <v>41654</v>
      </c>
      <c r="N54">
        <f>Sum!N54</f>
        <v>66996</v>
      </c>
      <c r="O54">
        <f>Sum!O54</f>
        <v>64568</v>
      </c>
      <c r="P54">
        <f>Sum!P54</f>
        <v>9159</v>
      </c>
      <c r="Q54">
        <f>Sum!Q54</f>
        <v>2891</v>
      </c>
      <c r="R54">
        <f>Sum!R54</f>
        <v>255958</v>
      </c>
      <c r="S54">
        <f>Sum!S54</f>
        <v>72447</v>
      </c>
      <c r="T54">
        <f>Sum!T54</f>
        <v>100061</v>
      </c>
      <c r="U54">
        <f>Sum!U54</f>
        <v>5565</v>
      </c>
    </row>
    <row r="55" spans="1:21" ht="17" x14ac:dyDescent="0.2">
      <c r="A55" s="6" t="s">
        <v>75</v>
      </c>
      <c r="B55" s="24" t="s">
        <v>86</v>
      </c>
      <c r="C55" s="24"/>
      <c r="D55">
        <f>Sum!D55</f>
        <v>0</v>
      </c>
      <c r="E55">
        <f>Sum!E55</f>
        <v>434</v>
      </c>
      <c r="F55">
        <f>Sum!F55</f>
        <v>7</v>
      </c>
      <c r="G55">
        <f>Sum!G55</f>
        <v>8</v>
      </c>
      <c r="H55">
        <f>Sum!H55</f>
        <v>0</v>
      </c>
      <c r="I55">
        <f>Sum!I55</f>
        <v>0</v>
      </c>
      <c r="J55">
        <f>Sum!J55</f>
        <v>41</v>
      </c>
      <c r="K55">
        <f>Sum!K55</f>
        <v>29</v>
      </c>
      <c r="L55">
        <f>Sum!L55</f>
        <v>167</v>
      </c>
      <c r="M55">
        <f>Sum!M55</f>
        <v>425</v>
      </c>
      <c r="N55">
        <f>Sum!N55</f>
        <v>0</v>
      </c>
      <c r="O55">
        <f>Sum!O55</f>
        <v>51</v>
      </c>
      <c r="P55">
        <f>Sum!P55</f>
        <v>136</v>
      </c>
      <c r="Q55">
        <f>Sum!Q55</f>
        <v>1</v>
      </c>
      <c r="R55">
        <f>Sum!R55</f>
        <v>0</v>
      </c>
      <c r="S55">
        <f>Sum!S55</f>
        <v>12</v>
      </c>
      <c r="T55">
        <f>Sum!T55</f>
        <v>0</v>
      </c>
      <c r="U55">
        <f>Sum!U55</f>
        <v>0</v>
      </c>
    </row>
    <row r="56" spans="1:21" ht="17" x14ac:dyDescent="0.2">
      <c r="A56" s="6" t="s">
        <v>75</v>
      </c>
      <c r="B56" s="24" t="s">
        <v>87</v>
      </c>
      <c r="C56" s="24"/>
      <c r="D56">
        <f>Sum!D56</f>
        <v>2</v>
      </c>
      <c r="E56">
        <f>Sum!E56</f>
        <v>2202</v>
      </c>
      <c r="F56">
        <f>Sum!F56</f>
        <v>184</v>
      </c>
      <c r="G56">
        <f>Sum!G56</f>
        <v>796</v>
      </c>
      <c r="H56">
        <f>Sum!H56</f>
        <v>1</v>
      </c>
      <c r="I56">
        <f>Sum!I56</f>
        <v>2</v>
      </c>
      <c r="J56">
        <f>Sum!J56</f>
        <v>447</v>
      </c>
      <c r="K56">
        <f>Sum!K56</f>
        <v>504</v>
      </c>
      <c r="L56">
        <f>Sum!L56</f>
        <v>5480</v>
      </c>
      <c r="M56">
        <f>Sum!M56</f>
        <v>820</v>
      </c>
      <c r="N56">
        <f>Sum!N56</f>
        <v>141</v>
      </c>
      <c r="O56">
        <f>Sum!O56</f>
        <v>2712</v>
      </c>
      <c r="P56">
        <f>Sum!P56</f>
        <v>4456</v>
      </c>
      <c r="Q56">
        <f>Sum!Q56</f>
        <v>551</v>
      </c>
      <c r="R56">
        <f>Sum!R56</f>
        <v>7</v>
      </c>
      <c r="S56">
        <f>Sum!S56</f>
        <v>212</v>
      </c>
      <c r="T56">
        <f>Sum!T56</f>
        <v>18</v>
      </c>
      <c r="U56">
        <f>Sum!U56</f>
        <v>366</v>
      </c>
    </row>
    <row r="57" spans="1:21" ht="17" x14ac:dyDescent="0.2">
      <c r="A57" s="6" t="s">
        <v>75</v>
      </c>
      <c r="B57" s="24" t="s">
        <v>88</v>
      </c>
      <c r="C57" s="24"/>
      <c r="D57">
        <f>Sum!D57</f>
        <v>0</v>
      </c>
      <c r="E57">
        <f>Sum!E57</f>
        <v>6</v>
      </c>
      <c r="F57">
        <f>Sum!F57</f>
        <v>0</v>
      </c>
      <c r="G57">
        <f>Sum!G57</f>
        <v>1</v>
      </c>
      <c r="H57">
        <f>Sum!H57</f>
        <v>0</v>
      </c>
      <c r="I57">
        <f>Sum!I57</f>
        <v>0</v>
      </c>
      <c r="J57">
        <f>Sum!J57</f>
        <v>2</v>
      </c>
      <c r="K57">
        <f>Sum!K57</f>
        <v>0</v>
      </c>
      <c r="L57">
        <f>Sum!L57</f>
        <v>29</v>
      </c>
      <c r="M57">
        <f>Sum!M57</f>
        <v>14</v>
      </c>
      <c r="N57">
        <f>Sum!N57</f>
        <v>0</v>
      </c>
      <c r="O57">
        <f>Sum!O57</f>
        <v>2</v>
      </c>
      <c r="P57">
        <f>Sum!P57</f>
        <v>1</v>
      </c>
      <c r="Q57">
        <f>Sum!Q57</f>
        <v>0</v>
      </c>
      <c r="R57">
        <f>Sum!R57</f>
        <v>0</v>
      </c>
      <c r="S57">
        <f>Sum!S57</f>
        <v>0</v>
      </c>
      <c r="T57">
        <f>Sum!T57</f>
        <v>0</v>
      </c>
      <c r="U57">
        <f>Sum!U57</f>
        <v>0</v>
      </c>
    </row>
    <row r="58" spans="1:21" ht="17" x14ac:dyDescent="0.2">
      <c r="A58" s="6" t="s">
        <v>75</v>
      </c>
      <c r="B58" s="24" t="s">
        <v>89</v>
      </c>
      <c r="C58" s="24"/>
      <c r="D58">
        <f>Sum!D58</f>
        <v>1</v>
      </c>
      <c r="E58">
        <f>Sum!E58</f>
        <v>31</v>
      </c>
      <c r="F58">
        <f>Sum!F58</f>
        <v>22</v>
      </c>
      <c r="G58">
        <f>Sum!G58</f>
        <v>12</v>
      </c>
      <c r="H58">
        <f>Sum!H58</f>
        <v>0</v>
      </c>
      <c r="I58">
        <f>Sum!I58</f>
        <v>0</v>
      </c>
      <c r="J58">
        <f>Sum!J58</f>
        <v>4</v>
      </c>
      <c r="K58">
        <f>Sum!K58</f>
        <v>20</v>
      </c>
      <c r="L58">
        <f>Sum!L58</f>
        <v>292</v>
      </c>
      <c r="M58">
        <f>Sum!M58</f>
        <v>106</v>
      </c>
      <c r="N58">
        <f>Sum!N58</f>
        <v>14</v>
      </c>
      <c r="O58">
        <f>Sum!O58</f>
        <v>202</v>
      </c>
      <c r="P58">
        <f>Sum!P58</f>
        <v>55</v>
      </c>
      <c r="Q58">
        <f>Sum!Q58</f>
        <v>0</v>
      </c>
      <c r="R58">
        <f>Sum!R58</f>
        <v>0</v>
      </c>
      <c r="S58">
        <f>Sum!S58</f>
        <v>0</v>
      </c>
      <c r="T58">
        <f>Sum!T58</f>
        <v>0</v>
      </c>
      <c r="U58">
        <f>Sum!U58</f>
        <v>0</v>
      </c>
    </row>
    <row r="59" spans="1:21" ht="17" x14ac:dyDescent="0.2">
      <c r="A59" s="6" t="s">
        <v>75</v>
      </c>
      <c r="B59" s="24" t="s">
        <v>90</v>
      </c>
      <c r="C59" s="24"/>
      <c r="D59">
        <f>Sum!D59</f>
        <v>3</v>
      </c>
      <c r="E59">
        <f>Sum!E59</f>
        <v>29</v>
      </c>
      <c r="F59">
        <f>Sum!F59</f>
        <v>37</v>
      </c>
      <c r="G59">
        <f>Sum!G59</f>
        <v>25</v>
      </c>
      <c r="H59">
        <f>Sum!H59</f>
        <v>0</v>
      </c>
      <c r="I59">
        <f>Sum!I59</f>
        <v>2</v>
      </c>
      <c r="J59">
        <f>Sum!J59</f>
        <v>26</v>
      </c>
      <c r="K59">
        <f>Sum!K59</f>
        <v>98</v>
      </c>
      <c r="L59">
        <f>Sum!L59</f>
        <v>63</v>
      </c>
      <c r="M59">
        <f>Sum!M59</f>
        <v>85</v>
      </c>
      <c r="N59">
        <f>Sum!N59</f>
        <v>49</v>
      </c>
      <c r="O59">
        <f>Sum!O59</f>
        <v>348</v>
      </c>
      <c r="P59">
        <f>Sum!P59</f>
        <v>74</v>
      </c>
      <c r="Q59">
        <f>Sum!Q59</f>
        <v>8</v>
      </c>
      <c r="R59">
        <f>Sum!R59</f>
        <v>0</v>
      </c>
      <c r="S59">
        <f>Sum!S59</f>
        <v>14</v>
      </c>
      <c r="T59">
        <f>Sum!T59</f>
        <v>24</v>
      </c>
      <c r="U59">
        <f>Sum!U59</f>
        <v>0</v>
      </c>
    </row>
    <row r="60" spans="1:21" ht="17" x14ac:dyDescent="0.2">
      <c r="A60" s="6" t="s">
        <v>75</v>
      </c>
      <c r="B60" s="24" t="s">
        <v>91</v>
      </c>
      <c r="C60" s="24"/>
      <c r="D60">
        <f>Sum!D60</f>
        <v>5</v>
      </c>
      <c r="E60">
        <f>Sum!E60</f>
        <v>43</v>
      </c>
      <c r="F60">
        <f>Sum!F60</f>
        <v>19</v>
      </c>
      <c r="G60">
        <f>Sum!G60</f>
        <v>58</v>
      </c>
      <c r="H60">
        <f>Sum!H60</f>
        <v>1</v>
      </c>
      <c r="I60">
        <f>Sum!I60</f>
        <v>2</v>
      </c>
      <c r="J60">
        <f>Sum!J60</f>
        <v>19</v>
      </c>
      <c r="K60">
        <f>Sum!K60</f>
        <v>74</v>
      </c>
      <c r="L60">
        <f>Sum!L60</f>
        <v>38</v>
      </c>
      <c r="M60">
        <f>Sum!M60</f>
        <v>77</v>
      </c>
      <c r="N60">
        <f>Sum!N60</f>
        <v>5</v>
      </c>
      <c r="O60">
        <f>Sum!O60</f>
        <v>70</v>
      </c>
      <c r="P60">
        <f>Sum!P60</f>
        <v>193</v>
      </c>
      <c r="Q60">
        <f>Sum!Q60</f>
        <v>9</v>
      </c>
      <c r="R60">
        <f>Sum!R60</f>
        <v>0</v>
      </c>
      <c r="S60">
        <f>Sum!S60</f>
        <v>18</v>
      </c>
      <c r="T60">
        <f>Sum!T60</f>
        <v>1</v>
      </c>
      <c r="U60">
        <f>Sum!U60</f>
        <v>0</v>
      </c>
    </row>
    <row r="61" spans="1:21" ht="17" x14ac:dyDescent="0.2">
      <c r="A61" s="6" t="s">
        <v>75</v>
      </c>
      <c r="B61" s="24" t="s">
        <v>92</v>
      </c>
      <c r="C61" s="24"/>
      <c r="D61">
        <f>Sum!D61</f>
        <v>1</v>
      </c>
      <c r="E61">
        <f>Sum!E61</f>
        <v>0</v>
      </c>
      <c r="F61">
        <f>Sum!F61</f>
        <v>7</v>
      </c>
      <c r="G61">
        <f>Sum!G61</f>
        <v>5</v>
      </c>
      <c r="H61">
        <f>Sum!H61</f>
        <v>0</v>
      </c>
      <c r="I61">
        <f>Sum!I61</f>
        <v>0</v>
      </c>
      <c r="J61">
        <f>Sum!J61</f>
        <v>4</v>
      </c>
      <c r="K61">
        <f>Sum!K61</f>
        <v>20</v>
      </c>
      <c r="L61">
        <f>Sum!L61</f>
        <v>363</v>
      </c>
      <c r="M61">
        <f>Sum!M61</f>
        <v>69</v>
      </c>
      <c r="N61">
        <f>Sum!N61</f>
        <v>4</v>
      </c>
      <c r="O61">
        <f>Sum!O61</f>
        <v>213</v>
      </c>
      <c r="P61">
        <f>Sum!P61</f>
        <v>13</v>
      </c>
      <c r="Q61">
        <f>Sum!Q61</f>
        <v>2</v>
      </c>
      <c r="R61">
        <f>Sum!R61</f>
        <v>0</v>
      </c>
      <c r="S61">
        <f>Sum!S61</f>
        <v>0</v>
      </c>
      <c r="T61">
        <f>Sum!T61</f>
        <v>0</v>
      </c>
      <c r="U61">
        <f>Sum!U61</f>
        <v>0</v>
      </c>
    </row>
    <row r="62" spans="1:21" ht="17" x14ac:dyDescent="0.2">
      <c r="A62" s="6" t="s">
        <v>75</v>
      </c>
      <c r="B62" s="24" t="s">
        <v>93</v>
      </c>
      <c r="C62" s="24"/>
      <c r="D62">
        <f>Sum!D62</f>
        <v>14</v>
      </c>
      <c r="E62">
        <f>Sum!E62</f>
        <v>1111</v>
      </c>
      <c r="F62">
        <f>Sum!F62</f>
        <v>112</v>
      </c>
      <c r="G62">
        <f>Sum!G62</f>
        <v>350</v>
      </c>
      <c r="H62">
        <f>Sum!H62</f>
        <v>5</v>
      </c>
      <c r="I62">
        <f>Sum!I62</f>
        <v>5</v>
      </c>
      <c r="J62">
        <f>Sum!J62</f>
        <v>87</v>
      </c>
      <c r="K62">
        <f>Sum!K62</f>
        <v>636</v>
      </c>
      <c r="L62">
        <f>Sum!L62</f>
        <v>1190</v>
      </c>
      <c r="M62">
        <f>Sum!M62</f>
        <v>431</v>
      </c>
      <c r="N62">
        <f>Sum!N62</f>
        <v>68</v>
      </c>
      <c r="O62">
        <f>Sum!O62</f>
        <v>504</v>
      </c>
      <c r="P62">
        <f>Sum!P62</f>
        <v>4460</v>
      </c>
      <c r="Q62">
        <f>Sum!Q62</f>
        <v>269</v>
      </c>
      <c r="R62">
        <f>Sum!R62</f>
        <v>4</v>
      </c>
      <c r="S62">
        <f>Sum!S62</f>
        <v>216</v>
      </c>
      <c r="T62">
        <f>Sum!T62</f>
        <v>24</v>
      </c>
      <c r="U62">
        <f>Sum!U62</f>
        <v>355</v>
      </c>
    </row>
    <row r="63" spans="1:21" ht="17" x14ac:dyDescent="0.2">
      <c r="A63" s="6" t="s">
        <v>75</v>
      </c>
      <c r="B63" s="24" t="s">
        <v>94</v>
      </c>
      <c r="C63" s="24"/>
      <c r="D63">
        <f>Sum!D63</f>
        <v>1</v>
      </c>
      <c r="E63">
        <f>Sum!E63</f>
        <v>1165</v>
      </c>
      <c r="F63">
        <f>Sum!F63</f>
        <v>62</v>
      </c>
      <c r="G63">
        <f>Sum!G63</f>
        <v>417</v>
      </c>
      <c r="H63">
        <f>Sum!H63</f>
        <v>1</v>
      </c>
      <c r="I63">
        <f>Sum!I63</f>
        <v>1</v>
      </c>
      <c r="J63">
        <f>Sum!J63</f>
        <v>29</v>
      </c>
      <c r="K63">
        <f>Sum!K63</f>
        <v>159</v>
      </c>
      <c r="L63">
        <f>Sum!L63</f>
        <v>1672</v>
      </c>
      <c r="M63">
        <f>Sum!M63</f>
        <v>61</v>
      </c>
      <c r="N63">
        <f>Sum!N63</f>
        <v>69</v>
      </c>
      <c r="O63">
        <f>Sum!O63</f>
        <v>1191</v>
      </c>
      <c r="P63">
        <f>Sum!P63</f>
        <v>2840</v>
      </c>
      <c r="Q63">
        <f>Sum!Q63</f>
        <v>519</v>
      </c>
      <c r="R63">
        <f>Sum!R63</f>
        <v>7</v>
      </c>
      <c r="S63">
        <f>Sum!S63</f>
        <v>83</v>
      </c>
      <c r="T63">
        <f>Sum!T63</f>
        <v>11</v>
      </c>
      <c r="U63">
        <f>Sum!U63</f>
        <v>364</v>
      </c>
    </row>
    <row r="64" spans="1:21" ht="17" x14ac:dyDescent="0.2">
      <c r="A64" s="6" t="s">
        <v>75</v>
      </c>
      <c r="B64" s="24" t="s">
        <v>95</v>
      </c>
      <c r="C64" s="24"/>
      <c r="D64">
        <f>Sum!D64</f>
        <v>27</v>
      </c>
      <c r="E64">
        <f>Sum!E64</f>
        <v>1459</v>
      </c>
      <c r="F64">
        <f>Sum!F64</f>
        <v>236</v>
      </c>
      <c r="G64">
        <f>Sum!G64</f>
        <v>664</v>
      </c>
      <c r="H64">
        <f>Sum!H64</f>
        <v>9</v>
      </c>
      <c r="I64">
        <f>Sum!I64</f>
        <v>11</v>
      </c>
      <c r="J64">
        <f>Sum!J64</f>
        <v>167</v>
      </c>
      <c r="K64">
        <f>Sum!K64</f>
        <v>1151</v>
      </c>
      <c r="L64">
        <f>Sum!L64</f>
        <v>2256</v>
      </c>
      <c r="M64">
        <f>Sum!M64</f>
        <v>923</v>
      </c>
      <c r="N64">
        <f>Sum!N64</f>
        <v>172</v>
      </c>
      <c r="O64">
        <f>Sum!O64</f>
        <v>1546</v>
      </c>
      <c r="P64">
        <f>Sum!P64</f>
        <v>5983</v>
      </c>
      <c r="Q64">
        <f>Sum!Q64</f>
        <v>392</v>
      </c>
      <c r="R64">
        <f>Sum!R64</f>
        <v>5</v>
      </c>
      <c r="S64">
        <f>Sum!S64</f>
        <v>323</v>
      </c>
      <c r="T64">
        <f>Sum!T64</f>
        <v>49</v>
      </c>
      <c r="U64">
        <f>Sum!U64</f>
        <v>381</v>
      </c>
    </row>
    <row r="65" spans="1:21" ht="17" x14ac:dyDescent="0.2">
      <c r="A65" s="6" t="s">
        <v>75</v>
      </c>
      <c r="B65" s="24" t="s">
        <v>96</v>
      </c>
      <c r="C65" s="24"/>
      <c r="D65">
        <f>Sum!D65</f>
        <v>2</v>
      </c>
      <c r="E65">
        <f>Sum!E65</f>
        <v>1510</v>
      </c>
      <c r="F65">
        <f>Sum!F65</f>
        <v>163</v>
      </c>
      <c r="G65">
        <f>Sum!G65</f>
        <v>637</v>
      </c>
      <c r="H65">
        <f>Sum!H65</f>
        <v>2</v>
      </c>
      <c r="I65">
        <f>Sum!I65</f>
        <v>1</v>
      </c>
      <c r="J65">
        <f>Sum!J65</f>
        <v>83</v>
      </c>
      <c r="K65">
        <f>Sum!K65</f>
        <v>371</v>
      </c>
      <c r="L65">
        <f>Sum!L65</f>
        <v>2797</v>
      </c>
      <c r="M65">
        <f>Sum!M65</f>
        <v>168</v>
      </c>
      <c r="N65">
        <f>Sum!N65</f>
        <v>155</v>
      </c>
      <c r="O65">
        <f>Sum!O65</f>
        <v>2240</v>
      </c>
      <c r="P65">
        <f>Sum!P65</f>
        <v>3614</v>
      </c>
      <c r="Q65">
        <f>Sum!Q65</f>
        <v>564</v>
      </c>
      <c r="R65">
        <f>Sum!R65</f>
        <v>7</v>
      </c>
      <c r="S65">
        <f>Sum!S65</f>
        <v>113</v>
      </c>
      <c r="T65">
        <f>Sum!T65</f>
        <v>13</v>
      </c>
      <c r="U65">
        <f>Sum!U65</f>
        <v>372</v>
      </c>
    </row>
    <row r="66" spans="1:21" ht="17" x14ac:dyDescent="0.2">
      <c r="A66" s="6" t="s">
        <v>75</v>
      </c>
      <c r="B66" s="24" t="s">
        <v>97</v>
      </c>
      <c r="C66" s="24"/>
      <c r="D66">
        <f>Sum!D66</f>
        <v>26</v>
      </c>
      <c r="E66">
        <f>Sum!E66</f>
        <v>1518</v>
      </c>
      <c r="F66">
        <f>Sum!F66</f>
        <v>227</v>
      </c>
      <c r="G66">
        <f>Sum!G66</f>
        <v>595</v>
      </c>
      <c r="H66">
        <f>Sum!H66</f>
        <v>11</v>
      </c>
      <c r="I66">
        <f>Sum!I66</f>
        <v>11</v>
      </c>
      <c r="J66">
        <f>Sum!J66</f>
        <v>169</v>
      </c>
      <c r="K66">
        <f>Sum!K66</f>
        <v>1075</v>
      </c>
      <c r="L66">
        <f>Sum!L66</f>
        <v>2397</v>
      </c>
      <c r="M66">
        <f>Sum!M66</f>
        <v>921</v>
      </c>
      <c r="N66">
        <f>Sum!N66</f>
        <v>157</v>
      </c>
      <c r="O66">
        <f>Sum!O66</f>
        <v>1799</v>
      </c>
      <c r="P66">
        <f>Sum!P66</f>
        <v>5735</v>
      </c>
      <c r="Q66">
        <f>Sum!Q66</f>
        <v>387</v>
      </c>
      <c r="R66">
        <f>Sum!R66</f>
        <v>5</v>
      </c>
      <c r="S66">
        <f>Sum!S66</f>
        <v>309</v>
      </c>
      <c r="T66">
        <f>Sum!T66</f>
        <v>45</v>
      </c>
      <c r="U66">
        <f>Sum!U66</f>
        <v>378</v>
      </c>
    </row>
    <row r="67" spans="1:21" ht="17" x14ac:dyDescent="0.2">
      <c r="A67" s="6" t="s">
        <v>75</v>
      </c>
      <c r="B67" s="24" t="s">
        <v>98</v>
      </c>
      <c r="C67" s="24"/>
      <c r="D67">
        <f>Sum!D67</f>
        <v>39</v>
      </c>
      <c r="E67">
        <f>Sum!E67</f>
        <v>1714</v>
      </c>
      <c r="F67">
        <f>Sum!F67</f>
        <v>281</v>
      </c>
      <c r="G67">
        <f>Sum!G67</f>
        <v>737</v>
      </c>
      <c r="H67">
        <f>Sum!H67</f>
        <v>19</v>
      </c>
      <c r="I67">
        <f>Sum!I67</f>
        <v>34</v>
      </c>
      <c r="J67">
        <f>Sum!J67</f>
        <v>344</v>
      </c>
      <c r="K67">
        <f>Sum!K67</f>
        <v>1393</v>
      </c>
      <c r="L67">
        <f>Sum!L67</f>
        <v>4024</v>
      </c>
      <c r="M67">
        <f>Sum!M67</f>
        <v>1313</v>
      </c>
      <c r="N67">
        <f>Sum!N67</f>
        <v>261</v>
      </c>
      <c r="O67">
        <f>Sum!O67</f>
        <v>2130</v>
      </c>
      <c r="P67">
        <f>Sum!P67</f>
        <v>6297</v>
      </c>
      <c r="Q67">
        <f>Sum!Q67</f>
        <v>599</v>
      </c>
      <c r="R67">
        <f>Sum!R67</f>
        <v>6</v>
      </c>
      <c r="S67">
        <f>Sum!S67</f>
        <v>482</v>
      </c>
      <c r="T67">
        <f>Sum!T67</f>
        <v>226</v>
      </c>
      <c r="U67">
        <f>Sum!U67</f>
        <v>918</v>
      </c>
    </row>
    <row r="68" spans="1:21" ht="17" x14ac:dyDescent="0.2">
      <c r="A68" s="6" t="s">
        <v>75</v>
      </c>
      <c r="B68" s="24" t="s">
        <v>99</v>
      </c>
      <c r="C68" s="24"/>
      <c r="D68">
        <f>Sum!D68</f>
        <v>3</v>
      </c>
      <c r="E68">
        <f>Sum!E68</f>
        <v>2416</v>
      </c>
      <c r="F68">
        <f>Sum!F68</f>
        <v>256</v>
      </c>
      <c r="G68">
        <f>Sum!G68</f>
        <v>871</v>
      </c>
      <c r="H68">
        <f>Sum!H68</f>
        <v>3</v>
      </c>
      <c r="I68">
        <f>Sum!I68</f>
        <v>21</v>
      </c>
      <c r="J68">
        <f>Sum!J68</f>
        <v>764</v>
      </c>
      <c r="K68">
        <f>Sum!K68</f>
        <v>590</v>
      </c>
      <c r="L68">
        <f>Sum!L68</f>
        <v>8635</v>
      </c>
      <c r="M68">
        <f>Sum!M68</f>
        <v>1164</v>
      </c>
      <c r="N68">
        <f>Sum!N68</f>
        <v>187</v>
      </c>
      <c r="O68">
        <f>Sum!O68</f>
        <v>2879</v>
      </c>
      <c r="P68">
        <f>Sum!P68</f>
        <v>6326</v>
      </c>
      <c r="Q68">
        <f>Sum!Q68</f>
        <v>643</v>
      </c>
      <c r="R68">
        <f>Sum!R68</f>
        <v>14</v>
      </c>
      <c r="S68">
        <f>Sum!S68</f>
        <v>299</v>
      </c>
      <c r="T68">
        <f>Sum!T68</f>
        <v>68</v>
      </c>
      <c r="U68">
        <f>Sum!U68</f>
        <v>609</v>
      </c>
    </row>
    <row r="69" spans="1:21" x14ac:dyDescent="0.2">
      <c r="A69" s="6"/>
    </row>
    <row r="70" spans="1:21" x14ac:dyDescent="0.2">
      <c r="A7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0890-B489-E041-83A4-B44C708C77C2}">
  <dimension ref="A1:U25"/>
  <sheetViews>
    <sheetView tabSelected="1" topLeftCell="B6" zoomScale="88" zoomScaleNormal="88" workbookViewId="0">
      <selection activeCell="AA23" sqref="AA23"/>
    </sheetView>
  </sheetViews>
  <sheetFormatPr baseColWidth="10" defaultRowHeight="16" x14ac:dyDescent="0.2"/>
  <cols>
    <col min="1" max="1" width="72.6640625" bestFit="1" customWidth="1"/>
    <col min="2" max="2" width="12" bestFit="1" customWidth="1"/>
    <col min="3" max="3" width="17.6640625" bestFit="1" customWidth="1"/>
  </cols>
  <sheetData>
    <row r="1" spans="1:21" x14ac:dyDescent="0.2">
      <c r="A1" s="41" t="s">
        <v>137</v>
      </c>
      <c r="B1" s="42" t="s">
        <v>100</v>
      </c>
      <c r="C1" s="42" t="s">
        <v>101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38</v>
      </c>
      <c r="Q1" t="s">
        <v>39</v>
      </c>
      <c r="R1" t="s">
        <v>209</v>
      </c>
      <c r="S1" t="s">
        <v>210</v>
      </c>
      <c r="T1" t="s">
        <v>211</v>
      </c>
      <c r="U1" t="s">
        <v>50</v>
      </c>
    </row>
    <row r="2" spans="1:21" x14ac:dyDescent="0.2">
      <c r="A2" s="45" t="s">
        <v>82</v>
      </c>
      <c r="B2" s="46" t="s">
        <v>102</v>
      </c>
      <c r="C2" s="47" t="s">
        <v>103</v>
      </c>
      <c r="D2">
        <f>Norm!D45/Norm!D$47</f>
        <v>0.17942583732057416</v>
      </c>
      <c r="E2">
        <f>Norm!E45/Norm!E$47</f>
        <v>3.6588128681468053E-2</v>
      </c>
      <c r="F2">
        <f>Norm!F45/Norm!F$47</f>
        <v>0.17114837076874406</v>
      </c>
      <c r="G2">
        <f>Norm!G45/Norm!G$47</f>
        <v>0.10340376885348675</v>
      </c>
      <c r="H2">
        <f>Norm!H45/Norm!H$47</f>
        <v>0.12783751493428913</v>
      </c>
      <c r="I2">
        <f>Norm!I45/Norm!I$47</f>
        <v>9.1944670463791706E-2</v>
      </c>
      <c r="J2">
        <f>Norm!J45/Norm!J$47</f>
        <v>5.400490953723066E-2</v>
      </c>
      <c r="K2">
        <f>Norm!K45/Norm!K$47</f>
        <v>0.15799378940434741</v>
      </c>
      <c r="L2">
        <f>Norm!L45/Norm!L$47</f>
        <v>3.5261225171089969E-2</v>
      </c>
      <c r="M2">
        <f>Norm!M45/Norm!M$47</f>
        <v>3.8721011946591707E-2</v>
      </c>
      <c r="N2">
        <f>Norm!N45/Norm!N$47</f>
        <v>0.25912715065044062</v>
      </c>
      <c r="O2">
        <f>Norm!O45/Norm!O$47</f>
        <v>0.16499957253996753</v>
      </c>
      <c r="P2">
        <f>Norm!P45/Norm!P$47</f>
        <v>2.8258837759085161E-2</v>
      </c>
      <c r="Q2">
        <f>Norm!Q45/Norm!Q$47</f>
        <v>5.6430822114007448E-2</v>
      </c>
      <c r="R2">
        <f>Norm!R45/Norm!R$47</f>
        <v>6.5040650406504072E-2</v>
      </c>
      <c r="S2">
        <f>Norm!S45/Norm!S$47</f>
        <v>8.0050825921219829E-2</v>
      </c>
      <c r="T2">
        <f>Norm!T45/Norm!T$47</f>
        <v>7.1920191787178097E-3</v>
      </c>
      <c r="U2">
        <f>Norm!U45/Norm!U$47</f>
        <v>0</v>
      </c>
    </row>
    <row r="3" spans="1:21" x14ac:dyDescent="0.2">
      <c r="A3" s="45" t="s">
        <v>81</v>
      </c>
      <c r="B3" s="46" t="s">
        <v>102</v>
      </c>
      <c r="C3" s="50" t="s">
        <v>104</v>
      </c>
      <c r="D3">
        <f>Norm!D44/Norm!D$47</f>
        <v>0.10925039872408293</v>
      </c>
      <c r="E3">
        <f>Norm!E44/Norm!E$47</f>
        <v>2.9281830539193476E-2</v>
      </c>
      <c r="F3">
        <f>Norm!F44/Norm!F$47</f>
        <v>0.1243277443846884</v>
      </c>
      <c r="G3">
        <f>Norm!G44/Norm!G$47</f>
        <v>5.9187963270273258E-2</v>
      </c>
      <c r="H3">
        <f>Norm!H44/Norm!H$47</f>
        <v>3.8231780167264036E-2</v>
      </c>
      <c r="I3">
        <f>Norm!I44/Norm!I$47</f>
        <v>2.8478437754271765E-2</v>
      </c>
      <c r="J3">
        <f>Norm!J44/Norm!J$47</f>
        <v>1.6728793526684244E-2</v>
      </c>
      <c r="K3">
        <f>Norm!K44/Norm!K$47</f>
        <v>7.4597722781594059E-2</v>
      </c>
      <c r="L3">
        <f>Norm!L44/Norm!L$47</f>
        <v>7.795025872141545E-2</v>
      </c>
      <c r="M3">
        <f>Norm!M44/Norm!M$47</f>
        <v>3.5839775122979624E-2</v>
      </c>
      <c r="N3">
        <f>Norm!N44/Norm!N$47</f>
        <v>6.137221989089383E-2</v>
      </c>
      <c r="O3">
        <f>Norm!O44/Norm!O$47</f>
        <v>0.10169274172864837</v>
      </c>
      <c r="P3">
        <f>Norm!P44/Norm!P$47</f>
        <v>2.2870965968442465E-2</v>
      </c>
      <c r="Q3">
        <f>Norm!Q44/Norm!Q$47</f>
        <v>1.9192208536236037E-2</v>
      </c>
      <c r="R3">
        <f>Norm!R44/Norm!R$47</f>
        <v>6.0975609756097563E-3</v>
      </c>
      <c r="S3">
        <f>Norm!S44/Norm!S$47</f>
        <v>4.9047013977128337E-2</v>
      </c>
      <c r="T3">
        <f>Norm!T44/Norm!T$47</f>
        <v>4.0213440569174851E-3</v>
      </c>
      <c r="U3">
        <f>Norm!U44/Norm!U$47</f>
        <v>4.6511627906976744E-3</v>
      </c>
    </row>
    <row r="4" spans="1:21" x14ac:dyDescent="0.2">
      <c r="A4" s="45" t="s">
        <v>80</v>
      </c>
      <c r="B4" s="46" t="s">
        <v>102</v>
      </c>
      <c r="C4" s="51" t="s">
        <v>105</v>
      </c>
      <c r="D4">
        <f>Norm!D43/Norm!D$47</f>
        <v>3.189792663476874E-3</v>
      </c>
      <c r="E4">
        <f>Norm!E43/Norm!E$47</f>
        <v>3.6814680561848665E-3</v>
      </c>
      <c r="F4">
        <f>Norm!F43/Norm!F$47</f>
        <v>8.8579563429294524E-3</v>
      </c>
      <c r="G4">
        <f>Norm!G43/Norm!G$47</f>
        <v>6.2691300660102517E-4</v>
      </c>
      <c r="H4">
        <f>Norm!H43/Norm!H$47</f>
        <v>5.9737156511350063E-3</v>
      </c>
      <c r="I4">
        <f>Norm!I43/Norm!I$47</f>
        <v>1.4646053702196907E-2</v>
      </c>
      <c r="J4">
        <f>Norm!J43/Norm!J$47</f>
        <v>6.9097190653695795E-3</v>
      </c>
      <c r="K4">
        <f>Norm!K43/Norm!K$47</f>
        <v>1.1056742260280418E-3</v>
      </c>
      <c r="L4">
        <f>Norm!L43/Norm!L$47</f>
        <v>2.3368385912201635E-3</v>
      </c>
      <c r="M4">
        <f>Norm!M43/Norm!M$47</f>
        <v>1.3352073085031624E-3</v>
      </c>
      <c r="N4">
        <f>Norm!N43/Norm!N$47</f>
        <v>1.0490977759127151E-3</v>
      </c>
      <c r="O4">
        <f>Norm!O43/Norm!O$47</f>
        <v>1.9235701461913311E-3</v>
      </c>
      <c r="P4">
        <f>Norm!P43/Norm!P$47</f>
        <v>1.6493485073396007E-4</v>
      </c>
      <c r="Q4">
        <f>Norm!Q43/Norm!Q$47</f>
        <v>2.8645087367516471E-4</v>
      </c>
      <c r="R4">
        <f>Norm!R43/Norm!R$47</f>
        <v>2.0325203252032522E-3</v>
      </c>
      <c r="S4">
        <f>Norm!S43/Norm!S$47</f>
        <v>5.0825921219822107E-4</v>
      </c>
      <c r="T4">
        <f>Norm!T43/Norm!T$47</f>
        <v>0</v>
      </c>
      <c r="U4">
        <f>Norm!U43/Norm!U$47</f>
        <v>0</v>
      </c>
    </row>
    <row r="5" spans="1:21" x14ac:dyDescent="0.2">
      <c r="A5" s="45" t="s">
        <v>79</v>
      </c>
      <c r="B5" s="46" t="s">
        <v>102</v>
      </c>
      <c r="C5" s="52" t="s">
        <v>106</v>
      </c>
      <c r="D5">
        <f>Norm!D42/Norm!D$47</f>
        <v>4.9441786283891544E-2</v>
      </c>
      <c r="E5">
        <f>Norm!E42/Norm!E$47</f>
        <v>6.2301767104666964E-4</v>
      </c>
      <c r="F5">
        <f>Norm!F42/Norm!F$47</f>
        <v>2.4043024359379942E-2</v>
      </c>
      <c r="G5">
        <f>Norm!G42/Norm!G$47</f>
        <v>7.4492016078474754E-3</v>
      </c>
      <c r="H5">
        <f>Norm!H42/Norm!H$47</f>
        <v>1.6726403823178016E-2</v>
      </c>
      <c r="I5">
        <f>Norm!I42/Norm!I$47</f>
        <v>4.8820179007323028E-3</v>
      </c>
      <c r="J5">
        <f>Norm!J42/Norm!J$47</f>
        <v>6.4551322847531591E-3</v>
      </c>
      <c r="K5">
        <f>Norm!K42/Norm!K$47</f>
        <v>1.4914839559612309E-2</v>
      </c>
      <c r="L5">
        <f>Norm!L42/Norm!L$47</f>
        <v>2.7416124186279419E-2</v>
      </c>
      <c r="M5">
        <f>Norm!M42/Norm!M$47</f>
        <v>1.6584680252986646E-2</v>
      </c>
      <c r="N5">
        <f>Norm!N42/Norm!N$47</f>
        <v>1.0753252203105329E-2</v>
      </c>
      <c r="O5">
        <f>Norm!O42/Norm!O$47</f>
        <v>2.7784902111652559E-2</v>
      </c>
      <c r="P5">
        <f>Norm!P42/Norm!P$47</f>
        <v>2.9688273132112814E-3</v>
      </c>
      <c r="Q5">
        <f>Norm!Q42/Norm!Q$47</f>
        <v>1.4322543683758235E-3</v>
      </c>
      <c r="R5">
        <f>Norm!R42/Norm!R$47</f>
        <v>0</v>
      </c>
      <c r="S5">
        <f>Norm!S42/Norm!S$47</f>
        <v>1.2706480304955528E-3</v>
      </c>
      <c r="T5">
        <f>Norm!T42/Norm!T$47</f>
        <v>4.640012373366329E-4</v>
      </c>
      <c r="U5">
        <f>Norm!U42/Norm!U$47</f>
        <v>0</v>
      </c>
    </row>
    <row r="6" spans="1:21" x14ac:dyDescent="0.2">
      <c r="A6" s="45" t="s">
        <v>78</v>
      </c>
      <c r="B6" s="46" t="s">
        <v>102</v>
      </c>
      <c r="C6" s="53" t="s">
        <v>107</v>
      </c>
      <c r="D6">
        <f>Norm!D41/Norm!D$47</f>
        <v>4.3062200956937802E-2</v>
      </c>
      <c r="E6">
        <f>Norm!E41/Norm!E$47</f>
        <v>1.7217942908926143E-2</v>
      </c>
      <c r="F6">
        <f>Norm!F41/Norm!F$47</f>
        <v>2.4675735526732048E-2</v>
      </c>
      <c r="G6">
        <f>Norm!G41/Norm!G$47</f>
        <v>3.5586532433528779E-2</v>
      </c>
      <c r="H6">
        <f>Norm!H41/Norm!H$47</f>
        <v>3.5842293906810034E-2</v>
      </c>
      <c r="I6">
        <f>Norm!I41/Norm!I$47</f>
        <v>5.5329536208299432E-2</v>
      </c>
      <c r="J6">
        <f>Norm!J41/Norm!J$47</f>
        <v>3.600327302482044E-2</v>
      </c>
      <c r="K6">
        <f>Norm!K41/Norm!K$47</f>
        <v>4.5403218217747246E-2</v>
      </c>
      <c r="L6">
        <f>Norm!L41/Norm!L$47</f>
        <v>2.4202971123351694E-2</v>
      </c>
      <c r="M6">
        <f>Norm!M41/Norm!M$47</f>
        <v>1.0822206605762474E-2</v>
      </c>
      <c r="N6">
        <f>Norm!N41/Norm!N$47</f>
        <v>9.8615190935795217E-3</v>
      </c>
      <c r="O6">
        <f>Norm!O41/Norm!O$47</f>
        <v>1.9876891510643754E-2</v>
      </c>
      <c r="P6">
        <f>Norm!P41/Norm!P$47</f>
        <v>2.5399967013029854E-2</v>
      </c>
      <c r="Q6">
        <f>Norm!Q41/Norm!Q$47</f>
        <v>2.4921226009739329E-2</v>
      </c>
      <c r="R6">
        <f>Norm!R41/Norm!R$47</f>
        <v>2.032520325203252E-2</v>
      </c>
      <c r="S6">
        <f>Norm!S41/Norm!S$47</f>
        <v>3.3545108005082591E-2</v>
      </c>
      <c r="T6">
        <f>Norm!T41/Norm!T$47</f>
        <v>3.0933415822442193E-4</v>
      </c>
      <c r="U6">
        <f>Norm!U41/Norm!U$47</f>
        <v>0</v>
      </c>
    </row>
    <row r="7" spans="1:21" x14ac:dyDescent="0.2">
      <c r="A7" s="45" t="s">
        <v>108</v>
      </c>
      <c r="B7" s="46" t="s">
        <v>102</v>
      </c>
      <c r="C7" s="54" t="s">
        <v>109</v>
      </c>
      <c r="D7">
        <f>Norm!D40/Norm!D$47</f>
        <v>0.36283891547049441</v>
      </c>
      <c r="E7">
        <f>Norm!E40/Norm!E$47</f>
        <v>0.260081558676937</v>
      </c>
      <c r="F7">
        <f>Norm!F40/Norm!F$47</f>
        <v>0.34862385321100919</v>
      </c>
      <c r="G7">
        <f>Norm!G40/Norm!G$47</f>
        <v>0.43828594608548144</v>
      </c>
      <c r="H7">
        <f>Norm!H40/Norm!H$47</f>
        <v>0.5161290322580645</v>
      </c>
      <c r="I7">
        <f>Norm!I40/Norm!I$47</f>
        <v>0.18470301057770544</v>
      </c>
      <c r="J7">
        <f>Norm!J40/Norm!J$47</f>
        <v>8.1552868442585691E-2</v>
      </c>
      <c r="K7">
        <f>Norm!K40/Norm!K$47</f>
        <v>0.24651830243718828</v>
      </c>
      <c r="L7">
        <f>Norm!L40/Norm!L$47</f>
        <v>0.18773994324820564</v>
      </c>
      <c r="M7">
        <f>Norm!M40/Norm!M$47</f>
        <v>7.8144764581869294E-2</v>
      </c>
      <c r="N7">
        <f>Norm!N40/Norm!N$47</f>
        <v>0.39084137641628197</v>
      </c>
      <c r="O7">
        <f>Norm!O40/Norm!O$47</f>
        <v>0.29644353252970845</v>
      </c>
      <c r="P7">
        <f>Norm!P40/Norm!P$47</f>
        <v>0.68013634614327345</v>
      </c>
      <c r="Q7">
        <f>Norm!Q40/Norm!Q$47</f>
        <v>0.75537095388140929</v>
      </c>
      <c r="R7">
        <f>Norm!R40/Norm!R$47</f>
        <v>7.926829268292683E-2</v>
      </c>
      <c r="S7">
        <f>Norm!S40/Norm!S$47</f>
        <v>0.37814485387547647</v>
      </c>
      <c r="T7">
        <f>Norm!T40/Norm!T$47</f>
        <v>1.2373366328976877E-2</v>
      </c>
      <c r="U7">
        <f>Norm!U40/Norm!U$47</f>
        <v>0.97209302325581393</v>
      </c>
    </row>
    <row r="8" spans="1:21" x14ac:dyDescent="0.2">
      <c r="A8" s="55" t="s">
        <v>77</v>
      </c>
      <c r="B8" s="46" t="s">
        <v>110</v>
      </c>
      <c r="C8" s="56" t="s">
        <v>111</v>
      </c>
      <c r="D8">
        <f>Norm!D39/Norm!D$47</f>
        <v>1.1164274322169059E-2</v>
      </c>
      <c r="E8">
        <f>Norm!E39/Norm!E$47</f>
        <v>0.18350702310829181</v>
      </c>
      <c r="F8">
        <f>Norm!F39/Norm!F$47</f>
        <v>1.0439734261309713E-2</v>
      </c>
      <c r="G8">
        <f>Norm!G39/Norm!G$47</f>
        <v>2.6182837334513404E-3</v>
      </c>
      <c r="H8">
        <f>Norm!H39/Norm!H$47</f>
        <v>2.986857825567503E-2</v>
      </c>
      <c r="I8">
        <f>Norm!I39/Norm!I$47</f>
        <v>1.3832384052074858E-2</v>
      </c>
      <c r="J8">
        <f>Norm!J39/Norm!J$47</f>
        <v>3.6457859805436858E-2</v>
      </c>
      <c r="K8">
        <f>Norm!K39/Norm!K$47</f>
        <v>6.4223205043756467E-3</v>
      </c>
      <c r="L8">
        <f>Norm!L39/Norm!L$47</f>
        <v>4.4149557669838094E-2</v>
      </c>
      <c r="M8">
        <f>Norm!M39/Norm!M$47</f>
        <v>0.20070274068868588</v>
      </c>
      <c r="N8">
        <f>Norm!N39/Norm!N$47</f>
        <v>3.147293327738145E-4</v>
      </c>
      <c r="O8">
        <f>Norm!O39/Norm!O$47</f>
        <v>2.6288791997948193E-3</v>
      </c>
      <c r="P8">
        <f>Norm!P39/Norm!P$47</f>
        <v>1.0445873879817472E-2</v>
      </c>
      <c r="Q8">
        <f>Norm!Q39/Norm!Q$47</f>
        <v>8.5935262102549413E-4</v>
      </c>
      <c r="R8">
        <f>Norm!R39/Norm!R$47</f>
        <v>2.032520325203252E-2</v>
      </c>
      <c r="S8">
        <f>Norm!S39/Norm!S$47</f>
        <v>7.1156289707750954E-3</v>
      </c>
      <c r="T8">
        <f>Norm!T39/Norm!T$47</f>
        <v>3.8666769778052741E-4</v>
      </c>
      <c r="U8">
        <f>Norm!U39/Norm!U$47</f>
        <v>0</v>
      </c>
    </row>
    <row r="9" spans="1:21" x14ac:dyDescent="0.2">
      <c r="A9" s="55" t="s">
        <v>76</v>
      </c>
      <c r="B9" s="46" t="s">
        <v>110</v>
      </c>
      <c r="C9" s="57" t="s">
        <v>112</v>
      </c>
      <c r="D9">
        <f>Norm!D38/Norm!D$47</f>
        <v>4.1467304625199361E-2</v>
      </c>
      <c r="E9">
        <f>Norm!E38/Norm!E$47</f>
        <v>1.9710013593112821E-2</v>
      </c>
      <c r="F9">
        <f>Norm!F38/Norm!F$47</f>
        <v>3.2268269534957289E-2</v>
      </c>
      <c r="G9">
        <f>Norm!G38/Norm!G$47</f>
        <v>1.8217354427112142E-2</v>
      </c>
      <c r="H9">
        <f>Norm!H38/Norm!H$47</f>
        <v>3.106332138590203E-2</v>
      </c>
      <c r="I9">
        <f>Norm!I38/Norm!I$47</f>
        <v>1.5459723352318959E-2</v>
      </c>
      <c r="J9">
        <f>Norm!J38/Norm!J$47</f>
        <v>4.9095372306573321E-3</v>
      </c>
      <c r="K9">
        <f>Norm!K38/Norm!K$47</f>
        <v>5.4460336877764186E-2</v>
      </c>
      <c r="L9">
        <f>Norm!L38/Norm!L$47</f>
        <v>9.2597229177098977E-2</v>
      </c>
      <c r="M9">
        <f>Norm!M38/Norm!M$47</f>
        <v>3.7315530569219955E-2</v>
      </c>
      <c r="N9">
        <f>Norm!N38/Norm!N$47</f>
        <v>0.15185690306336549</v>
      </c>
      <c r="O9">
        <f>Norm!O38/Norm!O$47</f>
        <v>0.25288535521928701</v>
      </c>
      <c r="P9">
        <f>Norm!P38/Norm!P$47</f>
        <v>3.5241079773489468E-2</v>
      </c>
      <c r="Q9">
        <f>Norm!Q38/Norm!Q$47</f>
        <v>4.1248925809223722E-2</v>
      </c>
      <c r="R9">
        <f>Norm!R38/Norm!R$47</f>
        <v>1.6260162601626018E-2</v>
      </c>
      <c r="S9">
        <f>Norm!S38/Norm!S$47</f>
        <v>7.3697585768742061E-3</v>
      </c>
      <c r="T9">
        <f>Norm!T38/Norm!T$47</f>
        <v>1.5466707911221097E-3</v>
      </c>
      <c r="U9">
        <f>Norm!U38/Norm!U$47</f>
        <v>1.8604651162790697E-2</v>
      </c>
    </row>
    <row r="10" spans="1:21" x14ac:dyDescent="0.2">
      <c r="A10" s="58" t="s">
        <v>74</v>
      </c>
      <c r="B10" s="46" t="s">
        <v>113</v>
      </c>
      <c r="C10" s="59" t="s">
        <v>114</v>
      </c>
      <c r="D10">
        <f>Norm!D37/Norm!D$47</f>
        <v>0</v>
      </c>
      <c r="E10">
        <f>Norm!E37/Norm!E$47</f>
        <v>1.3347622716108023</v>
      </c>
      <c r="F10">
        <f>Norm!F37/Norm!F$47</f>
        <v>5.6167107841207521E-2</v>
      </c>
      <c r="G10">
        <f>Norm!G37/Norm!G$47</f>
        <v>0.19702186172977912</v>
      </c>
      <c r="H10">
        <f>Norm!H37/Norm!H$47</f>
        <v>6.360265372318602E-2</v>
      </c>
      <c r="I10">
        <f>Norm!I37/Norm!I$47</f>
        <v>0.84976315966664695</v>
      </c>
      <c r="J10">
        <f>Norm!J37/Norm!J$47</f>
        <v>3.0020082739554144</v>
      </c>
      <c r="K10">
        <f>Norm!K37/Norm!K$47</f>
        <v>0.43069198820005233</v>
      </c>
      <c r="L10">
        <f>Norm!L37/Norm!L$47</f>
        <v>0.35066965023920138</v>
      </c>
      <c r="M10">
        <f>Norm!M37/Norm!M$47</f>
        <v>1.8384345992009827</v>
      </c>
      <c r="N10">
        <f>Norm!N37/Norm!N$47</f>
        <v>3.9392740356766688E-2</v>
      </c>
      <c r="O10">
        <f>Norm!O37/Norm!O$47</f>
        <v>3.0335340685645897E-2</v>
      </c>
      <c r="P10">
        <f>Norm!P37/Norm!P$47</f>
        <v>8.7235879827750884E-2</v>
      </c>
      <c r="Q10">
        <f>Norm!Q37/Norm!Q$47</f>
        <v>2.3896468684754424E-2</v>
      </c>
      <c r="R10">
        <f>Norm!R37/Norm!R$47</f>
        <v>1.8109756097560976</v>
      </c>
      <c r="S10">
        <f>Norm!S37/Norm!S$47</f>
        <v>0.20260280083268001</v>
      </c>
      <c r="T10">
        <f>Norm!T37/Norm!T$47</f>
        <v>19.48536622360286</v>
      </c>
      <c r="U10">
        <f>Norm!U37/Norm!U$47</f>
        <v>6.761229980420604E-5</v>
      </c>
    </row>
    <row r="11" spans="1:21" x14ac:dyDescent="0.2">
      <c r="A11" s="61" t="s">
        <v>115</v>
      </c>
      <c r="B11" s="46" t="s">
        <v>116</v>
      </c>
      <c r="C11" s="62" t="s">
        <v>117</v>
      </c>
      <c r="D11">
        <f>Norm!D36/Norm!D$47</f>
        <v>0</v>
      </c>
      <c r="E11">
        <f>Norm!E36/Norm!E$47</f>
        <v>1.8689429259327196E-2</v>
      </c>
      <c r="F11">
        <f>Norm!F36/Norm!F$47</f>
        <v>3.1203948800670842E-3</v>
      </c>
      <c r="G11">
        <f>Norm!G36/Norm!G$47</f>
        <v>2.7761058014142107E-3</v>
      </c>
      <c r="H11">
        <f>Norm!H36/Norm!H$47</f>
        <v>4.0770931873837193E-4</v>
      </c>
      <c r="I11">
        <f>Norm!I36/Norm!I$47</f>
        <v>1.1876494195201216E-3</v>
      </c>
      <c r="J11">
        <f>Norm!J36/Norm!J$47</f>
        <v>4.145704503995048E-3</v>
      </c>
      <c r="K11">
        <f>Norm!K36/Norm!K$47</f>
        <v>3.5195880379182178E-5</v>
      </c>
      <c r="L11">
        <f>Norm!L36/Norm!L$47</f>
        <v>2.5957866085318772E-2</v>
      </c>
      <c r="M11">
        <f>Norm!M36/Norm!M$47</f>
        <v>9.9026215997548628E-2</v>
      </c>
      <c r="N11">
        <f>Norm!N36/Norm!N$47</f>
        <v>1.4048766175737051E-4</v>
      </c>
      <c r="O11">
        <f>Norm!O36/Norm!O$47</f>
        <v>2.0545439001453364E-5</v>
      </c>
      <c r="P11">
        <f>Norm!P36/Norm!P$47</f>
        <v>0</v>
      </c>
      <c r="Q11">
        <f>Norm!Q36/Norm!Q$47</f>
        <v>0</v>
      </c>
      <c r="R11">
        <f>Norm!R36/Norm!R$47</f>
        <v>6.0975609756097563E-3</v>
      </c>
      <c r="S11">
        <f>Norm!S36/Norm!S$47</f>
        <v>5.9240585038795326E-4</v>
      </c>
      <c r="T11">
        <f>Norm!T36/Norm!T$47</f>
        <v>1.0176188752664956E-3</v>
      </c>
      <c r="U11">
        <f>Norm!U36/Norm!U$47</f>
        <v>0</v>
      </c>
    </row>
    <row r="12" spans="1:21" x14ac:dyDescent="0.2">
      <c r="A12" s="61" t="s">
        <v>118</v>
      </c>
      <c r="B12" s="46" t="s">
        <v>116</v>
      </c>
      <c r="C12" s="63" t="s">
        <v>119</v>
      </c>
      <c r="D12" t="e">
        <f>Norm!D35/Norm!D$47</f>
        <v>#DIV/0!</v>
      </c>
      <c r="E12">
        <f>Norm!E35/Norm!E$47</f>
        <v>2.0374541733528827E-2</v>
      </c>
      <c r="F12">
        <f>Norm!F35/Norm!F$47</f>
        <v>4.9559212801065459E-3</v>
      </c>
      <c r="G12">
        <f>Norm!G35/Norm!G$47</f>
        <v>5.688295220544805E-3</v>
      </c>
      <c r="H12">
        <f>Norm!H35/Norm!H$47</f>
        <v>2.0385465936918596E-3</v>
      </c>
      <c r="I12">
        <f>Norm!I35/Norm!I$47</f>
        <v>2.9097410778242981E-2</v>
      </c>
      <c r="J12">
        <f>Norm!J35/Norm!J$47</f>
        <v>0.13058969187584402</v>
      </c>
      <c r="K12">
        <f>Norm!K35/Norm!K$47</f>
        <v>2.8156704303345741E-3</v>
      </c>
      <c r="L12">
        <f>Norm!L35/Norm!L$47</f>
        <v>7.0856117398245475E-3</v>
      </c>
      <c r="M12">
        <f>Norm!M35/Norm!M$47</f>
        <v>0.26870039370877924</v>
      </c>
      <c r="N12">
        <f>Norm!N35/Norm!N$47</f>
        <v>2.8097532351474103E-5</v>
      </c>
      <c r="O12">
        <f>Norm!O35/Norm!O$47</f>
        <v>2.0545439001453364E-5</v>
      </c>
      <c r="P12">
        <f>Norm!P35/Norm!P$47</f>
        <v>5.3617627429471963E-5</v>
      </c>
      <c r="Q12">
        <f>Norm!Q35/Norm!Q$47</f>
        <v>2.9071129786805868E-5</v>
      </c>
      <c r="R12">
        <f>Norm!R35/Norm!R$47</f>
        <v>7.3170731707317069E-2</v>
      </c>
      <c r="S12">
        <f>Norm!S35/Norm!S$47</f>
        <v>0</v>
      </c>
      <c r="T12">
        <f>Norm!T35/Norm!T$47</f>
        <v>9.1585698773984613E-3</v>
      </c>
      <c r="U12">
        <f>Norm!U35/Norm!U$47</f>
        <v>0</v>
      </c>
    </row>
    <row r="13" spans="1:21" x14ac:dyDescent="0.2">
      <c r="A13" s="61" t="s">
        <v>120</v>
      </c>
      <c r="B13" s="46" t="s">
        <v>116</v>
      </c>
      <c r="C13" s="64" t="s">
        <v>121</v>
      </c>
      <c r="D13" t="e">
        <f>Norm!D34/Norm!D$47</f>
        <v>#DIV/0!</v>
      </c>
      <c r="E13">
        <f>Norm!E34/Norm!E$47</f>
        <v>0.19562623905049861</v>
      </c>
      <c r="F13">
        <f>Norm!F34/Norm!F$47</f>
        <v>2.5697369600552462E-3</v>
      </c>
      <c r="G13">
        <f>Norm!G34/Norm!G$47</f>
        <v>1.6901585320374751E-2</v>
      </c>
      <c r="H13">
        <f>Norm!H34/Norm!H$47</f>
        <v>0</v>
      </c>
      <c r="I13">
        <f>Norm!I34/Norm!I$47</f>
        <v>3.5629482585603648E-3</v>
      </c>
      <c r="J13">
        <f>Norm!J34/Norm!J$47</f>
        <v>7.7731959449907166E-4</v>
      </c>
      <c r="K13">
        <f>Norm!K34/Norm!K$47</f>
        <v>2.1117528227509305E-4</v>
      </c>
      <c r="L13">
        <f>Norm!L34/Norm!L$47</f>
        <v>0.237436124166236</v>
      </c>
      <c r="M13">
        <f>Norm!M34/Norm!M$47</f>
        <v>9.7835520013610164E-2</v>
      </c>
      <c r="N13">
        <f>Norm!N34/Norm!N$47</f>
        <v>1.5453642793310758E-4</v>
      </c>
      <c r="O13">
        <f>Norm!O34/Norm!O$47</f>
        <v>6.6772676754723445E-5</v>
      </c>
      <c r="P13">
        <f>Norm!P34/Norm!P$47</f>
        <v>2.6808813714735981E-5</v>
      </c>
      <c r="Q13">
        <f>Norm!Q34/Norm!Q$47</f>
        <v>0</v>
      </c>
      <c r="R13">
        <f>Norm!R34/Norm!R$47</f>
        <v>6.0975609756097563E-3</v>
      </c>
      <c r="S13">
        <f>Norm!S34/Norm!S$47</f>
        <v>5.9240585038795326E-4</v>
      </c>
      <c r="T13">
        <f>Norm!T34/Norm!T$47</f>
        <v>0</v>
      </c>
      <c r="U13">
        <f>Norm!U34/Norm!U$47</f>
        <v>0</v>
      </c>
    </row>
    <row r="14" spans="1:21" x14ac:dyDescent="0.2">
      <c r="A14" s="61" t="s">
        <v>122</v>
      </c>
      <c r="B14" s="46" t="s">
        <v>116</v>
      </c>
      <c r="C14" s="65" t="s">
        <v>123</v>
      </c>
      <c r="D14" t="e">
        <f>Norm!D33/Norm!D$47</f>
        <v>#DIV/0!</v>
      </c>
      <c r="E14">
        <f>Norm!E33/Norm!E$47</f>
        <v>0.15380481128167628</v>
      </c>
      <c r="F14">
        <f>Norm!F33/Norm!F$47</f>
        <v>2.5697369600552462E-3</v>
      </c>
      <c r="G14">
        <f>Norm!G33/Norm!G$47</f>
        <v>3.0237779856580275E-2</v>
      </c>
      <c r="H14">
        <f>Norm!H33/Norm!H$47</f>
        <v>6.5233490998139508E-3</v>
      </c>
      <c r="I14">
        <f>Norm!I33/Norm!I$47</f>
        <v>5.7600996846725892E-2</v>
      </c>
      <c r="J14">
        <f>Norm!J33/Norm!J$47</f>
        <v>0.10597457138337343</v>
      </c>
      <c r="K14">
        <f>Norm!K33/Norm!K$47</f>
        <v>5.8777120233234233E-3</v>
      </c>
      <c r="L14">
        <f>Norm!L33/Norm!L$47</f>
        <v>0.19873778312565579</v>
      </c>
      <c r="M14">
        <f>Norm!M33/Norm!M$47</f>
        <v>0.26949419103140487</v>
      </c>
      <c r="N14">
        <f>Norm!N33/Norm!N$47</f>
        <v>9.8341363230159356E-5</v>
      </c>
      <c r="O14">
        <f>Norm!O33/Norm!O$47</f>
        <v>2.0545439001453364E-5</v>
      </c>
      <c r="P14">
        <f>Norm!P33/Norm!P$47</f>
        <v>1.0723525485894393E-4</v>
      </c>
      <c r="Q14">
        <f>Norm!Q33/Norm!Q$47</f>
        <v>2.9071129786805868E-5</v>
      </c>
      <c r="R14">
        <f>Norm!R33/Norm!R$47</f>
        <v>0.11585365853658537</v>
      </c>
      <c r="S14">
        <f>Norm!S33/Norm!S$47</f>
        <v>2.9620292519397661E-3</v>
      </c>
      <c r="T14">
        <f>Norm!T33/Norm!T$47</f>
        <v>2.0352377505329913E-3</v>
      </c>
      <c r="U14">
        <f>Norm!U33/Norm!U$47</f>
        <v>5.6343583170171703E-6</v>
      </c>
    </row>
    <row r="15" spans="1:21" x14ac:dyDescent="0.2">
      <c r="A15" s="58" t="s">
        <v>124</v>
      </c>
      <c r="B15" s="46" t="s">
        <v>113</v>
      </c>
      <c r="C15" s="66" t="s">
        <v>125</v>
      </c>
      <c r="D15" t="e">
        <f>Norm!D31/Norm!D$47</f>
        <v>#DIV/0!</v>
      </c>
      <c r="E15">
        <f>Norm!E31/Norm!E$47</f>
        <v>5.8212976381510932E-3</v>
      </c>
      <c r="F15">
        <f>Norm!F31/Norm!F$47</f>
        <v>1.7804606080382777E-2</v>
      </c>
      <c r="G15">
        <f>Norm!G31/Norm!G$47</f>
        <v>3.2660068251931892E-4</v>
      </c>
      <c r="H15">
        <f>Norm!H31/Norm!H$47</f>
        <v>0</v>
      </c>
      <c r="I15">
        <f>Norm!I31/Norm!I$47</f>
        <v>1.7814741292801824E-3</v>
      </c>
      <c r="J15">
        <f>Norm!J31/Norm!J$47</f>
        <v>0.20262130763275799</v>
      </c>
      <c r="K15">
        <f>Norm!K31/Norm!K$47</f>
        <v>2.3722023375568786E-2</v>
      </c>
      <c r="L15">
        <f>Norm!L31/Norm!L$47</f>
        <v>3.726759251619257E-2</v>
      </c>
      <c r="M15">
        <f>Norm!M31/Norm!M$47</f>
        <v>0.40424128654710728</v>
      </c>
      <c r="N15">
        <f>Norm!N31/Norm!N$47</f>
        <v>1.5453642793310758E-4</v>
      </c>
      <c r="O15">
        <f>Norm!O31/Norm!O$47</f>
        <v>2.0545439001453364E-5</v>
      </c>
      <c r="P15">
        <f>Norm!P31/Norm!P$47</f>
        <v>5.7102773212387636E-3</v>
      </c>
      <c r="Q15">
        <f>Norm!Q31/Norm!Q$47</f>
        <v>8.4306276381737014E-4</v>
      </c>
      <c r="R15">
        <f>Norm!R31/Norm!R$47</f>
        <v>0</v>
      </c>
      <c r="S15">
        <f>Norm!S31/Norm!S$47</f>
        <v>0</v>
      </c>
      <c r="T15">
        <f>Norm!T31/Norm!T$47</f>
        <v>0</v>
      </c>
      <c r="U15">
        <f>Norm!U31/Norm!U$47</f>
        <v>0</v>
      </c>
    </row>
    <row r="16" spans="1:21" x14ac:dyDescent="0.2">
      <c r="A16" s="58" t="s">
        <v>126</v>
      </c>
      <c r="B16" s="46" t="s">
        <v>113</v>
      </c>
      <c r="C16" s="67" t="s">
        <v>127</v>
      </c>
      <c r="D16" t="e">
        <f>Norm!D30/Norm!D$47</f>
        <v>#DIV/0!</v>
      </c>
      <c r="E16">
        <f>Norm!E30/Norm!E$47</f>
        <v>1.5319204310923932E-4</v>
      </c>
      <c r="F16">
        <f>Norm!F30/Norm!F$47</f>
        <v>0</v>
      </c>
      <c r="G16">
        <f>Norm!G30/Norm!G$47</f>
        <v>2.7216723543276574E-5</v>
      </c>
      <c r="H16">
        <f>Norm!H30/Norm!H$47</f>
        <v>0</v>
      </c>
      <c r="I16">
        <f>Norm!I30/Norm!I$47</f>
        <v>0</v>
      </c>
      <c r="J16">
        <f>Norm!J30/Norm!J$47</f>
        <v>1.5546391889981433E-3</v>
      </c>
      <c r="K16">
        <f>Norm!K30/Norm!K$47</f>
        <v>5.6313408606691485E-4</v>
      </c>
      <c r="L16">
        <f>Norm!L30/Norm!L$47</f>
        <v>5.4504705690958059E-3</v>
      </c>
      <c r="M16">
        <f>Norm!M30/Norm!M$47</f>
        <v>7.1441759036307614E-3</v>
      </c>
      <c r="N16">
        <f>Norm!N30/Norm!N$47</f>
        <v>4.2146298527211149E-5</v>
      </c>
      <c r="O16">
        <f>Norm!O30/Norm!O$47</f>
        <v>1.5409079251090022E-5</v>
      </c>
      <c r="P16">
        <f>Norm!P30/Norm!P$47</f>
        <v>0</v>
      </c>
      <c r="Q16">
        <f>Norm!Q30/Norm!Q$47</f>
        <v>0</v>
      </c>
      <c r="R16">
        <f>Norm!R30/Norm!R$47</f>
        <v>0</v>
      </c>
      <c r="S16">
        <f>Norm!S30/Norm!S$47</f>
        <v>0</v>
      </c>
      <c r="T16">
        <f>Norm!T30/Norm!T$47</f>
        <v>0</v>
      </c>
      <c r="U16">
        <f>Norm!U30/Norm!U$47</f>
        <v>0</v>
      </c>
    </row>
    <row r="17" spans="1:21" x14ac:dyDescent="0.2">
      <c r="A17" s="68" t="s">
        <v>128</v>
      </c>
      <c r="B17" s="46" t="s">
        <v>129</v>
      </c>
      <c r="C17" s="69" t="s">
        <v>130</v>
      </c>
      <c r="D17" t="e">
        <f>Norm!D29/Norm!D$47</f>
        <v>#DIV/0!</v>
      </c>
      <c r="E17">
        <f>Norm!E29/Norm!E$47</f>
        <v>8.8851385003358794E-3</v>
      </c>
      <c r="F17">
        <f>Norm!F29/Norm!F$47</f>
        <v>1.8355264000394615E-4</v>
      </c>
      <c r="G17">
        <f>Norm!G29/Norm!G$47</f>
        <v>1.360836177163829E-3</v>
      </c>
      <c r="H17">
        <f>Norm!H29/Norm!H$47</f>
        <v>4.0770931873837193E-4</v>
      </c>
      <c r="I17">
        <f>Norm!I29/Norm!I$47</f>
        <v>1.36579683244814E-2</v>
      </c>
      <c r="J17">
        <f>Norm!J29/Norm!J$47</f>
        <v>5.3894158551935627E-2</v>
      </c>
      <c r="K17">
        <f>Norm!K29/Norm!K$47</f>
        <v>4.5402685689145015E-3</v>
      </c>
      <c r="L17">
        <f>Norm!L29/Norm!L$47</f>
        <v>3.5359927817009036E-2</v>
      </c>
      <c r="M17">
        <f>Norm!M29/Norm!M$47</f>
        <v>3.7705372824717912E-3</v>
      </c>
      <c r="N17">
        <f>Norm!N29/Norm!N$47</f>
        <v>7.0946269187472117E-3</v>
      </c>
      <c r="O17">
        <f>Norm!O29/Norm!O$47</f>
        <v>3.3026793194836281E-3</v>
      </c>
      <c r="P17">
        <f>Norm!P29/Norm!P$47</f>
        <v>0</v>
      </c>
      <c r="Q17">
        <f>Norm!Q29/Norm!Q$47</f>
        <v>0</v>
      </c>
      <c r="R17">
        <f>Norm!R29/Norm!R$47</f>
        <v>3.048780487804878E-2</v>
      </c>
      <c r="S17">
        <f>Norm!S29/Norm!S$47</f>
        <v>5.3316526534915795E-3</v>
      </c>
      <c r="T17">
        <f>Norm!T29/Norm!T$47</f>
        <v>4.2739992761192815E-2</v>
      </c>
      <c r="U17">
        <f>Norm!U29/Norm!U$47</f>
        <v>6.761229980420604E-5</v>
      </c>
    </row>
    <row r="18" spans="1:21" ht="17" thickBot="1" x14ac:dyDescent="0.25">
      <c r="A18" s="70" t="s">
        <v>131</v>
      </c>
      <c r="B18" s="20" t="s">
        <v>129</v>
      </c>
      <c r="C18" s="71" t="s">
        <v>132</v>
      </c>
      <c r="D18" s="20" t="e">
        <f>Norm!D28/Norm!D$47</f>
        <v>#DIV/0!</v>
      </c>
      <c r="E18" s="20">
        <f>Norm!E28/Norm!E$47</f>
        <v>4.8255493579410384E-2</v>
      </c>
      <c r="F18" s="20">
        <f>Norm!F28/Norm!F$47</f>
        <v>0</v>
      </c>
      <c r="G18" s="20">
        <f>Norm!G28/Norm!G$47</f>
        <v>3.1299232074768063E-3</v>
      </c>
      <c r="H18" s="20">
        <f>Norm!H28/Norm!H$47</f>
        <v>2.0385465936918596E-3</v>
      </c>
      <c r="I18" s="20">
        <f>Norm!I28/Norm!I$47</f>
        <v>8.9073706464009115E-3</v>
      </c>
      <c r="J18" s="20">
        <f>Norm!J28/Norm!J$47</f>
        <v>1.1400687385986383E-2</v>
      </c>
      <c r="K18" s="20">
        <f>Norm!K28/Norm!K$47</f>
        <v>7.5319184011449856E-3</v>
      </c>
      <c r="L18" s="20">
        <f>Norm!L28/Norm!L$47</f>
        <v>5.1779470406410153E-3</v>
      </c>
      <c r="M18" s="20">
        <f>Norm!M28/Norm!M$47</f>
        <v>1.7860439759076903E-3</v>
      </c>
      <c r="N18" s="20">
        <f>Norm!N28/Norm!N$47</f>
        <v>2.0370710954818725E-3</v>
      </c>
      <c r="O18" s="20">
        <f>Norm!O28/Norm!O$47</f>
        <v>8.3209027955886126E-4</v>
      </c>
      <c r="P18" s="20">
        <f>Norm!P28/Norm!P$47</f>
        <v>6.1660271543892756E-4</v>
      </c>
      <c r="Q18" s="20">
        <f>Norm!Q28/Norm!Q$47</f>
        <v>2.9071129786805868E-5</v>
      </c>
      <c r="R18" s="20">
        <f>Norm!R28/Norm!R$47</f>
        <v>0</v>
      </c>
      <c r="S18" s="20">
        <f>Norm!S28/Norm!S$47</f>
        <v>3.5544351023277195E-3</v>
      </c>
      <c r="T18" s="20">
        <f>Norm!T28/Norm!T$47</f>
        <v>1.0176188752664957E-2</v>
      </c>
      <c r="U18" s="20">
        <f>Norm!U28/Norm!U$47</f>
        <v>1.1268716634034341E-5</v>
      </c>
    </row>
    <row r="19" spans="1:21" ht="17" thickBot="1" x14ac:dyDescent="0.25">
      <c r="A19" s="75" t="s">
        <v>214</v>
      </c>
      <c r="B19" s="75" t="s">
        <v>214</v>
      </c>
      <c r="C19" s="75" t="s">
        <v>214</v>
      </c>
      <c r="D19" s="76" t="e">
        <f>SUM(D2:D18)</f>
        <v>#DIV/0!</v>
      </c>
      <c r="E19" s="76">
        <f t="shared" ref="E19:U19" si="0">SUM(E2:E18)</f>
        <v>2.3370633979320004</v>
      </c>
      <c r="F19" s="76">
        <f t="shared" si="0"/>
        <v>0.83175574503162852</v>
      </c>
      <c r="G19" s="76">
        <f t="shared" si="0"/>
        <v>0.92284616813717857</v>
      </c>
      <c r="H19" s="76">
        <f t="shared" si="0"/>
        <v>0.87669115503017814</v>
      </c>
      <c r="I19" s="76">
        <f t="shared" si="0"/>
        <v>1.3748348120812501</v>
      </c>
      <c r="J19" s="76">
        <f t="shared" si="0"/>
        <v>3.7559884469903424</v>
      </c>
      <c r="K19" s="76">
        <f t="shared" si="0"/>
        <v>1.0774052902567171</v>
      </c>
      <c r="L19" s="76">
        <f t="shared" si="0"/>
        <v>1.3947971211876744</v>
      </c>
      <c r="M19" s="76">
        <f t="shared" si="0"/>
        <v>3.4098988807380417</v>
      </c>
      <c r="N19" s="76">
        <f t="shared" si="0"/>
        <v>0.93431883250908121</v>
      </c>
      <c r="O19" s="76">
        <f t="shared" si="0"/>
        <v>0.90286991878259382</v>
      </c>
      <c r="P19" s="76">
        <f t="shared" si="0"/>
        <v>0.8992372542615148</v>
      </c>
      <c r="Q19" s="76">
        <f t="shared" si="0"/>
        <v>0.92456893905162452</v>
      </c>
      <c r="R19" s="76">
        <f t="shared" si="0"/>
        <v>2.2520325203252027</v>
      </c>
      <c r="S19" s="76">
        <f t="shared" si="0"/>
        <v>0.77268782611046527</v>
      </c>
      <c r="T19" s="76">
        <f t="shared" si="0"/>
        <v>19.576787235068995</v>
      </c>
      <c r="U19" s="76">
        <f t="shared" si="0"/>
        <v>0.99550096488386175</v>
      </c>
    </row>
    <row r="20" spans="1:21" x14ac:dyDescent="0.2">
      <c r="A20" t="s">
        <v>138</v>
      </c>
      <c r="B20" s="74" t="s">
        <v>213</v>
      </c>
      <c r="C20" s="74" t="s">
        <v>213</v>
      </c>
      <c r="D20">
        <f>D6/D5</f>
        <v>0.87096774193548399</v>
      </c>
      <c r="E20">
        <f t="shared" ref="E20:U20" si="1">E6/E5</f>
        <v>27.636363636363637</v>
      </c>
      <c r="F20">
        <f t="shared" si="1"/>
        <v>1.0263157894736843</v>
      </c>
      <c r="G20">
        <f t="shared" si="1"/>
        <v>4.7772277227722766</v>
      </c>
      <c r="H20">
        <f t="shared" si="1"/>
        <v>2.1428571428571428</v>
      </c>
      <c r="I20">
        <f t="shared" si="1"/>
        <v>11.333333333333334</v>
      </c>
      <c r="J20">
        <f t="shared" si="1"/>
        <v>5.5774647887323949</v>
      </c>
      <c r="K20">
        <f t="shared" si="1"/>
        <v>3.0441640378548893</v>
      </c>
      <c r="L20">
        <f t="shared" si="1"/>
        <v>0.88280060882800604</v>
      </c>
      <c r="M20">
        <f t="shared" si="1"/>
        <v>0.65254237288135597</v>
      </c>
      <c r="N20">
        <f t="shared" si="1"/>
        <v>0.91707317073170735</v>
      </c>
      <c r="O20">
        <f t="shared" si="1"/>
        <v>0.7153846153846154</v>
      </c>
      <c r="P20">
        <f t="shared" si="1"/>
        <v>8.5555555555555554</v>
      </c>
      <c r="Q20">
        <f t="shared" si="1"/>
        <v>17.399999999999999</v>
      </c>
      <c r="R20" t="e">
        <f t="shared" si="1"/>
        <v>#DIV/0!</v>
      </c>
      <c r="S20">
        <f t="shared" si="1"/>
        <v>26.4</v>
      </c>
      <c r="T20">
        <f t="shared" si="1"/>
        <v>0.66666666666666663</v>
      </c>
      <c r="U20" t="e">
        <f t="shared" si="1"/>
        <v>#DIV/0!</v>
      </c>
    </row>
    <row r="21" spans="1:21" x14ac:dyDescent="0.2">
      <c r="A21" t="s">
        <v>139</v>
      </c>
      <c r="B21" s="74" t="s">
        <v>213</v>
      </c>
      <c r="C21" s="74" t="s">
        <v>213</v>
      </c>
      <c r="D21">
        <f>D8/D3</f>
        <v>0.10218978102189781</v>
      </c>
      <c r="E21">
        <f t="shared" ref="E21:U21" si="2">E8/E3</f>
        <v>6.2669245647969056</v>
      </c>
      <c r="F21">
        <f t="shared" si="2"/>
        <v>8.3969465648854963E-2</v>
      </c>
      <c r="G21">
        <f t="shared" si="2"/>
        <v>4.4236760124610593E-2</v>
      </c>
      <c r="H21">
        <f t="shared" si="2"/>
        <v>0.78125</v>
      </c>
      <c r="I21">
        <f t="shared" si="2"/>
        <v>0.48571428571428571</v>
      </c>
      <c r="J21">
        <f t="shared" si="2"/>
        <v>2.1793478260869565</v>
      </c>
      <c r="K21">
        <f t="shared" si="2"/>
        <v>8.6092715231788075E-2</v>
      </c>
      <c r="L21">
        <f t="shared" si="2"/>
        <v>0.56638115631691655</v>
      </c>
      <c r="M21">
        <f t="shared" si="2"/>
        <v>5.6</v>
      </c>
      <c r="N21">
        <f t="shared" si="2"/>
        <v>5.1282051282051282E-3</v>
      </c>
      <c r="O21">
        <f t="shared" si="2"/>
        <v>2.5851197982345527E-2</v>
      </c>
      <c r="P21">
        <f t="shared" si="2"/>
        <v>0.45673076923076922</v>
      </c>
      <c r="Q21">
        <f t="shared" si="2"/>
        <v>4.4776119402985072E-2</v>
      </c>
      <c r="R21">
        <f t="shared" si="2"/>
        <v>3.333333333333333</v>
      </c>
      <c r="S21">
        <f t="shared" si="2"/>
        <v>0.14507772020725387</v>
      </c>
      <c r="T21">
        <f t="shared" si="2"/>
        <v>9.6153846153846159E-2</v>
      </c>
      <c r="U21">
        <f t="shared" si="2"/>
        <v>0</v>
      </c>
    </row>
    <row r="22" spans="1:21" x14ac:dyDescent="0.2">
      <c r="A22" t="s">
        <v>212</v>
      </c>
      <c r="B22" s="74" t="s">
        <v>213</v>
      </c>
      <c r="C22" s="74" t="s">
        <v>213</v>
      </c>
      <c r="D22">
        <f>D6/D3</f>
        <v>0.39416058394160586</v>
      </c>
      <c r="E22">
        <f t="shared" ref="E22:U22" si="3">E6/E3</f>
        <v>0.58800773694390707</v>
      </c>
      <c r="F22">
        <f t="shared" si="3"/>
        <v>0.19847328244274809</v>
      </c>
      <c r="G22">
        <f t="shared" si="3"/>
        <v>0.60124610591900307</v>
      </c>
      <c r="H22">
        <f t="shared" si="3"/>
        <v>0.9375</v>
      </c>
      <c r="I22">
        <f t="shared" si="3"/>
        <v>1.9428571428571428</v>
      </c>
      <c r="J22">
        <f t="shared" si="3"/>
        <v>2.1521739130434785</v>
      </c>
      <c r="K22">
        <f t="shared" si="3"/>
        <v>0.60864080731630399</v>
      </c>
      <c r="L22">
        <f t="shared" si="3"/>
        <v>0.31049250535331907</v>
      </c>
      <c r="M22">
        <f t="shared" si="3"/>
        <v>0.30196078431372547</v>
      </c>
      <c r="N22">
        <f t="shared" si="3"/>
        <v>0.1606837606837607</v>
      </c>
      <c r="O22">
        <f t="shared" si="3"/>
        <v>0.19546027742749053</v>
      </c>
      <c r="P22">
        <f t="shared" si="3"/>
        <v>1.1105769230769231</v>
      </c>
      <c r="Q22">
        <f t="shared" si="3"/>
        <v>1.2985074626865669</v>
      </c>
      <c r="R22">
        <f t="shared" si="3"/>
        <v>3.333333333333333</v>
      </c>
      <c r="S22">
        <f t="shared" si="3"/>
        <v>0.68393782383419688</v>
      </c>
      <c r="T22">
        <f t="shared" si="3"/>
        <v>7.6923076923076927E-2</v>
      </c>
      <c r="U22">
        <f t="shared" si="3"/>
        <v>0</v>
      </c>
    </row>
    <row r="23" spans="1:21" x14ac:dyDescent="0.2">
      <c r="A23" t="s">
        <v>141</v>
      </c>
      <c r="B23" s="74" t="s">
        <v>213</v>
      </c>
      <c r="C23" s="74" t="s">
        <v>213</v>
      </c>
      <c r="D23" t="e">
        <f>D7/SUM(D11:D14)</f>
        <v>#DIV/0!</v>
      </c>
      <c r="E23">
        <f t="shared" ref="E23:U23" si="4">E7/SUM(E11:E14)</f>
        <v>0.66945918068623611</v>
      </c>
      <c r="F23">
        <f t="shared" si="4"/>
        <v>26.379342520815388</v>
      </c>
      <c r="G23">
        <f t="shared" si="4"/>
        <v>7.8823068300370149</v>
      </c>
      <c r="H23">
        <f t="shared" si="4"/>
        <v>57.542002301495963</v>
      </c>
      <c r="I23">
        <f t="shared" si="4"/>
        <v>2.0197377758853166</v>
      </c>
      <c r="J23">
        <f t="shared" si="4"/>
        <v>0.33771081424167326</v>
      </c>
      <c r="K23">
        <f t="shared" si="4"/>
        <v>27.575514160409181</v>
      </c>
      <c r="L23">
        <f t="shared" si="4"/>
        <v>0.40011293102743489</v>
      </c>
      <c r="M23">
        <f t="shared" si="4"/>
        <v>0.10631126129490741</v>
      </c>
      <c r="N23">
        <f t="shared" si="4"/>
        <v>927.34448830409349</v>
      </c>
      <c r="O23">
        <f t="shared" si="4"/>
        <v>2308.5885486018637</v>
      </c>
      <c r="P23">
        <f t="shared" si="4"/>
        <v>3624.2683543254893</v>
      </c>
      <c r="Q23">
        <f t="shared" si="4"/>
        <v>12991.771551724136</v>
      </c>
      <c r="R23">
        <f t="shared" si="4"/>
        <v>0.39393939393939392</v>
      </c>
      <c r="S23">
        <f t="shared" si="4"/>
        <v>91.188656181240304</v>
      </c>
      <c r="T23">
        <f t="shared" si="4"/>
        <v>1.0132613356626696</v>
      </c>
      <c r="U23">
        <f t="shared" si="4"/>
        <v>172529.5</v>
      </c>
    </row>
    <row r="24" spans="1:21" x14ac:dyDescent="0.2">
      <c r="A24" t="s">
        <v>142</v>
      </c>
      <c r="B24" s="74" t="s">
        <v>213</v>
      </c>
      <c r="C24" s="74" t="s">
        <v>213</v>
      </c>
      <c r="D24" t="e">
        <f>D13/D14</f>
        <v>#DIV/0!</v>
      </c>
      <c r="E24">
        <f t="shared" ref="E24:U24" si="5">E13/E14</f>
        <v>1.2719123505976095</v>
      </c>
      <c r="F24">
        <f t="shared" si="5"/>
        <v>1</v>
      </c>
      <c r="G24">
        <f t="shared" si="5"/>
        <v>0.55895589558955894</v>
      </c>
      <c r="H24">
        <f t="shared" si="5"/>
        <v>0</v>
      </c>
      <c r="I24">
        <f t="shared" si="5"/>
        <v>6.1855670103092786E-2</v>
      </c>
      <c r="J24">
        <f t="shared" si="5"/>
        <v>7.3349633251833741E-3</v>
      </c>
      <c r="K24">
        <f t="shared" si="5"/>
        <v>3.5928143712574849E-2</v>
      </c>
      <c r="L24">
        <f t="shared" si="5"/>
        <v>1.1947206033596161</v>
      </c>
      <c r="M24">
        <f t="shared" si="5"/>
        <v>0.36303387334315168</v>
      </c>
      <c r="N24">
        <f t="shared" si="5"/>
        <v>1.5714285714285716</v>
      </c>
      <c r="O24">
        <f t="shared" si="5"/>
        <v>3.2500000000000004</v>
      </c>
      <c r="P24">
        <f t="shared" si="5"/>
        <v>0.25</v>
      </c>
      <c r="Q24">
        <f t="shared" si="5"/>
        <v>0</v>
      </c>
      <c r="R24">
        <f t="shared" si="5"/>
        <v>5.2631578947368418E-2</v>
      </c>
      <c r="S24">
        <f t="shared" si="5"/>
        <v>0.2</v>
      </c>
      <c r="T24">
        <f t="shared" si="5"/>
        <v>0</v>
      </c>
      <c r="U24">
        <f t="shared" si="5"/>
        <v>0</v>
      </c>
    </row>
    <row r="25" spans="1:21" x14ac:dyDescent="0.2">
      <c r="A25" t="s">
        <v>143</v>
      </c>
      <c r="B25" s="74" t="s">
        <v>213</v>
      </c>
      <c r="C25" s="74" t="s">
        <v>213</v>
      </c>
      <c r="D25" t="e">
        <f>D16/D15</f>
        <v>#DIV/0!</v>
      </c>
      <c r="E25">
        <f t="shared" ref="E25:U25" si="6">E16/E15</f>
        <v>2.6315789473684213E-2</v>
      </c>
      <c r="F25">
        <f t="shared" si="6"/>
        <v>0</v>
      </c>
      <c r="G25">
        <f t="shared" si="6"/>
        <v>8.3333333333333329E-2</v>
      </c>
      <c r="H25" t="e">
        <f t="shared" si="6"/>
        <v>#DIV/0!</v>
      </c>
      <c r="I25">
        <f t="shared" si="6"/>
        <v>0</v>
      </c>
      <c r="J25">
        <f t="shared" si="6"/>
        <v>7.6726342710997453E-3</v>
      </c>
      <c r="K25">
        <f t="shared" si="6"/>
        <v>2.3738872403560832E-2</v>
      </c>
      <c r="L25">
        <f t="shared" si="6"/>
        <v>0.14625228519195613</v>
      </c>
      <c r="M25">
        <f t="shared" si="6"/>
        <v>1.7673048600883652E-2</v>
      </c>
      <c r="N25">
        <f t="shared" si="6"/>
        <v>0.27272727272727265</v>
      </c>
      <c r="O25">
        <f t="shared" si="6"/>
        <v>0.75</v>
      </c>
      <c r="P25">
        <f t="shared" si="6"/>
        <v>0</v>
      </c>
      <c r="Q25">
        <f t="shared" si="6"/>
        <v>0</v>
      </c>
      <c r="R25" t="e">
        <f t="shared" si="6"/>
        <v>#DIV/0!</v>
      </c>
      <c r="S25" t="e">
        <f t="shared" si="6"/>
        <v>#DIV/0!</v>
      </c>
      <c r="T25" t="e">
        <f t="shared" si="6"/>
        <v>#DIV/0!</v>
      </c>
      <c r="U25" t="e">
        <f t="shared" si="6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opLeftCell="A24" workbookViewId="0">
      <selection activeCell="D2" sqref="D2:D18"/>
    </sheetView>
  </sheetViews>
  <sheetFormatPr baseColWidth="10" defaultRowHeight="16" x14ac:dyDescent="0.2"/>
  <cols>
    <col min="1" max="1" width="71" bestFit="1" customWidth="1"/>
    <col min="2" max="2" width="12" bestFit="1" customWidth="1"/>
    <col min="3" max="3" width="17.83203125" bestFit="1" customWidth="1"/>
    <col min="4" max="4" width="17.6640625" bestFit="1" customWidth="1"/>
    <col min="5" max="5" width="16.5" bestFit="1" customWidth="1"/>
  </cols>
  <sheetData>
    <row r="1" spans="1:7" x14ac:dyDescent="0.2">
      <c r="A1" s="41" t="s">
        <v>137</v>
      </c>
      <c r="B1" s="42" t="s">
        <v>100</v>
      </c>
      <c r="C1" s="42" t="s">
        <v>101</v>
      </c>
      <c r="D1" s="43" t="s">
        <v>146</v>
      </c>
      <c r="E1" s="44" t="s">
        <v>147</v>
      </c>
      <c r="F1" s="73" t="s">
        <v>173</v>
      </c>
      <c r="G1" s="73" t="s">
        <v>174</v>
      </c>
    </row>
    <row r="2" spans="1:7" x14ac:dyDescent="0.2">
      <c r="A2" s="45" t="s">
        <v>82</v>
      </c>
      <c r="B2" s="46" t="s">
        <v>102</v>
      </c>
      <c r="C2" s="47" t="s">
        <v>103</v>
      </c>
      <c r="D2" s="48">
        <f>E2/SUM(Cohort!E$47:G$47)</f>
        <v>3.6588128681468053E-2</v>
      </c>
      <c r="E2" s="49">
        <f>(SUM(Cohort!E45:G45))</f>
        <v>646</v>
      </c>
      <c r="F2">
        <f>(SUM(Cohort!E45:G45)) * (SUM(Cohort!E$48:G$48)/SUM(Cohort!E$4:G$4))</f>
        <v>1747.274128686327</v>
      </c>
      <c r="G2">
        <f>(SUM(Cohort!E45:G45)) * (Cohort!E$48/Cohort!E$4)</f>
        <v>1537.5990783410136</v>
      </c>
    </row>
    <row r="3" spans="1:7" x14ac:dyDescent="0.2">
      <c r="A3" s="45" t="s">
        <v>81</v>
      </c>
      <c r="B3" s="46" t="s">
        <v>102</v>
      </c>
      <c r="C3" s="50" t="s">
        <v>104</v>
      </c>
      <c r="D3" s="48">
        <f>E3/SUM(Cohort!E$47:G$47)</f>
        <v>2.9281830539193476E-2</v>
      </c>
      <c r="E3" s="49">
        <f>(SUM(Cohort!E44:G44))</f>
        <v>517</v>
      </c>
      <c r="F3">
        <f>(SUM(Cohort!E44:G44)) * (SUM(Cohort!E$48:G$48)/SUM(Cohort!E$4:G$4))</f>
        <v>1398.3602546916891</v>
      </c>
      <c r="G3">
        <f>(SUM(Cohort!E44:G44)) * (Cohort!E$48/Cohort!E$4)</f>
        <v>1230.5552995391704</v>
      </c>
    </row>
    <row r="4" spans="1:7" x14ac:dyDescent="0.2">
      <c r="A4" s="45" t="s">
        <v>80</v>
      </c>
      <c r="B4" s="46" t="s">
        <v>102</v>
      </c>
      <c r="C4" s="51" t="s">
        <v>105</v>
      </c>
      <c r="D4" s="48">
        <f>E4/SUM(Cohort!E$47:G$47)</f>
        <v>3.6814680561848665E-3</v>
      </c>
      <c r="E4" s="49">
        <f>(SUM(Cohort!E43:G43))</f>
        <v>65</v>
      </c>
      <c r="F4">
        <f>(SUM(Cohort!E43:G43)) * (SUM(Cohort!E$48:G$48)/SUM(Cohort!E$4:G$4))</f>
        <v>175.8093163538874</v>
      </c>
      <c r="G4">
        <f>(SUM(Cohort!E43:G43)) * (Cohort!E$48/Cohort!E$4)</f>
        <v>154.71198156682027</v>
      </c>
    </row>
    <row r="5" spans="1:7" x14ac:dyDescent="0.2">
      <c r="A5" s="45" t="s">
        <v>79</v>
      </c>
      <c r="B5" s="46" t="s">
        <v>102</v>
      </c>
      <c r="C5" s="52" t="s">
        <v>106</v>
      </c>
      <c r="D5" s="48">
        <f>E5/SUM(Cohort!E$47:G$47)</f>
        <v>6.2301767104666964E-4</v>
      </c>
      <c r="E5" s="49">
        <f>(SUM(Cohort!E42:G42))</f>
        <v>11</v>
      </c>
      <c r="F5">
        <f>(SUM(Cohort!E42:G42)) * (SUM(Cohort!E$48:G$48)/SUM(Cohort!E$4:G$4))</f>
        <v>29.752345844504021</v>
      </c>
      <c r="G5">
        <f>(SUM(Cohort!E42:G42)) * (Cohort!E$48/Cohort!E$4)</f>
        <v>26.182027649769584</v>
      </c>
    </row>
    <row r="6" spans="1:7" x14ac:dyDescent="0.2">
      <c r="A6" s="45" t="s">
        <v>78</v>
      </c>
      <c r="B6" s="46" t="s">
        <v>102</v>
      </c>
      <c r="C6" s="53" t="s">
        <v>107</v>
      </c>
      <c r="D6" s="48">
        <f>E6/SUM(Cohort!E$47:G$47)</f>
        <v>1.7217942908926143E-2</v>
      </c>
      <c r="E6" s="49">
        <f>(SUM(Cohort!E41:G41))</f>
        <v>304</v>
      </c>
      <c r="F6">
        <f>(SUM(Cohort!E41:G41)) * (SUM(Cohort!E$48:G$48)/SUM(Cohort!E$4:G$4))</f>
        <v>822.24664879356567</v>
      </c>
      <c r="G6">
        <f>(SUM(Cohort!E41:G41)) * (Cohort!E$48/Cohort!E$4)</f>
        <v>723.57603686635935</v>
      </c>
    </row>
    <row r="7" spans="1:7" x14ac:dyDescent="0.2">
      <c r="A7" s="45" t="s">
        <v>108</v>
      </c>
      <c r="B7" s="46" t="s">
        <v>102</v>
      </c>
      <c r="C7" s="54" t="s">
        <v>109</v>
      </c>
      <c r="D7" s="48">
        <f>E7/SUM(Cohort!E$47:G$47)</f>
        <v>0.260081558676937</v>
      </c>
      <c r="E7" s="49">
        <f>SUM(Cohort!E40:G40)</f>
        <v>4592</v>
      </c>
      <c r="F7">
        <f>(SUM(Cohort!E40:G40)) * (SUM(Cohort!E$48:G$48)/SUM(Cohort!E$4:G$4))</f>
        <v>12420.25201072386</v>
      </c>
      <c r="G7">
        <f>(SUM(Cohort!E40:G40)) * (Cohort!E$48/Cohort!E$4)</f>
        <v>10929.806451612903</v>
      </c>
    </row>
    <row r="8" spans="1:7" x14ac:dyDescent="0.2">
      <c r="A8" s="55" t="s">
        <v>77</v>
      </c>
      <c r="B8" s="46" t="s">
        <v>110</v>
      </c>
      <c r="C8" s="56" t="s">
        <v>111</v>
      </c>
      <c r="D8" s="48">
        <f>E8/SUM(Cohort!E$47:G$47)</f>
        <v>0.18350702310829181</v>
      </c>
      <c r="E8" s="49">
        <f>SUM(Cohort!E39:G39)</f>
        <v>3240</v>
      </c>
      <c r="F8">
        <f>(SUM(Cohort!E39:G39)) * (SUM(Cohort!E$48:G$48)/SUM(Cohort!E$4:G$4))</f>
        <v>8763.418230563002</v>
      </c>
      <c r="G8">
        <f>(SUM(Cohort!E39:G39)) * (Cohort!E$48/Cohort!E$4)</f>
        <v>7711.7972350230411</v>
      </c>
    </row>
    <row r="9" spans="1:7" x14ac:dyDescent="0.2">
      <c r="A9" s="55" t="s">
        <v>76</v>
      </c>
      <c r="B9" s="46" t="s">
        <v>110</v>
      </c>
      <c r="C9" s="57" t="s">
        <v>112</v>
      </c>
      <c r="D9" s="48">
        <f>E9/SUM(Cohort!E$47:G$47)</f>
        <v>1.9710013593112821E-2</v>
      </c>
      <c r="E9" s="49">
        <f>SUM(Cohort!E38:G38)</f>
        <v>348</v>
      </c>
      <c r="F9">
        <f>(SUM(Cohort!E38:G38)) * (SUM(Cohort!E$48:G$48)/SUM(Cohort!E$4:G$4))</f>
        <v>941.25603217158175</v>
      </c>
      <c r="G9">
        <f>(SUM(Cohort!E38:G38)) * (Cohort!E$48/Cohort!E$4)</f>
        <v>828.30414746543772</v>
      </c>
    </row>
    <row r="10" spans="1:7" x14ac:dyDescent="0.2">
      <c r="A10" s="58" t="s">
        <v>74</v>
      </c>
      <c r="B10" s="46" t="s">
        <v>113</v>
      </c>
      <c r="C10" s="59" t="s">
        <v>114</v>
      </c>
      <c r="D10" s="48">
        <f>E10/SUM(Cohort!E$47:G$47)</f>
        <v>1.3347622716108023</v>
      </c>
      <c r="E10" s="60">
        <f>(SUM(Cohort!E37:G37)) * (SUM(Cohort!E$48:G$48)/SUM(Cohort!E$4:G$4))</f>
        <v>23566.562667560323</v>
      </c>
      <c r="F10">
        <f>(SUM(Cohort!E37:G37)) * (SUM(Cohort!E$48:G$48)/SUM(Cohort!E$4:G$4))</f>
        <v>23566.562667560323</v>
      </c>
      <c r="G10">
        <f>(SUM(Cohort!E37:G37)) * (Cohort!E$48/Cohort!E$4)</f>
        <v>20738.546082949306</v>
      </c>
    </row>
    <row r="11" spans="1:7" x14ac:dyDescent="0.2">
      <c r="A11" s="61" t="s">
        <v>115</v>
      </c>
      <c r="B11" s="46" t="s">
        <v>116</v>
      </c>
      <c r="C11" s="62" t="s">
        <v>117</v>
      </c>
      <c r="D11" s="48">
        <f>E11/SUM(Cohort!E$47:G$47)</f>
        <v>1.8689429259327196E-2</v>
      </c>
      <c r="E11" s="60">
        <f>(SUM(Cohort!E36:G36)) * (SUM(Cohort!E$48:G$48)/SUM(Cohort!E$4:G$4))</f>
        <v>329.98056300268098</v>
      </c>
      <c r="F11">
        <f>(SUM(Cohort!E36:G36)) * (SUM(Cohort!E$48:G$48)/SUM(Cohort!E$4:G$4))</f>
        <v>329.98056300268098</v>
      </c>
      <c r="G11">
        <f>(SUM(Cohort!E36:G36)) * (Cohort!E$48/Cohort!E$4)</f>
        <v>290.38248847926263</v>
      </c>
    </row>
    <row r="12" spans="1:7" x14ac:dyDescent="0.2">
      <c r="A12" s="61" t="s">
        <v>118</v>
      </c>
      <c r="B12" s="46" t="s">
        <v>116</v>
      </c>
      <c r="C12" s="63" t="s">
        <v>119</v>
      </c>
      <c r="D12" s="48">
        <f>E12/SUM(Cohort!E$47:G$47)</f>
        <v>2.0374541733528827E-2</v>
      </c>
      <c r="E12" s="60">
        <f>(SUM(Cohort!E35:G35)) * (SUM(Cohort!E$48:G$48)/SUM(Cohort!E$4:G$4))</f>
        <v>359.732908847185</v>
      </c>
      <c r="F12">
        <f>(SUM(Cohort!E35:G35)) * (SUM(Cohort!E$48:G$48)/SUM(Cohort!E$4:G$4))</f>
        <v>359.732908847185</v>
      </c>
      <c r="G12">
        <f>(SUM(Cohort!E35:G35)) * (Cohort!E$48/Cohort!E$4)</f>
        <v>316.56451612903226</v>
      </c>
    </row>
    <row r="13" spans="1:7" x14ac:dyDescent="0.2">
      <c r="A13" s="61" t="s">
        <v>120</v>
      </c>
      <c r="B13" s="46" t="s">
        <v>116</v>
      </c>
      <c r="C13" s="64" t="s">
        <v>121</v>
      </c>
      <c r="D13" s="48">
        <f>E13/SUM(Cohort!E$47:G$47)</f>
        <v>0.19562623905049861</v>
      </c>
      <c r="E13" s="60">
        <f>(SUM(Cohort!E34:G34)) * (SUM(Cohort!E$48:G$48)/SUM(Cohort!E$4:G$4))</f>
        <v>3453.9768766756033</v>
      </c>
      <c r="F13">
        <f>(SUM(Cohort!E34:G34)) * (SUM(Cohort!E$48:G$48)/SUM(Cohort!E$4:G$4))</f>
        <v>3453.9768766756033</v>
      </c>
      <c r="G13">
        <f>(SUM(Cohort!E34:G34)) * (Cohort!E$48/Cohort!E$4)</f>
        <v>3039.4953917050689</v>
      </c>
    </row>
    <row r="14" spans="1:7" x14ac:dyDescent="0.2">
      <c r="A14" s="61" t="s">
        <v>122</v>
      </c>
      <c r="B14" s="46" t="s">
        <v>116</v>
      </c>
      <c r="C14" s="65" t="s">
        <v>123</v>
      </c>
      <c r="D14" s="48">
        <f>E14/SUM(Cohort!E$47:G$47)</f>
        <v>0.15380481128167628</v>
      </c>
      <c r="E14" s="60">
        <f>(SUM(Cohort!E33:G33)) * (SUM(Cohort!E$48:G$48)/SUM(Cohort!E$4:G$4))</f>
        <v>2715.5777479892763</v>
      </c>
      <c r="F14">
        <f>(SUM(Cohort!E33:G33)) * (SUM(Cohort!E$48:G$48)/SUM(Cohort!E$4:G$4))</f>
        <v>2715.5777479892763</v>
      </c>
      <c r="G14">
        <f>(SUM(Cohort!E33:G33)) * (Cohort!E$48/Cohort!E$4)</f>
        <v>2389.705069124424</v>
      </c>
    </row>
    <row r="15" spans="1:7" x14ac:dyDescent="0.2">
      <c r="A15" s="58" t="s">
        <v>124</v>
      </c>
      <c r="B15" s="46" t="s">
        <v>113</v>
      </c>
      <c r="C15" s="66" t="s">
        <v>125</v>
      </c>
      <c r="D15" s="48">
        <f>E15/SUM(Cohort!E$47:G$47)</f>
        <v>5.8212976381510932E-3</v>
      </c>
      <c r="E15" s="60">
        <f>(SUM(Cohort!E31:G31)) * (SUM(Cohort!E$48:G$48)/SUM(Cohort!E$4:G$4))</f>
        <v>102.78083109919571</v>
      </c>
      <c r="F15">
        <f>(SUM(Cohort!E31:G31)) * (SUM(Cohort!E$48:G$48)/SUM(Cohort!E$4:G$4))</f>
        <v>102.78083109919571</v>
      </c>
      <c r="G15">
        <f>(SUM(Cohort!E31:G31)) * (Cohort!E$48/Cohort!E$4)</f>
        <v>90.447004608294918</v>
      </c>
    </row>
    <row r="16" spans="1:7" x14ac:dyDescent="0.2">
      <c r="A16" s="58" t="s">
        <v>126</v>
      </c>
      <c r="B16" s="46" t="s">
        <v>113</v>
      </c>
      <c r="C16" s="67" t="s">
        <v>127</v>
      </c>
      <c r="D16" s="48">
        <f>E16/SUM(Cohort!E$47:G$47)</f>
        <v>1.5319204310923932E-4</v>
      </c>
      <c r="E16" s="60">
        <f>(SUM(Cohort!E30:G30)) * (SUM(Cohort!E$48:G$48)/SUM(Cohort!E$4:G$4))</f>
        <v>2.7047587131367292</v>
      </c>
      <c r="F16">
        <f>(SUM(Cohort!E30:G30)) * (SUM(Cohort!E$48:G$48)/SUM(Cohort!E$4:G$4))</f>
        <v>2.7047587131367292</v>
      </c>
      <c r="G16">
        <f>(SUM(Cohort!E30:G30)) * (Cohort!E$48/Cohort!E$4)</f>
        <v>2.3801843317972349</v>
      </c>
    </row>
    <row r="17" spans="1:7" x14ac:dyDescent="0.2">
      <c r="A17" s="68" t="s">
        <v>128</v>
      </c>
      <c r="B17" s="46" t="s">
        <v>129</v>
      </c>
      <c r="C17" s="69" t="s">
        <v>130</v>
      </c>
      <c r="D17" s="48">
        <f>E17/SUM(Cohort!E$47:G$47)</f>
        <v>8.8851385003358794E-3</v>
      </c>
      <c r="E17" s="60">
        <f>(SUM(Cohort!E29:G29)) * (SUM(Cohort!E$48:G$48)/SUM(Cohort!E$4:G$4))</f>
        <v>156.87600536193028</v>
      </c>
      <c r="F17">
        <f>(SUM(Cohort!E29:G29)) * (SUM(Cohort!E$48:G$48)/SUM(Cohort!E$4:G$4))</f>
        <v>156.87600536193028</v>
      </c>
      <c r="G17">
        <f>(SUM(Cohort!E29:G29)) * (Cohort!E$48/Cohort!E$4)</f>
        <v>138.05069124423963</v>
      </c>
    </row>
    <row r="18" spans="1:7" ht="17" thickBot="1" x14ac:dyDescent="0.25">
      <c r="A18" s="70" t="s">
        <v>131</v>
      </c>
      <c r="B18" s="20" t="s">
        <v>129</v>
      </c>
      <c r="C18" s="71" t="s">
        <v>132</v>
      </c>
      <c r="D18" s="72">
        <f>E18/SUM(Cohort!E$47:G$47)</f>
        <v>4.8255493579410384E-2</v>
      </c>
      <c r="E18" s="60">
        <f>(SUM(Cohort!E28:G28)) * (SUM(Cohort!E$48:G$48)/SUM(Cohort!E$4:G$4))</f>
        <v>851.99899463806969</v>
      </c>
      <c r="F18">
        <f>(SUM(Cohort!E28:G28)) * (SUM(Cohort!E$48:G$48)/SUM(Cohort!E$4:G$4))</f>
        <v>851.99899463806969</v>
      </c>
      <c r="G18">
        <f>(SUM(Cohort!E28:G28)) * (Cohort!E$48/Cohort!E$4)</f>
        <v>749.75806451612902</v>
      </c>
    </row>
    <row r="19" spans="1:7" ht="17" thickBot="1" x14ac:dyDescent="0.25"/>
    <row r="20" spans="1:7" x14ac:dyDescent="0.2">
      <c r="A20" s="34" t="s">
        <v>144</v>
      </c>
      <c r="B20" s="35" t="s">
        <v>155</v>
      </c>
    </row>
    <row r="21" spans="1:7" x14ac:dyDescent="0.2">
      <c r="A21" s="30" t="s">
        <v>138</v>
      </c>
      <c r="B21" s="31">
        <f>D6/D5</f>
        <v>27.636363636363637</v>
      </c>
    </row>
    <row r="22" spans="1:7" x14ac:dyDescent="0.2">
      <c r="A22" s="30" t="s">
        <v>139</v>
      </c>
      <c r="B22" s="31">
        <f>D8/D3</f>
        <v>6.2669245647969056</v>
      </c>
    </row>
    <row r="23" spans="1:7" x14ac:dyDescent="0.2">
      <c r="A23" s="30" t="s">
        <v>140</v>
      </c>
      <c r="B23" s="31">
        <f>D6/D3</f>
        <v>0.58800773694390707</v>
      </c>
    </row>
    <row r="24" spans="1:7" x14ac:dyDescent="0.2">
      <c r="A24" s="30" t="s">
        <v>141</v>
      </c>
      <c r="B24" s="31">
        <f>D7/SUM(D11:D14)</f>
        <v>0.66945918068623611</v>
      </c>
    </row>
    <row r="25" spans="1:7" x14ac:dyDescent="0.2">
      <c r="A25" s="30" t="s">
        <v>142</v>
      </c>
      <c r="B25" s="31">
        <f>D13/D14</f>
        <v>1.2719123505976095</v>
      </c>
    </row>
    <row r="26" spans="1:7" ht="17" thickBot="1" x14ac:dyDescent="0.25">
      <c r="A26" s="32" t="s">
        <v>143</v>
      </c>
      <c r="B26" s="33">
        <f>D16/D15</f>
        <v>2.6315789473684213E-2</v>
      </c>
    </row>
    <row r="27" spans="1:7" x14ac:dyDescent="0.2">
      <c r="D27" s="8"/>
    </row>
    <row r="28" spans="1:7" x14ac:dyDescent="0.2">
      <c r="A28" t="s">
        <v>145</v>
      </c>
    </row>
    <row r="30" spans="1:7" x14ac:dyDescent="0.2">
      <c r="A30" s="36" t="s">
        <v>148</v>
      </c>
    </row>
    <row r="31" spans="1:7" x14ac:dyDescent="0.2">
      <c r="A31" s="39" t="s">
        <v>151</v>
      </c>
    </row>
    <row r="32" spans="1:7" x14ac:dyDescent="0.2">
      <c r="A32" s="40" t="s">
        <v>152</v>
      </c>
    </row>
    <row r="33" spans="1:1" x14ac:dyDescent="0.2">
      <c r="A33" s="40" t="s">
        <v>149</v>
      </c>
    </row>
    <row r="34" spans="1:1" x14ac:dyDescent="0.2">
      <c r="A34" s="40" t="s">
        <v>150</v>
      </c>
    </row>
    <row r="35" spans="1:1" x14ac:dyDescent="0.2">
      <c r="A35" s="28"/>
    </row>
    <row r="36" spans="1:1" ht="17" customHeight="1" x14ac:dyDescent="0.2">
      <c r="A36" s="1" t="s">
        <v>133</v>
      </c>
    </row>
    <row r="37" spans="1:1" x14ac:dyDescent="0.2">
      <c r="A37" s="37" t="s">
        <v>134</v>
      </c>
    </row>
    <row r="38" spans="1:1" x14ac:dyDescent="0.2">
      <c r="A38" s="38" t="s">
        <v>135</v>
      </c>
    </row>
    <row r="39" spans="1:1" x14ac:dyDescent="0.2">
      <c r="A39" s="29" t="s">
        <v>136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s="7"/>
    </row>
    <row r="43" spans="1:1" x14ac:dyDescent="0.2">
      <c r="A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Cohort</vt:lpstr>
      <vt:lpstr>Sum</vt:lpstr>
      <vt:lpstr>Norm</vt:lpstr>
      <vt:lpstr>Ratio</vt:lpstr>
      <vt:lpstr>PerPatient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 Horton</cp:lastModifiedBy>
  <dcterms:created xsi:type="dcterms:W3CDTF">2018-09-22T21:58:39Z</dcterms:created>
  <dcterms:modified xsi:type="dcterms:W3CDTF">2018-09-25T17:54:19Z</dcterms:modified>
</cp:coreProperties>
</file>