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stj\Desktop\WorkNotes\Projects\PTP\CheapPTM\I225\"/>
    </mc:Choice>
  </mc:AlternateContent>
  <xr:revisionPtr revIDLastSave="0" documentId="13_ncr:1_{097E2801-132A-40A7-A5FA-03D1BB97A68B}" xr6:coauthVersionLast="47" xr6:coauthVersionMax="47" xr10:uidLastSave="{00000000-0000-0000-0000-000000000000}"/>
  <bookViews>
    <workbookView xWindow="28680" yWindow="-120" windowWidth="29040" windowHeight="15840" xr2:uid="{64D85014-3CF2-42C2-BCF2-C51A42963C7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L16" i="3"/>
  <c r="L15" i="3"/>
  <c r="L12" i="3"/>
  <c r="E20" i="3"/>
  <c r="E17" i="3"/>
  <c r="E15" i="3"/>
  <c r="H11" i="3"/>
  <c r="H10" i="3"/>
  <c r="E14" i="3"/>
  <c r="G33" i="2"/>
  <c r="L16" i="2"/>
  <c r="L24" i="2"/>
  <c r="L22" i="2"/>
  <c r="L21" i="2"/>
  <c r="G21" i="2"/>
  <c r="G19" i="2"/>
  <c r="G10" i="2"/>
  <c r="G9" i="2"/>
</calcChain>
</file>

<file path=xl/sharedStrings.xml><?xml version="1.0" encoding="utf-8"?>
<sst xmlns="http://schemas.openxmlformats.org/spreadsheetml/2006/main" count="164" uniqueCount="78">
  <si>
    <t>Inputs</t>
  </si>
  <si>
    <t>Outputs</t>
  </si>
  <si>
    <t>SFP0</t>
  </si>
  <si>
    <t>SFP1</t>
  </si>
  <si>
    <t>SFP2</t>
  </si>
  <si>
    <t>SFP3</t>
  </si>
  <si>
    <t>100MHz</t>
  </si>
  <si>
    <t>ZD loopback</t>
  </si>
  <si>
    <t>CLK num</t>
  </si>
  <si>
    <t>Polarity</t>
  </si>
  <si>
    <t>P</t>
  </si>
  <si>
    <t>N</t>
  </si>
  <si>
    <t>SMA1</t>
  </si>
  <si>
    <t>SMA2</t>
  </si>
  <si>
    <t>M.2 TP1</t>
  </si>
  <si>
    <t>I225 SDP1</t>
  </si>
  <si>
    <t>I225 SDP0</t>
  </si>
  <si>
    <t>Q number</t>
  </si>
  <si>
    <t>Reserved UFL</t>
  </si>
  <si>
    <t>Output TDC Gpios</t>
  </si>
  <si>
    <t>GPIO1</t>
  </si>
  <si>
    <t>GPIO6</t>
  </si>
  <si>
    <t>GPIO2</t>
  </si>
  <si>
    <t>GPIO7</t>
  </si>
  <si>
    <t>Secondary</t>
  </si>
  <si>
    <t>Primary</t>
  </si>
  <si>
    <t>CLK13 input</t>
  </si>
  <si>
    <t>Decoder 0 Input</t>
  </si>
  <si>
    <t>diff_ns</t>
  </si>
  <si>
    <t>Filter status lower 3 bytes</t>
  </si>
  <si>
    <t>Filter status value</t>
  </si>
  <si>
    <t>Filter status value in seconds</t>
  </si>
  <si>
    <t>TDC frequency</t>
  </si>
  <si>
    <t>TDC period</t>
  </si>
  <si>
    <t>TDC resolution</t>
  </si>
  <si>
    <t>Phase adjust resolution in seconds</t>
  </si>
  <si>
    <t>Max phase adjust</t>
  </si>
  <si>
    <t>Total round trip (ns)</t>
  </si>
  <si>
    <t>Input TDC measurement (ns)</t>
  </si>
  <si>
    <t>Input TDC measurement (s)</t>
  </si>
  <si>
    <t>Clock freq</t>
  </si>
  <si>
    <t>Clock period (seconds)</t>
  </si>
  <si>
    <t>Clock period (nanoseconds)</t>
  </si>
  <si>
    <t>resolution (seconds)</t>
  </si>
  <si>
    <t>max val</t>
  </si>
  <si>
    <t>max shift (seconds)</t>
  </si>
  <si>
    <t>Loopback0</t>
  </si>
  <si>
    <t>Loopback1</t>
  </si>
  <si>
    <t>Loopback2</t>
  </si>
  <si>
    <t>Loopback3</t>
  </si>
  <si>
    <t>CLK12, GPIO12</t>
  </si>
  <si>
    <t>CLK14, GPIO10</t>
  </si>
  <si>
    <t>CLK8, GPIO0</t>
  </si>
  <si>
    <t>CLK10, GPIO14</t>
  </si>
  <si>
    <t>CLK9, GPIO15</t>
  </si>
  <si>
    <t>Loopback</t>
  </si>
  <si>
    <t>Channel</t>
  </si>
  <si>
    <t>Note</t>
  </si>
  <si>
    <t>Trigger for SFP0 PWM</t>
  </si>
  <si>
    <t>Trigger for SFP1 PWM</t>
  </si>
  <si>
    <t>Trigger for SFP2 PWM</t>
  </si>
  <si>
    <t>Trigger for SFP3 PWM</t>
  </si>
  <si>
    <t>Loopback for Input TDC measurement for master case</t>
  </si>
  <si>
    <t>Zero delay loopback for precise User SMA output</t>
  </si>
  <si>
    <t>User SMA, frequency is variable</t>
  </si>
  <si>
    <t>"Golden 1PPS" Output</t>
  </si>
  <si>
    <t>"Golden 1PPS" Loopback</t>
  </si>
  <si>
    <t>PFM Sacrifical channel , no output</t>
  </si>
  <si>
    <t xml:space="preserve">1PPS round trip </t>
  </si>
  <si>
    <t>Unused</t>
  </si>
  <si>
    <t>"Less precise" SMA, better for frequency not pps</t>
  </si>
  <si>
    <t>DPLL over fiber Sacrifical lock for master, loopback
Either 1PPS extracted from Slave, or can generate golden 25MHz or 1PPS if not master</t>
  </si>
  <si>
    <t>Loopback4</t>
  </si>
  <si>
    <t>When doing loopback, could in theory use a non-1pps frequency! Need to negotiate embedded frequency somehow. Higher frequency is better for input TDC, but lower total round trip detection</t>
  </si>
  <si>
    <t>Reserved U.FL0</t>
  </si>
  <si>
    <t>Loopback5</t>
  </si>
  <si>
    <t>Loopback6</t>
  </si>
  <si>
    <t>Length match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</si>
</sst>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42CC-EA95-4717-B764-625A35FA74F0}">
  <dimension ref="D6:O38"/>
  <sheetViews>
    <sheetView tabSelected="1" topLeftCell="C7" workbookViewId="0">
      <selection activeCell="I28" sqref="I28"/>
    </sheetView>
  </sheetViews>
  <sheetFormatPr defaultRowHeight="14.4" x14ac:dyDescent="0.3"/>
  <cols>
    <col min="4" max="4" width="12.33203125" customWidth="1"/>
    <col min="5" max="5" width="19.44140625" customWidth="1"/>
    <col min="6" max="6" width="20" customWidth="1"/>
    <col min="9" max="9" width="14" bestFit="1" customWidth="1"/>
    <col min="10" max="10" width="11.88671875" customWidth="1"/>
    <col min="11" max="11" width="43.109375" bestFit="1" customWidth="1"/>
    <col min="14" max="14" width="14.44140625" bestFit="1" customWidth="1"/>
    <col min="15" max="15" width="46" bestFit="1" customWidth="1"/>
  </cols>
  <sheetData>
    <row r="6" spans="5:15" x14ac:dyDescent="0.3">
      <c r="E6" t="s">
        <v>0</v>
      </c>
      <c r="F6" t="s">
        <v>8</v>
      </c>
      <c r="G6" t="s">
        <v>9</v>
      </c>
      <c r="J6" t="s">
        <v>56</v>
      </c>
      <c r="K6" t="s">
        <v>1</v>
      </c>
      <c r="L6" t="s">
        <v>17</v>
      </c>
      <c r="M6" t="s">
        <v>9</v>
      </c>
      <c r="O6" t="s">
        <v>57</v>
      </c>
    </row>
    <row r="7" spans="5:15" x14ac:dyDescent="0.3">
      <c r="E7" s="1" t="s">
        <v>2</v>
      </c>
      <c r="F7" s="1">
        <v>0</v>
      </c>
      <c r="G7" s="1" t="s">
        <v>10</v>
      </c>
      <c r="J7">
        <v>0</v>
      </c>
      <c r="K7" s="1" t="s">
        <v>2</v>
      </c>
      <c r="L7" s="1">
        <v>0</v>
      </c>
      <c r="M7" s="1" t="s">
        <v>10</v>
      </c>
    </row>
    <row r="8" spans="5:15" x14ac:dyDescent="0.3">
      <c r="E8" s="1" t="s">
        <v>2</v>
      </c>
      <c r="F8" s="1">
        <v>0</v>
      </c>
      <c r="G8" s="1" t="s">
        <v>11</v>
      </c>
      <c r="J8">
        <v>0</v>
      </c>
      <c r="K8" s="1" t="s">
        <v>2</v>
      </c>
      <c r="L8" s="1">
        <v>0</v>
      </c>
      <c r="M8" s="1" t="s">
        <v>11</v>
      </c>
    </row>
    <row r="9" spans="5:15" x14ac:dyDescent="0.3">
      <c r="E9" s="1" t="s">
        <v>3</v>
      </c>
      <c r="F9" s="1">
        <v>2</v>
      </c>
      <c r="G9" s="1" t="s">
        <v>10</v>
      </c>
      <c r="J9">
        <v>0</v>
      </c>
      <c r="K9" s="1" t="s">
        <v>18</v>
      </c>
      <c r="L9" s="1">
        <v>1</v>
      </c>
      <c r="M9" s="1" t="s">
        <v>10</v>
      </c>
      <c r="O9" t="s">
        <v>58</v>
      </c>
    </row>
    <row r="10" spans="5:15" x14ac:dyDescent="0.3">
      <c r="E10" s="1" t="s">
        <v>3</v>
      </c>
      <c r="F10" s="1">
        <v>2</v>
      </c>
      <c r="G10" s="1" t="s">
        <v>11</v>
      </c>
      <c r="I10" t="s">
        <v>77</v>
      </c>
      <c r="J10">
        <v>0</v>
      </c>
      <c r="K10" s="1" t="s">
        <v>55</v>
      </c>
      <c r="L10" s="1">
        <v>1</v>
      </c>
      <c r="M10" s="1" t="s">
        <v>11</v>
      </c>
      <c r="N10" t="s">
        <v>46</v>
      </c>
      <c r="O10" t="s">
        <v>62</v>
      </c>
    </row>
    <row r="11" spans="5:15" x14ac:dyDescent="0.3">
      <c r="E11" s="1" t="s">
        <v>4</v>
      </c>
      <c r="F11" s="1">
        <v>4</v>
      </c>
      <c r="G11" s="1" t="s">
        <v>10</v>
      </c>
      <c r="J11">
        <v>1</v>
      </c>
      <c r="K11" s="1" t="s">
        <v>3</v>
      </c>
      <c r="L11" s="1">
        <v>2</v>
      </c>
      <c r="M11" s="1" t="s">
        <v>10</v>
      </c>
    </row>
    <row r="12" spans="5:15" x14ac:dyDescent="0.3">
      <c r="E12" s="1" t="s">
        <v>4</v>
      </c>
      <c r="F12" s="1">
        <v>4</v>
      </c>
      <c r="G12" s="1" t="s">
        <v>11</v>
      </c>
      <c r="J12">
        <v>1</v>
      </c>
      <c r="K12" s="1" t="s">
        <v>3</v>
      </c>
      <c r="L12" s="1">
        <v>2</v>
      </c>
      <c r="M12" s="1" t="s">
        <v>11</v>
      </c>
    </row>
    <row r="13" spans="5:15" x14ac:dyDescent="0.3">
      <c r="E13" s="1" t="s">
        <v>5</v>
      </c>
      <c r="F13" s="1">
        <v>6</v>
      </c>
      <c r="G13" s="1" t="s">
        <v>10</v>
      </c>
      <c r="J13">
        <v>1</v>
      </c>
      <c r="K13" s="1" t="s">
        <v>18</v>
      </c>
      <c r="L13" s="1">
        <v>3</v>
      </c>
      <c r="M13" s="1" t="s">
        <v>10</v>
      </c>
      <c r="O13" t="s">
        <v>59</v>
      </c>
    </row>
    <row r="14" spans="5:15" x14ac:dyDescent="0.3">
      <c r="E14" s="1" t="s">
        <v>5</v>
      </c>
      <c r="F14" s="1">
        <v>6</v>
      </c>
      <c r="G14" s="1" t="s">
        <v>11</v>
      </c>
      <c r="I14" t="s">
        <v>77</v>
      </c>
      <c r="J14">
        <v>1</v>
      </c>
      <c r="K14" s="1" t="s">
        <v>55</v>
      </c>
      <c r="L14" s="1">
        <v>3</v>
      </c>
      <c r="M14" s="1" t="s">
        <v>11</v>
      </c>
      <c r="N14" t="s">
        <v>75</v>
      </c>
      <c r="O14" t="s">
        <v>62</v>
      </c>
    </row>
    <row r="15" spans="5:15" x14ac:dyDescent="0.3">
      <c r="J15">
        <v>2</v>
      </c>
      <c r="K15" s="1" t="s">
        <v>4</v>
      </c>
      <c r="L15" s="1">
        <v>4</v>
      </c>
      <c r="M15" s="1" t="s">
        <v>10</v>
      </c>
    </row>
    <row r="16" spans="5:15" x14ac:dyDescent="0.3">
      <c r="J16">
        <v>2</v>
      </c>
      <c r="K16" s="1" t="s">
        <v>4</v>
      </c>
      <c r="L16" s="1">
        <v>4</v>
      </c>
      <c r="M16" s="1" t="s">
        <v>11</v>
      </c>
    </row>
    <row r="17" spans="4:15" x14ac:dyDescent="0.3">
      <c r="J17">
        <v>2</v>
      </c>
      <c r="K17" s="1" t="s">
        <v>18</v>
      </c>
      <c r="L17" s="1">
        <v>5</v>
      </c>
      <c r="M17" s="1" t="s">
        <v>10</v>
      </c>
      <c r="O17" t="s">
        <v>60</v>
      </c>
    </row>
    <row r="18" spans="4:15" x14ac:dyDescent="0.3">
      <c r="I18" t="s">
        <v>77</v>
      </c>
      <c r="J18">
        <v>2</v>
      </c>
      <c r="K18" s="1" t="s">
        <v>55</v>
      </c>
      <c r="L18" s="1">
        <v>5</v>
      </c>
      <c r="M18" s="1" t="s">
        <v>11</v>
      </c>
      <c r="N18" t="s">
        <v>49</v>
      </c>
      <c r="O18" t="s">
        <v>62</v>
      </c>
    </row>
    <row r="19" spans="4:15" x14ac:dyDescent="0.3">
      <c r="E19" s="1" t="s">
        <v>6</v>
      </c>
      <c r="F19" s="1">
        <v>1</v>
      </c>
      <c r="G19" s="1" t="s">
        <v>10</v>
      </c>
      <c r="J19">
        <v>3</v>
      </c>
      <c r="K19" s="1" t="s">
        <v>5</v>
      </c>
      <c r="L19" s="1">
        <v>6</v>
      </c>
      <c r="M19" s="1" t="s">
        <v>10</v>
      </c>
    </row>
    <row r="20" spans="4:15" x14ac:dyDescent="0.3">
      <c r="E20" s="1" t="s">
        <v>6</v>
      </c>
      <c r="F20" s="1">
        <v>1</v>
      </c>
      <c r="G20" s="1" t="s">
        <v>11</v>
      </c>
      <c r="J20">
        <v>3</v>
      </c>
      <c r="K20" s="1" t="s">
        <v>5</v>
      </c>
      <c r="L20" s="1">
        <v>6</v>
      </c>
      <c r="M20" s="1" t="s">
        <v>11</v>
      </c>
    </row>
    <row r="21" spans="4:15" x14ac:dyDescent="0.3">
      <c r="D21" t="s">
        <v>46</v>
      </c>
      <c r="E21" t="s">
        <v>7</v>
      </c>
      <c r="F21">
        <v>3</v>
      </c>
      <c r="G21" t="s">
        <v>10</v>
      </c>
      <c r="J21">
        <v>3</v>
      </c>
      <c r="K21" s="1" t="s">
        <v>18</v>
      </c>
      <c r="L21" s="1">
        <v>7</v>
      </c>
      <c r="M21" s="1" t="s">
        <v>10</v>
      </c>
      <c r="O21" t="s">
        <v>61</v>
      </c>
    </row>
    <row r="22" spans="4:15" x14ac:dyDescent="0.3">
      <c r="D22" t="s">
        <v>47</v>
      </c>
      <c r="E22" s="1" t="s">
        <v>7</v>
      </c>
      <c r="F22" s="1">
        <v>3</v>
      </c>
      <c r="G22" s="1" t="s">
        <v>11</v>
      </c>
      <c r="I22" t="s">
        <v>77</v>
      </c>
      <c r="J22">
        <v>3</v>
      </c>
      <c r="K22" s="1" t="s">
        <v>55</v>
      </c>
      <c r="L22" s="1">
        <v>7</v>
      </c>
      <c r="M22" s="1" t="s">
        <v>11</v>
      </c>
      <c r="N22" t="s">
        <v>76</v>
      </c>
      <c r="O22" t="s">
        <v>62</v>
      </c>
    </row>
    <row r="23" spans="4:15" x14ac:dyDescent="0.3">
      <c r="D23" t="s">
        <v>48</v>
      </c>
      <c r="E23" s="1" t="s">
        <v>7</v>
      </c>
      <c r="F23" s="1">
        <v>5</v>
      </c>
      <c r="G23" s="1" t="s">
        <v>10</v>
      </c>
    </row>
    <row r="24" spans="4:15" x14ac:dyDescent="0.3">
      <c r="D24" t="s">
        <v>49</v>
      </c>
      <c r="E24" t="s">
        <v>7</v>
      </c>
      <c r="F24">
        <v>5</v>
      </c>
      <c r="G24" t="s">
        <v>11</v>
      </c>
    </row>
    <row r="25" spans="4:15" x14ac:dyDescent="0.3">
      <c r="E25" s="1" t="s">
        <v>12</v>
      </c>
      <c r="F25" s="1">
        <v>7</v>
      </c>
      <c r="G25" s="1" t="s">
        <v>10</v>
      </c>
      <c r="J25">
        <v>4</v>
      </c>
      <c r="K25" s="1" t="s">
        <v>67</v>
      </c>
    </row>
    <row r="26" spans="4:15" x14ac:dyDescent="0.3">
      <c r="E26" s="1" t="s">
        <v>13</v>
      </c>
      <c r="F26" s="1">
        <v>7</v>
      </c>
      <c r="G26" s="1" t="s">
        <v>11</v>
      </c>
    </row>
    <row r="27" spans="4:15" x14ac:dyDescent="0.3">
      <c r="E27" s="1" t="s">
        <v>16</v>
      </c>
      <c r="F27" s="1" t="s">
        <v>52</v>
      </c>
      <c r="J27">
        <v>5</v>
      </c>
      <c r="K27" s="1" t="s">
        <v>12</v>
      </c>
      <c r="L27" s="1">
        <v>8</v>
      </c>
      <c r="M27" s="1" t="s">
        <v>10</v>
      </c>
      <c r="O27" t="s">
        <v>64</v>
      </c>
    </row>
    <row r="28" spans="4:15" x14ac:dyDescent="0.3">
      <c r="D28" t="s">
        <v>72</v>
      </c>
      <c r="E28" s="1" t="s">
        <v>7</v>
      </c>
      <c r="F28" s="1" t="s">
        <v>54</v>
      </c>
      <c r="J28">
        <v>5</v>
      </c>
      <c r="K28" s="1" t="s">
        <v>7</v>
      </c>
      <c r="L28" s="1">
        <v>8</v>
      </c>
      <c r="M28" s="1" t="s">
        <v>11</v>
      </c>
      <c r="N28" t="s">
        <v>72</v>
      </c>
      <c r="O28" t="s">
        <v>63</v>
      </c>
    </row>
    <row r="29" spans="4:15" x14ac:dyDescent="0.3">
      <c r="D29" t="s">
        <v>76</v>
      </c>
      <c r="E29" s="1" t="s">
        <v>7</v>
      </c>
      <c r="F29" s="1" t="s">
        <v>53</v>
      </c>
      <c r="J29">
        <v>5</v>
      </c>
      <c r="K29" s="1" t="s">
        <v>13</v>
      </c>
      <c r="L29" s="1">
        <v>9</v>
      </c>
      <c r="M29" s="1" t="s">
        <v>10</v>
      </c>
      <c r="O29" t="s">
        <v>64</v>
      </c>
    </row>
    <row r="30" spans="4:15" x14ac:dyDescent="0.3">
      <c r="E30" t="s">
        <v>14</v>
      </c>
      <c r="F30" t="s">
        <v>51</v>
      </c>
      <c r="J30">
        <v>5</v>
      </c>
      <c r="K30" s="1" t="s">
        <v>74</v>
      </c>
      <c r="L30" s="1">
        <v>9</v>
      </c>
      <c r="M30" s="1" t="s">
        <v>11</v>
      </c>
      <c r="O30" t="s">
        <v>70</v>
      </c>
    </row>
    <row r="31" spans="4:15" x14ac:dyDescent="0.3">
      <c r="D31" t="s">
        <v>75</v>
      </c>
      <c r="E31" s="1" t="s">
        <v>7</v>
      </c>
      <c r="F31" s="1" t="s">
        <v>50</v>
      </c>
      <c r="J31">
        <v>6</v>
      </c>
      <c r="K31" s="1" t="s">
        <v>15</v>
      </c>
      <c r="L31" s="1">
        <v>10</v>
      </c>
      <c r="M31" s="1" t="s">
        <v>10</v>
      </c>
      <c r="O31" t="s">
        <v>65</v>
      </c>
    </row>
    <row r="32" spans="4:15" x14ac:dyDescent="0.3">
      <c r="I32" t="s">
        <v>77</v>
      </c>
      <c r="J32">
        <v>6</v>
      </c>
      <c r="K32" s="1" t="s">
        <v>7</v>
      </c>
      <c r="L32" s="1">
        <v>10</v>
      </c>
      <c r="M32" s="1" t="s">
        <v>11</v>
      </c>
      <c r="N32" t="s">
        <v>47</v>
      </c>
      <c r="O32" t="s">
        <v>66</v>
      </c>
    </row>
    <row r="33" spans="5:15" ht="43.2" x14ac:dyDescent="0.3">
      <c r="I33" t="s">
        <v>77</v>
      </c>
      <c r="J33">
        <v>7</v>
      </c>
      <c r="K33" s="6" t="s">
        <v>71</v>
      </c>
      <c r="L33" s="1">
        <v>11</v>
      </c>
      <c r="M33" s="1" t="s">
        <v>10</v>
      </c>
      <c r="N33" t="s">
        <v>48</v>
      </c>
      <c r="O33" t="s">
        <v>68</v>
      </c>
    </row>
    <row r="34" spans="5:15" x14ac:dyDescent="0.3">
      <c r="E34" t="s">
        <v>19</v>
      </c>
      <c r="J34">
        <v>7</v>
      </c>
      <c r="K34" t="s">
        <v>69</v>
      </c>
      <c r="L34">
        <v>11</v>
      </c>
      <c r="M34" t="s">
        <v>11</v>
      </c>
    </row>
    <row r="35" spans="5:15" x14ac:dyDescent="0.3">
      <c r="E35" s="1" t="s">
        <v>20</v>
      </c>
      <c r="F35" s="1" t="s">
        <v>18</v>
      </c>
    </row>
    <row r="36" spans="5:15" x14ac:dyDescent="0.3">
      <c r="E36" t="s">
        <v>21</v>
      </c>
      <c r="K36" t="s">
        <v>73</v>
      </c>
    </row>
    <row r="37" spans="5:15" x14ac:dyDescent="0.3">
      <c r="E37" s="1" t="s">
        <v>22</v>
      </c>
      <c r="F37" s="1" t="s">
        <v>18</v>
      </c>
    </row>
    <row r="38" spans="5:15" x14ac:dyDescent="0.3">
      <c r="E3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A161-57D6-4EBD-9057-917DB6A3C049}">
  <dimension ref="G7:L35"/>
  <sheetViews>
    <sheetView workbookViewId="0">
      <selection activeCell="K29" sqref="K29"/>
    </sheetView>
  </sheetViews>
  <sheetFormatPr defaultRowHeight="14.4" x14ac:dyDescent="0.3"/>
  <cols>
    <col min="7" max="7" width="12" bestFit="1" customWidth="1"/>
    <col min="10" max="10" width="10.5546875" customWidth="1"/>
    <col min="11" max="11" width="19.6640625" style="2" customWidth="1"/>
    <col min="12" max="12" width="16.6640625" bestFit="1" customWidth="1"/>
  </cols>
  <sheetData>
    <row r="7" spans="7:12" x14ac:dyDescent="0.3">
      <c r="G7">
        <v>68719476735</v>
      </c>
    </row>
    <row r="9" spans="7:12" x14ac:dyDescent="0.3">
      <c r="G9">
        <f>0.00000000005</f>
        <v>5.0000000000000002E-11</v>
      </c>
    </row>
    <row r="10" spans="7:12" x14ac:dyDescent="0.3">
      <c r="G10">
        <f>G9*G7</f>
        <v>3.4359738367500001</v>
      </c>
    </row>
    <row r="14" spans="7:12" x14ac:dyDescent="0.3">
      <c r="J14" t="s">
        <v>24</v>
      </c>
      <c r="K14" s="2" t="s">
        <v>26</v>
      </c>
      <c r="L14" s="2">
        <v>849710559398</v>
      </c>
    </row>
    <row r="15" spans="7:12" x14ac:dyDescent="0.3">
      <c r="J15" t="s">
        <v>25</v>
      </c>
      <c r="K15" s="2" t="s">
        <v>27</v>
      </c>
      <c r="L15" s="2">
        <v>850199045558</v>
      </c>
    </row>
    <row r="16" spans="7:12" x14ac:dyDescent="0.3">
      <c r="K16" s="2" t="s">
        <v>28</v>
      </c>
      <c r="L16" s="2">
        <f>L14-L15</f>
        <v>-488486160</v>
      </c>
    </row>
    <row r="18" spans="7:12" x14ac:dyDescent="0.3">
      <c r="G18">
        <v>392719880</v>
      </c>
    </row>
    <row r="19" spans="7:12" x14ac:dyDescent="0.3">
      <c r="G19">
        <f>G18/(1000000000)</f>
        <v>0.39271988000000002</v>
      </c>
    </row>
    <row r="21" spans="7:12" x14ac:dyDescent="0.3">
      <c r="G21">
        <f>0.5-G19</f>
        <v>0.10728011999999998</v>
      </c>
      <c r="L21">
        <f>118*1000000000*(1/25000000)</f>
        <v>4720</v>
      </c>
    </row>
    <row r="22" spans="7:12" x14ac:dyDescent="0.3">
      <c r="L22" s="2">
        <f>L14-(L15-L21)</f>
        <v>-488481440</v>
      </c>
    </row>
    <row r="24" spans="7:12" x14ac:dyDescent="0.3">
      <c r="L24" s="2">
        <f>L15-L14</f>
        <v>488486160</v>
      </c>
    </row>
    <row r="32" spans="7:12" x14ac:dyDescent="0.3">
      <c r="G32" s="3">
        <v>625000000</v>
      </c>
    </row>
    <row r="33" spans="7:8" x14ac:dyDescent="0.3">
      <c r="G33" s="3">
        <f>1/G32</f>
        <v>1.6000000000000001E-9</v>
      </c>
    </row>
    <row r="34" spans="7:8" x14ac:dyDescent="0.3">
      <c r="H34" s="3">
        <v>5.0000000000000002E-11</v>
      </c>
    </row>
    <row r="35" spans="7:8" x14ac:dyDescent="0.3">
      <c r="H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A11C-C472-4B66-A613-D098BB5DF183}">
  <dimension ref="D5:P38"/>
  <sheetViews>
    <sheetView workbookViewId="0">
      <selection activeCell="J27" sqref="J27"/>
    </sheetView>
  </sheetViews>
  <sheetFormatPr defaultRowHeight="14.4" x14ac:dyDescent="0.3"/>
  <cols>
    <col min="4" max="4" width="31.21875" style="2" bestFit="1" customWidth="1"/>
    <col min="5" max="5" width="23.88671875" style="2" customWidth="1"/>
    <col min="6" max="6" width="8.88671875" style="2"/>
    <col min="7" max="7" width="16" style="2" bestFit="1" customWidth="1"/>
    <col min="8" max="8" width="17.77734375" style="2" bestFit="1" customWidth="1"/>
    <col min="9" max="9" width="8.88671875" style="2"/>
    <col min="10" max="10" width="8.5546875" style="2" bestFit="1" customWidth="1"/>
    <col min="11" max="11" width="26.109375" style="2" bestFit="1" customWidth="1"/>
    <col min="12" max="12" width="15.6640625" style="2" bestFit="1" customWidth="1"/>
    <col min="13" max="16" width="8.88671875" style="2"/>
  </cols>
  <sheetData>
    <row r="5" spans="4:12" x14ac:dyDescent="0.3">
      <c r="D5" s="5"/>
      <c r="E5" s="5"/>
      <c r="F5" s="5"/>
      <c r="G5" s="5"/>
      <c r="H5" s="5"/>
    </row>
    <row r="6" spans="4:12" x14ac:dyDescent="0.3">
      <c r="D6" s="5"/>
      <c r="E6" s="5"/>
      <c r="F6" s="5"/>
      <c r="G6" s="5"/>
      <c r="H6" s="5"/>
      <c r="I6" s="3"/>
      <c r="J6" s="3"/>
    </row>
    <row r="7" spans="4:12" x14ac:dyDescent="0.3">
      <c r="D7" s="5"/>
      <c r="E7" s="5"/>
      <c r="F7" s="5"/>
      <c r="G7" s="5"/>
      <c r="H7" s="5"/>
      <c r="I7" s="3"/>
      <c r="J7" s="3"/>
      <c r="K7" s="4"/>
    </row>
    <row r="8" spans="4:12" x14ac:dyDescent="0.3">
      <c r="D8" s="5" t="s">
        <v>29</v>
      </c>
      <c r="E8" s="5"/>
      <c r="F8" s="5"/>
      <c r="G8" s="5"/>
      <c r="H8" s="5"/>
      <c r="I8" s="3"/>
      <c r="J8" s="3"/>
      <c r="K8" s="4"/>
    </row>
    <row r="9" spans="4:12" x14ac:dyDescent="0.3">
      <c r="D9" s="5">
        <v>1</v>
      </c>
      <c r="E9" s="5"/>
      <c r="F9" s="5"/>
      <c r="G9" s="5" t="s">
        <v>32</v>
      </c>
      <c r="H9" s="5">
        <v>624900000</v>
      </c>
      <c r="I9" s="3"/>
      <c r="J9" s="3"/>
      <c r="K9" s="4" t="s">
        <v>37</v>
      </c>
      <c r="L9" s="4">
        <v>-28</v>
      </c>
    </row>
    <row r="10" spans="4:12" x14ac:dyDescent="0.3">
      <c r="D10" s="5">
        <v>17</v>
      </c>
      <c r="E10" s="5"/>
      <c r="F10" s="5"/>
      <c r="G10" s="5" t="s">
        <v>33</v>
      </c>
      <c r="H10" s="5">
        <f>1/H9</f>
        <v>1.6002560409665547E-9</v>
      </c>
      <c r="I10" s="3"/>
      <c r="J10" s="3"/>
      <c r="K10" s="4" t="s">
        <v>39</v>
      </c>
      <c r="L10" s="3">
        <v>4.1429687500000002E-9</v>
      </c>
    </row>
    <row r="11" spans="4:12" x14ac:dyDescent="0.3">
      <c r="D11" s="5">
        <v>134</v>
      </c>
      <c r="E11" s="5"/>
      <c r="F11" s="5"/>
      <c r="G11" s="5" t="s">
        <v>34</v>
      </c>
      <c r="H11" s="5">
        <f>H10/32</f>
        <v>5.0008001280204835E-11</v>
      </c>
      <c r="I11" s="3"/>
      <c r="J11" s="3"/>
      <c r="K11" s="4"/>
      <c r="L11" s="4"/>
    </row>
    <row r="12" spans="4:12" x14ac:dyDescent="0.3">
      <c r="D12" s="5"/>
      <c r="E12" s="5"/>
      <c r="F12" s="5"/>
      <c r="G12" s="5"/>
      <c r="H12" s="5"/>
      <c r="I12" s="3"/>
      <c r="J12" s="3"/>
      <c r="K12" s="4" t="s">
        <v>38</v>
      </c>
      <c r="L12" s="4">
        <f>L10*(1000000000)</f>
        <v>4.1429687500000005</v>
      </c>
    </row>
    <row r="13" spans="4:12" x14ac:dyDescent="0.3">
      <c r="D13" s="5"/>
      <c r="E13" s="5"/>
      <c r="F13" s="5"/>
      <c r="G13" s="5"/>
      <c r="H13" s="5"/>
      <c r="I13" s="3"/>
      <c r="J13" s="3"/>
      <c r="K13" s="4"/>
      <c r="L13" s="4"/>
    </row>
    <row r="14" spans="4:12" x14ac:dyDescent="0.3">
      <c r="D14" s="5" t="s">
        <v>30</v>
      </c>
      <c r="E14" s="5">
        <f>(_xlfn.BITLSHIFT(D9,16)+_xlfn.BITLSHIFT(D10,8)+D11)</f>
        <v>70022</v>
      </c>
      <c r="F14" s="5"/>
      <c r="G14" s="5"/>
      <c r="H14" s="5"/>
      <c r="I14" s="3"/>
      <c r="J14" s="3"/>
      <c r="K14" s="4" t="s">
        <v>40</v>
      </c>
      <c r="L14" s="4">
        <v>25000000</v>
      </c>
    </row>
    <row r="15" spans="4:12" x14ac:dyDescent="0.3">
      <c r="D15" s="5" t="s">
        <v>31</v>
      </c>
      <c r="E15" s="5">
        <f>E14*(H11/128)</f>
        <v>2.7356720825332054E-8</v>
      </c>
      <c r="F15" s="5"/>
      <c r="G15" s="5"/>
      <c r="H15" s="5"/>
      <c r="I15" s="3"/>
      <c r="J15" s="3"/>
      <c r="K15" s="4" t="s">
        <v>41</v>
      </c>
      <c r="L15" s="4">
        <f>1/L14</f>
        <v>4.0000000000000001E-8</v>
      </c>
    </row>
    <row r="16" spans="4:12" x14ac:dyDescent="0.3">
      <c r="D16" s="5"/>
      <c r="E16" s="5"/>
      <c r="F16" s="5"/>
      <c r="G16" s="5"/>
      <c r="H16" s="5"/>
      <c r="I16" s="3"/>
      <c r="J16" s="3"/>
      <c r="K16" s="4" t="s">
        <v>42</v>
      </c>
      <c r="L16" s="2">
        <f>L15*1000000000</f>
        <v>40</v>
      </c>
    </row>
    <row r="17" spans="4:13" x14ac:dyDescent="0.3">
      <c r="D17" s="5" t="s">
        <v>35</v>
      </c>
      <c r="E17" s="5">
        <f>H11/4096</f>
        <v>1.2208984687550008E-14</v>
      </c>
      <c r="F17" s="5"/>
      <c r="G17" s="5"/>
      <c r="H17" s="5"/>
      <c r="I17" s="3"/>
      <c r="J17" s="3"/>
    </row>
    <row r="18" spans="4:13" x14ac:dyDescent="0.3">
      <c r="D18" s="5"/>
      <c r="E18" s="5"/>
      <c r="F18" s="5"/>
      <c r="G18" s="5" t="s">
        <v>36</v>
      </c>
      <c r="H18" s="5">
        <v>16383</v>
      </c>
      <c r="I18" s="3"/>
      <c r="J18" s="3"/>
    </row>
    <row r="19" spans="4:13" x14ac:dyDescent="0.3">
      <c r="D19" s="5"/>
      <c r="E19" s="5"/>
      <c r="F19" s="5"/>
      <c r="G19" s="5"/>
      <c r="H19" s="5"/>
      <c r="I19" s="3"/>
      <c r="J19" s="3"/>
    </row>
    <row r="20" spans="4:13" x14ac:dyDescent="0.3">
      <c r="D20" s="3"/>
      <c r="E20" s="3">
        <f>E15/E17</f>
        <v>2240704</v>
      </c>
      <c r="F20" s="3"/>
      <c r="G20" s="3"/>
      <c r="H20" s="3"/>
      <c r="I20" s="3"/>
      <c r="J20" s="3"/>
    </row>
    <row r="22" spans="4:13" x14ac:dyDescent="0.3">
      <c r="E22" s="3"/>
      <c r="F22" s="3"/>
      <c r="G22" s="3"/>
      <c r="H22" s="3"/>
      <c r="I22" s="3"/>
      <c r="J22" s="3"/>
      <c r="K22" s="3"/>
      <c r="L22" s="3"/>
      <c r="M22" s="3"/>
    </row>
    <row r="23" spans="4:13" x14ac:dyDescent="0.3">
      <c r="E23" s="3"/>
      <c r="F23" s="3"/>
      <c r="G23" s="3"/>
      <c r="H23" s="3"/>
      <c r="I23" s="3" t="s">
        <v>43</v>
      </c>
      <c r="J23" s="3">
        <v>3.91E-13</v>
      </c>
      <c r="K23" s="3"/>
      <c r="L23" s="3"/>
      <c r="M23" s="3"/>
    </row>
    <row r="24" spans="4:13" x14ac:dyDescent="0.3">
      <c r="E24" s="3"/>
      <c r="F24" s="3"/>
      <c r="G24" s="3"/>
      <c r="H24" s="3"/>
      <c r="I24" s="3" t="s">
        <v>44</v>
      </c>
      <c r="J24" s="3">
        <v>8191</v>
      </c>
      <c r="K24" s="3"/>
      <c r="L24" s="3"/>
      <c r="M24" s="3"/>
    </row>
    <row r="25" spans="4:13" x14ac:dyDescent="0.3">
      <c r="E25" s="3">
        <v>6.9093086143782999E-8</v>
      </c>
      <c r="F25" s="3"/>
      <c r="G25" s="3"/>
      <c r="H25" s="3"/>
      <c r="I25" s="3"/>
      <c r="J25" s="3"/>
      <c r="K25" s="3"/>
      <c r="L25" s="3"/>
      <c r="M25" s="3"/>
    </row>
    <row r="26" spans="4:13" x14ac:dyDescent="0.3">
      <c r="E26" s="3"/>
      <c r="F26" s="3"/>
      <c r="G26" s="3"/>
      <c r="H26" s="3"/>
      <c r="I26" s="3" t="s">
        <v>45</v>
      </c>
      <c r="J26" s="3">
        <f>J24*J23</f>
        <v>3.2026809999999999E-9</v>
      </c>
      <c r="K26" s="3"/>
      <c r="L26" s="3"/>
      <c r="M26" s="3"/>
    </row>
    <row r="27" spans="4:13" x14ac:dyDescent="0.3">
      <c r="E27" s="3">
        <v>4.0000000000000001E-8</v>
      </c>
      <c r="F27" s="3"/>
      <c r="G27" s="3"/>
      <c r="H27" s="3"/>
      <c r="I27" s="3"/>
      <c r="J27" s="3"/>
      <c r="K27" s="3"/>
      <c r="L27" s="3"/>
      <c r="M27" s="3"/>
    </row>
    <row r="28" spans="4:13" x14ac:dyDescent="0.3">
      <c r="E28" s="3"/>
      <c r="F28" s="3"/>
      <c r="G28" s="3"/>
      <c r="H28" s="3"/>
      <c r="I28" s="3"/>
      <c r="J28" s="3"/>
      <c r="K28" s="3"/>
      <c r="L28" s="3"/>
      <c r="M28" s="3"/>
    </row>
    <row r="29" spans="4:13" x14ac:dyDescent="0.3">
      <c r="E29" s="3"/>
      <c r="F29" s="3"/>
      <c r="G29" s="3"/>
      <c r="H29" s="3"/>
      <c r="I29" s="3"/>
      <c r="J29" s="3"/>
      <c r="K29" s="3"/>
      <c r="L29" s="3"/>
      <c r="M29" s="3"/>
    </row>
    <row r="30" spans="4:13" x14ac:dyDescent="0.3">
      <c r="E30" s="3"/>
      <c r="F30" s="3"/>
      <c r="G30" s="3"/>
      <c r="H30" s="3"/>
      <c r="I30" s="3"/>
      <c r="J30" s="3"/>
      <c r="K30" s="3"/>
      <c r="L30" s="3"/>
      <c r="M30" s="3"/>
    </row>
    <row r="31" spans="4:13" x14ac:dyDescent="0.3">
      <c r="E31" s="3"/>
      <c r="F31" s="3"/>
      <c r="G31" s="3"/>
      <c r="H31" s="3"/>
      <c r="I31" s="3"/>
      <c r="J31" s="3"/>
      <c r="K31" s="3"/>
      <c r="L31" s="3"/>
      <c r="M31" s="3"/>
    </row>
    <row r="32" spans="4:13" x14ac:dyDescent="0.3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3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3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3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3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3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3">
      <c r="E38" s="3"/>
      <c r="F38" s="3"/>
      <c r="G38" s="3"/>
      <c r="H38" s="3"/>
      <c r="I38" s="3"/>
      <c r="J38" s="3"/>
      <c r="K38" s="3"/>
      <c r="L38" s="3"/>
      <c r="M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St. James</dc:creator>
  <cp:lastModifiedBy>Julian St. James</cp:lastModifiedBy>
  <dcterms:created xsi:type="dcterms:W3CDTF">2024-01-11T23:05:16Z</dcterms:created>
  <dcterms:modified xsi:type="dcterms:W3CDTF">2024-01-28T00:19:06Z</dcterms:modified>
</cp:coreProperties>
</file>