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DELL\OneDrive\Desktop\EXCEL_PIZZA\"/>
    </mc:Choice>
  </mc:AlternateContent>
  <xr:revisionPtr revIDLastSave="0" documentId="13_ncr:1_{FAF9D382-A4E3-4F79-A865-B556D1D94706}" xr6:coauthVersionLast="47" xr6:coauthVersionMax="47" xr10:uidLastSave="{00000000-0000-0000-0000-000000000000}"/>
  <bookViews>
    <workbookView xWindow="-108" yWindow="-108" windowWidth="23256" windowHeight="12456" activeTab="1" xr2:uid="{9B3F15FF-3E95-41AA-B5F7-C523DCB84C78}"/>
  </bookViews>
  <sheets>
    <sheet name="Pizza_Project" sheetId="1" r:id="rId1"/>
    <sheet name="DASHBOARD" sheetId="3" r:id="rId2"/>
    <sheet name="Inv" sheetId="4" r:id="rId3"/>
    <sheet name="DASHBOARD2" sheetId="9" r:id="rId4"/>
    <sheet name="Staff" sheetId="17" r:id="rId5"/>
    <sheet name="KPI" sheetId="2" r:id="rId6"/>
    <sheet name="KPI2" sheetId="10" r:id="rId7"/>
  </sheets>
  <definedNames>
    <definedName name="ExternalData_1" localSheetId="0" hidden="1">Pizza_Project!$A$1:$T$61</definedName>
    <definedName name="NativeTimeline_created_at">#N/A</definedName>
    <definedName name="Slicer_item_cat">#N/A</definedName>
    <definedName name="Slicer_order_id">#N/A</definedName>
  </definedNames>
  <calcPr calcId="191029"/>
  <pivotCaches>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2" i="4"/>
  <c r="B7" i="2"/>
  <c r="F72" i="10"/>
  <c r="U2" i="1" l="1"/>
  <c r="X2" i="1" s="1"/>
  <c r="U3" i="1"/>
  <c r="X3" i="1" s="1"/>
  <c r="U4" i="1"/>
  <c r="X4" i="1" s="1"/>
  <c r="U5" i="1"/>
  <c r="X5" i="1" s="1"/>
  <c r="U6" i="1"/>
  <c r="X6" i="1" s="1"/>
  <c r="U7" i="1"/>
  <c r="X7" i="1" s="1"/>
  <c r="U8" i="1"/>
  <c r="W8" i="1" s="1"/>
  <c r="U9" i="1"/>
  <c r="X9" i="1" s="1"/>
  <c r="U10" i="1"/>
  <c r="X10" i="1" s="1"/>
  <c r="U11" i="1"/>
  <c r="X11" i="1" s="1"/>
  <c r="U12" i="1"/>
  <c r="W12" i="1" s="1"/>
  <c r="U13" i="1"/>
  <c r="X13" i="1" s="1"/>
  <c r="U14" i="1"/>
  <c r="X14" i="1" s="1"/>
  <c r="U15" i="1"/>
  <c r="X15" i="1" s="1"/>
  <c r="U16" i="1"/>
  <c r="W16" i="1" s="1"/>
  <c r="U17" i="1"/>
  <c r="X17" i="1" s="1"/>
  <c r="U18" i="1"/>
  <c r="X18" i="1" s="1"/>
  <c r="U19" i="1"/>
  <c r="X19" i="1" s="1"/>
  <c r="U20" i="1"/>
  <c r="X20" i="1" s="1"/>
  <c r="U21" i="1"/>
  <c r="X21" i="1" s="1"/>
  <c r="U22" i="1"/>
  <c r="X22" i="1" s="1"/>
  <c r="U23" i="1"/>
  <c r="X23" i="1" s="1"/>
  <c r="U24" i="1"/>
  <c r="W24" i="1" s="1"/>
  <c r="U25" i="1"/>
  <c r="X25" i="1" s="1"/>
  <c r="U26" i="1"/>
  <c r="X26" i="1" s="1"/>
  <c r="U27" i="1"/>
  <c r="X27" i="1" s="1"/>
  <c r="U28" i="1"/>
  <c r="W28" i="1" s="1"/>
  <c r="U29" i="1"/>
  <c r="X29" i="1" s="1"/>
  <c r="U30" i="1"/>
  <c r="X30" i="1" s="1"/>
  <c r="U31" i="1"/>
  <c r="X31" i="1" s="1"/>
  <c r="U32" i="1"/>
  <c r="W32" i="1" s="1"/>
  <c r="U33" i="1"/>
  <c r="X33" i="1" s="1"/>
  <c r="U34" i="1"/>
  <c r="X34" i="1" s="1"/>
  <c r="U35" i="1"/>
  <c r="X35" i="1" s="1"/>
  <c r="U36" i="1"/>
  <c r="X36" i="1" s="1"/>
  <c r="U37" i="1"/>
  <c r="X37" i="1" s="1"/>
  <c r="U38" i="1"/>
  <c r="X38" i="1" s="1"/>
  <c r="U39" i="1"/>
  <c r="X39" i="1" s="1"/>
  <c r="U40" i="1"/>
  <c r="W40" i="1" s="1"/>
  <c r="U41" i="1"/>
  <c r="X41" i="1" s="1"/>
  <c r="U42" i="1"/>
  <c r="X42" i="1" s="1"/>
  <c r="U43" i="1"/>
  <c r="X43" i="1" s="1"/>
  <c r="U44" i="1"/>
  <c r="W44" i="1" s="1"/>
  <c r="U45" i="1"/>
  <c r="X45" i="1" s="1"/>
  <c r="U46" i="1"/>
  <c r="X46" i="1" s="1"/>
  <c r="U47" i="1"/>
  <c r="X47" i="1" s="1"/>
  <c r="U48" i="1"/>
  <c r="W48" i="1" s="1"/>
  <c r="U49" i="1"/>
  <c r="X49" i="1" s="1"/>
  <c r="U50" i="1"/>
  <c r="X50" i="1" s="1"/>
  <c r="U51" i="1"/>
  <c r="X51" i="1" s="1"/>
  <c r="U52" i="1"/>
  <c r="X52" i="1" s="1"/>
  <c r="U53" i="1"/>
  <c r="X53" i="1" s="1"/>
  <c r="U54" i="1"/>
  <c r="X54" i="1" s="1"/>
  <c r="U55" i="1"/>
  <c r="X55" i="1" s="1"/>
  <c r="U56" i="1"/>
  <c r="X56" i="1" s="1"/>
  <c r="U57" i="1"/>
  <c r="X57" i="1" s="1"/>
  <c r="U58" i="1"/>
  <c r="X58" i="1" s="1"/>
  <c r="U59" i="1"/>
  <c r="X59" i="1" s="1"/>
  <c r="U60" i="1"/>
  <c r="X60" i="1" s="1"/>
  <c r="U61" i="1"/>
  <c r="X61" i="1" s="1"/>
  <c r="Y61" i="1" s="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B4" i="2"/>
  <c r="C21" i="2"/>
  <c r="B10" i="2"/>
  <c r="W7" i="1" l="1"/>
  <c r="W2" i="1"/>
  <c r="Y60" i="1"/>
  <c r="W52" i="1"/>
  <c r="W36" i="1"/>
  <c r="W20" i="1"/>
  <c r="W4" i="1"/>
  <c r="X48" i="1"/>
  <c r="Y46" i="1" s="1"/>
  <c r="X32" i="1"/>
  <c r="X16" i="1"/>
  <c r="Y59" i="1"/>
  <c r="X44" i="1"/>
  <c r="Y42" i="1" s="1"/>
  <c r="X28" i="1"/>
  <c r="X12" i="1"/>
  <c r="W59" i="1"/>
  <c r="X40" i="1"/>
  <c r="Y40" i="1" s="1"/>
  <c r="X24" i="1"/>
  <c r="X8" i="1"/>
  <c r="Y51" i="1"/>
  <c r="Y54" i="1"/>
  <c r="Y56" i="1"/>
  <c r="Y55" i="1"/>
  <c r="Y58" i="1"/>
  <c r="Y50" i="1"/>
  <c r="Y57" i="1"/>
  <c r="Y53" i="1"/>
  <c r="Y49" i="1"/>
  <c r="Y52" i="1"/>
  <c r="W54" i="1"/>
  <c r="W50" i="1"/>
  <c r="W46" i="1"/>
  <c r="W42" i="1"/>
  <c r="W38" i="1"/>
  <c r="W34" i="1"/>
  <c r="W30" i="1"/>
  <c r="W26" i="1"/>
  <c r="W22" i="1"/>
  <c r="W18" i="1"/>
  <c r="W14" i="1"/>
  <c r="W10" i="1"/>
  <c r="W6" i="1"/>
  <c r="W53" i="1"/>
  <c r="W49" i="1"/>
  <c r="W45" i="1"/>
  <c r="W41" i="1"/>
  <c r="W37" i="1"/>
  <c r="W33" i="1"/>
  <c r="W29" i="1"/>
  <c r="W25" i="1"/>
  <c r="W21" i="1"/>
  <c r="W17" i="1"/>
  <c r="W13" i="1"/>
  <c r="W9" i="1"/>
  <c r="W5" i="1"/>
  <c r="W55" i="1"/>
  <c r="W51" i="1"/>
  <c r="W47" i="1"/>
  <c r="W43" i="1"/>
  <c r="W39" i="1"/>
  <c r="W35" i="1"/>
  <c r="W31" i="1"/>
  <c r="W27" i="1"/>
  <c r="W23" i="1"/>
  <c r="W19" i="1"/>
  <c r="W15" i="1"/>
  <c r="W11" i="1"/>
  <c r="W3" i="1"/>
  <c r="W57" i="1"/>
  <c r="W61" i="1"/>
  <c r="W58" i="1"/>
  <c r="W56" i="1"/>
  <c r="W60" i="1"/>
  <c r="Y43" i="1" l="1"/>
  <c r="Y37" i="1"/>
  <c r="Y32" i="1"/>
  <c r="Y38" i="1"/>
  <c r="Y41" i="1"/>
  <c r="Y39" i="1"/>
  <c r="Y48" i="1"/>
  <c r="Y2" i="1"/>
  <c r="Y11" i="1"/>
  <c r="Y14" i="1"/>
  <c r="Y30" i="1"/>
  <c r="Y36" i="1"/>
  <c r="Y45" i="1"/>
  <c r="Y34" i="1"/>
  <c r="Y47" i="1"/>
  <c r="Y35" i="1"/>
  <c r="Y19" i="1"/>
  <c r="Y28" i="1"/>
  <c r="Y31" i="1"/>
  <c r="Y17" i="1"/>
  <c r="Y25" i="1"/>
  <c r="Y26" i="1"/>
  <c r="Y44" i="1"/>
  <c r="Y6" i="1"/>
  <c r="Y9" i="1"/>
  <c r="Y29" i="1"/>
  <c r="Y7" i="1"/>
  <c r="Y24" i="1"/>
  <c r="Y10" i="1"/>
  <c r="Y3" i="1"/>
  <c r="Y20" i="1"/>
  <c r="Y13" i="1"/>
  <c r="Y33" i="1"/>
  <c r="Y16" i="1"/>
  <c r="Y22" i="1"/>
  <c r="Y27" i="1"/>
  <c r="Y15" i="1"/>
  <c r="Y12" i="1"/>
  <c r="Y4" i="1"/>
  <c r="Y5" i="1"/>
  <c r="Y21" i="1"/>
  <c r="Y23" i="1"/>
  <c r="Y8" i="1"/>
  <c r="Y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078456-46B6-40DE-AD77-050990113D71}" keepAlive="1" name="Query - Pizza_Project" description="Connection to the 'Pizza_Project' query in the workbook." type="5" refreshedVersion="8" background="1" saveData="1">
    <dbPr connection="Provider=Microsoft.Mashup.OleDb.1;Data Source=$Workbook$;Location=Pizza_Project;Extended Properties=&quot;&quot;" command="SELECT * FROM [Pizza_Project]"/>
  </connection>
</connections>
</file>

<file path=xl/sharedStrings.xml><?xml version="1.0" encoding="utf-8"?>
<sst xmlns="http://schemas.openxmlformats.org/spreadsheetml/2006/main" count="1436" uniqueCount="474">
  <si>
    <t>row_d</t>
  </si>
  <si>
    <t>order_id</t>
  </si>
  <si>
    <t>created_at</t>
  </si>
  <si>
    <t>time</t>
  </si>
  <si>
    <t>order_item_id</t>
  </si>
  <si>
    <t>quantity</t>
  </si>
  <si>
    <t>cust_id</t>
  </si>
  <si>
    <t>delivery</t>
  </si>
  <si>
    <t>order_add_id</t>
  </si>
  <si>
    <t>item_id</t>
  </si>
  <si>
    <t>sku</t>
  </si>
  <si>
    <t>item_name</t>
  </si>
  <si>
    <t>item_cat</t>
  </si>
  <si>
    <t>item_size</t>
  </si>
  <si>
    <t>item_price</t>
  </si>
  <si>
    <t>add_id</t>
  </si>
  <si>
    <t>delivery_address1</t>
  </si>
  <si>
    <t>delivery_address2</t>
  </si>
  <si>
    <t>delivery_city</t>
  </si>
  <si>
    <t>delivery_zipcode</t>
  </si>
  <si>
    <t>Total_Sales</t>
  </si>
  <si>
    <t>DISTINCT</t>
  </si>
  <si>
    <t>average</t>
  </si>
  <si>
    <t>without_dum</t>
  </si>
  <si>
    <t>sum</t>
  </si>
  <si>
    <t>it_001</t>
  </si>
  <si>
    <t>PIZZ-MARG-R</t>
  </si>
  <si>
    <t>Pizza-Margherita-Reg</t>
  </si>
  <si>
    <t>Pizza</t>
  </si>
  <si>
    <t>Regular</t>
  </si>
  <si>
    <t>607 Trails End Road</t>
  </si>
  <si>
    <t>NULL</t>
  </si>
  <si>
    <t>Manchester</t>
  </si>
  <si>
    <t>it_003</t>
  </si>
  <si>
    <t>it_002</t>
  </si>
  <si>
    <t>PIZZ-MARG-L</t>
  </si>
  <si>
    <t>Pizza-Margherita-Large</t>
  </si>
  <si>
    <t>Large</t>
  </si>
  <si>
    <t>105 Robinson Lane</t>
  </si>
  <si>
    <t>PIZZ-DIAV-R</t>
  </si>
  <si>
    <t>Pizza-Diavola-hot-Reg</t>
  </si>
  <si>
    <t>75 Valley Road</t>
  </si>
  <si>
    <t>it_004</t>
  </si>
  <si>
    <t>PIZZ-DIAV-L</t>
  </si>
  <si>
    <t>Pizza-Diavola-hot-Large</t>
  </si>
  <si>
    <t>56 Real Lambridge Park</t>
  </si>
  <si>
    <t>it_019</t>
  </si>
  <si>
    <t>it_005</t>
  </si>
  <si>
    <t>PIZZ-PARM-R</t>
  </si>
  <si>
    <t>Pizza-Parmiginana-Reg</t>
  </si>
  <si>
    <t>711 Markcob Valley</t>
  </si>
  <si>
    <t>it_008</t>
  </si>
  <si>
    <t>it_006</t>
  </si>
  <si>
    <t>PIZZ-PARM-L</t>
  </si>
  <si>
    <t>Pizza-Parmiginana-Large</t>
  </si>
  <si>
    <t>94 Slater Street</t>
  </si>
  <si>
    <t>it_020</t>
  </si>
  <si>
    <t>it_007</t>
  </si>
  <si>
    <t>PIZZ-QUAT-R</t>
  </si>
  <si>
    <t>Pizza-Quattro-Formaggi-Reg</t>
  </si>
  <si>
    <t>159 Adams Street</t>
  </si>
  <si>
    <t>it_023</t>
  </si>
  <si>
    <t>PIZZ-QUAT-L</t>
  </si>
  <si>
    <t>Pizza-Quattro-Formaggi-Large</t>
  </si>
  <si>
    <t>26 Pine Street</t>
  </si>
  <si>
    <t>it_009</t>
  </si>
  <si>
    <t>PIZZ-NAPO-R</t>
  </si>
  <si>
    <t>Pizza-Napolitana-Reg</t>
  </si>
  <si>
    <t>99 Downey Valley</t>
  </si>
  <si>
    <t>it_010</t>
  </si>
  <si>
    <t>PIZZ-NAPO-L</t>
  </si>
  <si>
    <t>Pizza-Napolitana-Large</t>
  </si>
  <si>
    <t>187 Timroad Drive</t>
  </si>
  <si>
    <t>it_011</t>
  </si>
  <si>
    <t>PIZZ-PEPP-R</t>
  </si>
  <si>
    <t>Pizza-Pepperoni-Reg</t>
  </si>
  <si>
    <t>15 Cambridge Hill</t>
  </si>
  <si>
    <t>it_022</t>
  </si>
  <si>
    <t>it_012</t>
  </si>
  <si>
    <t>PIZZ-PEPP-L</t>
  </si>
  <si>
    <t>Pizza-Pepperoni-Large</t>
  </si>
  <si>
    <t>612 Valley View</t>
  </si>
  <si>
    <t>it_013</t>
  </si>
  <si>
    <t>PIZZ-SEAF-R</t>
  </si>
  <si>
    <t>Pizza-Seafood-Reg</t>
  </si>
  <si>
    <t>333 The Original Street</t>
  </si>
  <si>
    <t>it_025</t>
  </si>
  <si>
    <t>it_014</t>
  </si>
  <si>
    <t>PIZZ-SEAF-L</t>
  </si>
  <si>
    <t>Pizza-Seafood-Large</t>
  </si>
  <si>
    <t>21 Bunney Store Street</t>
  </si>
  <si>
    <t>it_015</t>
  </si>
  <si>
    <t>PIZZ-HAWA-R</t>
  </si>
  <si>
    <t>Pizza-Hawalian-Reg</t>
  </si>
  <si>
    <t>298 Nexsus Lane</t>
  </si>
  <si>
    <t>it_016</t>
  </si>
  <si>
    <t>PIZZ-HAWA-L</t>
  </si>
  <si>
    <t>Pizza-Hawalian-Large</t>
  </si>
  <si>
    <t>546 Sidney Road</t>
  </si>
  <si>
    <t>it_017</t>
  </si>
  <si>
    <t>PIZZ-SUPR-R</t>
  </si>
  <si>
    <t>Pizza-Supreme-Regular</t>
  </si>
  <si>
    <t>45 Willowbrook Lane</t>
  </si>
  <si>
    <t>it_018</t>
  </si>
  <si>
    <t>PIZZ-SUPR-L</t>
  </si>
  <si>
    <t>Pizza-Supreme-Large</t>
  </si>
  <si>
    <t>102 Pinehurst Place</t>
  </si>
  <si>
    <t>PIZZ-VEGG-R</t>
  </si>
  <si>
    <t>Pizza-Vegetarian-Regular</t>
  </si>
  <si>
    <t>789 Maplewood Avenue</t>
  </si>
  <si>
    <t>PIZZ-VEGG-L</t>
  </si>
  <si>
    <t>Pizza-Vegetarian-Large</t>
  </si>
  <si>
    <t>231 Riverfront Terrace</t>
  </si>
  <si>
    <t>it_026</t>
  </si>
  <si>
    <t>it_021</t>
  </si>
  <si>
    <t>PIZZ-MUSH-R</t>
  </si>
  <si>
    <t>Pizza-Mushroom-Regular</t>
  </si>
  <si>
    <t>67 Elmwood Court</t>
  </si>
  <si>
    <t>PIZZ-MUSH-L</t>
  </si>
  <si>
    <t>Pizza-Mushroom-Large</t>
  </si>
  <si>
    <t>543 Oakridge Lane</t>
  </si>
  <si>
    <t>it_029</t>
  </si>
  <si>
    <t>PIZZ-BBQ-R</t>
  </si>
  <si>
    <t>Pizza-BBQ-Regular</t>
  </si>
  <si>
    <t>76 Chestnut Grove</t>
  </si>
  <si>
    <t>it_024</t>
  </si>
  <si>
    <t>PIZZ-BBQ-L</t>
  </si>
  <si>
    <t>Pizza-BBQ-Large</t>
  </si>
  <si>
    <t>890 Brookside Street</t>
  </si>
  <si>
    <t>PIZZ-TUNA-R</t>
  </si>
  <si>
    <t>Pizza-Tuna-Regular</t>
  </si>
  <si>
    <t>324 Riverside Drive</t>
  </si>
  <si>
    <t>PIZZ-TUNA-L</t>
  </si>
  <si>
    <t>Pizza-Tuna-Large</t>
  </si>
  <si>
    <t>50 Parkside Way</t>
  </si>
  <si>
    <t>it_027</t>
  </si>
  <si>
    <t>PIZZ-COMB-R</t>
  </si>
  <si>
    <t>Pizza-Combination-Regular</t>
  </si>
  <si>
    <t>987 Greenfield Lane</t>
  </si>
  <si>
    <t>it_028</t>
  </si>
  <si>
    <t>PIZZ-COMB-L</t>
  </si>
  <si>
    <t>Pizza-Combination-Large</t>
  </si>
  <si>
    <t>411 Hillcrest Avenue</t>
  </si>
  <si>
    <t>PIZZ-BEA-R</t>
  </si>
  <si>
    <t>Pizza-Beans-Regular</t>
  </si>
  <si>
    <t>125 Oakwood Lane</t>
  </si>
  <si>
    <t>it_030</t>
  </si>
  <si>
    <t>PIZZ-BEA-L</t>
  </si>
  <si>
    <t>Pizza-Beans-Large</t>
  </si>
  <si>
    <t>78 Pinecrest Road</t>
  </si>
  <si>
    <t>it_031</t>
  </si>
  <si>
    <t>PIZZ-MEXI-R</t>
  </si>
  <si>
    <t>Pizza-Mexican-Regular</t>
  </si>
  <si>
    <t>256 Willow Street</t>
  </si>
  <si>
    <t>it_032</t>
  </si>
  <si>
    <t>SIDE-GARL-Fries</t>
  </si>
  <si>
    <t>Side-Garlic-Fries</t>
  </si>
  <si>
    <t>Side</t>
  </si>
  <si>
    <t>32 Cedarwood Avenue</t>
  </si>
  <si>
    <t>it_033</t>
  </si>
  <si>
    <t>SIDE-CHIC-Nuggets</t>
  </si>
  <si>
    <t>Side-Chicken-Nuggets</t>
  </si>
  <si>
    <t>413 Elm Street</t>
  </si>
  <si>
    <t>it_034</t>
  </si>
  <si>
    <t>SIDE-BREA-DinnerRoll</t>
  </si>
  <si>
    <t>Side-Bread-DinnerRoll</t>
  </si>
  <si>
    <t>69 Maple Lane</t>
  </si>
  <si>
    <t>it_035</t>
  </si>
  <si>
    <t>SIDE-CAES-Wrap</t>
  </si>
  <si>
    <t>Side-Caesar-Wrap</t>
  </si>
  <si>
    <t>871 Birchwood Drive</t>
  </si>
  <si>
    <t>it_036</t>
  </si>
  <si>
    <t>SIDE-GARL-Bread</t>
  </si>
  <si>
    <t>Side-Garlic-Bread</t>
  </si>
  <si>
    <t>989 Downey Street</t>
  </si>
  <si>
    <t>it_037</t>
  </si>
  <si>
    <t>SIDE-CHIC-Wings</t>
  </si>
  <si>
    <t>Side-Chicken-Wings</t>
  </si>
  <si>
    <t>73 Mary Road</t>
  </si>
  <si>
    <t>it_038</t>
  </si>
  <si>
    <t>SIDE-BREA</t>
  </si>
  <si>
    <t>Side-Breadsticks</t>
  </si>
  <si>
    <t>154 Cliffside Drive</t>
  </si>
  <si>
    <t>it_039</t>
  </si>
  <si>
    <t>SIDE-CAES-Salad</t>
  </si>
  <si>
    <t>Side-Caesar-Salad</t>
  </si>
  <si>
    <t>25 Concord Road</t>
  </si>
  <si>
    <t>it_040</t>
  </si>
  <si>
    <t>DESS-ICE-MINT</t>
  </si>
  <si>
    <t>Dessert-IceCream-Mint</t>
  </si>
  <si>
    <t>Dessert</t>
  </si>
  <si>
    <t>55 Riverbank Road</t>
  </si>
  <si>
    <t>it_041</t>
  </si>
  <si>
    <t>DESS-ICE-COFF</t>
  </si>
  <si>
    <t>Dessert-IceCream-Coffee</t>
  </si>
  <si>
    <t>144 Meadowbrook Lane</t>
  </si>
  <si>
    <t>it_042</t>
  </si>
  <si>
    <t>DESS-ICE-ALMO</t>
  </si>
  <si>
    <t>Dessert-IceCream-Almond</t>
  </si>
  <si>
    <t>632 Lakeview Terrace</t>
  </si>
  <si>
    <t>it_043</t>
  </si>
  <si>
    <t>DESS-ICE-ROCK</t>
  </si>
  <si>
    <t>Dessert-IceCream-Rocky</t>
  </si>
  <si>
    <t>39 Forest Hill</t>
  </si>
  <si>
    <t>it_044</t>
  </si>
  <si>
    <t>DESS-CHOC-MUFF</t>
  </si>
  <si>
    <t>Dessert-ChocolateMuffin</t>
  </si>
  <si>
    <t>208 Sunset Boulevard</t>
  </si>
  <si>
    <t>it_045</t>
  </si>
  <si>
    <t>DESS-BANO-CREAM</t>
  </si>
  <si>
    <t>Dessert-BananaCream</t>
  </si>
  <si>
    <t>752 Park Avenue</t>
  </si>
  <si>
    <t>it_046</t>
  </si>
  <si>
    <t>DESS-FRUI-PUNCH</t>
  </si>
  <si>
    <t>Dessert-Fruit-Punch</t>
  </si>
  <si>
    <t>96 Redwood Court</t>
  </si>
  <si>
    <t>it_047</t>
  </si>
  <si>
    <t>DESS-ICE-CHOC</t>
  </si>
  <si>
    <t>Dessert-Chocolate-Ice-cream</t>
  </si>
  <si>
    <t>it_048</t>
  </si>
  <si>
    <t>DESS-ICE-VANI</t>
  </si>
  <si>
    <t>Dessert-Vanilla-Ice-cream</t>
  </si>
  <si>
    <t>it_049</t>
  </si>
  <si>
    <t>DESS-ICE-STRA</t>
  </si>
  <si>
    <t>Dessert-Strawberry-Ice-cream</t>
  </si>
  <si>
    <t>it_050</t>
  </si>
  <si>
    <t>DESS-ICE-PIST</t>
  </si>
  <si>
    <t>Dessert-Pistachio-Ice-cream</t>
  </si>
  <si>
    <t>it_051</t>
  </si>
  <si>
    <t>DESS-CHOC-BROW</t>
  </si>
  <si>
    <t>Dessert-Chocolate-Brownie</t>
  </si>
  <si>
    <t>it_052</t>
  </si>
  <si>
    <t>DESS-BANO-PIE</t>
  </si>
  <si>
    <t>Dessert-Banoffee-Pie</t>
  </si>
  <si>
    <t>it_053</t>
  </si>
  <si>
    <t>DESS-FRUI-SALA</t>
  </si>
  <si>
    <t>Dessert-Fruit-Salad</t>
  </si>
  <si>
    <t>it_054</t>
  </si>
  <si>
    <t>BEVA-CC-LARGE22</t>
  </si>
  <si>
    <t>Beverage-Coca-Cola</t>
  </si>
  <si>
    <t>Beverage</t>
  </si>
  <si>
    <t>1.5cl</t>
  </si>
  <si>
    <t>311 Ivy Lane</t>
  </si>
  <si>
    <t>it_055</t>
  </si>
  <si>
    <t>BEVA-CC-REG33</t>
  </si>
  <si>
    <t>33cl</t>
  </si>
  <si>
    <t>it_056</t>
  </si>
  <si>
    <t>BEVA-CC-BEG1500</t>
  </si>
  <si>
    <t>it_057</t>
  </si>
  <si>
    <t>BEVA-CC-DIE33</t>
  </si>
  <si>
    <t>Beverage-Diet-Coke</t>
  </si>
  <si>
    <t>it_058</t>
  </si>
  <si>
    <t>BEVA-CC-DIE1500</t>
  </si>
  <si>
    <t>1.5l</t>
  </si>
  <si>
    <t xml:space="preserve">98 Cafe View </t>
  </si>
  <si>
    <t>it_059</t>
  </si>
  <si>
    <t>BEVA-7U-REG33</t>
  </si>
  <si>
    <t>Beverage-7-Up</t>
  </si>
  <si>
    <t>92 Sunny Lane</t>
  </si>
  <si>
    <t>it_060</t>
  </si>
  <si>
    <t>BEVA-7U-REG1500</t>
  </si>
  <si>
    <t>108 Monarch Lane</t>
  </si>
  <si>
    <t>Count of order_id</t>
  </si>
  <si>
    <t>Sum of Total_Sales</t>
  </si>
  <si>
    <t>Sum of quantity</t>
  </si>
  <si>
    <t>Row Labels</t>
  </si>
  <si>
    <t>Grand Total</t>
  </si>
  <si>
    <t>18</t>
  </si>
  <si>
    <t>19</t>
  </si>
  <si>
    <t>20</t>
  </si>
  <si>
    <t>21</t>
  </si>
  <si>
    <t>22</t>
  </si>
  <si>
    <t>23</t>
  </si>
  <si>
    <t>00</t>
  </si>
  <si>
    <t>04</t>
  </si>
  <si>
    <t>05</t>
  </si>
  <si>
    <t>06</t>
  </si>
  <si>
    <t>07</t>
  </si>
  <si>
    <t>08</t>
  </si>
  <si>
    <t>09</t>
  </si>
  <si>
    <t>10</t>
  </si>
  <si>
    <t>11</t>
  </si>
  <si>
    <t>12</t>
  </si>
  <si>
    <t>13</t>
  </si>
  <si>
    <t>14</t>
  </si>
  <si>
    <t>15</t>
  </si>
  <si>
    <t>16</t>
  </si>
  <si>
    <t>17</t>
  </si>
  <si>
    <t>01</t>
  </si>
  <si>
    <t>02</t>
  </si>
  <si>
    <t>03</t>
  </si>
  <si>
    <t>ing_id</t>
  </si>
  <si>
    <t>ing_name</t>
  </si>
  <si>
    <t>ing_weight</t>
  </si>
  <si>
    <t>ing_meas</t>
  </si>
  <si>
    <t>ing_price</t>
  </si>
  <si>
    <t>recipe_quantity</t>
  </si>
  <si>
    <t>ING001</t>
  </si>
  <si>
    <t>Pizza dough ball (10pack)</t>
  </si>
  <si>
    <t xml:space="preserve"> grams </t>
  </si>
  <si>
    <t>ING002</t>
  </si>
  <si>
    <t>Tomato sauce</t>
  </si>
  <si>
    <t>ING003</t>
  </si>
  <si>
    <t>Mozzarella cheese</t>
  </si>
  <si>
    <t>ING004</t>
  </si>
  <si>
    <t>Dried oregano</t>
  </si>
  <si>
    <t>ING005</t>
  </si>
  <si>
    <t>Spicy salami</t>
  </si>
  <si>
    <t>ING006</t>
  </si>
  <si>
    <t>Chilli pepper</t>
  </si>
  <si>
    <t>ING007</t>
  </si>
  <si>
    <t>Eggplant</t>
  </si>
  <si>
    <t>ING008</t>
  </si>
  <si>
    <t>Parmesan cheese</t>
  </si>
  <si>
    <t>ING009</t>
  </si>
  <si>
    <t>Gorgonzola cheese</t>
  </si>
  <si>
    <t>ING010</t>
  </si>
  <si>
    <t>Ricotta cheese</t>
  </si>
  <si>
    <t>ING011</t>
  </si>
  <si>
    <t>Anchovies</t>
  </si>
  <si>
    <t>ING012</t>
  </si>
  <si>
    <t>Capers</t>
  </si>
  <si>
    <t>ING013</t>
  </si>
  <si>
    <t>Pepperoni</t>
  </si>
  <si>
    <t>ING014</t>
  </si>
  <si>
    <t>Shrimp</t>
  </si>
  <si>
    <t>ING015</t>
  </si>
  <si>
    <t>Tuna</t>
  </si>
  <si>
    <t>ING016</t>
  </si>
  <si>
    <t>Calamari</t>
  </si>
  <si>
    <t>ING017</t>
  </si>
  <si>
    <t>Ham</t>
  </si>
  <si>
    <t>ING018</t>
  </si>
  <si>
    <t>Pineapple</t>
  </si>
  <si>
    <t>ING019</t>
  </si>
  <si>
    <t>Garlic and Parsley butter</t>
  </si>
  <si>
    <t>grams</t>
  </si>
  <si>
    <t>ING020</t>
  </si>
  <si>
    <t>Chicken Wings</t>
  </si>
  <si>
    <t>ING021</t>
  </si>
  <si>
    <t>Rotisserie chicken pieces</t>
  </si>
  <si>
    <t>ING022</t>
  </si>
  <si>
    <t>Croutons</t>
  </si>
  <si>
    <t>ING023</t>
  </si>
  <si>
    <t>Romain</t>
  </si>
  <si>
    <t>ING024</t>
  </si>
  <si>
    <t>Caesar</t>
  </si>
  <si>
    <t>ING025</t>
  </si>
  <si>
    <t>Vanilla ice cream</t>
  </si>
  <si>
    <t>ING026</t>
  </si>
  <si>
    <t>Chocolate ice cream</t>
  </si>
  <si>
    <t>ING027</t>
  </si>
  <si>
    <t>Strawberry ice cream</t>
  </si>
  <si>
    <t>ING028</t>
  </si>
  <si>
    <t>Pistachiao ice cream</t>
  </si>
  <si>
    <t>ING029</t>
  </si>
  <si>
    <t>Chocolate brownie</t>
  </si>
  <si>
    <t>ING030</t>
  </si>
  <si>
    <t>Banoffee pie</t>
  </si>
  <si>
    <t>ING031</t>
  </si>
  <si>
    <t>Fruit salad</t>
  </si>
  <si>
    <t>Black Olives</t>
  </si>
  <si>
    <t>Green Bell Pepper</t>
  </si>
  <si>
    <t>Red Onion</t>
  </si>
  <si>
    <t>Sliced Mushrooms</t>
  </si>
  <si>
    <t>Fresh Basil</t>
  </si>
  <si>
    <t>Sun-Dried Tomatoes</t>
  </si>
  <si>
    <t>Prosciutto</t>
  </si>
  <si>
    <t>Artichoke Hearts</t>
  </si>
  <si>
    <t>Spinach</t>
  </si>
  <si>
    <t>Fresh Arugula</t>
  </si>
  <si>
    <t>Feta Cheese</t>
  </si>
  <si>
    <t>Sausage</t>
  </si>
  <si>
    <t>Red Chili Flakes</t>
  </si>
  <si>
    <t>Bread</t>
  </si>
  <si>
    <t>Caesar Salad</t>
  </si>
  <si>
    <t>Mint Ice Cream</t>
  </si>
  <si>
    <t>Coffee Ice Cream</t>
  </si>
  <si>
    <t>Almond Ice Cream</t>
  </si>
  <si>
    <t>Rocky Road Ice Cream</t>
  </si>
  <si>
    <t>Chocolate Muffin</t>
  </si>
  <si>
    <t>Banana Cream</t>
  </si>
  <si>
    <t>Fruit Punch</t>
  </si>
  <si>
    <t>Coca-Cola</t>
  </si>
  <si>
    <t>Diet Coke</t>
  </si>
  <si>
    <t>7-Up</t>
  </si>
  <si>
    <t>CC3</t>
  </si>
  <si>
    <t>BEVCC3</t>
  </si>
  <si>
    <t>DIET CC</t>
  </si>
  <si>
    <t>CC7</t>
  </si>
  <si>
    <t>ING032</t>
  </si>
  <si>
    <t>ING033</t>
  </si>
  <si>
    <t>ING034</t>
  </si>
  <si>
    <t>ING035</t>
  </si>
  <si>
    <t>ING036</t>
  </si>
  <si>
    <t>ING037</t>
  </si>
  <si>
    <t>ING038</t>
  </si>
  <si>
    <t>ING039</t>
  </si>
  <si>
    <t>ING040</t>
  </si>
  <si>
    <t>ING041</t>
  </si>
  <si>
    <t>ING042</t>
  </si>
  <si>
    <t>ING043</t>
  </si>
  <si>
    <t>ING044</t>
  </si>
  <si>
    <t>ING045</t>
  </si>
  <si>
    <t>ING046</t>
  </si>
  <si>
    <t>ING047</t>
  </si>
  <si>
    <t>ING048</t>
  </si>
  <si>
    <t>ING049</t>
  </si>
  <si>
    <t>ING050</t>
  </si>
  <si>
    <t>ING051</t>
  </si>
  <si>
    <t>ING052</t>
  </si>
  <si>
    <t>ING053</t>
  </si>
  <si>
    <t>ING054</t>
  </si>
  <si>
    <t>ING055</t>
  </si>
  <si>
    <t>ING056</t>
  </si>
  <si>
    <t>ING057</t>
  </si>
  <si>
    <t>ING058</t>
  </si>
  <si>
    <t>ING059</t>
  </si>
  <si>
    <t>ING060</t>
  </si>
  <si>
    <t>order_quantity</t>
  </si>
  <si>
    <t>Sum of ing_price</t>
  </si>
  <si>
    <t>total quan by ing</t>
  </si>
  <si>
    <t>total cost of ing</t>
  </si>
  <si>
    <t>ordered_weight</t>
  </si>
  <si>
    <t>Sum of ordered_weight</t>
  </si>
  <si>
    <t>Calculated cost of pizza</t>
  </si>
  <si>
    <t>Sum of item_price</t>
  </si>
  <si>
    <t>total_inv_weight</t>
  </si>
  <si>
    <t>inv_quantiy</t>
  </si>
  <si>
    <t>Sum of total_inv_weight</t>
  </si>
  <si>
    <t>Percent_Remaining</t>
  </si>
  <si>
    <t>Sum of Percent_Remaining</t>
  </si>
  <si>
    <t>Cost Of Pizza</t>
  </si>
  <si>
    <t>Total_ing_cost</t>
  </si>
  <si>
    <t>end_time</t>
  </si>
  <si>
    <t>first_name</t>
  </si>
  <si>
    <t>last_name</t>
  </si>
  <si>
    <t>Mindy</t>
  </si>
  <si>
    <t>Sloan</t>
  </si>
  <si>
    <t>Luqman</t>
  </si>
  <si>
    <t>Cantu</t>
  </si>
  <si>
    <t>Seren</t>
  </si>
  <si>
    <t>Lindey</t>
  </si>
  <si>
    <t>Arran</t>
  </si>
  <si>
    <t>Hodgson</t>
  </si>
  <si>
    <t>Talha</t>
  </si>
  <si>
    <t>Portillo</t>
  </si>
  <si>
    <t>Sana</t>
  </si>
  <si>
    <t>Black</t>
  </si>
  <si>
    <t>Zachery</t>
  </si>
  <si>
    <t>Robins</t>
  </si>
  <si>
    <t>Faraz</t>
  </si>
  <si>
    <t>Peck</t>
  </si>
  <si>
    <t>Lilly-Rose</t>
  </si>
  <si>
    <t>Vaughn</t>
  </si>
  <si>
    <t>Desiree</t>
  </si>
  <si>
    <t>Gardner</t>
  </si>
  <si>
    <t>Ivan</t>
  </si>
  <si>
    <t>English</t>
  </si>
  <si>
    <t>Johnathon</t>
  </si>
  <si>
    <t>Bradford</t>
  </si>
  <si>
    <t>Matilda</t>
  </si>
  <si>
    <t>Maccarty</t>
  </si>
  <si>
    <t>Areeb</t>
  </si>
  <si>
    <t>Vasquez</t>
  </si>
  <si>
    <t>Amiyah</t>
  </si>
  <si>
    <t>Lambert</t>
  </si>
  <si>
    <t>Amrit</t>
  </si>
  <si>
    <t>Greaves</t>
  </si>
  <si>
    <t>hourly_rate</t>
  </si>
  <si>
    <t>start_time</t>
  </si>
  <si>
    <t>Count of item_size</t>
  </si>
  <si>
    <t>Count of created_at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</si>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</sst>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C09]#,##0.00"/>
    <numFmt numFmtId="166" formatCode="[$$-C09]#,##0"/>
  </numFmts>
  <fonts count="8" x14ac:knownFonts="1">
    <font>
      <sz val="11"/>
      <color theme="1"/>
      <name val="Calibri"/>
      <family val="2"/>
      <scheme val="minor"/>
    </font>
    <font>
      <sz val="11"/>
      <name val="Rockwell"/>
      <family val="1"/>
    </font>
    <font>
      <sz val="11"/>
      <color theme="1"/>
      <name val="Rockwell"/>
      <family val="1"/>
    </font>
    <font>
      <sz val="8"/>
      <name val="Calibri"/>
      <family val="2"/>
      <scheme val="minor"/>
    </font>
    <font>
      <sz val="11"/>
      <color theme="1"/>
      <name val="Calibri"/>
      <family val="2"/>
      <scheme val="minor"/>
    </font>
    <font>
      <sz val="10"/>
      <name val="Segoe UI"/>
      <family val="2"/>
    </font>
    <font>
      <sz val="11"/>
      <color theme="0"/>
      <name val="Times New Roman"/>
      <family val="1"/>
    </font>
    <font>
      <sz val="12"/>
      <color theme="1"/>
      <name val="Book Antiqua"/>
      <family val="1"/>
    </font>
  </fonts>
  <fills count="7">
    <fill>
      <patternFill patternType="none"/>
    </fill>
    <fill>
      <patternFill patternType="gray125"/>
    </fill>
    <fill>
      <patternFill patternType="solid">
        <fgColor theme="3" tint="-0.499984740745262"/>
        <bgColor indexed="64"/>
      </patternFill>
    </fill>
    <fill>
      <patternFill patternType="solid">
        <fgColor theme="9" tint="0.79998168889431442"/>
        <bgColor theme="9" tint="0.79998168889431442"/>
      </patternFill>
    </fill>
    <fill>
      <patternFill patternType="solid">
        <fgColor theme="0"/>
        <bgColor indexed="64"/>
      </patternFill>
    </fill>
    <fill>
      <patternFill patternType="solid">
        <fgColor rgb="FFFDECE7"/>
        <bgColor indexed="64"/>
      </patternFill>
    </fill>
    <fill>
      <patternFill patternType="solid">
        <fgColor theme="9" tint="-0.249977111117893"/>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4" fillId="0" borderId="0" applyFont="0" applyFill="0" applyBorder="0" applyAlignment="0" applyProtection="0"/>
  </cellStyleXfs>
  <cellXfs count="30">
    <xf numFmtId="0" fontId="0" fillId="0" borderId="0" xfId="0"/>
    <xf numFmtId="0" fontId="0" fillId="2" borderId="0" xfId="0" applyFill="1"/>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0" fillId="0" borderId="0" xfId="0" pivotButton="1"/>
    <xf numFmtId="165" fontId="0" fillId="0" borderId="0" xfId="0" applyNumberFormat="1"/>
    <xf numFmtId="0" fontId="0" fillId="0" borderId="0" xfId="0" applyAlignment="1">
      <alignment horizontal="left"/>
    </xf>
    <xf numFmtId="0" fontId="0" fillId="0" borderId="0" xfId="0" quotePrefix="1"/>
    <xf numFmtId="0" fontId="2" fillId="3" borderId="1" xfId="0" applyFont="1" applyFill="1" applyBorder="1"/>
    <xf numFmtId="0" fontId="2" fillId="0" borderId="1" xfId="0" applyFont="1" applyBorder="1"/>
    <xf numFmtId="0" fontId="5" fillId="0" borderId="0" xfId="0" applyFont="1" applyAlignment="1">
      <alignment horizontal="left" vertical="center" indent="1"/>
    </xf>
    <xf numFmtId="9" fontId="0" fillId="0" borderId="0" xfId="1" applyFont="1"/>
    <xf numFmtId="9" fontId="0" fillId="0" borderId="0" xfId="0" applyNumberFormat="1"/>
    <xf numFmtId="9" fontId="0" fillId="0" borderId="0" xfId="0" applyNumberFormat="1" applyAlignment="1">
      <alignment horizontal="left"/>
    </xf>
    <xf numFmtId="10" fontId="0" fillId="0" borderId="0" xfId="0" applyNumberFormat="1"/>
    <xf numFmtId="1" fontId="0" fillId="0" borderId="0" xfId="0" applyNumberFormat="1"/>
    <xf numFmtId="21" fontId="0" fillId="0" borderId="0" xfId="0" applyNumberFormat="1"/>
    <xf numFmtId="14" fontId="2" fillId="0" borderId="1" xfId="0" applyNumberFormat="1" applyFont="1" applyBorder="1"/>
    <xf numFmtId="14" fontId="2" fillId="3" borderId="1" xfId="0" applyNumberFormat="1" applyFont="1" applyFill="1" applyBorder="1"/>
    <xf numFmtId="0" fontId="0" fillId="4" borderId="0" xfId="0" applyFill="1"/>
    <xf numFmtId="0" fontId="0" fillId="5" borderId="0" xfId="0" applyFill="1"/>
    <xf numFmtId="0" fontId="0" fillId="6" borderId="0" xfId="0" applyFill="1"/>
    <xf numFmtId="0" fontId="6" fillId="6" borderId="0" xfId="0" applyFont="1" applyFill="1" applyAlignment="1">
      <alignment horizontal="center"/>
    </xf>
    <xf numFmtId="0" fontId="7" fillId="0" borderId="0" xfId="0" applyFont="1"/>
    <xf numFmtId="166" fontId="7" fillId="0" borderId="0" xfId="0" applyNumberFormat="1" applyFont="1"/>
    <xf numFmtId="14" fontId="0" fillId="0" borderId="0" xfId="0" applyNumberFormat="1"/>
  </cellXfs>
  <cellStyles count="2">
    <cellStyle name="Normal" xfId="0" builtinId="0"/>
    <cellStyle name="Percent" xfId="1" builtinId="5"/>
  </cellStyles>
  <dxfs count="47">
    <dxf>
      <numFmt numFmtId="0" formatCode="General"/>
    </dxf>
    <dxf>
      <numFmt numFmtId="0" formatCode="General"/>
    </dxf>
    <dxf>
      <numFmt numFmtId="13" formatCode="0%"/>
    </dxf>
    <dxf>
      <numFmt numFmtId="13" formatCode="0%"/>
    </dxf>
    <dxf>
      <numFmt numFmtId="13" formatCode="0%"/>
    </dxf>
    <dxf>
      <numFmt numFmtId="13" formatCode="0%"/>
    </dxf>
    <dxf>
      <numFmt numFmtId="1" formatCode="0"/>
    </dxf>
    <dxf>
      <numFmt numFmtId="1" formatCode="0"/>
    </dxf>
    <dxf>
      <numFmt numFmtId="14" formatCode="0.00%"/>
    </dxf>
    <dxf>
      <numFmt numFmtId="14" formatCode="0.00%"/>
    </dxf>
    <dxf>
      <numFmt numFmtId="14" formatCode="0.00%"/>
    </dxf>
    <dxf>
      <numFmt numFmtId="13" formatCode="0%"/>
    </dxf>
    <dxf>
      <fill>
        <patternFill>
          <bgColor theme="8"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4" formatCode="0.00%"/>
    </dxf>
    <dxf>
      <numFmt numFmtId="13" formatCode="0%"/>
    </dxf>
    <dxf>
      <numFmt numFmtId="13" formatCode="0%"/>
    </dxf>
    <dxf>
      <fill>
        <patternFill>
          <bgColor theme="8" tint="0.79998168889431442"/>
        </patternFill>
      </fill>
    </dxf>
    <dxf>
      <fill>
        <patternFill>
          <bgColor rgb="FFE79DA2"/>
        </patternFill>
      </fil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numFmt numFmtId="0" formatCode="General"/>
    </dxf>
    <dxf>
      <font>
        <strike val="0"/>
        <outline val="0"/>
        <shadow val="0"/>
        <u val="none"/>
        <vertAlign val="baseline"/>
        <sz val="11"/>
        <name val="Rockwell"/>
        <family val="1"/>
        <scheme val="none"/>
      </font>
      <numFmt numFmtId="27" formatCode="dd/mm/yyyy\ hh:mm"/>
    </dxf>
    <dxf>
      <font>
        <strike val="0"/>
        <outline val="0"/>
        <shadow val="0"/>
        <u val="none"/>
        <vertAlign val="baseline"/>
        <sz val="11"/>
        <name val="Rockwell"/>
        <family val="1"/>
        <scheme val="none"/>
      </font>
      <numFmt numFmtId="27" formatCode="dd/mm/yyyy\ hh:mm"/>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
      <font>
        <strike val="0"/>
        <outline val="0"/>
        <shadow val="0"/>
        <u val="none"/>
        <vertAlign val="baseline"/>
        <sz val="11"/>
        <name val="Rockwell"/>
        <family val="1"/>
        <scheme val="none"/>
      </font>
    </dxf>
  </dxfs>
  <tableStyles count="0" defaultTableStyle="TableStyleMedium2" defaultPivotStyle="PivotStyleLight16"/>
  <colors>
    <mruColors>
      <color rgb="FFE79DA2"/>
      <color rgb="FFFDECE7"/>
      <color rgb="FFE86E7A"/>
      <color rgb="FF962000"/>
      <color rgb="FFF9E9E3"/>
      <color rgb="FFFFDADA"/>
      <color rgb="FFFFC8B9"/>
      <color rgb="FFFFE7DD"/>
      <color rgb="FFFEE2DA"/>
      <color rgb="FFFFF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[KPI.xlsx]KPI!PivotTable19</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KPI!$F$3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D1-4668-A53C-4503D94578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D1-4668-A53C-4503D94578A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7D1-4668-A53C-4503D94578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D1-4668-A53C-4503D94578A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KPI!$E$4:$E$8</c:f>
              <c:strCache>
                <c:ptCount val="4"/>
                <c:pt idx="0">
                  <c:v>Beverage</c:v>
                </c:pt>
                <c:pt idx="1">
                  <c:v>Dessert</c:v>
                </c:pt>
                <c:pt idx="2">
                  <c:v>Pizza</c:v>
                </c:pt>
                <c:pt idx="3">
                  <c:v>Side</c:v>
                </c:pt>
              </c:strCache>
            </c:strRef>
          </c:cat>
          <c:val>
            <c:numRef>
              <c:f>KPI!$F$4:$F$8</c:f>
              <c:numCache>
                <c:formatCode>General</c:formatCode>
                <c:ptCount val="4"/>
                <c:pt idx="0">
                  <c:v>365</c:v>
                </c:pt>
                <c:pt idx="1">
                  <c:v>2330</c:v>
                </c:pt>
                <c:pt idx="2">
                  <c:v>5975</c:v>
                </c:pt>
                <c:pt idx="3">
                  <c:v>2535</c:v>
                </c:pt>
              </c:numCache>
            </c:numRef>
          </c:val>
          <c:extLst>
            <c:ext xmlns:c16="http://schemas.microsoft.com/office/drawing/2014/chart" uri="{C3380CC4-5D6E-409C-BE32-E72D297353CC}">
              <c16:uniqueId val="{00000008-27D1-4668-A53C-4503D94578AF}"/>
            </c:ext>
          </c:extLst>
        </c:ser>
        <c:dLbls>
          <c:showLegendKey val="0"/>
          <c:showVal val="0"/>
          <c:showCatName val="0"/>
          <c:showSerName val="0"/>
          <c:showPercent val="1"/>
          <c:showBubbleSize val="0"/>
          <c:showLeaderLines val="1"/>
        </c:dLbls>
        <c:firstSliceAng val="294"/>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ysClr val="windowText" lastClr="000000"/>
                </a:solidFill>
                <a:latin typeface="Times New Roman" panose="02020603050405020304" pitchFamily="18" charset="0"/>
                <a:cs typeface="Times New Roman" panose="02020603050405020304" pitchFamily="18" charset="0"/>
              </a:rPr>
              <a:t> Total Sales</a:t>
            </a:r>
          </a:p>
          <a:p>
            <a:pPr>
              <a:defRPr/>
            </a:pPr>
            <a:r>
              <a:rPr lang="en-IN" sz="1100">
                <a:solidFill>
                  <a:sysClr val="windowText" lastClr="000000"/>
                </a:solidFill>
                <a:latin typeface="Times New Roman" panose="02020603050405020304" pitchFamily="18" charset="0"/>
                <a:cs typeface="Times New Roman" panose="02020603050405020304" pitchFamily="18" charset="0"/>
              </a:rPr>
              <a:t>Total Orders</a:t>
            </a:r>
          </a:p>
        </c:rich>
      </c:tx>
      <c:layout>
        <c:manualLayout>
          <c:xMode val="edge"/>
          <c:yMode val="edge"/>
          <c:x val="0.40948333409190901"/>
          <c:y val="3.4210763232432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58440671794645E-2"/>
          <c:y val="0.20917042361789204"/>
          <c:w val="0.83746017477584089"/>
          <c:h val="0.62521685551501183"/>
        </c:manualLayout>
      </c:layout>
      <c:lineChart>
        <c:grouping val="standard"/>
        <c:varyColors val="0"/>
        <c:ser>
          <c:idx val="1"/>
          <c:order val="1"/>
          <c:tx>
            <c:strRef>
              <c:f>KPI!$N$3</c:f>
              <c:strCache>
                <c:ptCount val="1"/>
                <c:pt idx="0">
                  <c:v>Sum of Total_Sales</c:v>
                </c:pt>
              </c:strCache>
            </c:strRef>
          </c:tx>
          <c:spPr>
            <a:ln w="22225" cap="flat">
              <a:solidFill>
                <a:schemeClr val="accent2"/>
              </a:solidFill>
              <a:miter lim="800000"/>
            </a:ln>
            <a:effectLst/>
          </c:spPr>
          <c:marker>
            <c:symbol val="none"/>
          </c:marker>
          <c:cat>
            <c:strRef>
              <c:f>KPI!$L$4:$L$28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KPI!$N$4:$N$28</c:f>
              <c:numCache>
                <c:formatCode>General</c:formatCode>
                <c:ptCount val="24"/>
                <c:pt idx="0">
                  <c:v>375</c:v>
                </c:pt>
                <c:pt idx="1">
                  <c:v>120</c:v>
                </c:pt>
                <c:pt idx="2">
                  <c:v>305</c:v>
                </c:pt>
                <c:pt idx="3">
                  <c:v>2115</c:v>
                </c:pt>
                <c:pt idx="4">
                  <c:v>55</c:v>
                </c:pt>
                <c:pt idx="5">
                  <c:v>550</c:v>
                </c:pt>
                <c:pt idx="6">
                  <c:v>110</c:v>
                </c:pt>
                <c:pt idx="7">
                  <c:v>55</c:v>
                </c:pt>
                <c:pt idx="8">
                  <c:v>275</c:v>
                </c:pt>
                <c:pt idx="9">
                  <c:v>60</c:v>
                </c:pt>
                <c:pt idx="10">
                  <c:v>400</c:v>
                </c:pt>
                <c:pt idx="11">
                  <c:v>30</c:v>
                </c:pt>
                <c:pt idx="12">
                  <c:v>1205</c:v>
                </c:pt>
                <c:pt idx="13">
                  <c:v>335</c:v>
                </c:pt>
                <c:pt idx="14">
                  <c:v>450</c:v>
                </c:pt>
                <c:pt idx="15">
                  <c:v>50</c:v>
                </c:pt>
                <c:pt idx="16">
                  <c:v>90</c:v>
                </c:pt>
                <c:pt idx="17">
                  <c:v>450</c:v>
                </c:pt>
                <c:pt idx="18">
                  <c:v>560</c:v>
                </c:pt>
                <c:pt idx="19">
                  <c:v>2385</c:v>
                </c:pt>
                <c:pt idx="20">
                  <c:v>215</c:v>
                </c:pt>
                <c:pt idx="21">
                  <c:v>85</c:v>
                </c:pt>
                <c:pt idx="22">
                  <c:v>735</c:v>
                </c:pt>
                <c:pt idx="23">
                  <c:v>195</c:v>
                </c:pt>
              </c:numCache>
            </c:numRef>
          </c:val>
          <c:smooth val="0"/>
          <c:extLst>
            <c:ext xmlns:c16="http://schemas.microsoft.com/office/drawing/2014/chart" uri="{C3380CC4-5D6E-409C-BE32-E72D297353CC}">
              <c16:uniqueId val="{00000003-5C74-44E8-AF6C-DD66B945B824}"/>
            </c:ext>
          </c:extLst>
        </c:ser>
        <c:dLbls>
          <c:showLegendKey val="0"/>
          <c:showVal val="0"/>
          <c:showCatName val="0"/>
          <c:showSerName val="0"/>
          <c:showPercent val="0"/>
          <c:showBubbleSize val="0"/>
        </c:dLbls>
        <c:marker val="1"/>
        <c:smooth val="0"/>
        <c:axId val="1169547248"/>
        <c:axId val="216130080"/>
      </c:lineChart>
      <c:lineChart>
        <c:grouping val="standard"/>
        <c:varyColors val="0"/>
        <c:ser>
          <c:idx val="0"/>
          <c:order val="0"/>
          <c:tx>
            <c:strRef>
              <c:f>KPI!$M$3</c:f>
              <c:strCache>
                <c:ptCount val="1"/>
                <c:pt idx="0">
                  <c:v>Count of order_id</c:v>
                </c:pt>
              </c:strCache>
            </c:strRef>
          </c:tx>
          <c:spPr>
            <a:ln w="22225" cap="flat">
              <a:solidFill>
                <a:schemeClr val="accent1"/>
              </a:solidFill>
              <a:miter lim="800000"/>
            </a:ln>
            <a:effectLst/>
          </c:spPr>
          <c:marker>
            <c:symbol val="none"/>
          </c:marker>
          <c:cat>
            <c:strRef>
              <c:f>KPI!$L$4:$L$28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KPI!$M$4:$M$28</c:f>
              <c:numCache>
                <c:formatCode>General</c:formatCode>
                <c:ptCount val="24"/>
                <c:pt idx="0">
                  <c:v>3</c:v>
                </c:pt>
                <c:pt idx="1">
                  <c:v>2</c:v>
                </c:pt>
                <c:pt idx="2">
                  <c:v>2</c:v>
                </c:pt>
                <c:pt idx="3">
                  <c:v>10</c:v>
                </c:pt>
                <c:pt idx="4">
                  <c:v>1</c:v>
                </c:pt>
                <c:pt idx="5">
                  <c:v>1</c:v>
                </c:pt>
                <c:pt idx="6">
                  <c:v>1</c:v>
                </c:pt>
                <c:pt idx="7">
                  <c:v>1</c:v>
                </c:pt>
                <c:pt idx="8">
                  <c:v>1</c:v>
                </c:pt>
                <c:pt idx="9">
                  <c:v>1</c:v>
                </c:pt>
                <c:pt idx="10">
                  <c:v>1</c:v>
                </c:pt>
                <c:pt idx="11">
                  <c:v>1</c:v>
                </c:pt>
                <c:pt idx="12">
                  <c:v>6</c:v>
                </c:pt>
                <c:pt idx="13">
                  <c:v>5</c:v>
                </c:pt>
                <c:pt idx="14">
                  <c:v>1</c:v>
                </c:pt>
                <c:pt idx="15">
                  <c:v>1</c:v>
                </c:pt>
                <c:pt idx="16">
                  <c:v>1</c:v>
                </c:pt>
                <c:pt idx="17">
                  <c:v>3</c:v>
                </c:pt>
                <c:pt idx="18">
                  <c:v>3</c:v>
                </c:pt>
                <c:pt idx="19">
                  <c:v>5</c:v>
                </c:pt>
                <c:pt idx="20">
                  <c:v>2</c:v>
                </c:pt>
                <c:pt idx="21">
                  <c:v>2</c:v>
                </c:pt>
                <c:pt idx="22">
                  <c:v>3</c:v>
                </c:pt>
                <c:pt idx="23">
                  <c:v>3</c:v>
                </c:pt>
              </c:numCache>
            </c:numRef>
          </c:val>
          <c:smooth val="0"/>
          <c:extLst>
            <c:ext xmlns:c16="http://schemas.microsoft.com/office/drawing/2014/chart" uri="{C3380CC4-5D6E-409C-BE32-E72D297353CC}">
              <c16:uniqueId val="{00000002-5C74-44E8-AF6C-DD66B945B824}"/>
            </c:ext>
          </c:extLst>
        </c:ser>
        <c:dLbls>
          <c:showLegendKey val="0"/>
          <c:showVal val="0"/>
          <c:showCatName val="0"/>
          <c:showSerName val="0"/>
          <c:showPercent val="0"/>
          <c:showBubbleSize val="0"/>
        </c:dLbls>
        <c:marker val="1"/>
        <c:smooth val="0"/>
        <c:axId val="1380606384"/>
        <c:axId val="270579712"/>
      </c:lineChart>
      <c:catAx>
        <c:axId val="11695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0080"/>
        <c:crosses val="autoZero"/>
        <c:auto val="1"/>
        <c:lblAlgn val="ctr"/>
        <c:lblOffset val="100"/>
        <c:noMultiLvlLbl val="0"/>
      </c:catAx>
      <c:valAx>
        <c:axId val="2161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47248"/>
        <c:crosses val="autoZero"/>
        <c:crossBetween val="between"/>
      </c:valAx>
      <c:valAx>
        <c:axId val="270579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06384"/>
        <c:crosses val="max"/>
        <c:crossBetween val="between"/>
      </c:valAx>
      <c:catAx>
        <c:axId val="1380606384"/>
        <c:scaling>
          <c:orientation val="minMax"/>
        </c:scaling>
        <c:delete val="1"/>
        <c:axPos val="b"/>
        <c:numFmt formatCode="General" sourceLinked="1"/>
        <c:majorTickMark val="out"/>
        <c:minorTickMark val="none"/>
        <c:tickLblPos val="nextTo"/>
        <c:crossAx val="270579712"/>
        <c:crosses val="autoZero"/>
        <c:auto val="1"/>
        <c:lblAlgn val="ctr"/>
        <c:lblOffset val="100"/>
        <c:noMultiLvlLbl val="0"/>
      </c:catAx>
      <c:spPr>
        <a:noFill/>
        <a:ln>
          <a:noFill/>
        </a:ln>
        <a:effectLst/>
      </c:spPr>
    </c:plotArea>
    <c:legend>
      <c:legendPos val="r"/>
      <c:layout>
        <c:manualLayout>
          <c:xMode val="edge"/>
          <c:yMode val="edge"/>
          <c:x val="0.73356109568673855"/>
          <c:y val="2.4629671950636726E-3"/>
          <c:w val="0.26162194862925364"/>
          <c:h val="0.1727342294614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[KPI.xlsx]KPI!PivotTable23</c:name>
    <c:fmtId val="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Orders by Delivery/Pickup</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C8-4A6E-A5A8-469AC5C5F0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644-4629-9BE9-12426BAE0E2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KPI!$P$4:$P$6</c:f>
              <c:strCache>
                <c:ptCount val="2"/>
                <c:pt idx="0">
                  <c:v>0</c:v>
                </c:pt>
                <c:pt idx="1">
                  <c:v>1</c:v>
                </c:pt>
              </c:strCache>
            </c:strRef>
          </c:cat>
          <c:val>
            <c:numRef>
              <c:f>KPI!$Q$4:$Q$6</c:f>
              <c:numCache>
                <c:formatCode>General</c:formatCode>
                <c:ptCount val="2"/>
                <c:pt idx="0">
                  <c:v>5</c:v>
                </c:pt>
                <c:pt idx="1">
                  <c:v>55</c:v>
                </c:pt>
              </c:numCache>
            </c:numRef>
          </c:val>
          <c:extLst>
            <c:ext xmlns:c16="http://schemas.microsoft.com/office/drawing/2014/chart" uri="{C3380CC4-5D6E-409C-BE32-E72D297353CC}">
              <c16:uniqueId val="{00000000-3644-4629-9BE9-12426BAE0E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KPI!$F$23</c:f>
              <c:strCache>
                <c:ptCount val="1"/>
                <c:pt idx="0">
                  <c:v>Total</c:v>
                </c:pt>
              </c:strCache>
            </c:strRef>
          </c:tx>
          <c:spPr>
            <a:ln w="28575" cap="rnd">
              <a:solidFill>
                <a:schemeClr val="accent1"/>
              </a:solidFill>
              <a:round/>
            </a:ln>
            <a:effectLst/>
          </c:spPr>
          <c:marker>
            <c:symbol val="none"/>
          </c:marker>
          <c:cat>
            <c:strRef>
              <c:f>KPI!$E$24:$E$29</c:f>
              <c:strCache>
                <c:ptCount val="5"/>
                <c:pt idx="0">
                  <c:v>1.5cl</c:v>
                </c:pt>
                <c:pt idx="1">
                  <c:v>1.5l</c:v>
                </c:pt>
                <c:pt idx="2">
                  <c:v>33cl</c:v>
                </c:pt>
                <c:pt idx="3">
                  <c:v>Large</c:v>
                </c:pt>
                <c:pt idx="4">
                  <c:v>Regular</c:v>
                </c:pt>
              </c:strCache>
            </c:strRef>
          </c:cat>
          <c:val>
            <c:numRef>
              <c:f>KPI!$F$24:$F$29</c:f>
              <c:numCache>
                <c:formatCode>General</c:formatCode>
                <c:ptCount val="5"/>
                <c:pt idx="0">
                  <c:v>2</c:v>
                </c:pt>
                <c:pt idx="1">
                  <c:v>2</c:v>
                </c:pt>
                <c:pt idx="2">
                  <c:v>3</c:v>
                </c:pt>
                <c:pt idx="3">
                  <c:v>15</c:v>
                </c:pt>
                <c:pt idx="4">
                  <c:v>38</c:v>
                </c:pt>
              </c:numCache>
            </c:numRef>
          </c:val>
          <c:extLst>
            <c:ext xmlns:c16="http://schemas.microsoft.com/office/drawing/2014/chart" uri="{C3380CC4-5D6E-409C-BE32-E72D297353CC}">
              <c16:uniqueId val="{00000000-4C26-4DF9-AD24-607941418D22}"/>
            </c:ext>
          </c:extLst>
        </c:ser>
        <c:dLbls>
          <c:showLegendKey val="0"/>
          <c:showVal val="0"/>
          <c:showCatName val="0"/>
          <c:showSerName val="0"/>
          <c:showPercent val="0"/>
          <c:showBubbleSize val="0"/>
        </c:dLbls>
        <c:axId val="1907169104"/>
        <c:axId val="2067098080"/>
      </c:radarChart>
      <c:catAx>
        <c:axId val="19071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98080"/>
        <c:crosses val="autoZero"/>
        <c:auto val="1"/>
        <c:lblAlgn val="ctr"/>
        <c:lblOffset val="100"/>
        <c:noMultiLvlLbl val="0"/>
      </c:catAx>
      <c:valAx>
        <c:axId val="206709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6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ysClr val="windowText" lastClr="000000"/>
                </a:solidFill>
                <a:latin typeface="Times New Roman" panose="02020603050405020304" pitchFamily="18" charset="0"/>
                <a:cs typeface="Times New Roman" panose="02020603050405020304" pitchFamily="18" charset="0"/>
              </a:rPr>
              <a:t> Total Sales</a:t>
            </a:r>
          </a:p>
          <a:p>
            <a:pPr>
              <a:defRPr/>
            </a:pPr>
            <a:r>
              <a:rPr lang="en-IN" sz="1100">
                <a:solidFill>
                  <a:sysClr val="windowText" lastClr="000000"/>
                </a:solidFill>
                <a:latin typeface="Times New Roman" panose="02020603050405020304" pitchFamily="18" charset="0"/>
                <a:cs typeface="Times New Roman" panose="02020603050405020304" pitchFamily="18" charset="0"/>
              </a:rPr>
              <a:t>Total Orders</a:t>
            </a:r>
          </a:p>
        </c:rich>
      </c:tx>
      <c:layout>
        <c:manualLayout>
          <c:xMode val="edge"/>
          <c:yMode val="edge"/>
          <c:x val="0.40948333409190901"/>
          <c:y val="3.4210763232432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flat">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flat">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58440671794645E-2"/>
          <c:y val="0.20917042361789204"/>
          <c:w val="0.83746017477584089"/>
          <c:h val="0.62521685551501183"/>
        </c:manualLayout>
      </c:layout>
      <c:lineChart>
        <c:grouping val="standard"/>
        <c:varyColors val="0"/>
        <c:ser>
          <c:idx val="1"/>
          <c:order val="1"/>
          <c:tx>
            <c:strRef>
              <c:f>KPI!$N$3</c:f>
              <c:strCache>
                <c:ptCount val="1"/>
                <c:pt idx="0">
                  <c:v>Sum of Total_Sales</c:v>
                </c:pt>
              </c:strCache>
            </c:strRef>
          </c:tx>
          <c:spPr>
            <a:ln w="22225" cap="flat">
              <a:solidFill>
                <a:schemeClr val="accent2"/>
              </a:solidFill>
              <a:miter lim="800000"/>
            </a:ln>
            <a:effectLst/>
          </c:spPr>
          <c:marker>
            <c:symbol val="none"/>
          </c:marker>
          <c:cat>
            <c:strRef>
              <c:f>KPI!$L$4:$L$28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KPI!$N$4:$N$28</c:f>
              <c:numCache>
                <c:formatCode>General</c:formatCode>
                <c:ptCount val="24"/>
                <c:pt idx="0">
                  <c:v>375</c:v>
                </c:pt>
                <c:pt idx="1">
                  <c:v>120</c:v>
                </c:pt>
                <c:pt idx="2">
                  <c:v>305</c:v>
                </c:pt>
                <c:pt idx="3">
                  <c:v>2115</c:v>
                </c:pt>
                <c:pt idx="4">
                  <c:v>55</c:v>
                </c:pt>
                <c:pt idx="5">
                  <c:v>550</c:v>
                </c:pt>
                <c:pt idx="6">
                  <c:v>110</c:v>
                </c:pt>
                <c:pt idx="7">
                  <c:v>55</c:v>
                </c:pt>
                <c:pt idx="8">
                  <c:v>275</c:v>
                </c:pt>
                <c:pt idx="9">
                  <c:v>60</c:v>
                </c:pt>
                <c:pt idx="10">
                  <c:v>400</c:v>
                </c:pt>
                <c:pt idx="11">
                  <c:v>30</c:v>
                </c:pt>
                <c:pt idx="12">
                  <c:v>1205</c:v>
                </c:pt>
                <c:pt idx="13">
                  <c:v>335</c:v>
                </c:pt>
                <c:pt idx="14">
                  <c:v>450</c:v>
                </c:pt>
                <c:pt idx="15">
                  <c:v>50</c:v>
                </c:pt>
                <c:pt idx="16">
                  <c:v>90</c:v>
                </c:pt>
                <c:pt idx="17">
                  <c:v>450</c:v>
                </c:pt>
                <c:pt idx="18">
                  <c:v>560</c:v>
                </c:pt>
                <c:pt idx="19">
                  <c:v>2385</c:v>
                </c:pt>
                <c:pt idx="20">
                  <c:v>215</c:v>
                </c:pt>
                <c:pt idx="21">
                  <c:v>85</c:v>
                </c:pt>
                <c:pt idx="22">
                  <c:v>735</c:v>
                </c:pt>
                <c:pt idx="23">
                  <c:v>195</c:v>
                </c:pt>
              </c:numCache>
            </c:numRef>
          </c:val>
          <c:smooth val="0"/>
          <c:extLst>
            <c:ext xmlns:c16="http://schemas.microsoft.com/office/drawing/2014/chart" uri="{C3380CC4-5D6E-409C-BE32-E72D297353CC}">
              <c16:uniqueId val="{00000000-DBEA-4D8A-8E9F-F98E633666E4}"/>
            </c:ext>
          </c:extLst>
        </c:ser>
        <c:dLbls>
          <c:showLegendKey val="0"/>
          <c:showVal val="0"/>
          <c:showCatName val="0"/>
          <c:showSerName val="0"/>
          <c:showPercent val="0"/>
          <c:showBubbleSize val="0"/>
        </c:dLbls>
        <c:marker val="1"/>
        <c:smooth val="0"/>
        <c:axId val="1169547248"/>
        <c:axId val="216130080"/>
      </c:lineChart>
      <c:lineChart>
        <c:grouping val="standard"/>
        <c:varyColors val="0"/>
        <c:ser>
          <c:idx val="0"/>
          <c:order val="0"/>
          <c:tx>
            <c:strRef>
              <c:f>KPI!$M$3</c:f>
              <c:strCache>
                <c:ptCount val="1"/>
                <c:pt idx="0">
                  <c:v>Count of order_id</c:v>
                </c:pt>
              </c:strCache>
            </c:strRef>
          </c:tx>
          <c:spPr>
            <a:ln w="22225" cap="flat">
              <a:solidFill>
                <a:schemeClr val="accent6"/>
              </a:solidFill>
              <a:miter lim="800000"/>
            </a:ln>
            <a:effectLst/>
          </c:spPr>
          <c:marker>
            <c:symbol val="none"/>
          </c:marker>
          <c:cat>
            <c:strRef>
              <c:f>KPI!$L$4:$L$28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KPI!$M$4:$M$28</c:f>
              <c:numCache>
                <c:formatCode>General</c:formatCode>
                <c:ptCount val="24"/>
                <c:pt idx="0">
                  <c:v>3</c:v>
                </c:pt>
                <c:pt idx="1">
                  <c:v>2</c:v>
                </c:pt>
                <c:pt idx="2">
                  <c:v>2</c:v>
                </c:pt>
                <c:pt idx="3">
                  <c:v>10</c:v>
                </c:pt>
                <c:pt idx="4">
                  <c:v>1</c:v>
                </c:pt>
                <c:pt idx="5">
                  <c:v>1</c:v>
                </c:pt>
                <c:pt idx="6">
                  <c:v>1</c:v>
                </c:pt>
                <c:pt idx="7">
                  <c:v>1</c:v>
                </c:pt>
                <c:pt idx="8">
                  <c:v>1</c:v>
                </c:pt>
                <c:pt idx="9">
                  <c:v>1</c:v>
                </c:pt>
                <c:pt idx="10">
                  <c:v>1</c:v>
                </c:pt>
                <c:pt idx="11">
                  <c:v>1</c:v>
                </c:pt>
                <c:pt idx="12">
                  <c:v>6</c:v>
                </c:pt>
                <c:pt idx="13">
                  <c:v>5</c:v>
                </c:pt>
                <c:pt idx="14">
                  <c:v>1</c:v>
                </c:pt>
                <c:pt idx="15">
                  <c:v>1</c:v>
                </c:pt>
                <c:pt idx="16">
                  <c:v>1</c:v>
                </c:pt>
                <c:pt idx="17">
                  <c:v>3</c:v>
                </c:pt>
                <c:pt idx="18">
                  <c:v>3</c:v>
                </c:pt>
                <c:pt idx="19">
                  <c:v>5</c:v>
                </c:pt>
                <c:pt idx="20">
                  <c:v>2</c:v>
                </c:pt>
                <c:pt idx="21">
                  <c:v>2</c:v>
                </c:pt>
                <c:pt idx="22">
                  <c:v>3</c:v>
                </c:pt>
                <c:pt idx="23">
                  <c:v>3</c:v>
                </c:pt>
              </c:numCache>
            </c:numRef>
          </c:val>
          <c:smooth val="0"/>
          <c:extLst>
            <c:ext xmlns:c16="http://schemas.microsoft.com/office/drawing/2014/chart" uri="{C3380CC4-5D6E-409C-BE32-E72D297353CC}">
              <c16:uniqueId val="{00000001-DBEA-4D8A-8E9F-F98E633666E4}"/>
            </c:ext>
          </c:extLst>
        </c:ser>
        <c:dLbls>
          <c:showLegendKey val="0"/>
          <c:showVal val="0"/>
          <c:showCatName val="0"/>
          <c:showSerName val="0"/>
          <c:showPercent val="0"/>
          <c:showBubbleSize val="0"/>
        </c:dLbls>
        <c:marker val="1"/>
        <c:smooth val="0"/>
        <c:axId val="1380606384"/>
        <c:axId val="270579712"/>
      </c:lineChart>
      <c:catAx>
        <c:axId val="11695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0080"/>
        <c:crosses val="autoZero"/>
        <c:auto val="1"/>
        <c:lblAlgn val="ctr"/>
        <c:lblOffset val="100"/>
        <c:noMultiLvlLbl val="0"/>
      </c:catAx>
      <c:valAx>
        <c:axId val="2161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47248"/>
        <c:crosses val="autoZero"/>
        <c:crossBetween val="between"/>
      </c:valAx>
      <c:valAx>
        <c:axId val="270579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06384"/>
        <c:crosses val="max"/>
        <c:crossBetween val="between"/>
      </c:valAx>
      <c:catAx>
        <c:axId val="1380606384"/>
        <c:scaling>
          <c:orientation val="minMax"/>
        </c:scaling>
        <c:delete val="1"/>
        <c:axPos val="b"/>
        <c:numFmt formatCode="General" sourceLinked="1"/>
        <c:majorTickMark val="out"/>
        <c:minorTickMark val="none"/>
        <c:tickLblPos val="nextTo"/>
        <c:crossAx val="270579712"/>
        <c:crosses val="autoZero"/>
        <c:auto val="1"/>
        <c:lblAlgn val="ctr"/>
        <c:lblOffset val="100"/>
        <c:noMultiLvlLbl val="0"/>
      </c:catAx>
      <c:spPr>
        <a:noFill/>
        <a:ln>
          <a:noFill/>
        </a:ln>
        <a:effectLst/>
      </c:spPr>
    </c:plotArea>
    <c:legend>
      <c:legendPos val="r"/>
      <c:layout>
        <c:manualLayout>
          <c:xMode val="edge"/>
          <c:yMode val="edge"/>
          <c:x val="0.73356109568673855"/>
          <c:y val="2.4629671950636726E-3"/>
          <c:w val="0.26162194862925364"/>
          <c:h val="0.1727342294614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[KPI.xlsx]KPI!PivotTable23</c:name>
    <c:fmtId val="3"/>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Orders by Delivery/Pickup</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pivotFmt>
      <c:pivotFmt>
        <c:idx val="7"/>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KPI!$Q$3</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39E-4363-9C0C-1B20A89544F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39E-4363-9C0C-1B20A89544F4}"/>
              </c:ext>
            </c:extLst>
          </c:dPt>
          <c:dLbls>
            <c:dLbl>
              <c:idx val="1"/>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9E-4363-9C0C-1B20A89544F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KPI!$P$4:$P$6</c:f>
              <c:strCache>
                <c:ptCount val="2"/>
                <c:pt idx="0">
                  <c:v>0</c:v>
                </c:pt>
                <c:pt idx="1">
                  <c:v>1</c:v>
                </c:pt>
              </c:strCache>
            </c:strRef>
          </c:cat>
          <c:val>
            <c:numRef>
              <c:f>KPI!$Q$4:$Q$6</c:f>
              <c:numCache>
                <c:formatCode>General</c:formatCode>
                <c:ptCount val="2"/>
                <c:pt idx="0">
                  <c:v>5</c:v>
                </c:pt>
                <c:pt idx="1">
                  <c:v>55</c:v>
                </c:pt>
              </c:numCache>
            </c:numRef>
          </c:val>
          <c:extLst>
            <c:ext xmlns:c16="http://schemas.microsoft.com/office/drawing/2014/chart" uri="{C3380CC4-5D6E-409C-BE32-E72D297353CC}">
              <c16:uniqueId val="{00000004-139E-4363-9C0C-1B20A89544F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329983425319613"/>
          <c:y val="0.4772919506506349"/>
          <c:w val="0.11132596434274782"/>
          <c:h val="0.13997908615238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Selling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KPI!$J$3</c:f>
              <c:strCache>
                <c:ptCount val="1"/>
                <c:pt idx="0">
                  <c:v>Total</c:v>
                </c:pt>
              </c:strCache>
            </c:strRef>
          </c:tx>
          <c:spPr>
            <a:solidFill>
              <a:schemeClr val="accent1"/>
            </a:solidFill>
            <a:ln w="41275">
              <a:solidFill>
                <a:schemeClr val="accent6"/>
              </a:solidFill>
              <a:miter lim="800000"/>
            </a:ln>
            <a:effectLst/>
          </c:spPr>
          <c:invertIfNegative val="0"/>
          <c:cat>
            <c:strRef>
              <c:f>KPI!$I$4:$I$60</c:f>
              <c:strCache>
                <c:ptCount val="56"/>
                <c:pt idx="0">
                  <c:v>Beverage-7-Up</c:v>
                </c:pt>
                <c:pt idx="1">
                  <c:v>Beverage-Coca-Cola</c:v>
                </c:pt>
                <c:pt idx="2">
                  <c:v>Beverage-Diet-Coke</c:v>
                </c:pt>
                <c:pt idx="3">
                  <c:v>Dessert-BananaCream</c:v>
                </c:pt>
                <c:pt idx="4">
                  <c:v>Dessert-Banoffee-Pie</c:v>
                </c:pt>
                <c:pt idx="5">
                  <c:v>Dessert-Chocolate-Brownie</c:v>
                </c:pt>
                <c:pt idx="6">
                  <c:v>Dessert-Chocolate-Ice-cream</c:v>
                </c:pt>
                <c:pt idx="7">
                  <c:v>Dessert-ChocolateMuffin</c:v>
                </c:pt>
                <c:pt idx="8">
                  <c:v>Dessert-Fruit-Punch</c:v>
                </c:pt>
                <c:pt idx="9">
                  <c:v>Dessert-Fruit-Salad</c:v>
                </c:pt>
                <c:pt idx="10">
                  <c:v>Dessert-IceCream-Almond</c:v>
                </c:pt>
                <c:pt idx="11">
                  <c:v>Dessert-IceCream-Coffee</c:v>
                </c:pt>
                <c:pt idx="12">
                  <c:v>Dessert-IceCream-Mint</c:v>
                </c:pt>
                <c:pt idx="13">
                  <c:v>Dessert-IceCream-Rocky</c:v>
                </c:pt>
                <c:pt idx="14">
                  <c:v>Dessert-Pistachio-Ice-cream</c:v>
                </c:pt>
                <c:pt idx="15">
                  <c:v>Dessert-Strawberry-Ice-cream</c:v>
                </c:pt>
                <c:pt idx="16">
                  <c:v>Dessert-Vanilla-Ice-cream</c:v>
                </c:pt>
                <c:pt idx="17">
                  <c:v>Pizza-BBQ-Large</c:v>
                </c:pt>
                <c:pt idx="18">
                  <c:v>Pizza-BBQ-Regular</c:v>
                </c:pt>
                <c:pt idx="19">
                  <c:v>Pizza-Beans-Large</c:v>
                </c:pt>
                <c:pt idx="20">
                  <c:v>Pizza-Beans-Regular</c:v>
                </c:pt>
                <c:pt idx="21">
                  <c:v>Pizza-Combination-Large</c:v>
                </c:pt>
                <c:pt idx="22">
                  <c:v>Pizza-Combination-Regular</c:v>
                </c:pt>
                <c:pt idx="23">
                  <c:v>Pizza-Diavola-hot-Large</c:v>
                </c:pt>
                <c:pt idx="24">
                  <c:v>Pizza-Diavola-hot-Reg</c:v>
                </c:pt>
                <c:pt idx="25">
                  <c:v>Pizza-Hawalian-Large</c:v>
                </c:pt>
                <c:pt idx="26">
                  <c:v>Pizza-Hawalian-Reg</c:v>
                </c:pt>
                <c:pt idx="27">
                  <c:v>Pizza-Margherita-Large</c:v>
                </c:pt>
                <c:pt idx="28">
                  <c:v>Pizza-Margherita-Reg</c:v>
                </c:pt>
                <c:pt idx="29">
                  <c:v>Pizza-Mexican-Regular</c:v>
                </c:pt>
                <c:pt idx="30">
                  <c:v>Pizza-Mushroom-Large</c:v>
                </c:pt>
                <c:pt idx="31">
                  <c:v>Pizza-Mushroom-Regular</c:v>
                </c:pt>
                <c:pt idx="32">
                  <c:v>Pizza-Napolitana-Large</c:v>
                </c:pt>
                <c:pt idx="33">
                  <c:v>Pizza-Napolitana-Reg</c:v>
                </c:pt>
                <c:pt idx="34">
                  <c:v>Pizza-Parmiginana-Large</c:v>
                </c:pt>
                <c:pt idx="35">
                  <c:v>Pizza-Parmiginana-Reg</c:v>
                </c:pt>
                <c:pt idx="36">
                  <c:v>Pizza-Pepperoni-Large</c:v>
                </c:pt>
                <c:pt idx="37">
                  <c:v>Pizza-Pepperoni-Reg</c:v>
                </c:pt>
                <c:pt idx="38">
                  <c:v>Pizza-Quattro-Formaggi-Large</c:v>
                </c:pt>
                <c:pt idx="39">
                  <c:v>Pizza-Quattro-Formaggi-Reg</c:v>
                </c:pt>
                <c:pt idx="40">
                  <c:v>Pizza-Seafood-Large</c:v>
                </c:pt>
                <c:pt idx="41">
                  <c:v>Pizza-Seafood-Reg</c:v>
                </c:pt>
                <c:pt idx="42">
                  <c:v>Pizza-Supreme-Large</c:v>
                </c:pt>
                <c:pt idx="43">
                  <c:v>Pizza-Supreme-Regular</c:v>
                </c:pt>
                <c:pt idx="44">
                  <c:v>Pizza-Tuna-Large</c:v>
                </c:pt>
                <c:pt idx="45">
                  <c:v>Pizza-Tuna-Regular</c:v>
                </c:pt>
                <c:pt idx="46">
                  <c:v>Pizza-Vegetarian-Large</c:v>
                </c:pt>
                <c:pt idx="47">
                  <c:v>Pizza-Vegetarian-Regular</c:v>
                </c:pt>
                <c:pt idx="48">
                  <c:v>Side-Bread-DinnerRoll</c:v>
                </c:pt>
                <c:pt idx="49">
                  <c:v>Side-Breadsticks</c:v>
                </c:pt>
                <c:pt idx="50">
                  <c:v>Side-Caesar-Salad</c:v>
                </c:pt>
                <c:pt idx="51">
                  <c:v>Side-Caesar-Wrap</c:v>
                </c:pt>
                <c:pt idx="52">
                  <c:v>Side-Chicken-Nuggets</c:v>
                </c:pt>
                <c:pt idx="53">
                  <c:v>Side-Chicken-Wings</c:v>
                </c:pt>
                <c:pt idx="54">
                  <c:v>Side-Garlic-Bread</c:v>
                </c:pt>
                <c:pt idx="55">
                  <c:v>Side-Garlic-Fries</c:v>
                </c:pt>
              </c:strCache>
            </c:strRef>
          </c:cat>
          <c:val>
            <c:numRef>
              <c:f>KPI!$J$4:$J$60</c:f>
              <c:numCache>
                <c:formatCode>General</c:formatCode>
                <c:ptCount val="56"/>
                <c:pt idx="0">
                  <c:v>55</c:v>
                </c:pt>
                <c:pt idx="1">
                  <c:v>250</c:v>
                </c:pt>
                <c:pt idx="2">
                  <c:v>60</c:v>
                </c:pt>
                <c:pt idx="3">
                  <c:v>60</c:v>
                </c:pt>
                <c:pt idx="4">
                  <c:v>90</c:v>
                </c:pt>
                <c:pt idx="5">
                  <c:v>50</c:v>
                </c:pt>
                <c:pt idx="6">
                  <c:v>30</c:v>
                </c:pt>
                <c:pt idx="7">
                  <c:v>275</c:v>
                </c:pt>
                <c:pt idx="8">
                  <c:v>400</c:v>
                </c:pt>
                <c:pt idx="9">
                  <c:v>120</c:v>
                </c:pt>
                <c:pt idx="10">
                  <c:v>110</c:v>
                </c:pt>
                <c:pt idx="11">
                  <c:v>550</c:v>
                </c:pt>
                <c:pt idx="12">
                  <c:v>55</c:v>
                </c:pt>
                <c:pt idx="13">
                  <c:v>55</c:v>
                </c:pt>
                <c:pt idx="14">
                  <c:v>450</c:v>
                </c:pt>
                <c:pt idx="15">
                  <c:v>40</c:v>
                </c:pt>
                <c:pt idx="16">
                  <c:v>45</c:v>
                </c:pt>
                <c:pt idx="17">
                  <c:v>300</c:v>
                </c:pt>
                <c:pt idx="18">
                  <c:v>100</c:v>
                </c:pt>
                <c:pt idx="19">
                  <c:v>195</c:v>
                </c:pt>
                <c:pt idx="20">
                  <c:v>165</c:v>
                </c:pt>
                <c:pt idx="21">
                  <c:v>285</c:v>
                </c:pt>
                <c:pt idx="22">
                  <c:v>225</c:v>
                </c:pt>
                <c:pt idx="23">
                  <c:v>65</c:v>
                </c:pt>
                <c:pt idx="24">
                  <c:v>55</c:v>
                </c:pt>
                <c:pt idx="25">
                  <c:v>650</c:v>
                </c:pt>
                <c:pt idx="26">
                  <c:v>55</c:v>
                </c:pt>
                <c:pt idx="27">
                  <c:v>65</c:v>
                </c:pt>
                <c:pt idx="28">
                  <c:v>110</c:v>
                </c:pt>
                <c:pt idx="29">
                  <c:v>350</c:v>
                </c:pt>
                <c:pt idx="30">
                  <c:v>65</c:v>
                </c:pt>
                <c:pt idx="31">
                  <c:v>550</c:v>
                </c:pt>
                <c:pt idx="32">
                  <c:v>650</c:v>
                </c:pt>
                <c:pt idx="33">
                  <c:v>55</c:v>
                </c:pt>
                <c:pt idx="34">
                  <c:v>325</c:v>
                </c:pt>
                <c:pt idx="35">
                  <c:v>165</c:v>
                </c:pt>
                <c:pt idx="36">
                  <c:v>130</c:v>
                </c:pt>
                <c:pt idx="37">
                  <c:v>55</c:v>
                </c:pt>
                <c:pt idx="38">
                  <c:v>65</c:v>
                </c:pt>
                <c:pt idx="39">
                  <c:v>275</c:v>
                </c:pt>
                <c:pt idx="40">
                  <c:v>195</c:v>
                </c:pt>
                <c:pt idx="41">
                  <c:v>55</c:v>
                </c:pt>
                <c:pt idx="42">
                  <c:v>120</c:v>
                </c:pt>
                <c:pt idx="43">
                  <c:v>85</c:v>
                </c:pt>
                <c:pt idx="44">
                  <c:v>130</c:v>
                </c:pt>
                <c:pt idx="45">
                  <c:v>220</c:v>
                </c:pt>
                <c:pt idx="46">
                  <c:v>120</c:v>
                </c:pt>
                <c:pt idx="47">
                  <c:v>95</c:v>
                </c:pt>
                <c:pt idx="48">
                  <c:v>55</c:v>
                </c:pt>
                <c:pt idx="49">
                  <c:v>110</c:v>
                </c:pt>
                <c:pt idx="50">
                  <c:v>275</c:v>
                </c:pt>
                <c:pt idx="51">
                  <c:v>110</c:v>
                </c:pt>
                <c:pt idx="52">
                  <c:v>600</c:v>
                </c:pt>
                <c:pt idx="53">
                  <c:v>65</c:v>
                </c:pt>
                <c:pt idx="54">
                  <c:v>220</c:v>
                </c:pt>
                <c:pt idx="55">
                  <c:v>1100</c:v>
                </c:pt>
              </c:numCache>
            </c:numRef>
          </c:val>
          <c:extLst>
            <c:ext xmlns:c16="http://schemas.microsoft.com/office/drawing/2014/chart" uri="{C3380CC4-5D6E-409C-BE32-E72D297353CC}">
              <c16:uniqueId val="{00000000-EE87-43EA-B5DC-17A1C968ACAA}"/>
            </c:ext>
          </c:extLst>
        </c:ser>
        <c:dLbls>
          <c:showLegendKey val="0"/>
          <c:showVal val="0"/>
          <c:showCatName val="0"/>
          <c:showSerName val="0"/>
          <c:showPercent val="0"/>
          <c:showBubbleSize val="0"/>
        </c:dLbls>
        <c:gapWidth val="219"/>
        <c:overlap val="-27"/>
        <c:axId val="1166459392"/>
        <c:axId val="271506016"/>
      </c:barChart>
      <c:catAx>
        <c:axId val="11664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6016"/>
        <c:crosses val="autoZero"/>
        <c:auto val="1"/>
        <c:lblAlgn val="ctr"/>
        <c:lblOffset val="100"/>
        <c:noMultiLvlLbl val="0"/>
      </c:catAx>
      <c:valAx>
        <c:axId val="2715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9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KPI!$F$23</c:f>
              <c:strCache>
                <c:ptCount val="1"/>
                <c:pt idx="0">
                  <c:v>Total</c:v>
                </c:pt>
              </c:strCache>
            </c:strRef>
          </c:tx>
          <c:spPr>
            <a:solidFill>
              <a:schemeClr val="accent1"/>
            </a:solidFill>
            <a:ln>
              <a:noFill/>
            </a:ln>
            <a:effectLst/>
            <a:sp3d/>
          </c:spPr>
          <c:cat>
            <c:strRef>
              <c:f>KPI!$E$24:$E$29</c:f>
              <c:strCache>
                <c:ptCount val="5"/>
                <c:pt idx="0">
                  <c:v>1.5cl</c:v>
                </c:pt>
                <c:pt idx="1">
                  <c:v>1.5l</c:v>
                </c:pt>
                <c:pt idx="2">
                  <c:v>33cl</c:v>
                </c:pt>
                <c:pt idx="3">
                  <c:v>Large</c:v>
                </c:pt>
                <c:pt idx="4">
                  <c:v>Regular</c:v>
                </c:pt>
              </c:strCache>
            </c:strRef>
          </c:cat>
          <c:val>
            <c:numRef>
              <c:f>KPI!$F$24:$F$29</c:f>
              <c:numCache>
                <c:formatCode>General</c:formatCode>
                <c:ptCount val="5"/>
                <c:pt idx="0">
                  <c:v>2</c:v>
                </c:pt>
                <c:pt idx="1">
                  <c:v>2</c:v>
                </c:pt>
                <c:pt idx="2">
                  <c:v>3</c:v>
                </c:pt>
                <c:pt idx="3">
                  <c:v>15</c:v>
                </c:pt>
                <c:pt idx="4">
                  <c:v>38</c:v>
                </c:pt>
              </c:numCache>
            </c:numRef>
          </c:val>
          <c:smooth val="0"/>
          <c:extLst>
            <c:ext xmlns:c16="http://schemas.microsoft.com/office/drawing/2014/chart" uri="{C3380CC4-5D6E-409C-BE32-E72D297353CC}">
              <c16:uniqueId val="{00000000-54BA-4CC9-B050-A6C8C8F5C9B7}"/>
            </c:ext>
          </c:extLst>
        </c:ser>
        <c:dLbls>
          <c:showLegendKey val="0"/>
          <c:showVal val="0"/>
          <c:showCatName val="0"/>
          <c:showSerName val="0"/>
          <c:showPercent val="0"/>
          <c:showBubbleSize val="0"/>
        </c:dLbls>
        <c:axId val="766338736"/>
        <c:axId val="2067097120"/>
        <c:axId val="709379712"/>
      </c:line3DChart>
      <c:catAx>
        <c:axId val="76633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97120"/>
        <c:crosses val="autoZero"/>
        <c:auto val="1"/>
        <c:lblAlgn val="ctr"/>
        <c:lblOffset val="100"/>
        <c:noMultiLvlLbl val="0"/>
      </c:catAx>
      <c:valAx>
        <c:axId val="206709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38736"/>
        <c:crosses val="autoZero"/>
        <c:crossBetween val="between"/>
      </c:valAx>
      <c:serAx>
        <c:axId val="7093797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971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KPI!$B$66:$B$67</c:f>
              <c:strCache>
                <c:ptCount val="1"/>
                <c:pt idx="0">
                  <c:v>09-08-2023</c:v>
                </c:pt>
              </c:strCache>
            </c:strRef>
          </c:tx>
          <c:spPr>
            <a:solidFill>
              <a:schemeClr val="accent1"/>
            </a:solidFill>
            <a:ln>
              <a:noFill/>
            </a:ln>
            <a:effectLst/>
          </c:spPr>
          <c:invertIfNegative val="0"/>
          <c:cat>
            <c:strRef>
              <c:f>KPI!$A$68:$A$75</c:f>
              <c:strCache>
                <c:ptCount val="7"/>
                <c:pt idx="0">
                  <c:v>109</c:v>
                </c:pt>
                <c:pt idx="1">
                  <c:v>110</c:v>
                </c:pt>
                <c:pt idx="2">
                  <c:v>111</c:v>
                </c:pt>
                <c:pt idx="3">
                  <c:v>112</c:v>
                </c:pt>
                <c:pt idx="4">
                  <c:v>113</c:v>
                </c:pt>
                <c:pt idx="5">
                  <c:v>114</c:v>
                </c:pt>
                <c:pt idx="6">
                  <c:v>115</c:v>
                </c:pt>
              </c:strCache>
            </c:strRef>
          </c:cat>
          <c:val>
            <c:numRef>
              <c:f>KPI!$B$68:$B$75</c:f>
              <c:numCache>
                <c:formatCode>General</c:formatCode>
                <c:ptCount val="7"/>
                <c:pt idx="0">
                  <c:v>1</c:v>
                </c:pt>
                <c:pt idx="1">
                  <c:v>1</c:v>
                </c:pt>
                <c:pt idx="2">
                  <c:v>2</c:v>
                </c:pt>
                <c:pt idx="3">
                  <c:v>5</c:v>
                </c:pt>
                <c:pt idx="4">
                  <c:v>2</c:v>
                </c:pt>
              </c:numCache>
            </c:numRef>
          </c:val>
          <c:extLst>
            <c:ext xmlns:c16="http://schemas.microsoft.com/office/drawing/2014/chart" uri="{C3380CC4-5D6E-409C-BE32-E72D297353CC}">
              <c16:uniqueId val="{00000000-7BB8-4826-93AF-F1DB284AE80A}"/>
            </c:ext>
          </c:extLst>
        </c:ser>
        <c:ser>
          <c:idx val="1"/>
          <c:order val="1"/>
          <c:tx>
            <c:strRef>
              <c:f>KPI!$C$66:$C$67</c:f>
              <c:strCache>
                <c:ptCount val="1"/>
                <c:pt idx="0">
                  <c:v>10-08-2023</c:v>
                </c:pt>
              </c:strCache>
            </c:strRef>
          </c:tx>
          <c:spPr>
            <a:solidFill>
              <a:schemeClr val="accent2"/>
            </a:solidFill>
            <a:ln>
              <a:noFill/>
            </a:ln>
            <a:effectLst/>
          </c:spPr>
          <c:invertIfNegative val="0"/>
          <c:cat>
            <c:strRef>
              <c:f>KPI!$A$68:$A$75</c:f>
              <c:strCache>
                <c:ptCount val="7"/>
                <c:pt idx="0">
                  <c:v>109</c:v>
                </c:pt>
                <c:pt idx="1">
                  <c:v>110</c:v>
                </c:pt>
                <c:pt idx="2">
                  <c:v>111</c:v>
                </c:pt>
                <c:pt idx="3">
                  <c:v>112</c:v>
                </c:pt>
                <c:pt idx="4">
                  <c:v>113</c:v>
                </c:pt>
                <c:pt idx="5">
                  <c:v>114</c:v>
                </c:pt>
                <c:pt idx="6">
                  <c:v>115</c:v>
                </c:pt>
              </c:strCache>
            </c:strRef>
          </c:cat>
          <c:val>
            <c:numRef>
              <c:f>KPI!$C$68:$C$75</c:f>
              <c:numCache>
                <c:formatCode>General</c:formatCode>
                <c:ptCount val="7"/>
                <c:pt idx="0">
                  <c:v>2</c:v>
                </c:pt>
                <c:pt idx="1">
                  <c:v>1</c:v>
                </c:pt>
                <c:pt idx="4">
                  <c:v>3</c:v>
                </c:pt>
                <c:pt idx="5">
                  <c:v>9</c:v>
                </c:pt>
                <c:pt idx="6">
                  <c:v>5</c:v>
                </c:pt>
              </c:numCache>
            </c:numRef>
          </c:val>
          <c:extLst>
            <c:ext xmlns:c16="http://schemas.microsoft.com/office/drawing/2014/chart" uri="{C3380CC4-5D6E-409C-BE32-E72D297353CC}">
              <c16:uniqueId val="{00000001-7BB8-4826-93AF-F1DB284AE80A}"/>
            </c:ext>
          </c:extLst>
        </c:ser>
        <c:ser>
          <c:idx val="2"/>
          <c:order val="2"/>
          <c:tx>
            <c:strRef>
              <c:f>KPI!$D$66:$D$67</c:f>
              <c:strCache>
                <c:ptCount val="1"/>
                <c:pt idx="0">
                  <c:v>11-08-2023</c:v>
                </c:pt>
              </c:strCache>
            </c:strRef>
          </c:tx>
          <c:spPr>
            <a:solidFill>
              <a:schemeClr val="accent3"/>
            </a:solidFill>
            <a:ln>
              <a:noFill/>
            </a:ln>
            <a:effectLst/>
          </c:spPr>
          <c:invertIfNegative val="0"/>
          <c:cat>
            <c:strRef>
              <c:f>KPI!$A$68:$A$75</c:f>
              <c:strCache>
                <c:ptCount val="7"/>
                <c:pt idx="0">
                  <c:v>109</c:v>
                </c:pt>
                <c:pt idx="1">
                  <c:v>110</c:v>
                </c:pt>
                <c:pt idx="2">
                  <c:v>111</c:v>
                </c:pt>
                <c:pt idx="3">
                  <c:v>112</c:v>
                </c:pt>
                <c:pt idx="4">
                  <c:v>113</c:v>
                </c:pt>
                <c:pt idx="5">
                  <c:v>114</c:v>
                </c:pt>
                <c:pt idx="6">
                  <c:v>115</c:v>
                </c:pt>
              </c:strCache>
            </c:strRef>
          </c:cat>
          <c:val>
            <c:numRef>
              <c:f>KPI!$D$68:$D$75</c:f>
              <c:numCache>
                <c:formatCode>General</c:formatCode>
                <c:ptCount val="7"/>
                <c:pt idx="1">
                  <c:v>2</c:v>
                </c:pt>
                <c:pt idx="3">
                  <c:v>3</c:v>
                </c:pt>
              </c:numCache>
            </c:numRef>
          </c:val>
          <c:extLst>
            <c:ext xmlns:c16="http://schemas.microsoft.com/office/drawing/2014/chart" uri="{C3380CC4-5D6E-409C-BE32-E72D297353CC}">
              <c16:uniqueId val="{00000002-7BB8-4826-93AF-F1DB284AE80A}"/>
            </c:ext>
          </c:extLst>
        </c:ser>
        <c:ser>
          <c:idx val="3"/>
          <c:order val="3"/>
          <c:tx>
            <c:strRef>
              <c:f>KPI!$E$66:$E$67</c:f>
              <c:strCache>
                <c:ptCount val="1"/>
                <c:pt idx="0">
                  <c:v>12-08-2023</c:v>
                </c:pt>
              </c:strCache>
            </c:strRef>
          </c:tx>
          <c:spPr>
            <a:solidFill>
              <a:schemeClr val="accent4"/>
            </a:solidFill>
            <a:ln>
              <a:noFill/>
            </a:ln>
            <a:effectLst/>
          </c:spPr>
          <c:invertIfNegative val="0"/>
          <c:cat>
            <c:strRef>
              <c:f>KPI!$A$68:$A$75</c:f>
              <c:strCache>
                <c:ptCount val="7"/>
                <c:pt idx="0">
                  <c:v>109</c:v>
                </c:pt>
                <c:pt idx="1">
                  <c:v>110</c:v>
                </c:pt>
                <c:pt idx="2">
                  <c:v>111</c:v>
                </c:pt>
                <c:pt idx="3">
                  <c:v>112</c:v>
                </c:pt>
                <c:pt idx="4">
                  <c:v>113</c:v>
                </c:pt>
                <c:pt idx="5">
                  <c:v>114</c:v>
                </c:pt>
                <c:pt idx="6">
                  <c:v>115</c:v>
                </c:pt>
              </c:strCache>
            </c:strRef>
          </c:cat>
          <c:val>
            <c:numRef>
              <c:f>KPI!$E$68:$E$75</c:f>
              <c:numCache>
                <c:formatCode>General</c:formatCode>
                <c:ptCount val="7"/>
                <c:pt idx="2">
                  <c:v>5</c:v>
                </c:pt>
                <c:pt idx="3">
                  <c:v>4</c:v>
                </c:pt>
              </c:numCache>
            </c:numRef>
          </c:val>
          <c:extLst>
            <c:ext xmlns:c16="http://schemas.microsoft.com/office/drawing/2014/chart" uri="{C3380CC4-5D6E-409C-BE32-E72D297353CC}">
              <c16:uniqueId val="{00000003-7BB8-4826-93AF-F1DB284AE80A}"/>
            </c:ext>
          </c:extLst>
        </c:ser>
        <c:ser>
          <c:idx val="4"/>
          <c:order val="4"/>
          <c:tx>
            <c:strRef>
              <c:f>KPI!$F$66:$F$67</c:f>
              <c:strCache>
                <c:ptCount val="1"/>
                <c:pt idx="0">
                  <c:v>13-08-2023</c:v>
                </c:pt>
              </c:strCache>
            </c:strRef>
          </c:tx>
          <c:spPr>
            <a:solidFill>
              <a:schemeClr val="accent5"/>
            </a:solidFill>
            <a:ln>
              <a:noFill/>
            </a:ln>
            <a:effectLst/>
          </c:spPr>
          <c:invertIfNegative val="0"/>
          <c:cat>
            <c:strRef>
              <c:f>KPI!$A$68:$A$75</c:f>
              <c:strCache>
                <c:ptCount val="7"/>
                <c:pt idx="0">
                  <c:v>109</c:v>
                </c:pt>
                <c:pt idx="1">
                  <c:v>110</c:v>
                </c:pt>
                <c:pt idx="2">
                  <c:v>111</c:v>
                </c:pt>
                <c:pt idx="3">
                  <c:v>112</c:v>
                </c:pt>
                <c:pt idx="4">
                  <c:v>113</c:v>
                </c:pt>
                <c:pt idx="5">
                  <c:v>114</c:v>
                </c:pt>
                <c:pt idx="6">
                  <c:v>115</c:v>
                </c:pt>
              </c:strCache>
            </c:strRef>
          </c:cat>
          <c:val>
            <c:numRef>
              <c:f>KPI!$F$68:$F$75</c:f>
              <c:numCache>
                <c:formatCode>General</c:formatCode>
                <c:ptCount val="7"/>
                <c:pt idx="2">
                  <c:v>3</c:v>
                </c:pt>
                <c:pt idx="4">
                  <c:v>5</c:v>
                </c:pt>
                <c:pt idx="5">
                  <c:v>6</c:v>
                </c:pt>
                <c:pt idx="6">
                  <c:v>1</c:v>
                </c:pt>
              </c:numCache>
            </c:numRef>
          </c:val>
          <c:extLst>
            <c:ext xmlns:c16="http://schemas.microsoft.com/office/drawing/2014/chart" uri="{C3380CC4-5D6E-409C-BE32-E72D297353CC}">
              <c16:uniqueId val="{00000004-7BB8-4826-93AF-F1DB284AE80A}"/>
            </c:ext>
          </c:extLst>
        </c:ser>
        <c:dLbls>
          <c:showLegendKey val="0"/>
          <c:showVal val="0"/>
          <c:showCatName val="0"/>
          <c:showSerName val="0"/>
          <c:showPercent val="0"/>
          <c:showBubbleSize val="0"/>
        </c:dLbls>
        <c:gapWidth val="219"/>
        <c:overlap val="-27"/>
        <c:axId val="2025701664"/>
        <c:axId val="1783796912"/>
      </c:barChart>
      <c:catAx>
        <c:axId val="202570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796912"/>
        <c:crosses val="autoZero"/>
        <c:auto val="1"/>
        <c:lblAlgn val="ctr"/>
        <c:lblOffset val="100"/>
        <c:noMultiLvlLbl val="0"/>
      </c:catAx>
      <c:valAx>
        <c:axId val="17837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7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[KPI.xlsx]KPI!PivotTable19</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KPI!$F$3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C3-48CB-8BC3-B5AEB1BEC2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623-497A-8193-E9D20CB808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2623-497A-8193-E9D20CB808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C3-48CB-8BC3-B5AEB1BEC20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KPI!$E$4:$E$8</c:f>
              <c:strCache>
                <c:ptCount val="4"/>
                <c:pt idx="0">
                  <c:v>Beverage</c:v>
                </c:pt>
                <c:pt idx="1">
                  <c:v>Dessert</c:v>
                </c:pt>
                <c:pt idx="2">
                  <c:v>Pizza</c:v>
                </c:pt>
                <c:pt idx="3">
                  <c:v>Side</c:v>
                </c:pt>
              </c:strCache>
            </c:strRef>
          </c:cat>
          <c:val>
            <c:numRef>
              <c:f>KPI!$F$4:$F$8</c:f>
              <c:numCache>
                <c:formatCode>General</c:formatCode>
                <c:ptCount val="4"/>
                <c:pt idx="0">
                  <c:v>365</c:v>
                </c:pt>
                <c:pt idx="1">
                  <c:v>2330</c:v>
                </c:pt>
                <c:pt idx="2">
                  <c:v>5975</c:v>
                </c:pt>
                <c:pt idx="3">
                  <c:v>2535</c:v>
                </c:pt>
              </c:numCache>
            </c:numRef>
          </c:val>
          <c:extLst>
            <c:ext xmlns:c16="http://schemas.microsoft.com/office/drawing/2014/chart" uri="{C3380CC4-5D6E-409C-BE32-E72D297353CC}">
              <c16:uniqueId val="{00000000-2623-497A-8193-E9D20CB8085D}"/>
            </c:ext>
          </c:extLst>
        </c:ser>
        <c:dLbls>
          <c:showLegendKey val="0"/>
          <c:showVal val="0"/>
          <c:showCatName val="0"/>
          <c:showSerName val="0"/>
          <c:showPercent val="1"/>
          <c:showBubbleSize val="0"/>
          <c:showLeaderLines val="1"/>
        </c:dLbls>
        <c:firstSliceAng val="294"/>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Items</a:t>
            </a:r>
          </a:p>
        </c:rich>
      </c:tx>
      <c:layout>
        <c:manualLayout>
          <c:xMode val="edge"/>
          <c:yMode val="edge"/>
          <c:x val="0.4956248906386701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85725">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85725">
            <a:solidFill>
              <a:schemeClr val="accent6"/>
            </a:solidFill>
            <a:miter lim="800000"/>
          </a:ln>
          <a:effectLst/>
        </c:spPr>
      </c:pivotFmt>
      <c:pivotFmt>
        <c:idx val="2"/>
        <c:spPr>
          <a:solidFill>
            <a:schemeClr val="accent6"/>
          </a:solidFill>
          <a:ln w="85725">
            <a:solidFill>
              <a:schemeClr val="accent6"/>
            </a:solidFill>
            <a:miter lim="800000"/>
          </a:ln>
          <a:effectLst/>
        </c:spPr>
      </c:pivotFmt>
      <c:pivotFmt>
        <c:idx val="3"/>
        <c:spPr>
          <a:solidFill>
            <a:schemeClr val="accent6"/>
          </a:solidFill>
          <a:ln w="85725">
            <a:solidFill>
              <a:schemeClr val="accent6"/>
            </a:solidFill>
            <a:miter lim="800000"/>
          </a:ln>
          <a:effectLst/>
        </c:spPr>
      </c:pivotFmt>
    </c:pivotFmts>
    <c:plotArea>
      <c:layout>
        <c:manualLayout>
          <c:layoutTarget val="inner"/>
          <c:xMode val="edge"/>
          <c:yMode val="edge"/>
          <c:x val="0.3499511508624199"/>
          <c:y val="0.14429212914650733"/>
          <c:w val="0.54644603139526315"/>
          <c:h val="0.74830854476523767"/>
        </c:manualLayout>
      </c:layout>
      <c:barChart>
        <c:barDir val="bar"/>
        <c:grouping val="stacked"/>
        <c:varyColors val="0"/>
        <c:ser>
          <c:idx val="0"/>
          <c:order val="0"/>
          <c:tx>
            <c:strRef>
              <c:f>KPI!$J$3</c:f>
              <c:strCache>
                <c:ptCount val="1"/>
                <c:pt idx="0">
                  <c:v>Total</c:v>
                </c:pt>
              </c:strCache>
            </c:strRef>
          </c:tx>
          <c:spPr>
            <a:solidFill>
              <a:schemeClr val="accent6"/>
            </a:solidFill>
            <a:ln w="85725">
              <a:solidFill>
                <a:schemeClr val="accent6"/>
              </a:solidFill>
              <a:miter lim="800000"/>
            </a:ln>
            <a:effectLst/>
          </c:spPr>
          <c:invertIfNegative val="0"/>
          <c:cat>
            <c:strRef>
              <c:f>KPI!$I$4:$I$60</c:f>
              <c:strCache>
                <c:ptCount val="56"/>
                <c:pt idx="0">
                  <c:v>Beverage-7-Up</c:v>
                </c:pt>
                <c:pt idx="1">
                  <c:v>Beverage-Coca-Cola</c:v>
                </c:pt>
                <c:pt idx="2">
                  <c:v>Beverage-Diet-Coke</c:v>
                </c:pt>
                <c:pt idx="3">
                  <c:v>Dessert-BananaCream</c:v>
                </c:pt>
                <c:pt idx="4">
                  <c:v>Dessert-Banoffee-Pie</c:v>
                </c:pt>
                <c:pt idx="5">
                  <c:v>Dessert-Chocolate-Brownie</c:v>
                </c:pt>
                <c:pt idx="6">
                  <c:v>Dessert-Chocolate-Ice-cream</c:v>
                </c:pt>
                <c:pt idx="7">
                  <c:v>Dessert-ChocolateMuffin</c:v>
                </c:pt>
                <c:pt idx="8">
                  <c:v>Dessert-Fruit-Punch</c:v>
                </c:pt>
                <c:pt idx="9">
                  <c:v>Dessert-Fruit-Salad</c:v>
                </c:pt>
                <c:pt idx="10">
                  <c:v>Dessert-IceCream-Almond</c:v>
                </c:pt>
                <c:pt idx="11">
                  <c:v>Dessert-IceCream-Coffee</c:v>
                </c:pt>
                <c:pt idx="12">
                  <c:v>Dessert-IceCream-Mint</c:v>
                </c:pt>
                <c:pt idx="13">
                  <c:v>Dessert-IceCream-Rocky</c:v>
                </c:pt>
                <c:pt idx="14">
                  <c:v>Dessert-Pistachio-Ice-cream</c:v>
                </c:pt>
                <c:pt idx="15">
                  <c:v>Dessert-Strawberry-Ice-cream</c:v>
                </c:pt>
                <c:pt idx="16">
                  <c:v>Dessert-Vanilla-Ice-cream</c:v>
                </c:pt>
                <c:pt idx="17">
                  <c:v>Pizza-BBQ-Large</c:v>
                </c:pt>
                <c:pt idx="18">
                  <c:v>Pizza-BBQ-Regular</c:v>
                </c:pt>
                <c:pt idx="19">
                  <c:v>Pizza-Beans-Large</c:v>
                </c:pt>
                <c:pt idx="20">
                  <c:v>Pizza-Beans-Regular</c:v>
                </c:pt>
                <c:pt idx="21">
                  <c:v>Pizza-Combination-Large</c:v>
                </c:pt>
                <c:pt idx="22">
                  <c:v>Pizza-Combination-Regular</c:v>
                </c:pt>
                <c:pt idx="23">
                  <c:v>Pizza-Diavola-hot-Large</c:v>
                </c:pt>
                <c:pt idx="24">
                  <c:v>Pizza-Diavola-hot-Reg</c:v>
                </c:pt>
                <c:pt idx="25">
                  <c:v>Pizza-Hawalian-Large</c:v>
                </c:pt>
                <c:pt idx="26">
                  <c:v>Pizza-Hawalian-Reg</c:v>
                </c:pt>
                <c:pt idx="27">
                  <c:v>Pizza-Margherita-Large</c:v>
                </c:pt>
                <c:pt idx="28">
                  <c:v>Pizza-Margherita-Reg</c:v>
                </c:pt>
                <c:pt idx="29">
                  <c:v>Pizza-Mexican-Regular</c:v>
                </c:pt>
                <c:pt idx="30">
                  <c:v>Pizza-Mushroom-Large</c:v>
                </c:pt>
                <c:pt idx="31">
                  <c:v>Pizza-Mushroom-Regular</c:v>
                </c:pt>
                <c:pt idx="32">
                  <c:v>Pizza-Napolitana-Large</c:v>
                </c:pt>
                <c:pt idx="33">
                  <c:v>Pizza-Napolitana-Reg</c:v>
                </c:pt>
                <c:pt idx="34">
                  <c:v>Pizza-Parmiginana-Large</c:v>
                </c:pt>
                <c:pt idx="35">
                  <c:v>Pizza-Parmiginana-Reg</c:v>
                </c:pt>
                <c:pt idx="36">
                  <c:v>Pizza-Pepperoni-Large</c:v>
                </c:pt>
                <c:pt idx="37">
                  <c:v>Pizza-Pepperoni-Reg</c:v>
                </c:pt>
                <c:pt idx="38">
                  <c:v>Pizza-Quattro-Formaggi-Large</c:v>
                </c:pt>
                <c:pt idx="39">
                  <c:v>Pizza-Quattro-Formaggi-Reg</c:v>
                </c:pt>
                <c:pt idx="40">
                  <c:v>Pizza-Seafood-Large</c:v>
                </c:pt>
                <c:pt idx="41">
                  <c:v>Pizza-Seafood-Reg</c:v>
                </c:pt>
                <c:pt idx="42">
                  <c:v>Pizza-Supreme-Large</c:v>
                </c:pt>
                <c:pt idx="43">
                  <c:v>Pizza-Supreme-Regular</c:v>
                </c:pt>
                <c:pt idx="44">
                  <c:v>Pizza-Tuna-Large</c:v>
                </c:pt>
                <c:pt idx="45">
                  <c:v>Pizza-Tuna-Regular</c:v>
                </c:pt>
                <c:pt idx="46">
                  <c:v>Pizza-Vegetarian-Large</c:v>
                </c:pt>
                <c:pt idx="47">
                  <c:v>Pizza-Vegetarian-Regular</c:v>
                </c:pt>
                <c:pt idx="48">
                  <c:v>Side-Bread-DinnerRoll</c:v>
                </c:pt>
                <c:pt idx="49">
                  <c:v>Side-Breadsticks</c:v>
                </c:pt>
                <c:pt idx="50">
                  <c:v>Side-Caesar-Salad</c:v>
                </c:pt>
                <c:pt idx="51">
                  <c:v>Side-Caesar-Wrap</c:v>
                </c:pt>
                <c:pt idx="52">
                  <c:v>Side-Chicken-Nuggets</c:v>
                </c:pt>
                <c:pt idx="53">
                  <c:v>Side-Chicken-Wings</c:v>
                </c:pt>
                <c:pt idx="54">
                  <c:v>Side-Garlic-Bread</c:v>
                </c:pt>
                <c:pt idx="55">
                  <c:v>Side-Garlic-Fries</c:v>
                </c:pt>
              </c:strCache>
            </c:strRef>
          </c:cat>
          <c:val>
            <c:numRef>
              <c:f>KPI!$J$4:$J$60</c:f>
              <c:numCache>
                <c:formatCode>General</c:formatCode>
                <c:ptCount val="56"/>
                <c:pt idx="0">
                  <c:v>55</c:v>
                </c:pt>
                <c:pt idx="1">
                  <c:v>250</c:v>
                </c:pt>
                <c:pt idx="2">
                  <c:v>60</c:v>
                </c:pt>
                <c:pt idx="3">
                  <c:v>60</c:v>
                </c:pt>
                <c:pt idx="4">
                  <c:v>90</c:v>
                </c:pt>
                <c:pt idx="5">
                  <c:v>50</c:v>
                </c:pt>
                <c:pt idx="6">
                  <c:v>30</c:v>
                </c:pt>
                <c:pt idx="7">
                  <c:v>275</c:v>
                </c:pt>
                <c:pt idx="8">
                  <c:v>400</c:v>
                </c:pt>
                <c:pt idx="9">
                  <c:v>120</c:v>
                </c:pt>
                <c:pt idx="10">
                  <c:v>110</c:v>
                </c:pt>
                <c:pt idx="11">
                  <c:v>550</c:v>
                </c:pt>
                <c:pt idx="12">
                  <c:v>55</c:v>
                </c:pt>
                <c:pt idx="13">
                  <c:v>55</c:v>
                </c:pt>
                <c:pt idx="14">
                  <c:v>450</c:v>
                </c:pt>
                <c:pt idx="15">
                  <c:v>40</c:v>
                </c:pt>
                <c:pt idx="16">
                  <c:v>45</c:v>
                </c:pt>
                <c:pt idx="17">
                  <c:v>300</c:v>
                </c:pt>
                <c:pt idx="18">
                  <c:v>100</c:v>
                </c:pt>
                <c:pt idx="19">
                  <c:v>195</c:v>
                </c:pt>
                <c:pt idx="20">
                  <c:v>165</c:v>
                </c:pt>
                <c:pt idx="21">
                  <c:v>285</c:v>
                </c:pt>
                <c:pt idx="22">
                  <c:v>225</c:v>
                </c:pt>
                <c:pt idx="23">
                  <c:v>65</c:v>
                </c:pt>
                <c:pt idx="24">
                  <c:v>55</c:v>
                </c:pt>
                <c:pt idx="25">
                  <c:v>650</c:v>
                </c:pt>
                <c:pt idx="26">
                  <c:v>55</c:v>
                </c:pt>
                <c:pt idx="27">
                  <c:v>65</c:v>
                </c:pt>
                <c:pt idx="28">
                  <c:v>110</c:v>
                </c:pt>
                <c:pt idx="29">
                  <c:v>350</c:v>
                </c:pt>
                <c:pt idx="30">
                  <c:v>65</c:v>
                </c:pt>
                <c:pt idx="31">
                  <c:v>550</c:v>
                </c:pt>
                <c:pt idx="32">
                  <c:v>650</c:v>
                </c:pt>
                <c:pt idx="33">
                  <c:v>55</c:v>
                </c:pt>
                <c:pt idx="34">
                  <c:v>325</c:v>
                </c:pt>
                <c:pt idx="35">
                  <c:v>165</c:v>
                </c:pt>
                <c:pt idx="36">
                  <c:v>130</c:v>
                </c:pt>
                <c:pt idx="37">
                  <c:v>55</c:v>
                </c:pt>
                <c:pt idx="38">
                  <c:v>65</c:v>
                </c:pt>
                <c:pt idx="39">
                  <c:v>275</c:v>
                </c:pt>
                <c:pt idx="40">
                  <c:v>195</c:v>
                </c:pt>
                <c:pt idx="41">
                  <c:v>55</c:v>
                </c:pt>
                <c:pt idx="42">
                  <c:v>120</c:v>
                </c:pt>
                <c:pt idx="43">
                  <c:v>85</c:v>
                </c:pt>
                <c:pt idx="44">
                  <c:v>130</c:v>
                </c:pt>
                <c:pt idx="45">
                  <c:v>220</c:v>
                </c:pt>
                <c:pt idx="46">
                  <c:v>120</c:v>
                </c:pt>
                <c:pt idx="47">
                  <c:v>95</c:v>
                </c:pt>
                <c:pt idx="48">
                  <c:v>55</c:v>
                </c:pt>
                <c:pt idx="49">
                  <c:v>110</c:v>
                </c:pt>
                <c:pt idx="50">
                  <c:v>275</c:v>
                </c:pt>
                <c:pt idx="51">
                  <c:v>110</c:v>
                </c:pt>
                <c:pt idx="52">
                  <c:v>600</c:v>
                </c:pt>
                <c:pt idx="53">
                  <c:v>65</c:v>
                </c:pt>
                <c:pt idx="54">
                  <c:v>220</c:v>
                </c:pt>
                <c:pt idx="55">
                  <c:v>1100</c:v>
                </c:pt>
              </c:numCache>
            </c:numRef>
          </c:val>
          <c:extLst>
            <c:ext xmlns:c16="http://schemas.microsoft.com/office/drawing/2014/chart" uri="{C3380CC4-5D6E-409C-BE32-E72D297353CC}">
              <c16:uniqueId val="{00000000-0BDA-4073-8323-56E9D967B237}"/>
            </c:ext>
          </c:extLst>
        </c:ser>
        <c:dLbls>
          <c:showLegendKey val="0"/>
          <c:showVal val="0"/>
          <c:showCatName val="0"/>
          <c:showSerName val="0"/>
          <c:showPercent val="0"/>
          <c:showBubbleSize val="0"/>
        </c:dLbls>
        <c:gapWidth val="500"/>
        <c:overlap val="100"/>
        <c:axId val="1380604992"/>
        <c:axId val="1174331472"/>
      </c:barChart>
      <c:catAx>
        <c:axId val="1380604992"/>
        <c:scaling>
          <c:orientation val="minMax"/>
        </c:scaling>
        <c:delete val="0"/>
        <c:axPos val="l"/>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1472"/>
        <c:crosses val="autoZero"/>
        <c:auto val="1"/>
        <c:lblAlgn val="ctr"/>
        <c:lblOffset val="100"/>
        <c:noMultiLvlLbl val="0"/>
      </c:catAx>
      <c:valAx>
        <c:axId val="117433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04992"/>
        <c:crosses val="autoZero"/>
        <c:crossBetween val="midCat"/>
      </c:valAx>
      <c:spPr>
        <a:noFill/>
        <a:ln>
          <a:noFill/>
        </a:ln>
        <a:effectLst>
          <a:glow rad="1905000">
            <a:schemeClr val="accent1">
              <a:alpha val="41000"/>
            </a:schemeClr>
          </a:glow>
          <a:outerShdw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[KPI.xlsx]KPI!PivotTable21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Selling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KPI!$J$3</c:f>
              <c:strCache>
                <c:ptCount val="1"/>
                <c:pt idx="0">
                  <c:v>Total</c:v>
                </c:pt>
              </c:strCache>
            </c:strRef>
          </c:tx>
          <c:spPr>
            <a:solidFill>
              <a:schemeClr val="accent1"/>
            </a:solidFill>
            <a:ln w="41275">
              <a:solidFill>
                <a:schemeClr val="accent6"/>
              </a:solidFill>
              <a:miter lim="800000"/>
            </a:ln>
            <a:effectLst/>
          </c:spPr>
          <c:invertIfNegative val="0"/>
          <c:cat>
            <c:strRef>
              <c:f>KPI!$I$4:$I$60</c:f>
              <c:strCache>
                <c:ptCount val="56"/>
                <c:pt idx="0">
                  <c:v>Beverage-7-Up</c:v>
                </c:pt>
                <c:pt idx="1">
                  <c:v>Beverage-Coca-Cola</c:v>
                </c:pt>
                <c:pt idx="2">
                  <c:v>Beverage-Diet-Coke</c:v>
                </c:pt>
                <c:pt idx="3">
                  <c:v>Dessert-BananaCream</c:v>
                </c:pt>
                <c:pt idx="4">
                  <c:v>Dessert-Banoffee-Pie</c:v>
                </c:pt>
                <c:pt idx="5">
                  <c:v>Dessert-Chocolate-Brownie</c:v>
                </c:pt>
                <c:pt idx="6">
                  <c:v>Dessert-Chocolate-Ice-cream</c:v>
                </c:pt>
                <c:pt idx="7">
                  <c:v>Dessert-ChocolateMuffin</c:v>
                </c:pt>
                <c:pt idx="8">
                  <c:v>Dessert-Fruit-Punch</c:v>
                </c:pt>
                <c:pt idx="9">
                  <c:v>Dessert-Fruit-Salad</c:v>
                </c:pt>
                <c:pt idx="10">
                  <c:v>Dessert-IceCream-Almond</c:v>
                </c:pt>
                <c:pt idx="11">
                  <c:v>Dessert-IceCream-Coffee</c:v>
                </c:pt>
                <c:pt idx="12">
                  <c:v>Dessert-IceCream-Mint</c:v>
                </c:pt>
                <c:pt idx="13">
                  <c:v>Dessert-IceCream-Rocky</c:v>
                </c:pt>
                <c:pt idx="14">
                  <c:v>Dessert-Pistachio-Ice-cream</c:v>
                </c:pt>
                <c:pt idx="15">
                  <c:v>Dessert-Strawberry-Ice-cream</c:v>
                </c:pt>
                <c:pt idx="16">
                  <c:v>Dessert-Vanilla-Ice-cream</c:v>
                </c:pt>
                <c:pt idx="17">
                  <c:v>Pizza-BBQ-Large</c:v>
                </c:pt>
                <c:pt idx="18">
                  <c:v>Pizza-BBQ-Regular</c:v>
                </c:pt>
                <c:pt idx="19">
                  <c:v>Pizza-Beans-Large</c:v>
                </c:pt>
                <c:pt idx="20">
                  <c:v>Pizza-Beans-Regular</c:v>
                </c:pt>
                <c:pt idx="21">
                  <c:v>Pizza-Combination-Large</c:v>
                </c:pt>
                <c:pt idx="22">
                  <c:v>Pizza-Combination-Regular</c:v>
                </c:pt>
                <c:pt idx="23">
                  <c:v>Pizza-Diavola-hot-Large</c:v>
                </c:pt>
                <c:pt idx="24">
                  <c:v>Pizza-Diavola-hot-Reg</c:v>
                </c:pt>
                <c:pt idx="25">
                  <c:v>Pizza-Hawalian-Large</c:v>
                </c:pt>
                <c:pt idx="26">
                  <c:v>Pizza-Hawalian-Reg</c:v>
                </c:pt>
                <c:pt idx="27">
                  <c:v>Pizza-Margherita-Large</c:v>
                </c:pt>
                <c:pt idx="28">
                  <c:v>Pizza-Margherita-Reg</c:v>
                </c:pt>
                <c:pt idx="29">
                  <c:v>Pizza-Mexican-Regular</c:v>
                </c:pt>
                <c:pt idx="30">
                  <c:v>Pizza-Mushroom-Large</c:v>
                </c:pt>
                <c:pt idx="31">
                  <c:v>Pizza-Mushroom-Regular</c:v>
                </c:pt>
                <c:pt idx="32">
                  <c:v>Pizza-Napolitana-Large</c:v>
                </c:pt>
                <c:pt idx="33">
                  <c:v>Pizza-Napolitana-Reg</c:v>
                </c:pt>
                <c:pt idx="34">
                  <c:v>Pizza-Parmiginana-Large</c:v>
                </c:pt>
                <c:pt idx="35">
                  <c:v>Pizza-Parmiginana-Reg</c:v>
                </c:pt>
                <c:pt idx="36">
                  <c:v>Pizza-Pepperoni-Large</c:v>
                </c:pt>
                <c:pt idx="37">
                  <c:v>Pizza-Pepperoni-Reg</c:v>
                </c:pt>
                <c:pt idx="38">
                  <c:v>Pizza-Quattro-Formaggi-Large</c:v>
                </c:pt>
                <c:pt idx="39">
                  <c:v>Pizza-Quattro-Formaggi-Reg</c:v>
                </c:pt>
                <c:pt idx="40">
                  <c:v>Pizza-Seafood-Large</c:v>
                </c:pt>
                <c:pt idx="41">
                  <c:v>Pizza-Seafood-Reg</c:v>
                </c:pt>
                <c:pt idx="42">
                  <c:v>Pizza-Supreme-Large</c:v>
                </c:pt>
                <c:pt idx="43">
                  <c:v>Pizza-Supreme-Regular</c:v>
                </c:pt>
                <c:pt idx="44">
                  <c:v>Pizza-Tuna-Large</c:v>
                </c:pt>
                <c:pt idx="45">
                  <c:v>Pizza-Tuna-Regular</c:v>
                </c:pt>
                <c:pt idx="46">
                  <c:v>Pizza-Vegetarian-Large</c:v>
                </c:pt>
                <c:pt idx="47">
                  <c:v>Pizza-Vegetarian-Regular</c:v>
                </c:pt>
                <c:pt idx="48">
                  <c:v>Side-Bread-DinnerRoll</c:v>
                </c:pt>
                <c:pt idx="49">
                  <c:v>Side-Breadsticks</c:v>
                </c:pt>
                <c:pt idx="50">
                  <c:v>Side-Caesar-Salad</c:v>
                </c:pt>
                <c:pt idx="51">
                  <c:v>Side-Caesar-Wrap</c:v>
                </c:pt>
                <c:pt idx="52">
                  <c:v>Side-Chicken-Nuggets</c:v>
                </c:pt>
                <c:pt idx="53">
                  <c:v>Side-Chicken-Wings</c:v>
                </c:pt>
                <c:pt idx="54">
                  <c:v>Side-Garlic-Bread</c:v>
                </c:pt>
                <c:pt idx="55">
                  <c:v>Side-Garlic-Fries</c:v>
                </c:pt>
              </c:strCache>
            </c:strRef>
          </c:cat>
          <c:val>
            <c:numRef>
              <c:f>KPI!$J$4:$J$60</c:f>
              <c:numCache>
                <c:formatCode>General</c:formatCode>
                <c:ptCount val="56"/>
                <c:pt idx="0">
                  <c:v>55</c:v>
                </c:pt>
                <c:pt idx="1">
                  <c:v>250</c:v>
                </c:pt>
                <c:pt idx="2">
                  <c:v>60</c:v>
                </c:pt>
                <c:pt idx="3">
                  <c:v>60</c:v>
                </c:pt>
                <c:pt idx="4">
                  <c:v>90</c:v>
                </c:pt>
                <c:pt idx="5">
                  <c:v>50</c:v>
                </c:pt>
                <c:pt idx="6">
                  <c:v>30</c:v>
                </c:pt>
                <c:pt idx="7">
                  <c:v>275</c:v>
                </c:pt>
                <c:pt idx="8">
                  <c:v>400</c:v>
                </c:pt>
                <c:pt idx="9">
                  <c:v>120</c:v>
                </c:pt>
                <c:pt idx="10">
                  <c:v>110</c:v>
                </c:pt>
                <c:pt idx="11">
                  <c:v>550</c:v>
                </c:pt>
                <c:pt idx="12">
                  <c:v>55</c:v>
                </c:pt>
                <c:pt idx="13">
                  <c:v>55</c:v>
                </c:pt>
                <c:pt idx="14">
                  <c:v>450</c:v>
                </c:pt>
                <c:pt idx="15">
                  <c:v>40</c:v>
                </c:pt>
                <c:pt idx="16">
                  <c:v>45</c:v>
                </c:pt>
                <c:pt idx="17">
                  <c:v>300</c:v>
                </c:pt>
                <c:pt idx="18">
                  <c:v>100</c:v>
                </c:pt>
                <c:pt idx="19">
                  <c:v>195</c:v>
                </c:pt>
                <c:pt idx="20">
                  <c:v>165</c:v>
                </c:pt>
                <c:pt idx="21">
                  <c:v>285</c:v>
                </c:pt>
                <c:pt idx="22">
                  <c:v>225</c:v>
                </c:pt>
                <c:pt idx="23">
                  <c:v>65</c:v>
                </c:pt>
                <c:pt idx="24">
                  <c:v>55</c:v>
                </c:pt>
                <c:pt idx="25">
                  <c:v>650</c:v>
                </c:pt>
                <c:pt idx="26">
                  <c:v>55</c:v>
                </c:pt>
                <c:pt idx="27">
                  <c:v>65</c:v>
                </c:pt>
                <c:pt idx="28">
                  <c:v>110</c:v>
                </c:pt>
                <c:pt idx="29">
                  <c:v>350</c:v>
                </c:pt>
                <c:pt idx="30">
                  <c:v>65</c:v>
                </c:pt>
                <c:pt idx="31">
                  <c:v>550</c:v>
                </c:pt>
                <c:pt idx="32">
                  <c:v>650</c:v>
                </c:pt>
                <c:pt idx="33">
                  <c:v>55</c:v>
                </c:pt>
                <c:pt idx="34">
                  <c:v>325</c:v>
                </c:pt>
                <c:pt idx="35">
                  <c:v>165</c:v>
                </c:pt>
                <c:pt idx="36">
                  <c:v>130</c:v>
                </c:pt>
                <c:pt idx="37">
                  <c:v>55</c:v>
                </c:pt>
                <c:pt idx="38">
                  <c:v>65</c:v>
                </c:pt>
                <c:pt idx="39">
                  <c:v>275</c:v>
                </c:pt>
                <c:pt idx="40">
                  <c:v>195</c:v>
                </c:pt>
                <c:pt idx="41">
                  <c:v>55</c:v>
                </c:pt>
                <c:pt idx="42">
                  <c:v>120</c:v>
                </c:pt>
                <c:pt idx="43">
                  <c:v>85</c:v>
                </c:pt>
                <c:pt idx="44">
                  <c:v>130</c:v>
                </c:pt>
                <c:pt idx="45">
                  <c:v>220</c:v>
                </c:pt>
                <c:pt idx="46">
                  <c:v>120</c:v>
                </c:pt>
                <c:pt idx="47">
                  <c:v>95</c:v>
                </c:pt>
                <c:pt idx="48">
                  <c:v>55</c:v>
                </c:pt>
                <c:pt idx="49">
                  <c:v>110</c:v>
                </c:pt>
                <c:pt idx="50">
                  <c:v>275</c:v>
                </c:pt>
                <c:pt idx="51">
                  <c:v>110</c:v>
                </c:pt>
                <c:pt idx="52">
                  <c:v>600</c:v>
                </c:pt>
                <c:pt idx="53">
                  <c:v>65</c:v>
                </c:pt>
                <c:pt idx="54">
                  <c:v>220</c:v>
                </c:pt>
                <c:pt idx="55">
                  <c:v>1100</c:v>
                </c:pt>
              </c:numCache>
            </c:numRef>
          </c:val>
          <c:extLst>
            <c:ext xmlns:c16="http://schemas.microsoft.com/office/drawing/2014/chart" uri="{C3380CC4-5D6E-409C-BE32-E72D297353CC}">
              <c16:uniqueId val="{00000000-6AA1-48C6-A648-4528CA80D44A}"/>
            </c:ext>
          </c:extLst>
        </c:ser>
        <c:dLbls>
          <c:showLegendKey val="0"/>
          <c:showVal val="0"/>
          <c:showCatName val="0"/>
          <c:showSerName val="0"/>
          <c:showPercent val="0"/>
          <c:showBubbleSize val="0"/>
        </c:dLbls>
        <c:gapWidth val="219"/>
        <c:overlap val="-27"/>
        <c:axId val="1166459392"/>
        <c:axId val="271506016"/>
      </c:barChart>
      <c:catAx>
        <c:axId val="11664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6016"/>
        <c:crosses val="autoZero"/>
        <c:auto val="1"/>
        <c:lblAlgn val="ctr"/>
        <c:lblOffset val="100"/>
        <c:noMultiLvlLbl val="0"/>
      </c:catAx>
      <c:valAx>
        <c:axId val="2715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171451</xdr:rowOff>
    </xdr:from>
    <xdr:to>
      <xdr:col>9</xdr:col>
      <xdr:colOff>373623</xdr:colOff>
      <xdr:row>13</xdr:row>
      <xdr:rowOff>19050</xdr:rowOff>
    </xdr:to>
    <xdr:sp macro="" textlink="">
      <xdr:nvSpPr>
        <xdr:cNvPr id="3" name="TextBox 2">
          <a:extLst>
            <a:ext uri="{FF2B5EF4-FFF2-40B4-BE49-F238E27FC236}">
              <a16:creationId xmlns:a16="http://schemas.microsoft.com/office/drawing/2014/main" id="{42A4E6DE-8DA3-499F-CC5B-11F3EABE7A12}"/>
            </a:ext>
          </a:extLst>
        </xdr:cNvPr>
        <xdr:cNvSpPr txBox="1"/>
      </xdr:nvSpPr>
      <xdr:spPr>
        <a:xfrm>
          <a:off x="4282225" y="1083705"/>
          <a:ext cx="1597116" cy="1307204"/>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SALES</a:t>
          </a:r>
        </a:p>
      </xdr:txBody>
    </xdr:sp>
    <xdr:clientData/>
  </xdr:twoCellAnchor>
  <xdr:twoCellAnchor>
    <xdr:from>
      <xdr:col>7</xdr:col>
      <xdr:colOff>234986</xdr:colOff>
      <xdr:row>8</xdr:row>
      <xdr:rowOff>160377</xdr:rowOff>
    </xdr:from>
    <xdr:to>
      <xdr:col>9</xdr:col>
      <xdr:colOff>191171</xdr:colOff>
      <xdr:row>11</xdr:row>
      <xdr:rowOff>20748</xdr:rowOff>
    </xdr:to>
    <xdr:sp macro="" textlink="KPI!B7">
      <xdr:nvSpPr>
        <xdr:cNvPr id="4" name="TextBox 3">
          <a:extLst>
            <a:ext uri="{FF2B5EF4-FFF2-40B4-BE49-F238E27FC236}">
              <a16:creationId xmlns:a16="http://schemas.microsoft.com/office/drawing/2014/main" id="{F1EF9ECC-5050-4A17-9260-168B7BDF8476}"/>
            </a:ext>
          </a:extLst>
        </xdr:cNvPr>
        <xdr:cNvSpPr txBox="1"/>
      </xdr:nvSpPr>
      <xdr:spPr>
        <a:xfrm>
          <a:off x="4517211" y="1619983"/>
          <a:ext cx="1179678" cy="407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BAEDE3-EFE8-4AA6-A1E6-9E81970D99C0}" type="TxLink">
            <a:rPr lang="en-US" sz="1200" b="0" i="0" u="none" strike="noStrike">
              <a:solidFill>
                <a:srgbClr val="000000"/>
              </a:solidFill>
              <a:latin typeface="Book Antiqua"/>
              <a:ea typeface="Calibri"/>
              <a:cs typeface="Times New Roman" panose="02020603050405020304" pitchFamily="18" charset="0"/>
            </a:rPr>
            <a:pPr algn="ctr"/>
            <a:t>$11,205</a:t>
          </a:fld>
          <a:endParaRPr lang="en-IN" sz="1500">
            <a:latin typeface="Times New Roman" panose="02020603050405020304" pitchFamily="18" charset="0"/>
            <a:cs typeface="Times New Roman" panose="02020603050405020304" pitchFamily="18" charset="0"/>
          </a:endParaRPr>
        </a:p>
      </xdr:txBody>
    </xdr:sp>
    <xdr:clientData/>
  </xdr:twoCellAnchor>
  <xdr:twoCellAnchor>
    <xdr:from>
      <xdr:col>3</xdr:col>
      <xdr:colOff>354169</xdr:colOff>
      <xdr:row>6</xdr:row>
      <xdr:rowOff>751</xdr:rowOff>
    </xdr:from>
    <xdr:to>
      <xdr:col>6</xdr:col>
      <xdr:colOff>328464</xdr:colOff>
      <xdr:row>12</xdr:row>
      <xdr:rowOff>182450</xdr:rowOff>
    </xdr:to>
    <xdr:sp macro="" textlink="">
      <xdr:nvSpPr>
        <xdr:cNvPr id="5" name="TextBox 4">
          <a:extLst>
            <a:ext uri="{FF2B5EF4-FFF2-40B4-BE49-F238E27FC236}">
              <a16:creationId xmlns:a16="http://schemas.microsoft.com/office/drawing/2014/main" id="{EBB26F32-AC87-1DF9-C15E-1EF1AF037055}"/>
            </a:ext>
          </a:extLst>
        </xdr:cNvPr>
        <xdr:cNvSpPr txBox="1"/>
      </xdr:nvSpPr>
      <xdr:spPr>
        <a:xfrm>
          <a:off x="2189408" y="1095455"/>
          <a:ext cx="1809535" cy="1276403"/>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ORDERS</a:t>
          </a:r>
        </a:p>
      </xdr:txBody>
    </xdr:sp>
    <xdr:clientData/>
  </xdr:twoCellAnchor>
  <xdr:twoCellAnchor>
    <xdr:from>
      <xdr:col>4</xdr:col>
      <xdr:colOff>328892</xdr:colOff>
      <xdr:row>8</xdr:row>
      <xdr:rowOff>110103</xdr:rowOff>
    </xdr:from>
    <xdr:to>
      <xdr:col>5</xdr:col>
      <xdr:colOff>270728</xdr:colOff>
      <xdr:row>10</xdr:row>
      <xdr:rowOff>171976</xdr:rowOff>
    </xdr:to>
    <xdr:sp macro="" textlink="KPI!B4">
      <xdr:nvSpPr>
        <xdr:cNvPr id="6" name="TextBox 5">
          <a:extLst>
            <a:ext uri="{FF2B5EF4-FFF2-40B4-BE49-F238E27FC236}">
              <a16:creationId xmlns:a16="http://schemas.microsoft.com/office/drawing/2014/main" id="{33F83615-88B6-02F7-E60A-60C835CFFE0F}"/>
            </a:ext>
          </a:extLst>
        </xdr:cNvPr>
        <xdr:cNvSpPr txBox="1"/>
      </xdr:nvSpPr>
      <xdr:spPr>
        <a:xfrm>
          <a:off x="2775878" y="1569709"/>
          <a:ext cx="553582" cy="426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F6A1C2-75DA-4470-ABB8-45C3B6242A76}"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60</a:t>
          </a:fld>
          <a:endParaRPr lang="en-IN" sz="1500">
            <a:latin typeface="Times New Roman" panose="02020603050405020304" pitchFamily="18" charset="0"/>
            <a:cs typeface="Times New Roman" panose="02020603050405020304" pitchFamily="18" charset="0"/>
          </a:endParaRPr>
        </a:p>
      </xdr:txBody>
    </xdr:sp>
    <xdr:clientData/>
  </xdr:twoCellAnchor>
  <xdr:twoCellAnchor>
    <xdr:from>
      <xdr:col>0</xdr:col>
      <xdr:colOff>272657</xdr:colOff>
      <xdr:row>5</xdr:row>
      <xdr:rowOff>171451</xdr:rowOff>
    </xdr:from>
    <xdr:to>
      <xdr:col>3</xdr:col>
      <xdr:colOff>36437</xdr:colOff>
      <xdr:row>12</xdr:row>
      <xdr:rowOff>149235</xdr:rowOff>
    </xdr:to>
    <xdr:sp macro="" textlink="">
      <xdr:nvSpPr>
        <xdr:cNvPr id="8" name="TextBox 7">
          <a:extLst>
            <a:ext uri="{FF2B5EF4-FFF2-40B4-BE49-F238E27FC236}">
              <a16:creationId xmlns:a16="http://schemas.microsoft.com/office/drawing/2014/main" id="{29A4A426-DC9C-498E-AFBF-03D859D443E1}"/>
            </a:ext>
          </a:extLst>
        </xdr:cNvPr>
        <xdr:cNvSpPr txBox="1"/>
      </xdr:nvSpPr>
      <xdr:spPr>
        <a:xfrm>
          <a:off x="272657" y="1083705"/>
          <a:ext cx="1599019" cy="1254938"/>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ITEMS</a:t>
          </a:r>
        </a:p>
      </xdr:txBody>
    </xdr:sp>
    <xdr:clientData/>
  </xdr:twoCellAnchor>
  <xdr:twoCellAnchor>
    <xdr:from>
      <xdr:col>0</xdr:col>
      <xdr:colOff>568816</xdr:colOff>
      <xdr:row>8</xdr:row>
      <xdr:rowOff>81552</xdr:rowOff>
    </xdr:from>
    <xdr:to>
      <xdr:col>2</xdr:col>
      <xdr:colOff>229619</xdr:colOff>
      <xdr:row>11</xdr:row>
      <xdr:rowOff>34260</xdr:rowOff>
    </xdr:to>
    <xdr:sp macro="" textlink="KPI!B10">
      <xdr:nvSpPr>
        <xdr:cNvPr id="9" name="TextBox 8">
          <a:extLst>
            <a:ext uri="{FF2B5EF4-FFF2-40B4-BE49-F238E27FC236}">
              <a16:creationId xmlns:a16="http://schemas.microsoft.com/office/drawing/2014/main" id="{7EE3DEC3-3BE2-4E90-962A-C917B6408A3E}"/>
            </a:ext>
          </a:extLst>
        </xdr:cNvPr>
        <xdr:cNvSpPr txBox="1"/>
      </xdr:nvSpPr>
      <xdr:spPr>
        <a:xfrm>
          <a:off x="568816" y="1541158"/>
          <a:ext cx="884296" cy="50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A3D49F-98EF-493A-8DD3-5FB727187BBD}"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187</a:t>
          </a:fld>
          <a:endParaRPr lang="en-IN" sz="1500">
            <a:latin typeface="Times New Roman" panose="02020603050405020304" pitchFamily="18" charset="0"/>
            <a:cs typeface="Times New Roman" panose="02020603050405020304" pitchFamily="18" charset="0"/>
          </a:endParaRPr>
        </a:p>
      </xdr:txBody>
    </xdr:sp>
    <xdr:clientData/>
  </xdr:twoCellAnchor>
  <xdr:twoCellAnchor>
    <xdr:from>
      <xdr:col>10</xdr:col>
      <xdr:colOff>21464</xdr:colOff>
      <xdr:row>5</xdr:row>
      <xdr:rowOff>148592</xdr:rowOff>
    </xdr:from>
    <xdr:to>
      <xdr:col>12</xdr:col>
      <xdr:colOff>552530</xdr:colOff>
      <xdr:row>13</xdr:row>
      <xdr:rowOff>19050</xdr:rowOff>
    </xdr:to>
    <xdr:sp macro="" textlink="">
      <xdr:nvSpPr>
        <xdr:cNvPr id="13" name="TextBox 12">
          <a:extLst>
            <a:ext uri="{FF2B5EF4-FFF2-40B4-BE49-F238E27FC236}">
              <a16:creationId xmlns:a16="http://schemas.microsoft.com/office/drawing/2014/main" id="{2FB401E9-EC4A-44E5-BA87-36EC6A3421BD}"/>
            </a:ext>
          </a:extLst>
        </xdr:cNvPr>
        <xdr:cNvSpPr txBox="1"/>
      </xdr:nvSpPr>
      <xdr:spPr>
        <a:xfrm>
          <a:off x="6138929" y="1060846"/>
          <a:ext cx="1754559" cy="1330063"/>
        </a:xfrm>
        <a:prstGeom prst="rect">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Avg</a:t>
          </a:r>
          <a:r>
            <a:rPr lang="en-IN" sz="1400" b="1" baseline="0">
              <a:latin typeface="Times New Roman" panose="02020603050405020304" pitchFamily="18" charset="0"/>
              <a:cs typeface="Times New Roman" panose="02020603050405020304" pitchFamily="18" charset="0"/>
            </a:rPr>
            <a:t> Order Value</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10</xdr:col>
      <xdr:colOff>429376</xdr:colOff>
      <xdr:row>8</xdr:row>
      <xdr:rowOff>168453</xdr:rowOff>
    </xdr:from>
    <xdr:to>
      <xdr:col>12</xdr:col>
      <xdr:colOff>219826</xdr:colOff>
      <xdr:row>11</xdr:row>
      <xdr:rowOff>14238</xdr:rowOff>
    </xdr:to>
    <xdr:sp macro="" textlink="KPI!C21">
      <xdr:nvSpPr>
        <xdr:cNvPr id="14" name="TextBox 13">
          <a:extLst>
            <a:ext uri="{FF2B5EF4-FFF2-40B4-BE49-F238E27FC236}">
              <a16:creationId xmlns:a16="http://schemas.microsoft.com/office/drawing/2014/main" id="{3B777E45-D942-45DD-A644-2CC978BC3042}"/>
            </a:ext>
          </a:extLst>
        </xdr:cNvPr>
        <xdr:cNvSpPr txBox="1"/>
      </xdr:nvSpPr>
      <xdr:spPr>
        <a:xfrm>
          <a:off x="6546841" y="1628059"/>
          <a:ext cx="1013943" cy="393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FDF50F-075C-4199-A775-0EE57CE7C8EA}"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$186.75</a:t>
          </a:fld>
          <a:endParaRPr lang="en-IN" sz="1500">
            <a:latin typeface="Times New Roman" panose="02020603050405020304" pitchFamily="18" charset="0"/>
            <a:cs typeface="Times New Roman" panose="02020603050405020304" pitchFamily="18" charset="0"/>
          </a:endParaRPr>
        </a:p>
      </xdr:txBody>
    </xdr:sp>
    <xdr:clientData/>
  </xdr:twoCellAnchor>
  <xdr:twoCellAnchor>
    <xdr:from>
      <xdr:col>0</xdr:col>
      <xdr:colOff>137159</xdr:colOff>
      <xdr:row>14</xdr:row>
      <xdr:rowOff>0</xdr:rowOff>
    </xdr:from>
    <xdr:to>
      <xdr:col>7</xdr:col>
      <xdr:colOff>238124</xdr:colOff>
      <xdr:row>30</xdr:row>
      <xdr:rowOff>47624</xdr:rowOff>
    </xdr:to>
    <xdr:graphicFrame macro="">
      <xdr:nvGraphicFramePr>
        <xdr:cNvPr id="2" name="Chart 1">
          <a:extLst>
            <a:ext uri="{FF2B5EF4-FFF2-40B4-BE49-F238E27FC236}">
              <a16:creationId xmlns:a16="http://schemas.microsoft.com/office/drawing/2014/main" id="{0BB68276-6BDC-48C2-98C3-55947F4F8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137159</xdr:colOff>
      <xdr:row>31</xdr:row>
      <xdr:rowOff>56212</xdr:rowOff>
    </xdr:from>
    <xdr:to>
      <xdr:col>10</xdr:col>
      <xdr:colOff>0</xdr:colOff>
      <xdr:row>49</xdr:row>
      <xdr:rowOff>-1</xdr:rowOff>
    </xdr:to>
    <xdr:graphicFrame macro="">
      <xdr:nvGraphicFramePr>
        <xdr:cNvPr id="10" name="Chart 9">
          <a:extLst>
            <a:ext uri="{FF2B5EF4-FFF2-40B4-BE49-F238E27FC236}">
              <a16:creationId xmlns:a16="http://schemas.microsoft.com/office/drawing/2014/main" id="{CAD97A79-3396-4D3C-9A60-10C4D434B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209551</xdr:colOff>
      <xdr:row>31</xdr:row>
      <xdr:rowOff>56212</xdr:rowOff>
    </xdr:from>
    <xdr:to>
      <xdr:col>18</xdr:col>
      <xdr:colOff>1</xdr:colOff>
      <xdr:row>49</xdr:row>
      <xdr:rowOff>8318</xdr:rowOff>
    </xdr:to>
    <xdr:graphicFrame macro="">
      <xdr:nvGraphicFramePr>
        <xdr:cNvPr id="11" name="Chart 10">
          <a:extLst>
            <a:ext uri="{FF2B5EF4-FFF2-40B4-BE49-F238E27FC236}">
              <a16:creationId xmlns:a16="http://schemas.microsoft.com/office/drawing/2014/main" id="{FF6ABA7D-435A-46AD-92D2-6171C9222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472225</xdr:colOff>
      <xdr:row>14</xdr:row>
      <xdr:rowOff>26159</xdr:rowOff>
    </xdr:from>
    <xdr:to>
      <xdr:col>18</xdr:col>
      <xdr:colOff>355912</xdr:colOff>
      <xdr:row>30</xdr:row>
      <xdr:rowOff>47624</xdr:rowOff>
    </xdr:to>
    <xdr:graphicFrame macro="">
      <xdr:nvGraphicFramePr>
        <xdr:cNvPr id="12" name="Chart 11">
          <a:extLst>
            <a:ext uri="{FF2B5EF4-FFF2-40B4-BE49-F238E27FC236}">
              <a16:creationId xmlns:a16="http://schemas.microsoft.com/office/drawing/2014/main" id="{0DD52036-62F0-4105-8B74-964AB777B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5</xdr:row>
      <xdr:rowOff>0</xdr:rowOff>
    </xdr:from>
    <xdr:to>
      <xdr:col>25</xdr:col>
      <xdr:colOff>579549</xdr:colOff>
      <xdr:row>5</xdr:row>
      <xdr:rowOff>19050</xdr:rowOff>
    </xdr:to>
    <xdr:cxnSp macro="">
      <xdr:nvCxnSpPr>
        <xdr:cNvPr id="32" name="Straight Connector 31">
          <a:extLst>
            <a:ext uri="{FF2B5EF4-FFF2-40B4-BE49-F238E27FC236}">
              <a16:creationId xmlns:a16="http://schemas.microsoft.com/office/drawing/2014/main" id="{E3A8583A-BCCA-C92E-E4B5-AE8195B6EDC6}"/>
            </a:ext>
          </a:extLst>
        </xdr:cNvPr>
        <xdr:cNvCxnSpPr/>
      </xdr:nvCxnSpPr>
      <xdr:spPr>
        <a:xfrm flipV="1">
          <a:off x="9525" y="912254"/>
          <a:ext cx="15863686"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64396</xdr:colOff>
      <xdr:row>5</xdr:row>
      <xdr:rowOff>148593</xdr:rowOff>
    </xdr:from>
    <xdr:to>
      <xdr:col>23</xdr:col>
      <xdr:colOff>0</xdr:colOff>
      <xdr:row>12</xdr:row>
      <xdr:rowOff>149235</xdr:rowOff>
    </xdr:to>
    <mc:AlternateContent xmlns:mc="http://schemas.openxmlformats.org/markup-compatibility/2006" xmlns:a14="http://schemas.microsoft.com/office/drawing/2010/main">
      <mc:Choice Requires="a14">
        <xdr:graphicFrame macro="">
          <xdr:nvGraphicFramePr>
            <xdr:cNvPr id="38" name="item_cat">
              <a:extLst>
                <a:ext uri="{FF2B5EF4-FFF2-40B4-BE49-F238E27FC236}">
                  <a16:creationId xmlns:a16="http://schemas.microsoft.com/office/drawing/2014/main" id="{BDF1EDBF-FFF2-4C30-9451-38AF7FAD93B7}"/>
                </a:ext>
              </a:extLst>
            </xdr:cNvPr>
            <xdr:cNvGraphicFramePr/>
          </xdr:nvGraphicFramePr>
          <xdr:xfrm>
            <a:off x="0" y="0"/>
            <a:ext cx="0" cy="0"/>
          </xdr:xfrm>
          <a:graphic>
            <a:graphicData uri="http://schemas.microsoft.com/office/drawing/2010/slicer">
              <sle:slicer xmlns:sle="http://schemas.microsoft.com/office/drawing/2010/slicer" name="item_cat"/>
            </a:graphicData>
          </a:graphic>
        </xdr:graphicFrame>
      </mc:Choice>
      <mc:Fallback xmlns="">
        <xdr:sp macro="" textlink="">
          <xdr:nvSpPr>
            <xdr:cNvPr id="0" name=""/>
            <xdr:cNvSpPr>
              <a:spLocks noTextEdit="1"/>
            </xdr:cNvSpPr>
          </xdr:nvSpPr>
          <xdr:spPr>
            <a:xfrm>
              <a:off x="11075833" y="1060847"/>
              <a:ext cx="2994336" cy="1277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128789</xdr:colOff>
      <xdr:row>0</xdr:row>
      <xdr:rowOff>128789</xdr:rowOff>
    </xdr:from>
    <xdr:to>
      <xdr:col>16</xdr:col>
      <xdr:colOff>332704</xdr:colOff>
      <xdr:row>4</xdr:row>
      <xdr:rowOff>85859</xdr:rowOff>
    </xdr:to>
    <xdr:sp macro="" textlink="">
      <xdr:nvSpPr>
        <xdr:cNvPr id="15" name="TextBox 14">
          <a:extLst>
            <a:ext uri="{FF2B5EF4-FFF2-40B4-BE49-F238E27FC236}">
              <a16:creationId xmlns:a16="http://schemas.microsoft.com/office/drawing/2014/main" id="{FE1CABA9-56A1-5FA8-5E70-CA9FE0C35EA8}"/>
            </a:ext>
          </a:extLst>
        </xdr:cNvPr>
        <xdr:cNvSpPr txBox="1"/>
      </xdr:nvSpPr>
      <xdr:spPr>
        <a:xfrm>
          <a:off x="6858000" y="128789"/>
          <a:ext cx="3262648" cy="686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solidFill>
                <a:schemeClr val="bg1"/>
              </a:solidFill>
              <a:effectLst/>
              <a:latin typeface="Book Antiqua" panose="02040602050305030304" pitchFamily="18" charset="0"/>
              <a:ea typeface="+mn-ea"/>
              <a:cs typeface="+mn-cs"/>
            </a:rPr>
            <a:t>SliceWise Analytics</a:t>
          </a:r>
          <a:r>
            <a:rPr lang="en-IN" sz="2400" b="1">
              <a:solidFill>
                <a:schemeClr val="bg1"/>
              </a:solidFill>
              <a:latin typeface="Book Antiqua" panose="02040602050305030304" pitchFamily="18" charset="0"/>
            </a:rPr>
            <a:t>  </a:t>
          </a:r>
        </a:p>
      </xdr:txBody>
    </xdr:sp>
    <xdr:clientData/>
  </xdr:twoCellAnchor>
  <xdr:twoCellAnchor>
    <xdr:from>
      <xdr:col>19</xdr:col>
      <xdr:colOff>0</xdr:colOff>
      <xdr:row>14</xdr:row>
      <xdr:rowOff>1</xdr:rowOff>
    </xdr:from>
    <xdr:to>
      <xdr:col>25</xdr:col>
      <xdr:colOff>495432</xdr:colOff>
      <xdr:row>30</xdr:row>
      <xdr:rowOff>47624</xdr:rowOff>
    </xdr:to>
    <xdr:graphicFrame macro="">
      <xdr:nvGraphicFramePr>
        <xdr:cNvPr id="16" name="Chart 15">
          <a:extLst>
            <a:ext uri="{FF2B5EF4-FFF2-40B4-BE49-F238E27FC236}">
              <a16:creationId xmlns:a16="http://schemas.microsoft.com/office/drawing/2014/main" id="{E3EA5802-9E60-42A0-892C-9D921BF13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293148</xdr:colOff>
      <xdr:row>5</xdr:row>
      <xdr:rowOff>148593</xdr:rowOff>
    </xdr:from>
    <xdr:to>
      <xdr:col>17</xdr:col>
      <xdr:colOff>450762</xdr:colOff>
      <xdr:row>13</xdr:row>
      <xdr:rowOff>0</xdr:rowOff>
    </xdr:to>
    <mc:AlternateContent xmlns:mc="http://schemas.openxmlformats.org/markup-compatibility/2006" xmlns:a14="http://schemas.microsoft.com/office/drawing/2010/main">
      <mc:Choice Requires="a14">
        <xdr:graphicFrame macro="">
          <xdr:nvGraphicFramePr>
            <xdr:cNvPr id="33" name="order_id">
              <a:extLst>
                <a:ext uri="{FF2B5EF4-FFF2-40B4-BE49-F238E27FC236}">
                  <a16:creationId xmlns:a16="http://schemas.microsoft.com/office/drawing/2014/main" id="{3E50EAEB-A299-4F78-9DBE-81A4125E2C94}"/>
                </a:ext>
              </a:extLst>
            </xdr:cNvPr>
            <xdr:cNvGraphicFramePr/>
          </xdr:nvGraphicFramePr>
          <xdr:xfrm>
            <a:off x="0" y="0"/>
            <a:ext cx="0" cy="0"/>
          </xdr:xfrm>
          <a:graphic>
            <a:graphicData uri="http://schemas.microsoft.com/office/drawing/2010/slicer">
              <sle:slicer xmlns:sle="http://schemas.microsoft.com/office/drawing/2010/slicer" name="order_id"/>
            </a:graphicData>
          </a:graphic>
        </xdr:graphicFrame>
      </mc:Choice>
      <mc:Fallback xmlns="">
        <xdr:sp macro="" textlink="">
          <xdr:nvSpPr>
            <xdr:cNvPr id="0" name=""/>
            <xdr:cNvSpPr>
              <a:spLocks noTextEdit="1"/>
            </xdr:cNvSpPr>
          </xdr:nvSpPr>
          <xdr:spPr>
            <a:xfrm>
              <a:off x="8245852" y="1060847"/>
              <a:ext cx="2604600" cy="1311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205658</xdr:colOff>
      <xdr:row>31</xdr:row>
      <xdr:rowOff>0</xdr:rowOff>
    </xdr:from>
    <xdr:to>
      <xdr:col>25</xdr:col>
      <xdr:colOff>495433</xdr:colOff>
      <xdr:row>49</xdr:row>
      <xdr:rowOff>-1</xdr:rowOff>
    </xdr:to>
    <xdr:graphicFrame macro="">
      <xdr:nvGraphicFramePr>
        <xdr:cNvPr id="17" name="Chart 16">
          <a:extLst>
            <a:ext uri="{FF2B5EF4-FFF2-40B4-BE49-F238E27FC236}">
              <a16:creationId xmlns:a16="http://schemas.microsoft.com/office/drawing/2014/main" id="{977BEF71-FFEE-4F73-A80C-9FE10D27F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42449</xdr:colOff>
      <xdr:row>0</xdr:row>
      <xdr:rowOff>0</xdr:rowOff>
    </xdr:from>
    <xdr:to>
      <xdr:col>26</xdr:col>
      <xdr:colOff>0</xdr:colOff>
      <xdr:row>5</xdr:row>
      <xdr:rowOff>19050</xdr:rowOff>
    </xdr:to>
    <xdr:pic>
      <xdr:nvPicPr>
        <xdr:cNvPr id="21" name="Picture 20">
          <a:extLst>
            <a:ext uri="{FF2B5EF4-FFF2-40B4-BE49-F238E27FC236}">
              <a16:creationId xmlns:a16="http://schemas.microsoft.com/office/drawing/2014/main" id="{246930BE-DE67-3C5B-9D19-18B788E07E5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724364" y="0"/>
          <a:ext cx="1181044" cy="931304"/>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0.33451</cdr:x>
      <cdr:y>0.44133</cdr:y>
    </cdr:from>
    <cdr:to>
      <cdr:x>0.50739</cdr:x>
      <cdr:y>0.56432</cdr:y>
    </cdr:to>
    <cdr:sp macro="" textlink="">
      <cdr:nvSpPr>
        <cdr:cNvPr id="2" name="TextBox 1">
          <a:extLst xmlns:a="http://schemas.openxmlformats.org/drawingml/2006/main">
            <a:ext uri="{FF2B5EF4-FFF2-40B4-BE49-F238E27FC236}">
              <a16:creationId xmlns:a16="http://schemas.microsoft.com/office/drawing/2014/main" id="{24645F30-4511-8FB2-D1BC-86EE5207B842}"/>
            </a:ext>
          </a:extLst>
        </cdr:cNvPr>
        <cdr:cNvSpPr txBox="1"/>
      </cdr:nvSpPr>
      <cdr:spPr>
        <a:xfrm xmlns:a="http://schemas.openxmlformats.org/drawingml/2006/main">
          <a:off x="1466206" y="1309352"/>
          <a:ext cx="757761" cy="3649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0.29533</cdr:x>
      <cdr:y>0.43771</cdr:y>
    </cdr:from>
    <cdr:to>
      <cdr:x>0.46821</cdr:x>
      <cdr:y>0.56071</cdr:y>
    </cdr:to>
    <cdr:sp macro="" textlink="">
      <cdr:nvSpPr>
        <cdr:cNvPr id="3" name="TextBox 2">
          <a:extLst xmlns:a="http://schemas.openxmlformats.org/drawingml/2006/main">
            <a:ext uri="{FF2B5EF4-FFF2-40B4-BE49-F238E27FC236}">
              <a16:creationId xmlns:a16="http://schemas.microsoft.com/office/drawing/2014/main" id="{D9FEBDC2-A750-21AD-537C-ADBDC2CD6D75}"/>
            </a:ext>
          </a:extLst>
        </cdr:cNvPr>
        <cdr:cNvSpPr txBox="1"/>
      </cdr:nvSpPr>
      <cdr:spPr>
        <a:xfrm xmlns:a="http://schemas.openxmlformats.org/drawingml/2006/main">
          <a:off x="1294488" y="1298620"/>
          <a:ext cx="757761" cy="364901"/>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r>
            <a:rPr lang="en-IN" sz="1100" b="1">
              <a:latin typeface="Book Antiqua" panose="02040602050305030304" pitchFamily="18" charset="0"/>
            </a:rPr>
            <a:t>TOTAL</a:t>
          </a:r>
          <a:r>
            <a:rPr lang="en-IN" sz="1100" b="1" baseline="0">
              <a:latin typeface="Book Antiqua" panose="02040602050305030304" pitchFamily="18" charset="0"/>
            </a:rPr>
            <a:t> SALES</a:t>
          </a:r>
          <a:endParaRPr lang="en-IN" sz="1100" b="1">
            <a:latin typeface="Book Antiqua" panose="0204060205030503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198120</xdr:colOff>
      <xdr:row>5</xdr:row>
      <xdr:rowOff>0</xdr:rowOff>
    </xdr:from>
    <xdr:to>
      <xdr:col>1</xdr:col>
      <xdr:colOff>624840</xdr:colOff>
      <xdr:row>10</xdr:row>
      <xdr:rowOff>22860</xdr:rowOff>
    </xdr:to>
    <xdr:sp macro="" textlink="">
      <xdr:nvSpPr>
        <xdr:cNvPr id="2" name="TextBox 1">
          <a:extLst>
            <a:ext uri="{FF2B5EF4-FFF2-40B4-BE49-F238E27FC236}">
              <a16:creationId xmlns:a16="http://schemas.microsoft.com/office/drawing/2014/main" id="{B5D37F83-FB26-0EAB-B7BC-D7B1C4AFD68B}"/>
            </a:ext>
          </a:extLst>
        </xdr:cNvPr>
        <xdr:cNvSpPr txBox="1"/>
      </xdr:nvSpPr>
      <xdr:spPr>
        <a:xfrm>
          <a:off x="198120" y="914400"/>
          <a:ext cx="189738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ook Antiqua" panose="02040602050305030304" pitchFamily="18" charset="0"/>
            </a:rPr>
            <a:t>INGREDIENT_COST</a:t>
          </a:r>
        </a:p>
      </xdr:txBody>
    </xdr:sp>
    <xdr:clientData/>
  </xdr:twoCellAnchor>
  <xdr:twoCellAnchor>
    <xdr:from>
      <xdr:col>0</xdr:col>
      <xdr:colOff>320040</xdr:colOff>
      <xdr:row>7</xdr:row>
      <xdr:rowOff>83820</xdr:rowOff>
    </xdr:from>
    <xdr:to>
      <xdr:col>1</xdr:col>
      <xdr:colOff>121920</xdr:colOff>
      <xdr:row>8</xdr:row>
      <xdr:rowOff>152400</xdr:rowOff>
    </xdr:to>
    <xdr:sp macro="" textlink="'KPI2'!F72">
      <xdr:nvSpPr>
        <xdr:cNvPr id="3" name="TextBox 2">
          <a:extLst>
            <a:ext uri="{FF2B5EF4-FFF2-40B4-BE49-F238E27FC236}">
              <a16:creationId xmlns:a16="http://schemas.microsoft.com/office/drawing/2014/main" id="{A87C1D74-E40C-3FCF-F8B1-23BE0236C851}"/>
            </a:ext>
          </a:extLst>
        </xdr:cNvPr>
        <xdr:cNvSpPr txBox="1"/>
      </xdr:nvSpPr>
      <xdr:spPr>
        <a:xfrm>
          <a:off x="320040" y="1363980"/>
          <a:ext cx="12725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1413B8-2B63-4489-B013-C6F99AADE5DE}" type="TxLink">
            <a:rPr lang="en-US" sz="1200" b="0" i="0" u="none" strike="noStrike">
              <a:solidFill>
                <a:srgbClr val="000000"/>
              </a:solidFill>
              <a:latin typeface="Book Antiqua"/>
            </a:rPr>
            <a:pPr algn="ctr"/>
            <a:t>1203.06</a:t>
          </a:fld>
          <a:endParaRPr lang="en-US" sz="1100"/>
        </a:p>
      </xdr:txBody>
    </xdr:sp>
    <xdr:clientData/>
  </xdr:twoCellAnchor>
  <xdr:twoCellAnchor>
    <xdr:from>
      <xdr:col>0</xdr:col>
      <xdr:colOff>0</xdr:colOff>
      <xdr:row>5</xdr:row>
      <xdr:rowOff>0</xdr:rowOff>
    </xdr:from>
    <xdr:to>
      <xdr:col>12</xdr:col>
      <xdr:colOff>0</xdr:colOff>
      <xdr:row>5</xdr:row>
      <xdr:rowOff>0</xdr:rowOff>
    </xdr:to>
    <xdr:cxnSp macro="">
      <xdr:nvCxnSpPr>
        <xdr:cNvPr id="5" name="Straight Connector 4">
          <a:extLst>
            <a:ext uri="{FF2B5EF4-FFF2-40B4-BE49-F238E27FC236}">
              <a16:creationId xmlns:a16="http://schemas.microsoft.com/office/drawing/2014/main" id="{ED3AF36D-8613-41E4-645B-200357C698CC}"/>
            </a:ext>
          </a:extLst>
        </xdr:cNvPr>
        <xdr:cNvCxnSpPr/>
      </xdr:nvCxnSpPr>
      <xdr:spPr>
        <a:xfrm>
          <a:off x="0" y="914400"/>
          <a:ext cx="145618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xdr:row>
      <xdr:rowOff>0</xdr:rowOff>
    </xdr:from>
    <xdr:to>
      <xdr:col>16</xdr:col>
      <xdr:colOff>0</xdr:colOff>
      <xdr:row>5</xdr:row>
      <xdr:rowOff>0</xdr:rowOff>
    </xdr:to>
    <xdr:cxnSp macro="">
      <xdr:nvCxnSpPr>
        <xdr:cNvPr id="8" name="Straight Connector 7">
          <a:extLst>
            <a:ext uri="{FF2B5EF4-FFF2-40B4-BE49-F238E27FC236}">
              <a16:creationId xmlns:a16="http://schemas.microsoft.com/office/drawing/2014/main" id="{E3A8966E-0C6B-BCD7-E764-C6D12E7E99F6}"/>
            </a:ext>
          </a:extLst>
        </xdr:cNvPr>
        <xdr:cNvCxnSpPr/>
      </xdr:nvCxnSpPr>
      <xdr:spPr>
        <a:xfrm>
          <a:off x="14561820" y="914400"/>
          <a:ext cx="54406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662940</xdr:colOff>
      <xdr:row>1</xdr:row>
      <xdr:rowOff>0</xdr:rowOff>
    </xdr:from>
    <xdr:to>
      <xdr:col>7</xdr:col>
      <xdr:colOff>365760</xdr:colOff>
      <xdr:row>4</xdr:row>
      <xdr:rowOff>0</xdr:rowOff>
    </xdr:to>
    <xdr:sp macro="" textlink="">
      <xdr:nvSpPr>
        <xdr:cNvPr id="9" name="TextBox 8">
          <a:extLst>
            <a:ext uri="{FF2B5EF4-FFF2-40B4-BE49-F238E27FC236}">
              <a16:creationId xmlns:a16="http://schemas.microsoft.com/office/drawing/2014/main" id="{1D8CA157-72B9-2E7D-391B-CE332878634B}"/>
            </a:ext>
          </a:extLst>
        </xdr:cNvPr>
        <xdr:cNvSpPr txBox="1"/>
      </xdr:nvSpPr>
      <xdr:spPr>
        <a:xfrm>
          <a:off x="5227320" y="182880"/>
          <a:ext cx="31699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Book Antiqua" panose="02040602050305030304" pitchFamily="18" charset="0"/>
            </a:rPr>
            <a:t>INVENTORY</a:t>
          </a:r>
        </a:p>
      </xdr:txBody>
    </xdr:sp>
    <xdr:clientData/>
  </xdr:twoCellAnchor>
  <xdr:twoCellAnchor>
    <xdr:from>
      <xdr:col>1</xdr:col>
      <xdr:colOff>678180</xdr:colOff>
      <xdr:row>5</xdr:row>
      <xdr:rowOff>0</xdr:rowOff>
    </xdr:from>
    <xdr:to>
      <xdr:col>3</xdr:col>
      <xdr:colOff>91440</xdr:colOff>
      <xdr:row>10</xdr:row>
      <xdr:rowOff>22860</xdr:rowOff>
    </xdr:to>
    <xdr:sp macro="" textlink="">
      <xdr:nvSpPr>
        <xdr:cNvPr id="11" name="TextBox 10">
          <a:extLst>
            <a:ext uri="{FF2B5EF4-FFF2-40B4-BE49-F238E27FC236}">
              <a16:creationId xmlns:a16="http://schemas.microsoft.com/office/drawing/2014/main" id="{F56C7FCE-59B0-485F-A835-5AEA24B037AA}"/>
            </a:ext>
          </a:extLst>
        </xdr:cNvPr>
        <xdr:cNvSpPr txBox="1"/>
      </xdr:nvSpPr>
      <xdr:spPr>
        <a:xfrm>
          <a:off x="2148840" y="914400"/>
          <a:ext cx="189738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ook Antiqua" panose="02040602050305030304" pitchFamily="18" charset="0"/>
            </a:rPr>
            <a:t>    TOTAL_SALES</a:t>
          </a:r>
        </a:p>
      </xdr:txBody>
    </xdr:sp>
    <xdr:clientData/>
  </xdr:twoCellAnchor>
  <xdr:twoCellAnchor>
    <xdr:from>
      <xdr:col>1</xdr:col>
      <xdr:colOff>1051560</xdr:colOff>
      <xdr:row>7</xdr:row>
      <xdr:rowOff>68580</xdr:rowOff>
    </xdr:from>
    <xdr:to>
      <xdr:col>2</xdr:col>
      <xdr:colOff>883920</xdr:colOff>
      <xdr:row>8</xdr:row>
      <xdr:rowOff>137160</xdr:rowOff>
    </xdr:to>
    <xdr:sp macro="" textlink="KPI!B7">
      <xdr:nvSpPr>
        <xdr:cNvPr id="12" name="TextBox 11">
          <a:extLst>
            <a:ext uri="{FF2B5EF4-FFF2-40B4-BE49-F238E27FC236}">
              <a16:creationId xmlns:a16="http://schemas.microsoft.com/office/drawing/2014/main" id="{0223354D-2B93-4679-8C7A-2476F2B398CD}"/>
            </a:ext>
          </a:extLst>
        </xdr:cNvPr>
        <xdr:cNvSpPr txBox="1"/>
      </xdr:nvSpPr>
      <xdr:spPr>
        <a:xfrm>
          <a:off x="2522220" y="1348740"/>
          <a:ext cx="12725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EF545D-B986-4ED0-ABDC-77463A9CF83F}" type="TxLink">
            <a:rPr lang="en-US" sz="1200" b="0" i="0" u="none" strike="noStrike">
              <a:solidFill>
                <a:srgbClr val="000000"/>
              </a:solidFill>
              <a:latin typeface="Book Antiqua"/>
              <a:ea typeface="Calibri"/>
              <a:cs typeface="Calibri"/>
            </a:rPr>
            <a:pPr algn="ctr"/>
            <a:t>$11,205</a:t>
          </a:fld>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144780</xdr:rowOff>
    </xdr:from>
    <xdr:to>
      <xdr:col>6</xdr:col>
      <xdr:colOff>830580</xdr:colOff>
      <xdr:row>21</xdr:row>
      <xdr:rowOff>160020</xdr:rowOff>
    </xdr:to>
    <xdr:graphicFrame macro="">
      <xdr:nvGraphicFramePr>
        <xdr:cNvPr id="3" name="Chart 2">
          <a:extLst>
            <a:ext uri="{FF2B5EF4-FFF2-40B4-BE49-F238E27FC236}">
              <a16:creationId xmlns:a16="http://schemas.microsoft.com/office/drawing/2014/main" id="{BD8EAC92-ADD3-1F7E-6567-0315D9DC1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518160</xdr:colOff>
      <xdr:row>60</xdr:row>
      <xdr:rowOff>22860</xdr:rowOff>
    </xdr:from>
    <xdr:to>
      <xdr:col>11</xdr:col>
      <xdr:colOff>472440</xdr:colOff>
      <xdr:row>79</xdr:row>
      <xdr:rowOff>53340</xdr:rowOff>
    </xdr:to>
    <xdr:graphicFrame macro="">
      <xdr:nvGraphicFramePr>
        <xdr:cNvPr id="4" name="Chart 3">
          <a:extLst>
            <a:ext uri="{FF2B5EF4-FFF2-40B4-BE49-F238E27FC236}">
              <a16:creationId xmlns:a16="http://schemas.microsoft.com/office/drawing/2014/main" id="{55D00F62-A1FA-5943-AC3E-ED0F6D249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563880</xdr:colOff>
      <xdr:row>80</xdr:row>
      <xdr:rowOff>83820</xdr:rowOff>
    </xdr:from>
    <xdr:to>
      <xdr:col>11</xdr:col>
      <xdr:colOff>411480</xdr:colOff>
      <xdr:row>99</xdr:row>
      <xdr:rowOff>167640</xdr:rowOff>
    </xdr:to>
    <xdr:graphicFrame macro="">
      <xdr:nvGraphicFramePr>
        <xdr:cNvPr id="6" name="Chart 5">
          <a:extLst>
            <a:ext uri="{FF2B5EF4-FFF2-40B4-BE49-F238E27FC236}">
              <a16:creationId xmlns:a16="http://schemas.microsoft.com/office/drawing/2014/main" id="{41536F39-59AA-CF9A-E358-5D2913C45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129540</xdr:colOff>
      <xdr:row>28</xdr:row>
      <xdr:rowOff>106680</xdr:rowOff>
    </xdr:from>
    <xdr:to>
      <xdr:col>15</xdr:col>
      <xdr:colOff>502920</xdr:colOff>
      <xdr:row>44</xdr:row>
      <xdr:rowOff>68580</xdr:rowOff>
    </xdr:to>
    <xdr:graphicFrame macro="">
      <xdr:nvGraphicFramePr>
        <xdr:cNvPr id="7" name="Chart 6">
          <a:extLst>
            <a:ext uri="{FF2B5EF4-FFF2-40B4-BE49-F238E27FC236}">
              <a16:creationId xmlns:a16="http://schemas.microsoft.com/office/drawing/2014/main" id="{0D7359E8-9A95-F17A-38DB-68437A4B0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403860</xdr:colOff>
      <xdr:row>8</xdr:row>
      <xdr:rowOff>99060</xdr:rowOff>
    </xdr:from>
    <xdr:to>
      <xdr:col>20</xdr:col>
      <xdr:colOff>45720</xdr:colOff>
      <xdr:row>22</xdr:row>
      <xdr:rowOff>152400</xdr:rowOff>
    </xdr:to>
    <xdr:graphicFrame macro="">
      <xdr:nvGraphicFramePr>
        <xdr:cNvPr id="5" name="Chart 4">
          <a:extLst>
            <a:ext uri="{FF2B5EF4-FFF2-40B4-BE49-F238E27FC236}">
              <a16:creationId xmlns:a16="http://schemas.microsoft.com/office/drawing/2014/main" id="{69F8D00C-2E87-5467-9788-8CEC55E91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601980</xdr:colOff>
      <xdr:row>29</xdr:row>
      <xdr:rowOff>38100</xdr:rowOff>
    </xdr:from>
    <xdr:to>
      <xdr:col>6</xdr:col>
      <xdr:colOff>1051560</xdr:colOff>
      <xdr:row>40</xdr:row>
      <xdr:rowOff>30480</xdr:rowOff>
    </xdr:to>
    <xdr:graphicFrame macro="">
      <xdr:nvGraphicFramePr>
        <xdr:cNvPr id="2" name="Chart 1">
          <a:extLst>
            <a:ext uri="{FF2B5EF4-FFF2-40B4-BE49-F238E27FC236}">
              <a16:creationId xmlns:a16="http://schemas.microsoft.com/office/drawing/2014/main" id="{B2DCAF26-715C-6FBA-5E0D-DF23880E9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46</xdr:row>
      <xdr:rowOff>0</xdr:rowOff>
    </xdr:from>
    <xdr:to>
      <xdr:col>4</xdr:col>
      <xdr:colOff>411480</xdr:colOff>
      <xdr:row>59</xdr:row>
      <xdr:rowOff>89535</xdr:rowOff>
    </xdr:to>
    <mc:AlternateContent xmlns:mc="http://schemas.openxmlformats.org/markup-compatibility/2006" xmlns:a14="http://schemas.microsoft.com/office/drawing/2010/main">
      <mc:Choice Requires="a14">
        <xdr:graphicFrame macro="">
          <xdr:nvGraphicFramePr>
            <xdr:cNvPr id="10" name="order_id 1">
              <a:extLst>
                <a:ext uri="{FF2B5EF4-FFF2-40B4-BE49-F238E27FC236}">
                  <a16:creationId xmlns:a16="http://schemas.microsoft.com/office/drawing/2014/main" id="{1E87EC45-3CF4-4FD3-B58B-B61BE647AFFB}"/>
                </a:ext>
              </a:extLst>
            </xdr:cNvPr>
            <xdr:cNvGraphicFramePr/>
          </xdr:nvGraphicFramePr>
          <xdr:xfrm>
            <a:off x="0" y="0"/>
            <a:ext cx="0" cy="0"/>
          </xdr:xfrm>
          <a:graphic>
            <a:graphicData uri="http://schemas.microsoft.com/office/drawing/2010/slicer">
              <sle:slicer xmlns:sle="http://schemas.microsoft.com/office/drawing/2010/slicer" name="order_id 1"/>
            </a:graphicData>
          </a:graphic>
        </xdr:graphicFrame>
      </mc:Choice>
      <mc:Fallback xmlns="">
        <xdr:sp macro="" textlink="">
          <xdr:nvSpPr>
            <xdr:cNvPr id="0" name=""/>
            <xdr:cNvSpPr>
              <a:spLocks noTextEdit="1"/>
            </xdr:cNvSpPr>
          </xdr:nvSpPr>
          <xdr:spPr>
            <a:xfrm>
              <a:off x="2301240" y="8427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58</xdr:row>
      <xdr:rowOff>91440</xdr:rowOff>
    </xdr:from>
    <xdr:to>
      <xdr:col>8</xdr:col>
      <xdr:colOff>609600</xdr:colOff>
      <xdr:row>66</xdr:row>
      <xdr:rowOff>0</xdr:rowOff>
    </xdr:to>
    <mc:AlternateContent xmlns:mc="http://schemas.openxmlformats.org/markup-compatibility/2006" xmlns:tsle="http://schemas.microsoft.com/office/drawing/2012/timeslicer">
      <mc:Choice Requires="tsle">
        <xdr:graphicFrame macro="">
          <xdr:nvGraphicFramePr>
            <xdr:cNvPr id="12" name="created_at">
              <a:extLst>
                <a:ext uri="{FF2B5EF4-FFF2-40B4-BE49-F238E27FC236}">
                  <a16:creationId xmlns:a16="http://schemas.microsoft.com/office/drawing/2014/main" id="{CEDA203E-B008-9237-0508-B5CC68541533}"/>
                </a:ext>
              </a:extLst>
            </xdr:cNvPr>
            <xdr:cNvGraphicFramePr/>
          </xdr:nvGraphicFramePr>
          <xdr:xfrm>
            <a:off x="0" y="0"/>
            <a:ext cx="0" cy="0"/>
          </xdr:xfrm>
          <a:graphic>
            <a:graphicData uri="http://schemas.microsoft.com/office/drawing/2012/timeslicer">
              <tsle:timeslicer name="created_at"/>
            </a:graphicData>
          </a:graphic>
        </xdr:graphicFrame>
      </mc:Choice>
      <mc:Fallback xmlns="">
        <xdr:sp macro="" textlink="">
          <xdr:nvSpPr>
            <xdr:cNvPr id="0" name=""/>
            <xdr:cNvSpPr>
              <a:spLocks noTextEdit="1"/>
            </xdr:cNvSpPr>
          </xdr:nvSpPr>
          <xdr:spPr>
            <a:xfrm>
              <a:off x="3756660" y="107137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6.97112534722" createdVersion="8" refreshedVersion="8" minRefreshableVersion="3" recordCount="60" xr:uid="{3ADF93ED-8604-4D03-82EF-52F9274DF1C7}">
  <cacheSource type="worksheet">
    <worksheetSource name="Pizza_Project"/>
  </cacheSource>
  <cacheFields count="27">
    <cacheField name="row_d" numFmtId="0">
      <sharedItems containsSemiMixedTypes="0" containsString="0" containsNumber="1" containsInteger="1" minValue="1" maxValue="60"/>
    </cacheField>
    <cacheField name="order_id" numFmtId="0">
      <sharedItems containsSemiMixedTypes="0" containsString="0" containsNumber="1" containsInteger="1" minValue="109" maxValue="115" count="7">
        <n v="109"/>
        <n v="110"/>
        <n v="111"/>
        <n v="112"/>
        <n v="113"/>
        <n v="114"/>
        <n v="115"/>
      </sharedItems>
    </cacheField>
    <cacheField name="created_at" numFmtId="14">
      <sharedItems containsSemiMixedTypes="0" containsNonDate="0" containsDate="1" containsString="0" minDate="2023-08-09T00:00:00" maxDate="2023-08-14T00:00:00" count="5">
        <d v="2023-08-09T00:00:00"/>
        <d v="2023-08-10T00:00:00"/>
        <d v="2023-08-11T00:00:00"/>
        <d v="2023-08-12T00:00:00"/>
        <d v="2023-08-13T00:00:00"/>
      </sharedItems>
    </cacheField>
    <cacheField name="time" numFmtId="164">
      <sharedItems containsSemiMixedTypes="0" containsNonDate="0" containsDate="1" containsString="0" minDate="1899-12-30T13:22:00" maxDate="1900-01-02T00:22:00" count="43">
        <d v="1899-12-30T13:22:00"/>
        <d v="1899-12-30T17:22:00"/>
        <d v="1899-12-30T18:22:00"/>
        <d v="1899-12-30T19:22:00"/>
        <d v="1899-12-30T20:22:00"/>
        <d v="1899-12-30T21:22:00"/>
        <d v="1899-12-30T22:22:00"/>
        <d v="1899-12-30T23:22:00"/>
        <d v="1899-12-31T00:22:00"/>
        <d v="1899-12-31T01:22:00"/>
        <d v="1899-12-31T02:22:00"/>
        <d v="1899-12-31T03:22:00"/>
        <d v="1899-12-31T12:22:00"/>
        <d v="1899-12-31T17:22:00"/>
        <d v="1899-12-31T18:22:00"/>
        <d v="1899-12-31T19:22:00"/>
        <d v="1899-12-31T22:22:00"/>
        <d v="1899-12-31T23:22:00"/>
        <d v="1900-01-01T00:22:00"/>
        <d v="1900-01-01T01:22:00"/>
        <d v="1900-01-01T02:22:00"/>
        <d v="1900-01-01T03:22:00"/>
        <d v="1900-01-01T04:22:00"/>
        <d v="1900-01-01T05:22:00"/>
        <d v="1900-01-01T06:22:00"/>
        <d v="1900-01-01T07:22:00"/>
        <d v="1900-01-01T08:22:00"/>
        <d v="1900-01-01T09:22:00"/>
        <d v="1900-01-01T10:22:00"/>
        <d v="1900-01-01T11:22:00"/>
        <d v="1900-01-01T12:22:00"/>
        <d v="1900-01-01T13:22:00"/>
        <d v="1900-01-01T14:22:00"/>
        <d v="1900-01-01T15:22:00"/>
        <d v="1900-01-01T16:22:00"/>
        <d v="1900-01-01T17:22:00"/>
        <d v="1900-01-01T18:22:00"/>
        <d v="1900-01-01T19:22:00"/>
        <d v="1900-01-01T20:22:00"/>
        <d v="1900-01-01T21:22:00"/>
        <d v="1900-01-01T22:22:00"/>
        <d v="1900-01-01T23:22:00"/>
        <d v="1900-01-02T00:22:00"/>
      </sharedItems>
      <fieldGroup par="26"/>
    </cacheField>
    <cacheField name="order_item_id" numFmtId="0">
      <sharedItems count="23">
        <s v="it_001"/>
        <s v="it_003"/>
        <s v="it_019"/>
        <s v="it_008"/>
        <s v="it_020"/>
        <s v="it_023"/>
        <s v="it_004"/>
        <s v="it_009"/>
        <s v="it_022"/>
        <s v="it_025"/>
        <s v="it_002"/>
        <s v="it_010"/>
        <s v="it_018"/>
        <s v="it_026"/>
        <s v="it_021"/>
        <s v="it_029"/>
        <s v="it_005"/>
        <s v="it_027"/>
        <s v="it_028"/>
        <s v="it_030"/>
        <s v="it_031"/>
        <s v="it_006"/>
        <s v="it_007"/>
      </sharedItems>
    </cacheField>
    <cacheField name="quantity" numFmtId="0">
      <sharedItems containsSemiMixedTypes="0" containsString="0" containsNumber="1" containsInteger="1" minValue="1" maxValue="10"/>
    </cacheField>
    <cacheField name="cust_id" numFmtId="0">
      <sharedItems containsSemiMixedTypes="0" containsString="0" containsNumber="1" containsInteger="1" minValue="1" maxValue="7"/>
    </cacheField>
    <cacheField name="delivery" numFmtId="0">
      <sharedItems containsSemiMixedTypes="0" containsString="0" containsNumber="1" containsInteger="1" minValue="0" maxValue="1" count="2">
        <n v="1"/>
        <n v="0"/>
      </sharedItems>
    </cacheField>
    <cacheField name="order_add_id" numFmtId="0">
      <sharedItems containsSemiMixedTypes="0" containsString="0" containsNumber="1" containsInteger="1" minValue="1" maxValue="17"/>
    </cacheField>
    <cacheField name="item_id" numFmtId="0">
      <sharedItems/>
    </cacheField>
    <cacheField name="sku" numFmtId="0">
      <sharedItems/>
    </cacheField>
    <cacheField name="item_name" numFmtId="0">
      <sharedItems count="56">
        <s v="Pizza-Margherita-Reg"/>
        <s v="Pizza-Margherita-Large"/>
        <s v="Pizza-Diavola-hot-Reg"/>
        <s v="Pizza-Diavola-hot-Large"/>
        <s v="Pizza-Parmiginana-Reg"/>
        <s v="Pizza-Parmiginana-Large"/>
        <s v="Pizza-Quattro-Formaggi-Reg"/>
        <s v="Pizza-Quattro-Formaggi-Large"/>
        <s v="Pizza-Napolitana-Reg"/>
        <s v="Pizza-Napolitana-Large"/>
        <s v="Pizza-Pepperoni-Reg"/>
        <s v="Pizza-Pepperoni-Large"/>
        <s v="Pizza-Seafood-Reg"/>
        <s v="Pizza-Seafood-Large"/>
        <s v="Pizza-Hawalian-Reg"/>
        <s v="Pizza-Hawalian-Large"/>
        <s v="Pizza-Supreme-Regular"/>
        <s v="Pizza-Supreme-Large"/>
        <s v="Pizza-Vegetarian-Regular"/>
        <s v="Pizza-Vegetarian-Large"/>
        <s v="Pizza-Mushroom-Regular"/>
        <s v="Pizza-Mushroom-Large"/>
        <s v="Pizza-BBQ-Regular"/>
        <s v="Pizza-BBQ-Large"/>
        <s v="Pizza-Tuna-Regular"/>
        <s v="Pizza-Tuna-Large"/>
        <s v="Pizza-Combination-Regular"/>
        <s v="Pizza-Combination-Large"/>
        <s v="Pizza-Beans-Regular"/>
        <s v="Pizza-Beans-Large"/>
        <s v="Pizza-Mexican-Regular"/>
        <s v="Side-Garlic-Fries"/>
        <s v="Side-Chicken-Nuggets"/>
        <s v="Side-Bread-DinnerRoll"/>
        <s v="Side-Caesar-Wrap"/>
        <s v="Side-Garlic-Bread"/>
        <s v="Side-Chicken-Wings"/>
        <s v="Side-Breadsticks"/>
        <s v="Side-Caesar-Salad"/>
        <s v="Dessert-IceCream-Mint"/>
        <s v="Dessert-IceCream-Coffee"/>
        <s v="Dessert-IceCream-Almond"/>
        <s v="Dessert-IceCream-Rocky"/>
        <s v="Dessert-ChocolateMuffin"/>
        <s v="Dessert-BananaCream"/>
        <s v="Dessert-Fruit-Punch"/>
        <s v="Dessert-Chocolate-Ice-cream"/>
        <s v="Dessert-Vanilla-Ice-cream"/>
        <s v="Dessert-Strawberry-Ice-cream"/>
        <s v="Dessert-Pistachio-Ice-cream"/>
        <s v="Dessert-Chocolate-Brownie"/>
        <s v="Dessert-Banoffee-Pie"/>
        <s v="Dessert-Fruit-Salad"/>
        <s v="Beverage-Coca-Cola"/>
        <s v="Beverage-Diet-Coke"/>
        <s v="Beverage-7-Up"/>
      </sharedItems>
    </cacheField>
    <cacheField name="item_cat" numFmtId="0">
      <sharedItems count="4">
        <s v="Pizza"/>
        <s v="Side"/>
        <s v="Dessert"/>
        <s v="Beverage"/>
      </sharedItems>
    </cacheField>
    <cacheField name="item_size" numFmtId="0">
      <sharedItems count="5">
        <s v="Regular"/>
        <s v="Large"/>
        <s v="1.5cl"/>
        <s v="33cl"/>
        <s v="1.5l"/>
      </sharedItems>
    </cacheField>
    <cacheField name="item_price" numFmtId="0">
      <sharedItems containsSemiMixedTypes="0" containsString="0" containsNumber="1" containsInteger="1" minValue="25" maxValue="150"/>
    </cacheField>
    <cacheField name="add_id" numFmtId="0">
      <sharedItems containsSemiMixedTypes="0" containsString="0" containsNumber="1" containsInteger="1" minValue="1" maxValue="60"/>
    </cacheField>
    <cacheField name="delivery_address1" numFmtId="0">
      <sharedItems/>
    </cacheField>
    <cacheField name="delivery_address2" numFmtId="0">
      <sharedItems/>
    </cacheField>
    <cacheField name="delivery_city" numFmtId="0">
      <sharedItems count="1">
        <s v="Manchester"/>
      </sharedItems>
    </cacheField>
    <cacheField name="delivery_zipcode" numFmtId="0">
      <sharedItems containsSemiMixedTypes="0" containsString="0" containsNumber="1" containsInteger="1" minValue="6042" maxValue="6042"/>
    </cacheField>
    <cacheField name="Total_Sales" numFmtId="0">
      <sharedItems containsSemiMixedTypes="0" containsString="0" containsNumber="1" containsInteger="1" minValue="25" maxValue="1100" count="31">
        <n v="110"/>
        <n v="65"/>
        <n v="55"/>
        <n v="165"/>
        <n v="325"/>
        <n v="275"/>
        <n v="650"/>
        <n v="130"/>
        <n v="195"/>
        <n v="85"/>
        <n v="120"/>
        <n v="95"/>
        <n v="550"/>
        <n v="100"/>
        <n v="300"/>
        <n v="220"/>
        <n v="225"/>
        <n v="285"/>
        <n v="350"/>
        <n v="1100"/>
        <n v="600"/>
        <n v="60"/>
        <n v="400"/>
        <n v="30"/>
        <n v="45"/>
        <n v="40"/>
        <n v="450"/>
        <n v="50"/>
        <n v="90"/>
        <n v="150"/>
        <n v="25"/>
      </sharedItems>
    </cacheField>
    <cacheField name="DISTINCT" numFmtId="0">
      <sharedItems containsSemiMixedTypes="0" containsString="0" containsNumber="1" containsInteger="1" minValue="3" maxValue="15"/>
    </cacheField>
    <cacheField name="average" numFmtId="0">
      <sharedItems containsSemiMixedTypes="0" containsString="0" containsNumber="1" minValue="2.6666666666666665" maxValue="275"/>
    </cacheField>
    <cacheField name="without_dum" numFmtId="0">
      <sharedItems containsSemiMixedTypes="0" containsString="0" containsNumber="1" minValue="2" maxValue="275"/>
    </cacheField>
    <cacheField name="sum" numFmtId="0">
      <sharedItems containsSemiMixedTypes="0" containsString="0" containsNumber="1" minValue="4.166666666666667" maxValue="1524.166666666667" count="60">
        <n v="1524.166666666667"/>
        <n v="1487.5000000000002"/>
        <n v="1471.2500000000002"/>
        <n v="1465.7500000000002"/>
        <n v="1459.2500000000002"/>
        <n v="1445.5000000000002"/>
        <n v="1418.416666666667"/>
        <n v="1395.5000000000002"/>
        <n v="1390.0833333333337"/>
        <n v="1385.5000000000002"/>
        <n v="1320.5000000000002"/>
        <n v="1315.0000000000002"/>
        <n v="1302"/>
        <n v="1296.5"/>
        <n v="1277"/>
        <n v="1273.3333333333335"/>
        <n v="1230"/>
        <n v="1224.3333333333335"/>
        <n v="1216.3333333333335"/>
        <n v="1210"/>
        <n v="1202"/>
        <n v="1165.3333333333335"/>
        <n v="1161"/>
        <n v="1154.3333333333335"/>
        <n v="1104.3333333333335"/>
        <n v="1067.666666666667"/>
        <n v="1046"/>
        <n v="1008.4999999999999"/>
        <n v="960.99999999999989"/>
        <n v="905.99999999999989"/>
        <n v="840.99999999999989"/>
        <n v="753.5"/>
        <n v="478.5"/>
        <n v="328.5"/>
        <n v="323.91666666666669"/>
        <n v="314.75"/>
        <n v="296.41666666666674"/>
        <n v="291.00000000000006"/>
        <n v="281.83333333333337"/>
        <n v="258.91666666666669"/>
        <n v="254.33333333333331"/>
        <n v="199.33333333333331"/>
        <n v="188.33333333333331"/>
        <n v="182.83333333333331"/>
        <n v="155.33333333333331"/>
        <n v="149.33333333333334"/>
        <n v="109.33333333333334"/>
        <n v="106.33333333333334"/>
        <n v="101.83333333333334"/>
        <n v="97.833333333333343"/>
        <n v="52.833333333333336"/>
        <n v="47.833333333333336"/>
        <n v="38.833333333333329"/>
        <n v="26.833333333333332"/>
        <n v="24.166666666666668"/>
        <n v="20.166666666666668"/>
        <n v="10.166666666666668"/>
        <n v="8.1666666666666679"/>
        <n v="6.166666666666667"/>
        <n v="4.166666666666667"/>
      </sharedItems>
    </cacheField>
    <cacheField name="Hours (time)" numFmtId="0" databaseField="0">
      <fieldGroup base="3">
        <rangePr groupBy="hours" startDate="1899-12-30T13:22:00" endDate="1900-01-02T00:22:00"/>
        <groupItems count="26">
          <s v="&lt;00-01-1900"/>
          <s v="00"/>
          <s v="01"/>
          <s v="02"/>
          <s v="03"/>
          <s v="04"/>
          <s v="05"/>
          <s v="06"/>
          <s v="07"/>
          <s v="08"/>
          <s v="09"/>
          <s v="10"/>
          <s v="11"/>
          <s v="12"/>
          <s v="13"/>
          <s v="14"/>
          <s v="15"/>
          <s v="16"/>
          <s v="17"/>
          <s v="18"/>
          <s v="19"/>
          <s v="20"/>
          <s v="21"/>
          <s v="22"/>
          <s v="23"/>
          <s v="&gt;03-01-1900"/>
        </groupItems>
      </fieldGroup>
    </cacheField>
    <cacheField name="Days (time)" numFmtId="0" databaseField="0">
      <fieldGroup base="3">
        <rangePr groupBy="days" startDate="1899-12-30T13:22:00" endDate="1900-01-02T00:22:00"/>
        <groupItems count="368">
          <s v="&lt;00-01-190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1-1900"/>
        </groupItems>
      </fieldGroup>
    </cacheField>
  </cacheFields>
  <extLst>
    <ext xmlns:x14="http://schemas.microsoft.com/office/spreadsheetml/2009/9/main" uri="{725AE2AE-9491-48be-B2B4-4EB974FC3084}">
      <x14:pivotCacheDefinition pivotCacheId="2924854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7.579194560189" createdVersion="8" refreshedVersion="8" minRefreshableVersion="3" recordCount="60" xr:uid="{656002C7-53FB-41C1-B4C2-0440F630A491}">
  <cacheSource type="worksheet">
    <worksheetSource ref="A1:J61" sheet="Inv"/>
  </cacheSource>
  <cacheFields count="10">
    <cacheField name="ing_id" numFmtId="0">
      <sharedItems/>
    </cacheField>
    <cacheField name="ing_name" numFmtId="0">
      <sharedItems count="60">
        <s v="Pizza dough ball (10pack)"/>
        <s v="Tomato sauce"/>
        <s v="Mozzarella cheese"/>
        <s v="Dried oregano"/>
        <s v="Spicy salami"/>
        <s v="Chilli pepper"/>
        <s v="Eggplant"/>
        <s v="Parmesan cheese"/>
        <s v="Gorgonzola cheese"/>
        <s v="Ricotta cheese"/>
        <s v="Anchovies"/>
        <s v="Capers"/>
        <s v="Pepperoni"/>
        <s v="Shrimp"/>
        <s v="Tuna"/>
        <s v="Calamari"/>
        <s v="Ham"/>
        <s v="Pineapple"/>
        <s v="Garlic and Parsley butter"/>
        <s v="Chicken Wings"/>
        <s v="Rotisserie chicken pieces"/>
        <s v="Croutons"/>
        <s v="Romain"/>
        <s v="Caesar"/>
        <s v="Black Olives"/>
        <s v="Green Bell Pepper"/>
        <s v="Red Onion"/>
        <s v="Sliced Mushrooms"/>
        <s v="Fresh Basil"/>
        <s v="Sun-Dried Tomatoes"/>
        <s v="Prosciutto"/>
        <s v="Artichoke Hearts"/>
        <s v="Spinach"/>
        <s v="Fresh Arugula"/>
        <s v="Feta Cheese"/>
        <s v="Sausage"/>
        <s v="Red Chili Flakes"/>
        <s v="Caesar Salad"/>
        <s v="Bread"/>
        <s v="Mint Ice Cream"/>
        <s v="Coffee Ice Cream"/>
        <s v="Almond Ice Cream"/>
        <s v="Rocky Road Ice Cream"/>
        <s v="Chocolate Muffin"/>
        <s v="Banana Cream"/>
        <s v="Fruit Punch"/>
        <s v="Chocolate ice cream"/>
        <s v="Vanilla ice cream"/>
        <s v="Strawberry ice cream"/>
        <s v="Pistachiao ice cream"/>
        <s v="Chocolate brownie"/>
        <s v="Banoffee pie"/>
        <s v="Fruit salad"/>
        <s v="Coca-Cola"/>
        <s v="Diet Coke"/>
        <s v="7-Up"/>
        <s v="CC3"/>
        <s v="BEVCC3"/>
        <s v="DIET CC"/>
        <s v="CC7"/>
      </sharedItems>
    </cacheField>
    <cacheField name="ing_weight" numFmtId="0">
      <sharedItems containsSemiMixedTypes="0" containsString="0" containsNumber="1" containsInteger="1" minValue="150" maxValue="7500"/>
    </cacheField>
    <cacheField name="ing_meas" numFmtId="0">
      <sharedItems/>
    </cacheField>
    <cacheField name="ing_price" numFmtId="0">
      <sharedItems containsSemiMixedTypes="0" containsString="0" containsNumber="1" minValue="1.1499999999999999" maxValue="69.83"/>
    </cacheField>
    <cacheField name="item_name" numFmtId="0">
      <sharedItems count="56">
        <s v="Pizza-Margherita-Reg"/>
        <s v="Pizza-Margherita-Large"/>
        <s v="Pizza-Diavola-hot-Reg"/>
        <s v="Pizza-Diavola-hot-Large"/>
        <s v="Pizza-Parmiginana-Reg"/>
        <s v="Pizza-Parmiginana-Large"/>
        <s v="Pizza-Quattro-Formaggi-Reg"/>
        <s v="Pizza-Quattro-Formaggi-Large"/>
        <s v="Pizza-Napolitana-Reg"/>
        <s v="Pizza-Napolitana-Large"/>
        <s v="Pizza-Pepperoni-Reg"/>
        <s v="Pizza-Pepperoni-Large"/>
        <s v="Pizza-Seafood-Reg"/>
        <s v="Pizza-Seafood-Large"/>
        <s v="Pizza-Hawalian-Reg"/>
        <s v="Pizza-Hawalian-Large"/>
        <s v="Pizza-Supreme-Regular"/>
        <s v="Pizza-Supreme-Large"/>
        <s v="Pizza-Vegetarian-Regular"/>
        <s v="Pizza-Vegetarian-Large"/>
        <s v="Pizza-Mushroom-Regular"/>
        <s v="Pizza-Mushroom-Large"/>
        <s v="Pizza-BBQ-Regular"/>
        <s v="Pizza-BBQ-Large"/>
        <s v="Pizza-Tuna-Regular"/>
        <s v="Pizza-Tuna-Large"/>
        <s v="Pizza-Combination-Regular"/>
        <s v="Pizza-Combination-Large"/>
        <s v="Pizza-Beans-Regular"/>
        <s v="Pizza-Beans-Large"/>
        <s v="Pizza-Mexican-Regular"/>
        <s v="Side-Garlic-Fries"/>
        <s v="Side-Chicken-Nuggets"/>
        <s v="Side-Bread-DinnerRoll"/>
        <s v="Side-Caesar-Wrap"/>
        <s v="Side-Garlic-Bread"/>
        <s v="Side-Chicken-Wings"/>
        <s v="Side-Breadsticks"/>
        <s v="Side-Caesar-Salad"/>
        <s v="Dessert-IceCream-Mint"/>
        <s v="Dessert-IceCream-Coffee"/>
        <s v="Dessert-IceCream-Almond"/>
        <s v="Dessert-IceCream-Rocky"/>
        <s v="Dessert-ChocolateMuffin"/>
        <s v="Dessert-BananaCream"/>
        <s v="Dessert-Fruit-Punch"/>
        <s v="Dessert-Chocolate-Ice-cream"/>
        <s v="Dessert-Vanilla-Ice-cream"/>
        <s v="Dessert-Strawberry-Ice-cream"/>
        <s v="Dessert-Pistachio-Ice-cream"/>
        <s v="Dessert-Chocolate-Brownie"/>
        <s v="Dessert-Banoffee-Pie"/>
        <s v="Dessert-Fruit-Salad"/>
        <s v="Beverage-Coca-Cola"/>
        <s v="Beverage-Diet-Coke"/>
        <s v="Beverage-7-Up"/>
      </sharedItems>
    </cacheField>
    <cacheField name="order_quantity" numFmtId="0">
      <sharedItems containsSemiMixedTypes="0" containsString="0" containsNumber="1" containsInteger="1" minValue="1" maxValue="10"/>
    </cacheField>
    <cacheField name="ordered_weight" numFmtId="0">
      <sharedItems containsSemiMixedTypes="0" containsString="0" containsNumber="1" containsInteger="1" minValue="50" maxValue="750"/>
    </cacheField>
    <cacheField name="recipe_quantity" numFmtId="0">
      <sharedItems containsSemiMixedTypes="0" containsString="0" containsNumber="1" containsInteger="1" minValue="5" maxValue="675"/>
    </cacheField>
    <cacheField name="item_price" numFmtId="0">
      <sharedItems containsSemiMixedTypes="0" containsString="0" containsNumber="1" containsInteger="1" minValue="25" maxValue="1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7.595710185182" createdVersion="8" refreshedVersion="8" minRefreshableVersion="3" recordCount="60" xr:uid="{65E46DBD-9C30-43DA-96C9-689F97E23AD7}">
  <cacheSource type="worksheet">
    <worksheetSource ref="A1:M61" sheet="Inv"/>
  </cacheSource>
  <cacheFields count="13">
    <cacheField name="ing_id" numFmtId="0">
      <sharedItems/>
    </cacheField>
    <cacheField name="ing_name" numFmtId="0">
      <sharedItems count="60">
        <s v="Pizza dough ball (10pack)"/>
        <s v="Tomato sauce"/>
        <s v="Mozzarella cheese"/>
        <s v="Dried oregano"/>
        <s v="Spicy salami"/>
        <s v="Chilli pepper"/>
        <s v="Eggplant"/>
        <s v="Parmesan cheese"/>
        <s v="Gorgonzola cheese"/>
        <s v="Ricotta cheese"/>
        <s v="Anchovies"/>
        <s v="Capers"/>
        <s v="Pepperoni"/>
        <s v="Shrimp"/>
        <s v="Tuna"/>
        <s v="Calamari"/>
        <s v="Ham"/>
        <s v="Pineapple"/>
        <s v="Garlic and Parsley butter"/>
        <s v="Chicken Wings"/>
        <s v="Rotisserie chicken pieces"/>
        <s v="Croutons"/>
        <s v="Romain"/>
        <s v="Caesar"/>
        <s v="Black Olives"/>
        <s v="Green Bell Pepper"/>
        <s v="Red Onion"/>
        <s v="Sliced Mushrooms"/>
        <s v="Fresh Basil"/>
        <s v="Sun-Dried Tomatoes"/>
        <s v="Prosciutto"/>
        <s v="Artichoke Hearts"/>
        <s v="Spinach"/>
        <s v="Fresh Arugula"/>
        <s v="Feta Cheese"/>
        <s v="Sausage"/>
        <s v="Red Chili Flakes"/>
        <s v="Caesar Salad"/>
        <s v="Bread"/>
        <s v="Mint Ice Cream"/>
        <s v="Coffee Ice Cream"/>
        <s v="Almond Ice Cream"/>
        <s v="Rocky Road Ice Cream"/>
        <s v="Chocolate Muffin"/>
        <s v="Banana Cream"/>
        <s v="Fruit Punch"/>
        <s v="Chocolate ice cream"/>
        <s v="Vanilla ice cream"/>
        <s v="Strawberry ice cream"/>
        <s v="Pistachiao ice cream"/>
        <s v="Chocolate brownie"/>
        <s v="Banoffee pie"/>
        <s v="Fruit salad"/>
        <s v="Coca-Cola"/>
        <s v="Diet Coke"/>
        <s v="7-Up"/>
        <s v="CC3"/>
        <s v="BEVCC3"/>
        <s v="DIET CC"/>
        <s v="CC7"/>
      </sharedItems>
    </cacheField>
    <cacheField name="ing_weight" numFmtId="0">
      <sharedItems containsSemiMixedTypes="0" containsString="0" containsNumber="1" containsInteger="1" minValue="150" maxValue="7500"/>
    </cacheField>
    <cacheField name="ing_meas" numFmtId="0">
      <sharedItems/>
    </cacheField>
    <cacheField name="ing_price" numFmtId="0">
      <sharedItems containsSemiMixedTypes="0" containsString="0" containsNumber="1" minValue="1.1499999999999999" maxValue="69.83"/>
    </cacheField>
    <cacheField name="item_name" numFmtId="0">
      <sharedItems count="56">
        <s v="Pizza-Margherita-Reg"/>
        <s v="Pizza-Margherita-Large"/>
        <s v="Pizza-Diavola-hot-Reg"/>
        <s v="Pizza-Diavola-hot-Large"/>
        <s v="Pizza-Parmiginana-Reg"/>
        <s v="Pizza-Parmiginana-Large"/>
        <s v="Pizza-Quattro-Formaggi-Reg"/>
        <s v="Pizza-Quattro-Formaggi-Large"/>
        <s v="Pizza-Napolitana-Reg"/>
        <s v="Pizza-Napolitana-Large"/>
        <s v="Pizza-Pepperoni-Reg"/>
        <s v="Pizza-Pepperoni-Large"/>
        <s v="Pizza-Seafood-Reg"/>
        <s v="Pizza-Seafood-Large"/>
        <s v="Pizza-Hawalian-Reg"/>
        <s v="Pizza-Hawalian-Large"/>
        <s v="Pizza-Supreme-Regular"/>
        <s v="Pizza-Supreme-Large"/>
        <s v="Pizza-Vegetarian-Regular"/>
        <s v="Pizza-Vegetarian-Large"/>
        <s v="Pizza-Mushroom-Regular"/>
        <s v="Pizza-Mushroom-Large"/>
        <s v="Pizza-BBQ-Regular"/>
        <s v="Pizza-BBQ-Large"/>
        <s v="Pizza-Tuna-Regular"/>
        <s v="Pizza-Tuna-Large"/>
        <s v="Pizza-Combination-Regular"/>
        <s v="Pizza-Combination-Large"/>
        <s v="Pizza-Beans-Regular"/>
        <s v="Pizza-Beans-Large"/>
        <s v="Pizza-Mexican-Regular"/>
        <s v="Side-Garlic-Fries"/>
        <s v="Side-Chicken-Nuggets"/>
        <s v="Side-Bread-DinnerRoll"/>
        <s v="Side-Caesar-Wrap"/>
        <s v="Side-Garlic-Bread"/>
        <s v="Side-Chicken-Wings"/>
        <s v="Side-Breadsticks"/>
        <s v="Side-Caesar-Salad"/>
        <s v="Dessert-IceCream-Mint"/>
        <s v="Dessert-IceCream-Coffee"/>
        <s v="Dessert-IceCream-Almond"/>
        <s v="Dessert-IceCream-Rocky"/>
        <s v="Dessert-ChocolateMuffin"/>
        <s v="Dessert-BananaCream"/>
        <s v="Dessert-Fruit-Punch"/>
        <s v="Dessert-Chocolate-Ice-cream"/>
        <s v="Dessert-Vanilla-Ice-cream"/>
        <s v="Dessert-Strawberry-Ice-cream"/>
        <s v="Dessert-Pistachio-Ice-cream"/>
        <s v="Dessert-Chocolate-Brownie"/>
        <s v="Dessert-Banoffee-Pie"/>
        <s v="Dessert-Fruit-Salad"/>
        <s v="Beverage-Coca-Cola"/>
        <s v="Beverage-Diet-Coke"/>
        <s v="Beverage-7-Up"/>
      </sharedItems>
    </cacheField>
    <cacheField name="order_quantity" numFmtId="0">
      <sharedItems containsSemiMixedTypes="0" containsString="0" containsNumber="1" containsInteger="1" minValue="1" maxValue="10"/>
    </cacheField>
    <cacheField name="ordered_weight" numFmtId="0">
      <sharedItems containsSemiMixedTypes="0" containsString="0" containsNumber="1" containsInteger="1" minValue="50" maxValue="750"/>
    </cacheField>
    <cacheField name="recipe_quantity" numFmtId="0">
      <sharedItems containsSemiMixedTypes="0" containsString="0" containsNumber="1" containsInteger="1" minValue="5" maxValue="675"/>
    </cacheField>
    <cacheField name="item_price" numFmtId="0">
      <sharedItems containsSemiMixedTypes="0" containsString="0" containsNumber="1" containsInteger="1" minValue="25" maxValue="150"/>
    </cacheField>
    <cacheField name="inv_quantiy" numFmtId="0">
      <sharedItems containsSemiMixedTypes="0" containsString="0" containsNumber="1" containsInteger="1" minValue="1" maxValue="10"/>
    </cacheField>
    <cacheField name="total_inv_weight" numFmtId="0">
      <sharedItems containsSemiMixedTypes="0" containsString="0" containsNumber="1" containsInteger="1" minValue="450" maxValue="50000"/>
    </cacheField>
    <cacheField name="Percent_Remaining" numFmtId="9">
      <sharedItems containsSemiMixedTypes="0" containsString="0" containsNumber="1" minValue="0.21111111111111111" maxValue="0.99629629629629635"/>
    </cacheField>
  </cacheFields>
  <extLst>
    <ext xmlns:x14="http://schemas.microsoft.com/office/spreadsheetml/2009/9/main" uri="{725AE2AE-9491-48be-B2B4-4EB974FC3084}">
      <x14:pivotCacheDefinition pivotCacheId="714430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x v="0"/>
    <x v="0"/>
    <x v="0"/>
    <x v="0"/>
    <n v="2"/>
    <n v="1"/>
    <x v="0"/>
    <n v="1"/>
    <s v="it_001"/>
    <s v="PIZZ-MARG-R"/>
    <x v="0"/>
    <x v="0"/>
    <x v="0"/>
    <n v="55"/>
    <n v="1"/>
    <s v="607 Trails End Road"/>
    <s v="NULL"/>
    <x v="0"/>
    <n v="6042"/>
    <x v="0"/>
    <n v="3"/>
    <n v="36.666666666666664"/>
    <n v="36.666666666666664"/>
    <x v="0"/>
  </r>
  <r>
    <n v="2"/>
    <x v="1"/>
    <x v="0"/>
    <x v="0"/>
    <x v="1"/>
    <n v="1"/>
    <n v="2"/>
    <x v="0"/>
    <n v="2"/>
    <s v="it_002"/>
    <s v="PIZZ-MARG-L"/>
    <x v="1"/>
    <x v="0"/>
    <x v="1"/>
    <n v="65"/>
    <n v="2"/>
    <s v="105 Robinson Lane"/>
    <s v="NULL"/>
    <x v="0"/>
    <n v="6042"/>
    <x v="1"/>
    <n v="4"/>
    <n v="16.25"/>
    <n v="16.25"/>
    <x v="1"/>
  </r>
  <r>
    <n v="3"/>
    <x v="2"/>
    <x v="0"/>
    <x v="0"/>
    <x v="0"/>
    <n v="1"/>
    <n v="3"/>
    <x v="0"/>
    <n v="3"/>
    <s v="it_003"/>
    <s v="PIZZ-DIAV-R"/>
    <x v="2"/>
    <x v="0"/>
    <x v="0"/>
    <n v="55"/>
    <n v="3"/>
    <s v="75 Valley Road"/>
    <s v="NULL"/>
    <x v="0"/>
    <n v="6042"/>
    <x v="2"/>
    <n v="10"/>
    <n v="5.5"/>
    <n v="5.5"/>
    <x v="2"/>
  </r>
  <r>
    <n v="4"/>
    <x v="2"/>
    <x v="0"/>
    <x v="0"/>
    <x v="1"/>
    <n v="1"/>
    <n v="3"/>
    <x v="0"/>
    <n v="3"/>
    <s v="it_004"/>
    <s v="PIZZ-DIAV-L"/>
    <x v="3"/>
    <x v="0"/>
    <x v="1"/>
    <n v="65"/>
    <n v="4"/>
    <s v="56 Real Lambridge Park"/>
    <s v="NULL"/>
    <x v="0"/>
    <n v="6042"/>
    <x v="1"/>
    <n v="10"/>
    <n v="6.5"/>
    <n v="6.5"/>
    <x v="3"/>
  </r>
  <r>
    <n v="5"/>
    <x v="3"/>
    <x v="0"/>
    <x v="1"/>
    <x v="2"/>
    <n v="3"/>
    <n v="4"/>
    <x v="1"/>
    <n v="4"/>
    <s v="it_005"/>
    <s v="PIZZ-PARM-R"/>
    <x v="4"/>
    <x v="0"/>
    <x v="0"/>
    <n v="55"/>
    <n v="5"/>
    <s v="711 Markcob Valley"/>
    <s v="NULL"/>
    <x v="0"/>
    <n v="6042"/>
    <x v="3"/>
    <n v="12"/>
    <n v="13.75"/>
    <n v="13.75"/>
    <x v="4"/>
  </r>
  <r>
    <n v="6"/>
    <x v="3"/>
    <x v="0"/>
    <x v="2"/>
    <x v="3"/>
    <n v="5"/>
    <n v="4"/>
    <x v="1"/>
    <n v="4"/>
    <s v="it_006"/>
    <s v="PIZZ-PARM-L"/>
    <x v="5"/>
    <x v="0"/>
    <x v="1"/>
    <n v="65"/>
    <n v="6"/>
    <s v="94 Slater Street"/>
    <s v="NULL"/>
    <x v="0"/>
    <n v="6042"/>
    <x v="4"/>
    <n v="12"/>
    <n v="27.083333333333332"/>
    <n v="27.083333333333332"/>
    <x v="5"/>
  </r>
  <r>
    <n v="7"/>
    <x v="3"/>
    <x v="0"/>
    <x v="3"/>
    <x v="4"/>
    <n v="5"/>
    <n v="4"/>
    <x v="1"/>
    <n v="4"/>
    <s v="it_007"/>
    <s v="PIZZ-QUAT-R"/>
    <x v="6"/>
    <x v="0"/>
    <x v="0"/>
    <n v="55"/>
    <n v="7"/>
    <s v="159 Adams Street"/>
    <s v="NULL"/>
    <x v="0"/>
    <n v="6042"/>
    <x v="5"/>
    <n v="12"/>
    <n v="22.916666666666668"/>
    <n v="22.916666666666668"/>
    <x v="6"/>
  </r>
  <r>
    <n v="8"/>
    <x v="3"/>
    <x v="0"/>
    <x v="4"/>
    <x v="5"/>
    <n v="1"/>
    <n v="4"/>
    <x v="1"/>
    <n v="4"/>
    <s v="it_008"/>
    <s v="PIZZ-QUAT-L"/>
    <x v="7"/>
    <x v="0"/>
    <x v="1"/>
    <n v="65"/>
    <n v="8"/>
    <s v="26 Pine Street"/>
    <s v="NULL"/>
    <x v="0"/>
    <n v="6042"/>
    <x v="1"/>
    <n v="12"/>
    <n v="5.416666666666667"/>
    <n v="5.416666666666667"/>
    <x v="7"/>
  </r>
  <r>
    <n v="9"/>
    <x v="3"/>
    <x v="0"/>
    <x v="5"/>
    <x v="6"/>
    <n v="1"/>
    <n v="4"/>
    <x v="1"/>
    <n v="4"/>
    <s v="it_009"/>
    <s v="PIZZ-NAPO-R"/>
    <x v="8"/>
    <x v="0"/>
    <x v="0"/>
    <n v="55"/>
    <n v="9"/>
    <s v="99 Downey Valley"/>
    <s v="NULL"/>
    <x v="0"/>
    <n v="6042"/>
    <x v="2"/>
    <n v="12"/>
    <n v="4.583333333333333"/>
    <n v="4.583333333333333"/>
    <x v="8"/>
  </r>
  <r>
    <n v="10"/>
    <x v="4"/>
    <x v="0"/>
    <x v="6"/>
    <x v="3"/>
    <n v="10"/>
    <n v="5"/>
    <x v="0"/>
    <n v="5"/>
    <s v="it_010"/>
    <s v="PIZZ-NAPO-L"/>
    <x v="9"/>
    <x v="0"/>
    <x v="1"/>
    <n v="65"/>
    <n v="10"/>
    <s v="187 Timroad Drive"/>
    <s v="NULL"/>
    <x v="0"/>
    <n v="6042"/>
    <x v="6"/>
    <n v="10"/>
    <n v="65"/>
    <n v="65"/>
    <x v="9"/>
  </r>
  <r>
    <n v="11"/>
    <x v="4"/>
    <x v="0"/>
    <x v="7"/>
    <x v="7"/>
    <n v="1"/>
    <n v="5"/>
    <x v="0"/>
    <n v="5"/>
    <s v="it_011"/>
    <s v="PIZZ-PEPP-R"/>
    <x v="10"/>
    <x v="0"/>
    <x v="0"/>
    <n v="55"/>
    <n v="11"/>
    <s v="15 Cambridge Hill"/>
    <s v="NULL"/>
    <x v="0"/>
    <n v="6042"/>
    <x v="2"/>
    <n v="10"/>
    <n v="5.5"/>
    <n v="5.5"/>
    <x v="10"/>
  </r>
  <r>
    <n v="12"/>
    <x v="4"/>
    <x v="1"/>
    <x v="8"/>
    <x v="8"/>
    <n v="2"/>
    <n v="5"/>
    <x v="0"/>
    <n v="6"/>
    <s v="it_012"/>
    <s v="PIZZ-PEPP-L"/>
    <x v="11"/>
    <x v="0"/>
    <x v="1"/>
    <n v="65"/>
    <n v="12"/>
    <s v="612 Valley View"/>
    <s v="NULL"/>
    <x v="0"/>
    <n v="6042"/>
    <x v="7"/>
    <n v="10"/>
    <n v="13"/>
    <n v="13"/>
    <x v="11"/>
  </r>
  <r>
    <n v="13"/>
    <x v="4"/>
    <x v="1"/>
    <x v="9"/>
    <x v="5"/>
    <n v="1"/>
    <n v="5"/>
    <x v="0"/>
    <n v="7"/>
    <s v="it_013"/>
    <s v="PIZZ-SEAF-R"/>
    <x v="12"/>
    <x v="0"/>
    <x v="0"/>
    <n v="55"/>
    <n v="13"/>
    <s v="333 The Original Street"/>
    <s v="NULL"/>
    <x v="0"/>
    <n v="6042"/>
    <x v="2"/>
    <n v="10"/>
    <n v="5.5"/>
    <n v="5.5"/>
    <x v="12"/>
  </r>
  <r>
    <n v="14"/>
    <x v="4"/>
    <x v="1"/>
    <x v="10"/>
    <x v="9"/>
    <n v="3"/>
    <n v="5"/>
    <x v="0"/>
    <n v="7"/>
    <s v="it_014"/>
    <s v="PIZZ-SEAF-L"/>
    <x v="13"/>
    <x v="0"/>
    <x v="1"/>
    <n v="65"/>
    <n v="14"/>
    <s v="21 Bunney Store Street"/>
    <s v="NULL"/>
    <x v="0"/>
    <n v="6042"/>
    <x v="8"/>
    <n v="10"/>
    <n v="19.5"/>
    <n v="19.5"/>
    <x v="13"/>
  </r>
  <r>
    <n v="15"/>
    <x v="5"/>
    <x v="1"/>
    <x v="11"/>
    <x v="1"/>
    <n v="1"/>
    <n v="6"/>
    <x v="0"/>
    <n v="6"/>
    <s v="it_015"/>
    <s v="PIZZ-HAWA-R"/>
    <x v="14"/>
    <x v="0"/>
    <x v="0"/>
    <n v="55"/>
    <n v="15"/>
    <s v="298 Nexsus Lane"/>
    <s v="NULL"/>
    <x v="0"/>
    <n v="6042"/>
    <x v="2"/>
    <n v="15"/>
    <n v="3.6666666666666665"/>
    <n v="3.6666666666666665"/>
    <x v="14"/>
  </r>
  <r>
    <n v="16"/>
    <x v="5"/>
    <x v="1"/>
    <x v="11"/>
    <x v="10"/>
    <n v="10"/>
    <n v="6"/>
    <x v="0"/>
    <n v="6"/>
    <s v="it_016"/>
    <s v="PIZZ-HAWA-L"/>
    <x v="15"/>
    <x v="0"/>
    <x v="1"/>
    <n v="65"/>
    <n v="16"/>
    <s v="546 Sidney Road"/>
    <s v="NULL"/>
    <x v="0"/>
    <n v="6042"/>
    <x v="6"/>
    <n v="15"/>
    <n v="43.333333333333336"/>
    <n v="43.333333333333336"/>
    <x v="15"/>
  </r>
  <r>
    <n v="17"/>
    <x v="5"/>
    <x v="1"/>
    <x v="11"/>
    <x v="11"/>
    <n v="1"/>
    <n v="6"/>
    <x v="0"/>
    <n v="7"/>
    <s v="it_017"/>
    <s v="PIZZ-SUPR-R"/>
    <x v="16"/>
    <x v="0"/>
    <x v="0"/>
    <n v="85"/>
    <n v="17"/>
    <s v="45 Willowbrook Lane"/>
    <s v="NULL"/>
    <x v="0"/>
    <n v="6042"/>
    <x v="9"/>
    <n v="15"/>
    <n v="5.666666666666667"/>
    <n v="5.666666666666667"/>
    <x v="16"/>
  </r>
  <r>
    <n v="18"/>
    <x v="5"/>
    <x v="1"/>
    <x v="11"/>
    <x v="12"/>
    <n v="1"/>
    <n v="6"/>
    <x v="0"/>
    <n v="7"/>
    <s v="it_018"/>
    <s v="PIZZ-SUPR-L"/>
    <x v="17"/>
    <x v="0"/>
    <x v="1"/>
    <n v="120"/>
    <n v="18"/>
    <s v="102 Pinehurst Place"/>
    <s v="NULL"/>
    <x v="0"/>
    <n v="6042"/>
    <x v="10"/>
    <n v="15"/>
    <n v="8"/>
    <n v="8"/>
    <x v="17"/>
  </r>
  <r>
    <n v="19"/>
    <x v="5"/>
    <x v="1"/>
    <x v="11"/>
    <x v="4"/>
    <n v="1"/>
    <n v="6"/>
    <x v="0"/>
    <n v="7"/>
    <s v="it_019"/>
    <s v="PIZZ-VEGG-R"/>
    <x v="18"/>
    <x v="0"/>
    <x v="0"/>
    <n v="95"/>
    <n v="19"/>
    <s v="789 Maplewood Avenue"/>
    <s v="NULL"/>
    <x v="0"/>
    <n v="6042"/>
    <x v="11"/>
    <n v="15"/>
    <n v="6.333333333333333"/>
    <n v="6.333333333333333"/>
    <x v="18"/>
  </r>
  <r>
    <n v="20"/>
    <x v="5"/>
    <x v="1"/>
    <x v="11"/>
    <x v="9"/>
    <n v="1"/>
    <n v="6"/>
    <x v="0"/>
    <n v="8"/>
    <s v="it_020"/>
    <s v="PIZZ-VEGG-L"/>
    <x v="19"/>
    <x v="0"/>
    <x v="1"/>
    <n v="120"/>
    <n v="20"/>
    <s v="231 Riverfront Terrace"/>
    <s v="NULL"/>
    <x v="0"/>
    <n v="6042"/>
    <x v="10"/>
    <n v="15"/>
    <n v="8"/>
    <n v="8"/>
    <x v="19"/>
  </r>
  <r>
    <n v="21"/>
    <x v="5"/>
    <x v="1"/>
    <x v="11"/>
    <x v="13"/>
    <n v="10"/>
    <n v="6"/>
    <x v="0"/>
    <n v="8"/>
    <s v="it_021"/>
    <s v="PIZZ-MUSH-R"/>
    <x v="20"/>
    <x v="0"/>
    <x v="0"/>
    <n v="55"/>
    <n v="21"/>
    <s v="67 Elmwood Court"/>
    <s v="NULL"/>
    <x v="0"/>
    <n v="6042"/>
    <x v="12"/>
    <n v="15"/>
    <n v="36.666666666666664"/>
    <n v="36.666666666666664"/>
    <x v="20"/>
  </r>
  <r>
    <n v="22"/>
    <x v="5"/>
    <x v="1"/>
    <x v="11"/>
    <x v="14"/>
    <n v="1"/>
    <n v="6"/>
    <x v="0"/>
    <n v="8"/>
    <s v="it_022"/>
    <s v="PIZZ-MUSH-L"/>
    <x v="21"/>
    <x v="0"/>
    <x v="1"/>
    <n v="65"/>
    <n v="22"/>
    <s v="543 Oakridge Lane"/>
    <s v="NULL"/>
    <x v="0"/>
    <n v="6042"/>
    <x v="1"/>
    <n v="15"/>
    <n v="4.333333333333333"/>
    <n v="4.333333333333333"/>
    <x v="21"/>
  </r>
  <r>
    <n v="23"/>
    <x v="5"/>
    <x v="1"/>
    <x v="11"/>
    <x v="15"/>
    <n v="1"/>
    <n v="6"/>
    <x v="0"/>
    <n v="9"/>
    <s v="it_023"/>
    <s v="PIZZ-BBQ-R"/>
    <x v="22"/>
    <x v="0"/>
    <x v="0"/>
    <n v="100"/>
    <n v="23"/>
    <s v="76 Chestnut Grove"/>
    <s v="NULL"/>
    <x v="0"/>
    <n v="6042"/>
    <x v="13"/>
    <n v="15"/>
    <n v="6.666666666666667"/>
    <n v="6.666666666666667"/>
    <x v="22"/>
  </r>
  <r>
    <n v="24"/>
    <x v="6"/>
    <x v="1"/>
    <x v="12"/>
    <x v="0"/>
    <n v="2"/>
    <n v="7"/>
    <x v="0"/>
    <n v="9"/>
    <s v="it_024"/>
    <s v="PIZZ-BBQ-L"/>
    <x v="23"/>
    <x v="0"/>
    <x v="1"/>
    <n v="150"/>
    <n v="24"/>
    <s v="890 Brookside Street"/>
    <s v="NULL"/>
    <x v="0"/>
    <n v="6042"/>
    <x v="14"/>
    <n v="6"/>
    <n v="50"/>
    <n v="50"/>
    <x v="23"/>
  </r>
  <r>
    <n v="25"/>
    <x v="6"/>
    <x v="1"/>
    <x v="12"/>
    <x v="1"/>
    <n v="4"/>
    <n v="7"/>
    <x v="0"/>
    <n v="9"/>
    <s v="it_025"/>
    <s v="PIZZ-TUNA-R"/>
    <x v="24"/>
    <x v="0"/>
    <x v="0"/>
    <n v="55"/>
    <n v="25"/>
    <s v="324 Riverside Drive"/>
    <s v="NULL"/>
    <x v="0"/>
    <n v="6042"/>
    <x v="15"/>
    <n v="6"/>
    <n v="36.666666666666664"/>
    <n v="36.666666666666664"/>
    <x v="24"/>
  </r>
  <r>
    <n v="26"/>
    <x v="6"/>
    <x v="1"/>
    <x v="12"/>
    <x v="16"/>
    <n v="2"/>
    <n v="7"/>
    <x v="0"/>
    <n v="10"/>
    <s v="it_026"/>
    <s v="PIZZ-TUNA-L"/>
    <x v="25"/>
    <x v="0"/>
    <x v="1"/>
    <n v="65"/>
    <n v="26"/>
    <s v="50 Parkside Way"/>
    <s v="NULL"/>
    <x v="0"/>
    <n v="6042"/>
    <x v="7"/>
    <n v="6"/>
    <n v="21.666666666666668"/>
    <n v="21.666666666666668"/>
    <x v="25"/>
  </r>
  <r>
    <n v="27"/>
    <x v="6"/>
    <x v="1"/>
    <x v="12"/>
    <x v="17"/>
    <n v="3"/>
    <n v="1"/>
    <x v="0"/>
    <n v="1"/>
    <s v="it_027"/>
    <s v="PIZZ-COMB-R"/>
    <x v="26"/>
    <x v="0"/>
    <x v="0"/>
    <n v="75"/>
    <n v="27"/>
    <s v="987 Greenfield Lane"/>
    <s v="NULL"/>
    <x v="0"/>
    <n v="6042"/>
    <x v="16"/>
    <n v="6"/>
    <n v="37.5"/>
    <n v="37.5"/>
    <x v="26"/>
  </r>
  <r>
    <n v="28"/>
    <x v="6"/>
    <x v="1"/>
    <x v="12"/>
    <x v="18"/>
    <n v="3"/>
    <n v="1"/>
    <x v="0"/>
    <n v="10"/>
    <s v="it_028"/>
    <s v="PIZZ-COMB-L"/>
    <x v="27"/>
    <x v="0"/>
    <x v="1"/>
    <n v="95"/>
    <n v="28"/>
    <s v="411 Hillcrest Avenue"/>
    <s v="NULL"/>
    <x v="0"/>
    <n v="6042"/>
    <x v="17"/>
    <n v="6"/>
    <n v="47.5"/>
    <n v="47.5"/>
    <x v="27"/>
  </r>
  <r>
    <n v="29"/>
    <x v="0"/>
    <x v="1"/>
    <x v="13"/>
    <x v="15"/>
    <n v="3"/>
    <n v="2"/>
    <x v="0"/>
    <n v="11"/>
    <s v="it_029"/>
    <s v="PIZZ-BEA-R"/>
    <x v="28"/>
    <x v="0"/>
    <x v="0"/>
    <n v="55"/>
    <n v="29"/>
    <s v="125 Oakwood Lane"/>
    <s v="NULL"/>
    <x v="0"/>
    <n v="6042"/>
    <x v="3"/>
    <n v="3"/>
    <n v="55"/>
    <n v="55"/>
    <x v="28"/>
  </r>
  <r>
    <n v="30"/>
    <x v="0"/>
    <x v="1"/>
    <x v="14"/>
    <x v="19"/>
    <n v="3"/>
    <n v="2"/>
    <x v="0"/>
    <n v="12"/>
    <s v="it_030"/>
    <s v="PIZZ-BEA-L"/>
    <x v="29"/>
    <x v="0"/>
    <x v="1"/>
    <n v="65"/>
    <n v="30"/>
    <s v="78 Pinecrest Road"/>
    <s v="NULL"/>
    <x v="0"/>
    <n v="6042"/>
    <x v="8"/>
    <n v="3"/>
    <n v="65"/>
    <n v="65"/>
    <x v="29"/>
  </r>
  <r>
    <n v="31"/>
    <x v="1"/>
    <x v="1"/>
    <x v="15"/>
    <x v="20"/>
    <n v="5"/>
    <n v="1"/>
    <x v="0"/>
    <n v="14"/>
    <s v="it_031"/>
    <s v="PIZZ-MEXI-R"/>
    <x v="30"/>
    <x v="0"/>
    <x v="0"/>
    <n v="70"/>
    <n v="31"/>
    <s v="256 Willow Street"/>
    <s v="NULL"/>
    <x v="0"/>
    <n v="6042"/>
    <x v="18"/>
    <n v="4"/>
    <n v="87.5"/>
    <n v="87.5"/>
    <x v="30"/>
  </r>
  <r>
    <n v="32"/>
    <x v="1"/>
    <x v="2"/>
    <x v="15"/>
    <x v="21"/>
    <n v="10"/>
    <n v="3"/>
    <x v="0"/>
    <n v="14"/>
    <s v="it_032"/>
    <s v="SIDE-GARL-Fries"/>
    <x v="31"/>
    <x v="1"/>
    <x v="0"/>
    <n v="110"/>
    <n v="32"/>
    <s v="32 Cedarwood Avenue"/>
    <s v="NULL"/>
    <x v="0"/>
    <n v="6042"/>
    <x v="19"/>
    <n v="4"/>
    <n v="275"/>
    <n v="275"/>
    <x v="31"/>
  </r>
  <r>
    <n v="33"/>
    <x v="1"/>
    <x v="2"/>
    <x v="15"/>
    <x v="22"/>
    <n v="10"/>
    <n v="3"/>
    <x v="0"/>
    <n v="17"/>
    <s v="it_033"/>
    <s v="SIDE-CHIC-Nuggets"/>
    <x v="32"/>
    <x v="1"/>
    <x v="0"/>
    <n v="60"/>
    <n v="33"/>
    <s v="413 Elm Street"/>
    <s v="NULL"/>
    <x v="0"/>
    <n v="6042"/>
    <x v="20"/>
    <n v="4"/>
    <n v="150"/>
    <n v="150"/>
    <x v="32"/>
  </r>
  <r>
    <n v="34"/>
    <x v="3"/>
    <x v="2"/>
    <x v="16"/>
    <x v="0"/>
    <n v="1"/>
    <n v="6"/>
    <x v="0"/>
    <n v="5"/>
    <s v="it_034"/>
    <s v="SIDE-BREA-DinnerRoll"/>
    <x v="33"/>
    <x v="1"/>
    <x v="0"/>
    <n v="55"/>
    <n v="34"/>
    <s v="69 Maple Lane"/>
    <s v="NULL"/>
    <x v="0"/>
    <n v="6042"/>
    <x v="2"/>
    <n v="12"/>
    <n v="4.583333333333333"/>
    <n v="4.583333333333333"/>
    <x v="33"/>
  </r>
  <r>
    <n v="35"/>
    <x v="3"/>
    <x v="2"/>
    <x v="17"/>
    <x v="1"/>
    <n v="2"/>
    <n v="6"/>
    <x v="0"/>
    <n v="5"/>
    <s v="it_035"/>
    <s v="SIDE-CAES-Wrap"/>
    <x v="34"/>
    <x v="1"/>
    <x v="0"/>
    <n v="55"/>
    <n v="35"/>
    <s v="871 Birchwood Drive"/>
    <s v="NULL"/>
    <x v="0"/>
    <n v="6042"/>
    <x v="0"/>
    <n v="12"/>
    <n v="9.1666666666666661"/>
    <n v="9.1666666666666661"/>
    <x v="34"/>
  </r>
  <r>
    <n v="36"/>
    <x v="3"/>
    <x v="2"/>
    <x v="18"/>
    <x v="0"/>
    <n v="4"/>
    <n v="6"/>
    <x v="0"/>
    <n v="6"/>
    <s v="it_036"/>
    <s v="SIDE-GARL-Bread"/>
    <x v="35"/>
    <x v="1"/>
    <x v="0"/>
    <n v="55"/>
    <n v="36"/>
    <s v="989 Downey Street"/>
    <s v="NULL"/>
    <x v="0"/>
    <n v="6042"/>
    <x v="15"/>
    <n v="12"/>
    <n v="18.333333333333332"/>
    <n v="18.333333333333332"/>
    <x v="35"/>
  </r>
  <r>
    <n v="37"/>
    <x v="3"/>
    <x v="3"/>
    <x v="19"/>
    <x v="1"/>
    <n v="1"/>
    <n v="6"/>
    <x v="0"/>
    <n v="7"/>
    <s v="it_037"/>
    <s v="SIDE-CHIC-Wings"/>
    <x v="36"/>
    <x v="1"/>
    <x v="0"/>
    <n v="65"/>
    <n v="37"/>
    <s v="73 Mary Road"/>
    <s v="NULL"/>
    <x v="0"/>
    <n v="6042"/>
    <x v="1"/>
    <n v="12"/>
    <n v="5.416666666666667"/>
    <n v="5.416666666666667"/>
    <x v="36"/>
  </r>
  <r>
    <n v="38"/>
    <x v="3"/>
    <x v="3"/>
    <x v="20"/>
    <x v="2"/>
    <n v="2"/>
    <n v="7"/>
    <x v="0"/>
    <n v="7"/>
    <s v="it_038"/>
    <s v="SIDE-BREA"/>
    <x v="37"/>
    <x v="1"/>
    <x v="0"/>
    <n v="55"/>
    <n v="38"/>
    <s v="154 Cliffside Drive"/>
    <s v="NULL"/>
    <x v="0"/>
    <n v="6042"/>
    <x v="0"/>
    <n v="12"/>
    <n v="9.1666666666666661"/>
    <n v="9.1666666666666661"/>
    <x v="37"/>
  </r>
  <r>
    <n v="39"/>
    <x v="3"/>
    <x v="3"/>
    <x v="21"/>
    <x v="3"/>
    <n v="5"/>
    <n v="7"/>
    <x v="0"/>
    <n v="6"/>
    <s v="it_039"/>
    <s v="SIDE-CAES-Salad"/>
    <x v="38"/>
    <x v="1"/>
    <x v="0"/>
    <n v="55"/>
    <n v="39"/>
    <s v="25 Concord Road"/>
    <s v="NULL"/>
    <x v="0"/>
    <n v="6042"/>
    <x v="5"/>
    <n v="12"/>
    <n v="22.916666666666668"/>
    <n v="22.916666666666668"/>
    <x v="38"/>
  </r>
  <r>
    <n v="40"/>
    <x v="3"/>
    <x v="3"/>
    <x v="22"/>
    <x v="4"/>
    <n v="1"/>
    <n v="7"/>
    <x v="0"/>
    <n v="6"/>
    <s v="it_040"/>
    <s v="DESS-ICE-MINT"/>
    <x v="39"/>
    <x v="2"/>
    <x v="0"/>
    <n v="55"/>
    <n v="40"/>
    <s v="55 Riverbank Road"/>
    <s v="NULL"/>
    <x v="0"/>
    <n v="6042"/>
    <x v="2"/>
    <n v="12"/>
    <n v="4.583333333333333"/>
    <n v="4.583333333333333"/>
    <x v="39"/>
  </r>
  <r>
    <n v="41"/>
    <x v="2"/>
    <x v="3"/>
    <x v="23"/>
    <x v="5"/>
    <n v="10"/>
    <n v="1"/>
    <x v="0"/>
    <n v="7"/>
    <s v="it_041"/>
    <s v="DESS-ICE-COFF"/>
    <x v="40"/>
    <x v="2"/>
    <x v="0"/>
    <n v="55"/>
    <n v="41"/>
    <s v="144 Meadowbrook Lane"/>
    <s v="NULL"/>
    <x v="0"/>
    <n v="6042"/>
    <x v="12"/>
    <n v="10"/>
    <n v="55"/>
    <n v="55"/>
    <x v="40"/>
  </r>
  <r>
    <n v="42"/>
    <x v="2"/>
    <x v="3"/>
    <x v="24"/>
    <x v="6"/>
    <n v="2"/>
    <n v="1"/>
    <x v="0"/>
    <n v="7"/>
    <s v="it_042"/>
    <s v="DESS-ICE-ALMO"/>
    <x v="41"/>
    <x v="2"/>
    <x v="0"/>
    <n v="55"/>
    <n v="42"/>
    <s v="632 Lakeview Terrace"/>
    <s v="NULL"/>
    <x v="0"/>
    <n v="6042"/>
    <x v="0"/>
    <n v="10"/>
    <n v="11"/>
    <n v="11"/>
    <x v="41"/>
  </r>
  <r>
    <n v="43"/>
    <x v="2"/>
    <x v="3"/>
    <x v="25"/>
    <x v="3"/>
    <n v="1"/>
    <n v="2"/>
    <x v="0"/>
    <n v="7"/>
    <s v="it_043"/>
    <s v="DESS-ICE-ROCK"/>
    <x v="42"/>
    <x v="2"/>
    <x v="0"/>
    <n v="55"/>
    <n v="43"/>
    <s v="39 Forest Hill"/>
    <s v="NULL"/>
    <x v="0"/>
    <n v="6042"/>
    <x v="2"/>
    <n v="10"/>
    <n v="5.5"/>
    <n v="5.5"/>
    <x v="42"/>
  </r>
  <r>
    <n v="44"/>
    <x v="2"/>
    <x v="3"/>
    <x v="26"/>
    <x v="7"/>
    <n v="5"/>
    <n v="2"/>
    <x v="0"/>
    <n v="8"/>
    <s v="it_044"/>
    <s v="DESS-CHOC-MUFF"/>
    <x v="43"/>
    <x v="2"/>
    <x v="0"/>
    <n v="55"/>
    <n v="44"/>
    <s v="208 Sunset Boulevard"/>
    <s v="NULL"/>
    <x v="0"/>
    <n v="6042"/>
    <x v="5"/>
    <n v="10"/>
    <n v="27.5"/>
    <n v="27.5"/>
    <x v="43"/>
  </r>
  <r>
    <n v="45"/>
    <x v="2"/>
    <x v="3"/>
    <x v="27"/>
    <x v="8"/>
    <n v="2"/>
    <n v="1"/>
    <x v="0"/>
    <n v="8"/>
    <s v="it_045"/>
    <s v="DESS-BANO-CREAM"/>
    <x v="44"/>
    <x v="2"/>
    <x v="0"/>
    <n v="30"/>
    <n v="45"/>
    <s v="752 Park Avenue"/>
    <s v="NULL"/>
    <x v="0"/>
    <n v="6042"/>
    <x v="21"/>
    <n v="10"/>
    <n v="6"/>
    <n v="6"/>
    <x v="44"/>
  </r>
  <r>
    <n v="46"/>
    <x v="2"/>
    <x v="4"/>
    <x v="28"/>
    <x v="5"/>
    <n v="10"/>
    <n v="4"/>
    <x v="0"/>
    <n v="8"/>
    <s v="it_046"/>
    <s v="DESS-FRUI-PUNCH"/>
    <x v="45"/>
    <x v="2"/>
    <x v="0"/>
    <n v="40"/>
    <n v="46"/>
    <s v="96 Redwood Court"/>
    <s v="NULL"/>
    <x v="0"/>
    <n v="6042"/>
    <x v="22"/>
    <n v="10"/>
    <n v="40"/>
    <n v="40"/>
    <x v="45"/>
  </r>
  <r>
    <n v="47"/>
    <x v="2"/>
    <x v="4"/>
    <x v="29"/>
    <x v="9"/>
    <n v="1"/>
    <n v="4"/>
    <x v="0"/>
    <n v="14"/>
    <s v="it_047"/>
    <s v="DESS-ICE-CHOC"/>
    <x v="46"/>
    <x v="2"/>
    <x v="0"/>
    <n v="30"/>
    <n v="47"/>
    <s v="94 Slater Street"/>
    <s v="NULL"/>
    <x v="0"/>
    <n v="6042"/>
    <x v="23"/>
    <n v="10"/>
    <n v="3"/>
    <n v="3"/>
    <x v="46"/>
  </r>
  <r>
    <n v="48"/>
    <x v="2"/>
    <x v="4"/>
    <x v="30"/>
    <x v="12"/>
    <n v="1"/>
    <n v="4"/>
    <x v="0"/>
    <n v="14"/>
    <s v="it_048"/>
    <s v="DESS-ICE-VANI"/>
    <x v="47"/>
    <x v="2"/>
    <x v="0"/>
    <n v="45"/>
    <n v="48"/>
    <s v="26 Pine Street"/>
    <s v="NULL"/>
    <x v="0"/>
    <n v="6042"/>
    <x v="24"/>
    <n v="10"/>
    <n v="4.5"/>
    <n v="4.5"/>
    <x v="47"/>
  </r>
  <r>
    <n v="49"/>
    <x v="4"/>
    <x v="4"/>
    <x v="31"/>
    <x v="4"/>
    <n v="1"/>
    <n v="4"/>
    <x v="0"/>
    <n v="17"/>
    <s v="it_049"/>
    <s v="DESS-ICE-STRA"/>
    <x v="48"/>
    <x v="2"/>
    <x v="0"/>
    <n v="40"/>
    <n v="49"/>
    <s v="15 Cambridge Hill"/>
    <s v="NULL"/>
    <x v="0"/>
    <n v="6042"/>
    <x v="25"/>
    <n v="10"/>
    <n v="4"/>
    <n v="4"/>
    <x v="48"/>
  </r>
  <r>
    <n v="50"/>
    <x v="4"/>
    <x v="4"/>
    <x v="32"/>
    <x v="9"/>
    <n v="10"/>
    <n v="5"/>
    <x v="0"/>
    <n v="15"/>
    <s v="it_050"/>
    <s v="DESS-ICE-PIST"/>
    <x v="49"/>
    <x v="2"/>
    <x v="0"/>
    <n v="45"/>
    <n v="50"/>
    <s v="21 Bunney Store Street"/>
    <s v="NULL"/>
    <x v="0"/>
    <n v="6042"/>
    <x v="26"/>
    <n v="10"/>
    <n v="45"/>
    <n v="45"/>
    <x v="49"/>
  </r>
  <r>
    <n v="51"/>
    <x v="4"/>
    <x v="4"/>
    <x v="33"/>
    <x v="13"/>
    <n v="1"/>
    <n v="5"/>
    <x v="0"/>
    <n v="14"/>
    <s v="it_051"/>
    <s v="DESS-CHOC-BROW"/>
    <x v="50"/>
    <x v="2"/>
    <x v="0"/>
    <n v="50"/>
    <n v="51"/>
    <s v="546 Sidney Road"/>
    <s v="NULL"/>
    <x v="0"/>
    <n v="6042"/>
    <x v="27"/>
    <n v="10"/>
    <n v="5"/>
    <n v="5"/>
    <x v="50"/>
  </r>
  <r>
    <n v="52"/>
    <x v="4"/>
    <x v="4"/>
    <x v="34"/>
    <x v="14"/>
    <n v="2"/>
    <n v="5"/>
    <x v="0"/>
    <n v="14"/>
    <s v="it_052"/>
    <s v="DESS-BANO-PIE"/>
    <x v="51"/>
    <x v="2"/>
    <x v="0"/>
    <n v="45"/>
    <n v="52"/>
    <s v="25 Concord Road"/>
    <s v="NULL"/>
    <x v="0"/>
    <n v="6042"/>
    <x v="28"/>
    <n v="10"/>
    <n v="9"/>
    <n v="9"/>
    <x v="51"/>
  </r>
  <r>
    <n v="53"/>
    <x v="4"/>
    <x v="4"/>
    <x v="35"/>
    <x v="15"/>
    <n v="4"/>
    <n v="5"/>
    <x v="0"/>
    <n v="17"/>
    <s v="it_053"/>
    <s v="DESS-FRUI-SALA"/>
    <x v="52"/>
    <x v="2"/>
    <x v="0"/>
    <n v="30"/>
    <n v="53"/>
    <s v="105 Robinson Lane"/>
    <s v="NULL"/>
    <x v="0"/>
    <n v="6042"/>
    <x v="10"/>
    <n v="10"/>
    <n v="12"/>
    <n v="12"/>
    <x v="52"/>
  </r>
  <r>
    <n v="54"/>
    <x v="5"/>
    <x v="4"/>
    <x v="36"/>
    <x v="0"/>
    <n v="1"/>
    <n v="5"/>
    <x v="0"/>
    <n v="17"/>
    <s v="it_054"/>
    <s v="BEVA-CC-LARGE22"/>
    <x v="53"/>
    <x v="3"/>
    <x v="2"/>
    <n v="40"/>
    <n v="54"/>
    <s v="311 Ivy Lane"/>
    <s v="NULL"/>
    <x v="0"/>
    <n v="6042"/>
    <x v="25"/>
    <n v="15"/>
    <n v="2.6666666666666665"/>
    <n v="2.6666666666666665"/>
    <x v="53"/>
  </r>
  <r>
    <n v="55"/>
    <x v="5"/>
    <x v="4"/>
    <x v="37"/>
    <x v="1"/>
    <n v="2"/>
    <n v="6"/>
    <x v="0"/>
    <n v="17"/>
    <s v="it_055"/>
    <s v="BEVA-CC-REG33"/>
    <x v="53"/>
    <x v="3"/>
    <x v="3"/>
    <n v="30"/>
    <n v="55"/>
    <s v="56 Real Lambridge Park"/>
    <s v="NULL"/>
    <x v="0"/>
    <n v="6042"/>
    <x v="21"/>
    <n v="15"/>
    <n v="10"/>
    <n v="4"/>
    <x v="54"/>
  </r>
  <r>
    <n v="56"/>
    <x v="5"/>
    <x v="4"/>
    <x v="38"/>
    <x v="16"/>
    <n v="5"/>
    <n v="6"/>
    <x v="0"/>
    <n v="17"/>
    <s v="it_056"/>
    <s v="BEVA-CC-BEG1500"/>
    <x v="53"/>
    <x v="3"/>
    <x v="2"/>
    <n v="30"/>
    <n v="56"/>
    <s v="94 Slater Street"/>
    <s v="NULL"/>
    <x v="0"/>
    <n v="6042"/>
    <x v="29"/>
    <n v="15"/>
    <n v="50"/>
    <n v="10"/>
    <x v="55"/>
  </r>
  <r>
    <n v="57"/>
    <x v="5"/>
    <x v="4"/>
    <x v="39"/>
    <x v="17"/>
    <n v="1"/>
    <n v="6"/>
    <x v="0"/>
    <n v="16"/>
    <s v="it_057"/>
    <s v="BEVA-CC-DIE33"/>
    <x v="54"/>
    <x v="3"/>
    <x v="3"/>
    <n v="30"/>
    <n v="57"/>
    <s v="26 Pine Street"/>
    <s v="NULL"/>
    <x v="0"/>
    <n v="6042"/>
    <x v="23"/>
    <n v="15"/>
    <n v="10"/>
    <n v="2"/>
    <x v="56"/>
  </r>
  <r>
    <n v="58"/>
    <x v="5"/>
    <x v="4"/>
    <x v="40"/>
    <x v="18"/>
    <n v="1"/>
    <n v="6"/>
    <x v="0"/>
    <n v="16"/>
    <s v="it_058"/>
    <s v="BEVA-CC-DIE1500"/>
    <x v="54"/>
    <x v="3"/>
    <x v="4"/>
    <n v="30"/>
    <n v="58"/>
    <s v="98 Cafe View "/>
    <s v="NULL"/>
    <x v="0"/>
    <n v="6042"/>
    <x v="23"/>
    <n v="15"/>
    <n v="7.5"/>
    <n v="2"/>
    <x v="57"/>
  </r>
  <r>
    <n v="59"/>
    <x v="5"/>
    <x v="4"/>
    <x v="41"/>
    <x v="15"/>
    <n v="1"/>
    <n v="6"/>
    <x v="0"/>
    <n v="16"/>
    <s v="it_059"/>
    <s v="BEVA-7U-REG33"/>
    <x v="55"/>
    <x v="3"/>
    <x v="3"/>
    <n v="30"/>
    <n v="59"/>
    <s v="92 Sunny Lane"/>
    <s v="NULL"/>
    <x v="0"/>
    <n v="6042"/>
    <x v="23"/>
    <n v="15"/>
    <n v="7.5"/>
    <n v="2"/>
    <x v="58"/>
  </r>
  <r>
    <n v="60"/>
    <x v="6"/>
    <x v="4"/>
    <x v="42"/>
    <x v="19"/>
    <n v="1"/>
    <n v="4"/>
    <x v="0"/>
    <n v="15"/>
    <s v="it_060"/>
    <s v="BEVA-7U-REG1500"/>
    <x v="55"/>
    <x v="3"/>
    <x v="4"/>
    <n v="25"/>
    <n v="60"/>
    <s v="108 Monarch Lane"/>
    <s v="NULL"/>
    <x v="0"/>
    <n v="6042"/>
    <x v="30"/>
    <n v="6"/>
    <n v="6.25"/>
    <n v="4.166666666666667"/>
    <x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ING001"/>
    <x v="0"/>
    <n v="2000"/>
    <s v=" grams "/>
    <n v="19.3"/>
    <x v="0"/>
    <n v="2"/>
    <n v="350"/>
    <n v="250"/>
    <n v="55"/>
  </r>
  <r>
    <s v="ING002"/>
    <x v="1"/>
    <n v="4500"/>
    <s v=" grams "/>
    <n v="4.22"/>
    <x v="1"/>
    <n v="1"/>
    <n v="550"/>
    <n v="80"/>
    <n v="65"/>
  </r>
  <r>
    <s v="ING003"/>
    <x v="2"/>
    <n v="2500"/>
    <s v=" grams "/>
    <n v="3.89"/>
    <x v="2"/>
    <n v="1"/>
    <n v="400"/>
    <n v="170"/>
    <n v="55"/>
  </r>
  <r>
    <s v="ING004"/>
    <x v="3"/>
    <n v="500"/>
    <s v=" grams "/>
    <n v="14.45"/>
    <x v="3"/>
    <n v="1"/>
    <n v="600"/>
    <n v="5"/>
    <n v="65"/>
  </r>
  <r>
    <s v="ING005"/>
    <x v="4"/>
    <n v="3500"/>
    <s v=" grams "/>
    <n v="5.99"/>
    <x v="4"/>
    <n v="3"/>
    <n v="450"/>
    <n v="300"/>
    <n v="55"/>
  </r>
  <r>
    <s v="ING006"/>
    <x v="5"/>
    <n v="1000"/>
    <s v=" grams "/>
    <n v="37.64"/>
    <x v="5"/>
    <n v="5"/>
    <n v="700"/>
    <n v="100"/>
    <n v="65"/>
  </r>
  <r>
    <s v="ING007"/>
    <x v="6"/>
    <n v="1000"/>
    <s v=" grams "/>
    <n v="6.49"/>
    <x v="6"/>
    <n v="5"/>
    <n v="500"/>
    <n v="200"/>
    <n v="55"/>
  </r>
  <r>
    <s v="ING008"/>
    <x v="7"/>
    <n v="2500"/>
    <s v=" grams "/>
    <n v="1.9"/>
    <x v="7"/>
    <n v="1"/>
    <n v="750"/>
    <n v="8"/>
    <n v="65"/>
  </r>
  <r>
    <s v="ING009"/>
    <x v="8"/>
    <n v="3500"/>
    <s v=" grams "/>
    <n v="18.75"/>
    <x v="8"/>
    <n v="1"/>
    <n v="400"/>
    <n v="250"/>
    <n v="55"/>
  </r>
  <r>
    <s v="ING010"/>
    <x v="9"/>
    <n v="1500"/>
    <s v=" grams "/>
    <n v="27.64"/>
    <x v="9"/>
    <n v="10"/>
    <n v="600"/>
    <n v="80"/>
    <n v="65"/>
  </r>
  <r>
    <s v="ING011"/>
    <x v="10"/>
    <n v="1000"/>
    <s v=" grams "/>
    <n v="3.99"/>
    <x v="10"/>
    <n v="1"/>
    <n v="400"/>
    <n v="170"/>
    <n v="55"/>
  </r>
  <r>
    <s v="ING012"/>
    <x v="11"/>
    <n v="1000"/>
    <s v=" grams "/>
    <n v="10.99"/>
    <x v="11"/>
    <n v="2"/>
    <n v="600"/>
    <n v="50"/>
    <n v="65"/>
  </r>
  <r>
    <s v="ING013"/>
    <x v="12"/>
    <n v="2500"/>
    <s v=" grams "/>
    <n v="4.16"/>
    <x v="12"/>
    <n v="1"/>
    <n v="450"/>
    <n v="10"/>
    <n v="55"/>
  </r>
  <r>
    <s v="ING014"/>
    <x v="13"/>
    <n v="1000"/>
    <s v=" grams "/>
    <n v="24.18"/>
    <x v="13"/>
    <n v="3"/>
    <n v="700"/>
    <n v="300"/>
    <n v="65"/>
  </r>
  <r>
    <s v="ING015"/>
    <x v="14"/>
    <n v="2000"/>
    <s v=" grams "/>
    <n v="8.98"/>
    <x v="14"/>
    <n v="1"/>
    <n v="400"/>
    <n v="100"/>
    <n v="55"/>
  </r>
  <r>
    <s v="ING016"/>
    <x v="15"/>
    <n v="2500"/>
    <s v=" grams "/>
    <n v="7.66"/>
    <x v="15"/>
    <n v="10"/>
    <n v="600"/>
    <n v="200"/>
    <n v="65"/>
  </r>
  <r>
    <s v="ING017"/>
    <x v="16"/>
    <n v="5000"/>
    <s v=" grams "/>
    <n v="28.77"/>
    <x v="16"/>
    <n v="1"/>
    <n v="400"/>
    <n v="70"/>
    <n v="85"/>
  </r>
  <r>
    <s v="ING018"/>
    <x v="17"/>
    <n v="5000"/>
    <s v=" grams "/>
    <n v="32.450000000000003"/>
    <x v="17"/>
    <n v="1"/>
    <n v="600"/>
    <n v="15"/>
    <n v="120"/>
  </r>
  <r>
    <s v="ING019"/>
    <x v="18"/>
    <n v="3000"/>
    <s v="grams"/>
    <n v="6.23"/>
    <x v="18"/>
    <n v="1"/>
    <n v="400"/>
    <n v="250"/>
    <n v="95"/>
  </r>
  <r>
    <s v="ING020"/>
    <x v="19"/>
    <n v="6000"/>
    <s v="grams"/>
    <n v="52.1"/>
    <x v="19"/>
    <n v="1"/>
    <n v="600"/>
    <n v="80"/>
    <n v="120"/>
  </r>
  <r>
    <s v="ING021"/>
    <x v="20"/>
    <n v="5000"/>
    <s v="grams"/>
    <n v="69.83"/>
    <x v="20"/>
    <n v="10"/>
    <n v="450"/>
    <n v="170"/>
    <n v="55"/>
  </r>
  <r>
    <s v="ING022"/>
    <x v="21"/>
    <n v="1250"/>
    <s v="grams"/>
    <n v="34.450000000000003"/>
    <x v="21"/>
    <n v="1"/>
    <n v="700"/>
    <n v="120"/>
    <n v="65"/>
  </r>
  <r>
    <s v="ING023"/>
    <x v="22"/>
    <n v="7500"/>
    <s v="grams"/>
    <n v="5.25"/>
    <x v="22"/>
    <n v="1"/>
    <n v="400"/>
    <n v="170"/>
    <n v="100"/>
  </r>
  <r>
    <s v="ING024"/>
    <x v="23"/>
    <n v="3800"/>
    <s v="grams"/>
    <n v="13.72"/>
    <x v="23"/>
    <n v="2"/>
    <n v="600"/>
    <n v="300"/>
    <n v="150"/>
  </r>
  <r>
    <s v="ING025"/>
    <x v="24"/>
    <n v="4500"/>
    <s v="grams"/>
    <n v="17.98"/>
    <x v="24"/>
    <n v="4"/>
    <n v="450"/>
    <n v="100"/>
    <n v="55"/>
  </r>
  <r>
    <s v="ING026"/>
    <x v="25"/>
    <n v="4500"/>
    <s v="grams"/>
    <n v="15.45"/>
    <x v="25"/>
    <n v="2"/>
    <n v="700"/>
    <n v="200"/>
    <n v="65"/>
  </r>
  <r>
    <s v="ING027"/>
    <x v="26"/>
    <n v="4500"/>
    <s v="grams"/>
    <n v="15.45"/>
    <x v="26"/>
    <n v="3"/>
    <n v="450"/>
    <n v="150"/>
    <n v="75"/>
  </r>
  <r>
    <s v="ING028"/>
    <x v="27"/>
    <n v="4500"/>
    <s v="grams"/>
    <n v="15.45"/>
    <x v="27"/>
    <n v="3"/>
    <n v="700"/>
    <n v="200"/>
    <n v="95"/>
  </r>
  <r>
    <s v="ING029"/>
    <x v="28"/>
    <n v="2500"/>
    <s v="grams"/>
    <n v="4.45"/>
    <x v="28"/>
    <n v="3"/>
    <n v="450"/>
    <n v="250"/>
    <n v="55"/>
  </r>
  <r>
    <s v="ING030"/>
    <x v="29"/>
    <n v="1200"/>
    <s v="grams"/>
    <n v="1.1499999999999999"/>
    <x v="29"/>
    <n v="3"/>
    <n v="700"/>
    <n v="80"/>
    <n v="65"/>
  </r>
  <r>
    <s v="ING031"/>
    <x v="30"/>
    <n v="5000"/>
    <s v="grams"/>
    <n v="7.12"/>
    <x v="30"/>
    <n v="5"/>
    <n v="500"/>
    <n v="170"/>
    <n v="70"/>
  </r>
  <r>
    <s v="ING032"/>
    <x v="31"/>
    <n v="2500"/>
    <s v="grams"/>
    <n v="24.18"/>
    <x v="31"/>
    <n v="10"/>
    <n v="200"/>
    <n v="150"/>
    <n v="110"/>
  </r>
  <r>
    <s v="ING033"/>
    <x v="32"/>
    <n v="1000"/>
    <s v="grams"/>
    <n v="8.98"/>
    <x v="32"/>
    <n v="10"/>
    <n v="250"/>
    <n v="150"/>
    <n v="60"/>
  </r>
  <r>
    <s v="ING034"/>
    <x v="33"/>
    <n v="2000"/>
    <s v="grams"/>
    <n v="7.66"/>
    <x v="33"/>
    <n v="1"/>
    <n v="50"/>
    <n v="150"/>
    <n v="55"/>
  </r>
  <r>
    <s v="ING035"/>
    <x v="34"/>
    <n v="2500"/>
    <s v="grams"/>
    <n v="28.77"/>
    <x v="34"/>
    <n v="2"/>
    <n v="180"/>
    <n v="300"/>
    <n v="55"/>
  </r>
  <r>
    <s v="ING036"/>
    <x v="35"/>
    <n v="5000"/>
    <s v="grams"/>
    <n v="32.450000000000003"/>
    <x v="35"/>
    <n v="4"/>
    <n v="120"/>
    <n v="300"/>
    <n v="55"/>
  </r>
  <r>
    <s v="ING037"/>
    <x v="36"/>
    <n v="5000"/>
    <s v="grams"/>
    <n v="6.23"/>
    <x v="36"/>
    <n v="1"/>
    <n v="200"/>
    <n v="150"/>
    <n v="65"/>
  </r>
  <r>
    <s v="ING038"/>
    <x v="37"/>
    <n v="3000"/>
    <s v="grams"/>
    <n v="52.1"/>
    <x v="37"/>
    <n v="2"/>
    <n v="100"/>
    <n v="90"/>
    <n v="55"/>
  </r>
  <r>
    <s v="ING039"/>
    <x v="38"/>
    <n v="6000"/>
    <s v="grams"/>
    <n v="69.83"/>
    <x v="38"/>
    <n v="5"/>
    <n v="220"/>
    <n v="170"/>
    <n v="55"/>
  </r>
  <r>
    <s v="ING040"/>
    <x v="39"/>
    <n v="5000"/>
    <s v="grams"/>
    <n v="34.450000000000003"/>
    <x v="39"/>
    <n v="1"/>
    <n v="150"/>
    <n v="165"/>
    <n v="55"/>
  </r>
  <r>
    <s v="ING041"/>
    <x v="40"/>
    <n v="1250"/>
    <s v="grams"/>
    <n v="5.25"/>
    <x v="40"/>
    <n v="10"/>
    <n v="180"/>
    <n v="250"/>
    <n v="55"/>
  </r>
  <r>
    <s v="ING042"/>
    <x v="41"/>
    <n v="7500"/>
    <s v="grams"/>
    <n v="13.72"/>
    <x v="41"/>
    <n v="2"/>
    <n v="160"/>
    <n v="430"/>
    <n v="55"/>
  </r>
  <r>
    <s v="ING043"/>
    <x v="42"/>
    <n v="3800"/>
    <s v="grams"/>
    <n v="17.98"/>
    <x v="42"/>
    <n v="1"/>
    <n v="170"/>
    <n v="15"/>
    <n v="55"/>
  </r>
  <r>
    <s v="ING044"/>
    <x v="43"/>
    <n v="4500"/>
    <s v="grams"/>
    <n v="15.45"/>
    <x v="43"/>
    <n v="5"/>
    <n v="100"/>
    <n v="30"/>
    <n v="55"/>
  </r>
  <r>
    <s v="ING045"/>
    <x v="44"/>
    <n v="2000"/>
    <s v="grams"/>
    <n v="15.45"/>
    <x v="44"/>
    <n v="2"/>
    <n v="200"/>
    <n v="75"/>
    <n v="30"/>
  </r>
  <r>
    <s v="ING046"/>
    <x v="45"/>
    <n v="4500"/>
    <s v="grams"/>
    <n v="24.18"/>
    <x v="45"/>
    <n v="10"/>
    <n v="250"/>
    <n v="155"/>
    <n v="40"/>
  </r>
  <r>
    <s v="ING047"/>
    <x v="46"/>
    <n v="2500"/>
    <s v="grams"/>
    <n v="8.98"/>
    <x v="46"/>
    <n v="1"/>
    <n v="150"/>
    <n v="137"/>
    <n v="30"/>
  </r>
  <r>
    <s v="ING048"/>
    <x v="47"/>
    <n v="500"/>
    <s v="grams"/>
    <n v="7.66"/>
    <x v="47"/>
    <n v="1"/>
    <n v="150"/>
    <n v="15"/>
    <n v="45"/>
  </r>
  <r>
    <s v="ING049"/>
    <x v="48"/>
    <n v="3500"/>
    <s v="grams"/>
    <n v="28.77"/>
    <x v="48"/>
    <n v="1"/>
    <n v="150"/>
    <n v="65"/>
    <n v="40"/>
  </r>
  <r>
    <s v="ING050"/>
    <x v="49"/>
    <n v="1000"/>
    <s v="grams"/>
    <n v="32.450000000000003"/>
    <x v="49"/>
    <n v="10"/>
    <n v="180"/>
    <n v="85"/>
    <n v="45"/>
  </r>
  <r>
    <s v="ING051"/>
    <x v="50"/>
    <n v="1000"/>
    <s v="grams"/>
    <n v="6.23"/>
    <x v="50"/>
    <n v="1"/>
    <n v="120"/>
    <n v="45"/>
    <n v="50"/>
  </r>
  <r>
    <s v="ING052"/>
    <x v="51"/>
    <n v="2500"/>
    <s v="grams"/>
    <n v="52.1"/>
    <x v="51"/>
    <n v="2"/>
    <n v="220"/>
    <n v="45"/>
    <n v="45"/>
  </r>
  <r>
    <s v="ING053"/>
    <x v="52"/>
    <n v="3500"/>
    <s v="grams"/>
    <n v="69.83"/>
    <x v="52"/>
    <n v="4"/>
    <n v="200"/>
    <n v="75"/>
    <n v="30"/>
  </r>
  <r>
    <s v="ING054"/>
    <x v="53"/>
    <n v="1500"/>
    <s v="grams"/>
    <n v="34.450000000000003"/>
    <x v="53"/>
    <n v="1"/>
    <n v="355"/>
    <n v="155"/>
    <n v="40"/>
  </r>
  <r>
    <s v="ING055"/>
    <x v="54"/>
    <n v="1000"/>
    <s v="grams"/>
    <n v="5.25"/>
    <x v="53"/>
    <n v="2"/>
    <n v="355"/>
    <n v="137"/>
    <n v="30"/>
  </r>
  <r>
    <s v="ING056"/>
    <x v="55"/>
    <n v="1000"/>
    <s v="grams"/>
    <n v="13.72"/>
    <x v="53"/>
    <n v="5"/>
    <n v="355"/>
    <n v="15"/>
    <n v="30"/>
  </r>
  <r>
    <s v="ING057"/>
    <x v="56"/>
    <n v="500"/>
    <s v="grams"/>
    <n v="17.98"/>
    <x v="54"/>
    <n v="1"/>
    <n v="355"/>
    <n v="675"/>
    <n v="30"/>
  </r>
  <r>
    <s v="ING058"/>
    <x v="57"/>
    <n v="500"/>
    <s v="grams"/>
    <n v="17.98"/>
    <x v="54"/>
    <n v="1"/>
    <n v="355"/>
    <n v="85"/>
    <n v="30"/>
  </r>
  <r>
    <s v="ING059"/>
    <x v="58"/>
    <n v="150"/>
    <s v="grams"/>
    <n v="15.45"/>
    <x v="55"/>
    <n v="1"/>
    <n v="355"/>
    <n v="45"/>
    <n v="30"/>
  </r>
  <r>
    <s v="ING060"/>
    <x v="59"/>
    <n v="200"/>
    <s v="grams"/>
    <n v="15.45"/>
    <x v="55"/>
    <n v="1"/>
    <n v="355"/>
    <n v="45"/>
    <n v="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ING001"/>
    <x v="0"/>
    <n v="2000"/>
    <s v=" grams "/>
    <n v="19.3"/>
    <x v="0"/>
    <n v="2"/>
    <n v="350"/>
    <n v="250"/>
    <n v="55"/>
    <n v="3"/>
    <n v="6000"/>
    <n v="0.94166666666666665"/>
  </r>
  <r>
    <s v="ING002"/>
    <x v="1"/>
    <n v="4500"/>
    <s v=" grams "/>
    <n v="4.22"/>
    <x v="1"/>
    <n v="1"/>
    <n v="550"/>
    <n v="80"/>
    <n v="65"/>
    <n v="4"/>
    <n v="18000"/>
    <n v="0.96944444444444444"/>
  </r>
  <r>
    <s v="ING003"/>
    <x v="2"/>
    <n v="2500"/>
    <s v=" grams "/>
    <n v="3.89"/>
    <x v="2"/>
    <n v="1"/>
    <n v="400"/>
    <n v="170"/>
    <n v="55"/>
    <n v="3"/>
    <n v="7500"/>
    <n v="0.94666666666666666"/>
  </r>
  <r>
    <s v="ING004"/>
    <x v="3"/>
    <n v="500"/>
    <s v=" grams "/>
    <n v="14.45"/>
    <x v="3"/>
    <n v="1"/>
    <n v="600"/>
    <n v="5"/>
    <n v="65"/>
    <n v="4"/>
    <n v="2000"/>
    <n v="0.7"/>
  </r>
  <r>
    <s v="ING005"/>
    <x v="4"/>
    <n v="3500"/>
    <s v=" grams "/>
    <n v="5.99"/>
    <x v="4"/>
    <n v="3"/>
    <n v="450"/>
    <n v="300"/>
    <n v="55"/>
    <n v="6"/>
    <n v="21000"/>
    <n v="0.97857142857142854"/>
  </r>
  <r>
    <s v="ING006"/>
    <x v="5"/>
    <n v="1000"/>
    <s v=" grams "/>
    <n v="37.64"/>
    <x v="5"/>
    <n v="5"/>
    <n v="700"/>
    <n v="100"/>
    <n v="65"/>
    <n v="1"/>
    <n v="1000"/>
    <n v="0.3"/>
  </r>
  <r>
    <s v="ING007"/>
    <x v="6"/>
    <n v="1000"/>
    <s v=" grams "/>
    <n v="6.49"/>
    <x v="6"/>
    <n v="5"/>
    <n v="500"/>
    <n v="200"/>
    <n v="55"/>
    <n v="1"/>
    <n v="1000"/>
    <n v="0.5"/>
  </r>
  <r>
    <s v="ING008"/>
    <x v="7"/>
    <n v="2500"/>
    <s v=" grams "/>
    <n v="1.9"/>
    <x v="7"/>
    <n v="1"/>
    <n v="750"/>
    <n v="8"/>
    <n v="65"/>
    <n v="1"/>
    <n v="2500"/>
    <n v="0.7"/>
  </r>
  <r>
    <s v="ING009"/>
    <x v="8"/>
    <n v="3500"/>
    <s v=" grams "/>
    <n v="18.75"/>
    <x v="8"/>
    <n v="1"/>
    <n v="400"/>
    <n v="250"/>
    <n v="55"/>
    <n v="8"/>
    <n v="28000"/>
    <n v="0.98571428571428577"/>
  </r>
  <r>
    <s v="ING010"/>
    <x v="9"/>
    <n v="1500"/>
    <s v=" grams "/>
    <n v="27.64"/>
    <x v="9"/>
    <n v="10"/>
    <n v="600"/>
    <n v="80"/>
    <n v="65"/>
    <n v="2"/>
    <n v="3000"/>
    <n v="0.8"/>
  </r>
  <r>
    <s v="ING011"/>
    <x v="10"/>
    <n v="1000"/>
    <s v=" grams "/>
    <n v="3.99"/>
    <x v="10"/>
    <n v="1"/>
    <n v="400"/>
    <n v="170"/>
    <n v="55"/>
    <n v="1"/>
    <n v="1000"/>
    <n v="0.6"/>
  </r>
  <r>
    <s v="ING012"/>
    <x v="11"/>
    <n v="1000"/>
    <s v=" grams "/>
    <n v="10.99"/>
    <x v="11"/>
    <n v="2"/>
    <n v="600"/>
    <n v="50"/>
    <n v="65"/>
    <n v="3"/>
    <n v="3000"/>
    <n v="0.8"/>
  </r>
  <r>
    <s v="ING013"/>
    <x v="12"/>
    <n v="2500"/>
    <s v=" grams "/>
    <n v="4.16"/>
    <x v="12"/>
    <n v="1"/>
    <n v="450"/>
    <n v="10"/>
    <n v="55"/>
    <n v="3"/>
    <n v="7500"/>
    <n v="0.94"/>
  </r>
  <r>
    <s v="ING014"/>
    <x v="13"/>
    <n v="1000"/>
    <s v=" grams "/>
    <n v="24.18"/>
    <x v="13"/>
    <n v="3"/>
    <n v="700"/>
    <n v="300"/>
    <n v="65"/>
    <n v="3"/>
    <n v="3000"/>
    <n v="0.76666666666666672"/>
  </r>
  <r>
    <s v="ING015"/>
    <x v="14"/>
    <n v="2000"/>
    <s v=" grams "/>
    <n v="8.98"/>
    <x v="14"/>
    <n v="1"/>
    <n v="400"/>
    <n v="100"/>
    <n v="55"/>
    <n v="2"/>
    <n v="4000"/>
    <n v="0.9"/>
  </r>
  <r>
    <s v="ING016"/>
    <x v="15"/>
    <n v="2500"/>
    <s v=" grams "/>
    <n v="7.66"/>
    <x v="15"/>
    <n v="10"/>
    <n v="600"/>
    <n v="200"/>
    <n v="65"/>
    <n v="2"/>
    <n v="5000"/>
    <n v="0.88"/>
  </r>
  <r>
    <s v="ING017"/>
    <x v="16"/>
    <n v="5000"/>
    <s v=" grams "/>
    <n v="28.77"/>
    <x v="16"/>
    <n v="1"/>
    <n v="400"/>
    <n v="70"/>
    <n v="85"/>
    <n v="2"/>
    <n v="10000"/>
    <n v="0.96"/>
  </r>
  <r>
    <s v="ING018"/>
    <x v="17"/>
    <n v="5000"/>
    <s v=" grams "/>
    <n v="32.450000000000003"/>
    <x v="17"/>
    <n v="1"/>
    <n v="600"/>
    <n v="15"/>
    <n v="120"/>
    <n v="10"/>
    <n v="50000"/>
    <n v="0.98799999999999999"/>
  </r>
  <r>
    <s v="ING019"/>
    <x v="18"/>
    <n v="3000"/>
    <s v="grams"/>
    <n v="6.23"/>
    <x v="18"/>
    <n v="1"/>
    <n v="400"/>
    <n v="250"/>
    <n v="95"/>
    <n v="9"/>
    <n v="27000"/>
    <n v="0.98518518518518516"/>
  </r>
  <r>
    <s v="ING020"/>
    <x v="19"/>
    <n v="6000"/>
    <s v="grams"/>
    <n v="52.1"/>
    <x v="19"/>
    <n v="1"/>
    <n v="600"/>
    <n v="80"/>
    <n v="120"/>
    <n v="1"/>
    <n v="6000"/>
    <n v="0.9"/>
  </r>
  <r>
    <s v="ING021"/>
    <x v="20"/>
    <n v="5000"/>
    <s v="grams"/>
    <n v="69.83"/>
    <x v="20"/>
    <n v="10"/>
    <n v="450"/>
    <n v="170"/>
    <n v="55"/>
    <n v="3"/>
    <n v="15000"/>
    <n v="0.97"/>
  </r>
  <r>
    <s v="ING022"/>
    <x v="21"/>
    <n v="1250"/>
    <s v="grams"/>
    <n v="34.450000000000003"/>
    <x v="21"/>
    <n v="1"/>
    <n v="700"/>
    <n v="120"/>
    <n v="65"/>
    <n v="3"/>
    <n v="3750"/>
    <n v="0.81333333333333335"/>
  </r>
  <r>
    <s v="ING023"/>
    <x v="22"/>
    <n v="7500"/>
    <s v="grams"/>
    <n v="5.25"/>
    <x v="22"/>
    <n v="1"/>
    <n v="400"/>
    <n v="170"/>
    <n v="100"/>
    <n v="1"/>
    <n v="7500"/>
    <n v="0.94666666666666666"/>
  </r>
  <r>
    <s v="ING024"/>
    <x v="23"/>
    <n v="3800"/>
    <s v="grams"/>
    <n v="13.72"/>
    <x v="23"/>
    <n v="2"/>
    <n v="600"/>
    <n v="300"/>
    <n v="150"/>
    <n v="1"/>
    <n v="3800"/>
    <n v="0.84210526315789469"/>
  </r>
  <r>
    <s v="ING025"/>
    <x v="24"/>
    <n v="4500"/>
    <s v="grams"/>
    <n v="17.98"/>
    <x v="24"/>
    <n v="4"/>
    <n v="450"/>
    <n v="100"/>
    <n v="55"/>
    <n v="1"/>
    <n v="4500"/>
    <n v="0.9"/>
  </r>
  <r>
    <s v="ING026"/>
    <x v="25"/>
    <n v="4500"/>
    <s v="grams"/>
    <n v="15.45"/>
    <x v="25"/>
    <n v="2"/>
    <n v="700"/>
    <n v="200"/>
    <n v="65"/>
    <n v="2"/>
    <n v="9000"/>
    <n v="0.92222222222222228"/>
  </r>
  <r>
    <s v="ING027"/>
    <x v="26"/>
    <n v="4500"/>
    <s v="grams"/>
    <n v="15.45"/>
    <x v="26"/>
    <n v="3"/>
    <n v="450"/>
    <n v="150"/>
    <n v="75"/>
    <n v="2"/>
    <n v="9000"/>
    <n v="0.95"/>
  </r>
  <r>
    <s v="ING028"/>
    <x v="27"/>
    <n v="4500"/>
    <s v="grams"/>
    <n v="15.45"/>
    <x v="27"/>
    <n v="3"/>
    <n v="700"/>
    <n v="200"/>
    <n v="95"/>
    <n v="2"/>
    <n v="9000"/>
    <n v="0.92222222222222228"/>
  </r>
  <r>
    <s v="ING029"/>
    <x v="28"/>
    <n v="2500"/>
    <s v="grams"/>
    <n v="4.45"/>
    <x v="28"/>
    <n v="3"/>
    <n v="450"/>
    <n v="250"/>
    <n v="55"/>
    <n v="1"/>
    <n v="2500"/>
    <n v="0.82"/>
  </r>
  <r>
    <s v="ING030"/>
    <x v="29"/>
    <n v="1200"/>
    <s v="grams"/>
    <n v="1.1499999999999999"/>
    <x v="29"/>
    <n v="3"/>
    <n v="700"/>
    <n v="80"/>
    <n v="65"/>
    <n v="1"/>
    <n v="1200"/>
    <n v="0.41666666666666669"/>
  </r>
  <r>
    <s v="ING031"/>
    <x v="30"/>
    <n v="5000"/>
    <s v="grams"/>
    <n v="7.12"/>
    <x v="30"/>
    <n v="5"/>
    <n v="500"/>
    <n v="170"/>
    <n v="70"/>
    <n v="1"/>
    <n v="5000"/>
    <n v="0.9"/>
  </r>
  <r>
    <s v="ING032"/>
    <x v="31"/>
    <n v="2500"/>
    <s v="grams"/>
    <n v="24.18"/>
    <x v="31"/>
    <n v="10"/>
    <n v="200"/>
    <n v="150"/>
    <n v="110"/>
    <n v="3"/>
    <n v="7500"/>
    <n v="0.97333333333333338"/>
  </r>
  <r>
    <s v="ING033"/>
    <x v="32"/>
    <n v="1000"/>
    <s v="grams"/>
    <n v="8.98"/>
    <x v="32"/>
    <n v="10"/>
    <n v="250"/>
    <n v="150"/>
    <n v="60"/>
    <n v="3"/>
    <n v="3000"/>
    <n v="0.91666666666666663"/>
  </r>
  <r>
    <s v="ING034"/>
    <x v="33"/>
    <n v="2000"/>
    <s v="grams"/>
    <n v="7.66"/>
    <x v="33"/>
    <n v="1"/>
    <n v="50"/>
    <n v="150"/>
    <n v="55"/>
    <n v="2"/>
    <n v="4000"/>
    <n v="0.98750000000000004"/>
  </r>
  <r>
    <s v="ING035"/>
    <x v="34"/>
    <n v="2500"/>
    <s v="grams"/>
    <n v="28.77"/>
    <x v="34"/>
    <n v="2"/>
    <n v="180"/>
    <n v="300"/>
    <n v="55"/>
    <n v="2"/>
    <n v="5000"/>
    <n v="0.96399999999999997"/>
  </r>
  <r>
    <s v="ING036"/>
    <x v="35"/>
    <n v="5000"/>
    <s v="grams"/>
    <n v="32.450000000000003"/>
    <x v="35"/>
    <n v="4"/>
    <n v="120"/>
    <n v="300"/>
    <n v="55"/>
    <n v="2"/>
    <n v="10000"/>
    <n v="0.98799999999999999"/>
  </r>
  <r>
    <s v="ING037"/>
    <x v="36"/>
    <n v="5000"/>
    <s v="grams"/>
    <n v="6.23"/>
    <x v="36"/>
    <n v="1"/>
    <n v="200"/>
    <n v="150"/>
    <n v="65"/>
    <n v="10"/>
    <n v="50000"/>
    <n v="0.996"/>
  </r>
  <r>
    <s v="ING038"/>
    <x v="37"/>
    <n v="3000"/>
    <s v="grams"/>
    <n v="52.1"/>
    <x v="37"/>
    <n v="2"/>
    <n v="100"/>
    <n v="90"/>
    <n v="55"/>
    <n v="9"/>
    <n v="27000"/>
    <n v="0.99629629629629635"/>
  </r>
  <r>
    <s v="ING039"/>
    <x v="38"/>
    <n v="6000"/>
    <s v="grams"/>
    <n v="69.83"/>
    <x v="38"/>
    <n v="5"/>
    <n v="220"/>
    <n v="170"/>
    <n v="55"/>
    <n v="1"/>
    <n v="6000"/>
    <n v="0.96333333333333337"/>
  </r>
  <r>
    <s v="ING040"/>
    <x v="39"/>
    <n v="5000"/>
    <s v="grams"/>
    <n v="34.450000000000003"/>
    <x v="39"/>
    <n v="1"/>
    <n v="150"/>
    <n v="165"/>
    <n v="55"/>
    <n v="3"/>
    <n v="15000"/>
    <n v="0.99"/>
  </r>
  <r>
    <s v="ING041"/>
    <x v="40"/>
    <n v="1250"/>
    <s v="grams"/>
    <n v="5.25"/>
    <x v="40"/>
    <n v="10"/>
    <n v="180"/>
    <n v="250"/>
    <n v="55"/>
    <n v="3"/>
    <n v="3750"/>
    <n v="0.95199999999999996"/>
  </r>
  <r>
    <s v="ING042"/>
    <x v="41"/>
    <n v="7500"/>
    <s v="grams"/>
    <n v="13.72"/>
    <x v="41"/>
    <n v="2"/>
    <n v="160"/>
    <n v="430"/>
    <n v="55"/>
    <n v="1"/>
    <n v="7500"/>
    <n v="0.97866666666666668"/>
  </r>
  <r>
    <s v="ING043"/>
    <x v="42"/>
    <n v="3800"/>
    <s v="grams"/>
    <n v="17.98"/>
    <x v="42"/>
    <n v="1"/>
    <n v="170"/>
    <n v="15"/>
    <n v="55"/>
    <n v="1"/>
    <n v="3800"/>
    <n v="0.95526315789473681"/>
  </r>
  <r>
    <s v="ING044"/>
    <x v="43"/>
    <n v="4500"/>
    <s v="grams"/>
    <n v="15.45"/>
    <x v="43"/>
    <n v="5"/>
    <n v="100"/>
    <n v="30"/>
    <n v="55"/>
    <n v="1"/>
    <n v="4500"/>
    <n v="0.97777777777777775"/>
  </r>
  <r>
    <s v="ING045"/>
    <x v="44"/>
    <n v="2000"/>
    <s v="grams"/>
    <n v="15.45"/>
    <x v="44"/>
    <n v="2"/>
    <n v="200"/>
    <n v="75"/>
    <n v="30"/>
    <n v="2"/>
    <n v="4000"/>
    <n v="0.95"/>
  </r>
  <r>
    <s v="ING046"/>
    <x v="45"/>
    <n v="4500"/>
    <s v="grams"/>
    <n v="24.18"/>
    <x v="45"/>
    <n v="10"/>
    <n v="250"/>
    <n v="155"/>
    <n v="40"/>
    <n v="2"/>
    <n v="9000"/>
    <n v="0.97222222222222221"/>
  </r>
  <r>
    <s v="ING047"/>
    <x v="46"/>
    <n v="2500"/>
    <s v="grams"/>
    <n v="8.98"/>
    <x v="46"/>
    <n v="1"/>
    <n v="150"/>
    <n v="137"/>
    <n v="30"/>
    <n v="2"/>
    <n v="5000"/>
    <n v="0.97"/>
  </r>
  <r>
    <s v="ING048"/>
    <x v="47"/>
    <n v="500"/>
    <s v="grams"/>
    <n v="7.66"/>
    <x v="47"/>
    <n v="1"/>
    <n v="150"/>
    <n v="15"/>
    <n v="45"/>
    <n v="1"/>
    <n v="500"/>
    <n v="0.7"/>
  </r>
  <r>
    <s v="ING049"/>
    <x v="48"/>
    <n v="3500"/>
    <s v="grams"/>
    <n v="28.77"/>
    <x v="48"/>
    <n v="1"/>
    <n v="150"/>
    <n v="65"/>
    <n v="40"/>
    <n v="1"/>
    <n v="3500"/>
    <n v="0.95714285714285718"/>
  </r>
  <r>
    <s v="ING050"/>
    <x v="49"/>
    <n v="1000"/>
    <s v="grams"/>
    <n v="32.450000000000003"/>
    <x v="49"/>
    <n v="10"/>
    <n v="180"/>
    <n v="85"/>
    <n v="45"/>
    <n v="1"/>
    <n v="1000"/>
    <n v="0.82"/>
  </r>
  <r>
    <s v="ING051"/>
    <x v="50"/>
    <n v="1000"/>
    <s v="grams"/>
    <n v="6.23"/>
    <x v="50"/>
    <n v="1"/>
    <n v="120"/>
    <n v="45"/>
    <n v="50"/>
    <n v="3"/>
    <n v="3000"/>
    <n v="0.96"/>
  </r>
  <r>
    <s v="ING052"/>
    <x v="51"/>
    <n v="2500"/>
    <s v="grams"/>
    <n v="52.1"/>
    <x v="51"/>
    <n v="2"/>
    <n v="220"/>
    <n v="45"/>
    <n v="45"/>
    <n v="3"/>
    <n v="7500"/>
    <n v="0.97066666666666668"/>
  </r>
  <r>
    <s v="ING053"/>
    <x v="52"/>
    <n v="3500"/>
    <s v="grams"/>
    <n v="69.83"/>
    <x v="52"/>
    <n v="4"/>
    <n v="200"/>
    <n v="75"/>
    <n v="30"/>
    <n v="2"/>
    <n v="7000"/>
    <n v="0.97142857142857142"/>
  </r>
  <r>
    <s v="ING054"/>
    <x v="53"/>
    <n v="1500"/>
    <s v="grams"/>
    <n v="34.450000000000003"/>
    <x v="53"/>
    <n v="1"/>
    <n v="355"/>
    <n v="155"/>
    <n v="40"/>
    <n v="2"/>
    <n v="3000"/>
    <n v="0.88166666666666671"/>
  </r>
  <r>
    <s v="ING055"/>
    <x v="54"/>
    <n v="1000"/>
    <s v="grams"/>
    <n v="5.25"/>
    <x v="53"/>
    <n v="2"/>
    <n v="355"/>
    <n v="137"/>
    <n v="30"/>
    <n v="2"/>
    <n v="2000"/>
    <n v="0.82250000000000001"/>
  </r>
  <r>
    <s v="ING056"/>
    <x v="55"/>
    <n v="1000"/>
    <s v="grams"/>
    <n v="13.72"/>
    <x v="53"/>
    <n v="5"/>
    <n v="355"/>
    <n v="15"/>
    <n v="30"/>
    <n v="1"/>
    <n v="1000"/>
    <n v="0.64500000000000002"/>
  </r>
  <r>
    <s v="ING057"/>
    <x v="56"/>
    <n v="500"/>
    <s v="grams"/>
    <n v="17.98"/>
    <x v="54"/>
    <n v="1"/>
    <n v="355"/>
    <n v="675"/>
    <n v="30"/>
    <n v="1"/>
    <n v="500"/>
    <n v="0.28999999999999998"/>
  </r>
  <r>
    <s v="ING058"/>
    <x v="57"/>
    <n v="500"/>
    <s v="grams"/>
    <n v="17.98"/>
    <x v="54"/>
    <n v="1"/>
    <n v="355"/>
    <n v="85"/>
    <n v="30"/>
    <n v="1"/>
    <n v="500"/>
    <n v="0.28999999999999998"/>
  </r>
  <r>
    <s v="ING059"/>
    <x v="58"/>
    <n v="150"/>
    <s v="grams"/>
    <n v="15.45"/>
    <x v="55"/>
    <n v="1"/>
    <n v="355"/>
    <n v="45"/>
    <n v="30"/>
    <n v="3"/>
    <n v="450"/>
    <n v="0.21111111111111111"/>
  </r>
  <r>
    <s v="ING060"/>
    <x v="59"/>
    <n v="200"/>
    <s v="grams"/>
    <n v="15.45"/>
    <x v="55"/>
    <n v="1"/>
    <n v="355"/>
    <n v="45"/>
    <n v="25"/>
    <n v="3"/>
    <n v="600"/>
    <n v="0.408333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5F97F-DC62-4AB8-88DD-F581C476D40D}"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2:P73" firstHeaderRow="0" firstDataRow="1" firstDataCol="1"/>
  <pivotFields count="13">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dataField="1" showAll="0"/>
    <pivotField showAll="0">
      <items count="57">
        <item h="1" x="55"/>
        <item h="1" x="53"/>
        <item h="1" x="54"/>
        <item h="1" x="44"/>
        <item h="1" x="51"/>
        <item h="1" x="50"/>
        <item h="1" x="46"/>
        <item h="1" x="43"/>
        <item h="1" x="45"/>
        <item h="1" x="52"/>
        <item h="1" x="41"/>
        <item h="1" x="40"/>
        <item h="1" x="39"/>
        <item h="1" x="42"/>
        <item h="1" x="49"/>
        <item h="1" x="48"/>
        <item h="1" x="47"/>
        <item x="23"/>
        <item x="22"/>
        <item x="29"/>
        <item x="28"/>
        <item x="27"/>
        <item x="26"/>
        <item x="3"/>
        <item x="2"/>
        <item x="15"/>
        <item x="14"/>
        <item x="1"/>
        <item x="0"/>
        <item x="30"/>
        <item x="21"/>
        <item x="20"/>
        <item x="9"/>
        <item x="8"/>
        <item x="5"/>
        <item x="4"/>
        <item x="11"/>
        <item x="10"/>
        <item x="7"/>
        <item x="6"/>
        <item x="13"/>
        <item x="12"/>
        <item x="17"/>
        <item x="16"/>
        <item x="25"/>
        <item x="24"/>
        <item x="19"/>
        <item x="18"/>
        <item h="1" x="33"/>
        <item h="1" x="37"/>
        <item h="1" x="38"/>
        <item h="1" x="34"/>
        <item h="1" x="32"/>
        <item h="1" x="36"/>
        <item h="1" x="35"/>
        <item h="1" x="31"/>
        <item t="default"/>
      </items>
    </pivotField>
    <pivotField showAll="0"/>
    <pivotField dataField="1" showAll="0"/>
    <pivotField showAll="0"/>
    <pivotField showAll="0"/>
    <pivotField showAll="0"/>
    <pivotField showAll="0"/>
    <pivotField dataField="1" numFmtId="9"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3">
    <i>
      <x/>
    </i>
    <i i="1">
      <x v="1"/>
    </i>
    <i i="2">
      <x v="2"/>
    </i>
  </colItems>
  <dataFields count="3">
    <dataField name="Sum of ordered_weight" fld="7" baseField="0" baseItem="0"/>
    <dataField name="Sum of ing_price" fld="4" baseField="0" baseItem="0"/>
    <dataField name="Sum of Percent_Remaining" fld="12" baseField="0" baseItem="0" numFmtId="10"/>
  </dataFields>
  <formats count="1">
    <format dxfId="16">
      <pivotArea outline="0" collapsedLevelsAreSubtotals="1" fieldPosition="0">
        <references count="1">
          <reference field="4294967294" count="1" selected="0">
            <x v="2"/>
          </reference>
        </references>
      </pivotArea>
    </format>
  </formats>
  <conditionalFormats count="3">
    <conditionalFormat priority="1">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s>
  <pivotTableStyleInfo name="PivotStyleMedium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D52885-D823-44ED-B3EC-A263668121D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52" firstHeaderRow="1" firstDataRow="1" firstDataCol="1"/>
  <pivotFields count="27">
    <pivotField showAll="0"/>
    <pivotField axis="axisRow"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3A6AE6-E789-4CDC-9490-5B2AE6762582}"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J60" firstHeaderRow="1" firstDataRow="1" firstDataCol="1"/>
  <pivotFields count="27">
    <pivotField showAll="0"/>
    <pivotField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axis="axisRow" showAll="0" countASubtotal="1">
      <items count="57">
        <item x="55"/>
        <item x="53"/>
        <item x="54"/>
        <item x="44"/>
        <item x="51"/>
        <item x="50"/>
        <item x="46"/>
        <item x="43"/>
        <item x="45"/>
        <item x="52"/>
        <item x="41"/>
        <item x="40"/>
        <item x="39"/>
        <item x="42"/>
        <item x="49"/>
        <item x="48"/>
        <item x="47"/>
        <item x="23"/>
        <item x="22"/>
        <item x="29"/>
        <item x="28"/>
        <item x="27"/>
        <item x="26"/>
        <item x="3"/>
        <item x="2"/>
        <item x="15"/>
        <item x="14"/>
        <item x="1"/>
        <item x="0"/>
        <item x="30"/>
        <item x="21"/>
        <item x="20"/>
        <item x="9"/>
        <item x="8"/>
        <item x="5"/>
        <item x="4"/>
        <item x="11"/>
        <item x="10"/>
        <item x="7"/>
        <item x="6"/>
        <item x="13"/>
        <item x="12"/>
        <item x="17"/>
        <item x="16"/>
        <item x="25"/>
        <item x="24"/>
        <item x="19"/>
        <item x="18"/>
        <item x="33"/>
        <item x="37"/>
        <item x="38"/>
        <item x="34"/>
        <item x="32"/>
        <item x="36"/>
        <item x="35"/>
        <item x="31"/>
        <item t="countA"/>
      </items>
    </pivotField>
    <pivotField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Total_Sales" fld="20"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1" count="1" selected="0">
            <x v="55"/>
          </reference>
        </references>
      </pivotArea>
    </chartFormat>
    <chartFormat chart="13" format="2">
      <pivotArea type="data" outline="0" fieldPosition="0">
        <references count="2">
          <reference field="4294967294" count="1" selected="0">
            <x v="0"/>
          </reference>
          <reference field="11" count="1" selected="0">
            <x v="52"/>
          </reference>
        </references>
      </pivotArea>
    </chartFormat>
    <chartFormat chart="13" format="3">
      <pivotArea type="data" outline="0" fieldPosition="0">
        <references count="2">
          <reference field="4294967294" count="1" selected="0">
            <x v="0"/>
          </reference>
          <reference field="11" count="1" selected="0">
            <x v="5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C389BD-4A68-49CD-A833-9C3FAB75F9EC}"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N28" firstHeaderRow="0" firstDataRow="1" firstDataCol="1"/>
  <pivotFields count="27">
    <pivotField showAll="0"/>
    <pivotField dataField="1"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items count="57">
        <item x="55"/>
        <item x="53"/>
        <item x="54"/>
        <item x="44"/>
        <item x="51"/>
        <item x="50"/>
        <item x="46"/>
        <item x="43"/>
        <item x="45"/>
        <item x="52"/>
        <item x="41"/>
        <item x="40"/>
        <item x="39"/>
        <item x="42"/>
        <item x="49"/>
        <item x="48"/>
        <item x="47"/>
        <item x="23"/>
        <item x="22"/>
        <item x="29"/>
        <item x="28"/>
        <item x="27"/>
        <item x="26"/>
        <item x="3"/>
        <item x="2"/>
        <item x="15"/>
        <item x="14"/>
        <item x="1"/>
        <item x="0"/>
        <item x="30"/>
        <item x="21"/>
        <item x="20"/>
        <item x="9"/>
        <item x="8"/>
        <item x="5"/>
        <item x="4"/>
        <item x="11"/>
        <item x="10"/>
        <item x="7"/>
        <item x="6"/>
        <item x="13"/>
        <item x="12"/>
        <item x="17"/>
        <item x="16"/>
        <item x="25"/>
        <item x="24"/>
        <item x="19"/>
        <item x="18"/>
        <item x="33"/>
        <item x="37"/>
        <item x="38"/>
        <item x="34"/>
        <item x="32"/>
        <item x="36"/>
        <item x="35"/>
        <item x="31"/>
        <item t="default"/>
      </items>
    </pivotField>
    <pivotField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5"/>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Count of order_id" fld="1" subtotal="count" baseField="25" baseItem="7"/>
    <dataField name="Sum of Total_Sales" fld="20" baseField="0" baseItem="0"/>
  </dataFields>
  <chartFormats count="4">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948617-57C8-4052-99E1-C4E42B1E63A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3:F29" firstHeaderRow="1" firstDataRow="1" firstDataCol="1"/>
  <pivotFields count="27">
    <pivotField showAll="0"/>
    <pivotField showAll="0">
      <items count="8">
        <item x="0"/>
        <item x="1"/>
        <item x="2"/>
        <item x="3"/>
        <item x="4"/>
        <item x="5"/>
        <item x="6"/>
        <item t="default"/>
      </items>
    </pivotField>
    <pivotField numFmtId="14" showAll="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axis="axisRow"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3"/>
  </rowFields>
  <rowItems count="6">
    <i>
      <x/>
    </i>
    <i>
      <x v="1"/>
    </i>
    <i>
      <x v="2"/>
    </i>
    <i>
      <x v="3"/>
    </i>
    <i>
      <x v="4"/>
    </i>
    <i t="grand">
      <x/>
    </i>
  </rowItems>
  <colItems count="1">
    <i/>
  </colItems>
  <dataFields count="1">
    <dataField name="Count of item_siz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AE713F-1E14-4977-9931-21DF5C02470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A10" firstHeaderRow="1" firstDataRow="1" firstDataCol="0"/>
  <pivotFields count="27">
    <pivotField showAll="0"/>
    <pivotField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dataField="1"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977E0E-5228-4AA3-BF4E-7B99DAFF2213}"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3:F8" firstHeaderRow="1" firstDataRow="1" firstDataCol="1"/>
  <pivotFields count="27">
    <pivotField showAll="0"/>
    <pivotField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showAll="0"/>
    <pivotField dataField="1" showAll="0">
      <items count="32">
        <item x="30"/>
        <item x="23"/>
        <item x="25"/>
        <item x="24"/>
        <item x="27"/>
        <item x="2"/>
        <item x="21"/>
        <item x="1"/>
        <item x="9"/>
        <item x="28"/>
        <item x="11"/>
        <item x="13"/>
        <item x="0"/>
        <item x="10"/>
        <item x="7"/>
        <item x="29"/>
        <item x="3"/>
        <item x="8"/>
        <item x="15"/>
        <item x="16"/>
        <item x="5"/>
        <item x="17"/>
        <item x="14"/>
        <item x="4"/>
        <item x="18"/>
        <item x="22"/>
        <item x="26"/>
        <item x="12"/>
        <item x="20"/>
        <item x="6"/>
        <item x="19"/>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2"/>
  </rowFields>
  <rowItems count="5">
    <i>
      <x/>
    </i>
    <i>
      <x v="1"/>
    </i>
    <i>
      <x v="2"/>
    </i>
    <i>
      <x v="3"/>
    </i>
    <i t="grand">
      <x/>
    </i>
  </rowItems>
  <colItems count="1">
    <i/>
  </colItems>
  <dataFields count="1">
    <dataField name="Sum of Total_Sales" fld="20" baseField="0" baseItem="0"/>
  </dataFields>
  <chartFormats count="10">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2" count="1" selected="0">
            <x v="1"/>
          </reference>
        </references>
      </pivotArea>
    </chartFormat>
    <chartFormat chart="15" format="2">
      <pivotArea type="data" outline="0" fieldPosition="0">
        <references count="2">
          <reference field="4294967294" count="1" selected="0">
            <x v="0"/>
          </reference>
          <reference field="12" count="1" selected="0">
            <x v="2"/>
          </reference>
        </references>
      </pivotArea>
    </chartFormat>
    <chartFormat chart="15" format="3">
      <pivotArea type="data" outline="0" fieldPosition="0">
        <references count="2">
          <reference field="4294967294" count="1" selected="0">
            <x v="0"/>
          </reference>
          <reference field="12" count="1" selected="0">
            <x v="0"/>
          </reference>
        </references>
      </pivotArea>
    </chartFormat>
    <chartFormat chart="15" format="4">
      <pivotArea type="data" outline="0" fieldPosition="0">
        <references count="2">
          <reference field="4294967294" count="1" selected="0">
            <x v="0"/>
          </reference>
          <reference field="12" count="1" selected="0">
            <x v="3"/>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12" count="1" selected="0">
            <x v="0"/>
          </reference>
        </references>
      </pivotArea>
    </chartFormat>
    <chartFormat chart="17" format="12">
      <pivotArea type="data" outline="0" fieldPosition="0">
        <references count="2">
          <reference field="4294967294" count="1" selected="0">
            <x v="0"/>
          </reference>
          <reference field="12" count="1" selected="0">
            <x v="1"/>
          </reference>
        </references>
      </pivotArea>
    </chartFormat>
    <chartFormat chart="17" format="13">
      <pivotArea type="data" outline="0" fieldPosition="0">
        <references count="2">
          <reference field="4294967294" count="1" selected="0">
            <x v="0"/>
          </reference>
          <reference field="12" count="1" selected="0">
            <x v="2"/>
          </reference>
        </references>
      </pivotArea>
    </chartFormat>
    <chartFormat chart="17"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BA7872-D59F-4882-8FED-66DE1361D484}"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7">
    <pivotField showAll="0"/>
    <pivotField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Sum of Total_Sale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9EACFC4-852A-419F-BAEA-6560C63FA29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L69" firstHeaderRow="0" firstDataRow="1" firstDataCol="1"/>
  <pivotFields count="13">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showAll="0"/>
    <pivotField showAll="0"/>
    <pivotField showAll="0"/>
    <pivotField dataField="1" showAll="0"/>
    <pivotField showAll="0"/>
    <pivotField showAll="0"/>
    <pivotField showAll="0"/>
    <pivotField dataField="1" showAll="0"/>
    <pivotField dataField="1" numFmtId="9"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3">
    <i>
      <x/>
    </i>
    <i i="1">
      <x v="1"/>
    </i>
    <i i="2">
      <x v="2"/>
    </i>
  </colItems>
  <dataFields count="3">
    <dataField name="Sum of total_inv_weight" fld="11" baseField="0" baseItem="0"/>
    <dataField name="Sum of ordered_weight" fld="7" baseField="0" baseItem="0"/>
    <dataField name="Sum of Percent_Remaining" fld="12" baseField="0" baseItem="0"/>
  </dataFields>
  <formats count="6">
    <format dxfId="5">
      <pivotArea collapsedLevelsAreSubtotals="1" fieldPosition="0">
        <references count="1">
          <reference field="1" count="1">
            <x v="0"/>
          </reference>
        </references>
      </pivotArea>
    </format>
    <format dxfId="4">
      <pivotArea collapsedLevelsAreSubtotals="1" fieldPosition="0">
        <references count="1">
          <reference field="1" count="59">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reference>
        </references>
      </pivotArea>
    </format>
    <format dxfId="3">
      <pivotArea grandRow="1" outline="0" collapsedLevelsAreSubtotals="1" fieldPosition="0"/>
    </format>
    <format dxfId="2">
      <pivotArea dataOnly="0" labelOnly="1" fieldPosition="0">
        <references count="1">
          <reference field="1" count="1">
            <x v="5"/>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F50D88-5EC5-41E2-A628-D86141AFED4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F69" firstHeaderRow="0" firstDataRow="1" firstDataCol="1"/>
  <pivotFields count="10">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dataField="1" showAll="0"/>
    <pivotField showAll="0"/>
    <pivotField showAll="0"/>
    <pivotField dataField="1" showAll="0"/>
    <pivotField showAll="0"/>
    <pivotField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Sum of ordered_weight" fld="7" baseField="0" baseItem="0"/>
    <dataField name="Sum of ing_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D4751B8-1567-44C1-9B72-7DC7648D236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40" firstHeaderRow="1" firstDataRow="1" firstDataCol="1"/>
  <pivotFields count="10">
    <pivotField showAll="0"/>
    <pivotField showAll="0"/>
    <pivotField showAll="0"/>
    <pivotField showAll="0"/>
    <pivotField showAll="0"/>
    <pivotField axis="axisRow" showAll="0">
      <items count="57">
        <item h="1" x="55"/>
        <item h="1" x="53"/>
        <item h="1" x="54"/>
        <item h="1" x="44"/>
        <item h="1" x="51"/>
        <item h="1" x="50"/>
        <item h="1" x="46"/>
        <item h="1" x="43"/>
        <item h="1" x="45"/>
        <item h="1" x="52"/>
        <item h="1" x="41"/>
        <item h="1" x="40"/>
        <item h="1" x="39"/>
        <item h="1" x="42"/>
        <item h="1" x="49"/>
        <item h="1" x="48"/>
        <item h="1" x="47"/>
        <item x="23"/>
        <item x="22"/>
        <item x="29"/>
        <item x="28"/>
        <item x="27"/>
        <item x="26"/>
        <item x="3"/>
        <item x="2"/>
        <item x="15"/>
        <item x="14"/>
        <item x="1"/>
        <item x="0"/>
        <item x="30"/>
        <item x="21"/>
        <item x="20"/>
        <item x="9"/>
        <item x="8"/>
        <item x="5"/>
        <item x="4"/>
        <item x="11"/>
        <item x="10"/>
        <item x="7"/>
        <item x="6"/>
        <item x="13"/>
        <item x="12"/>
        <item x="17"/>
        <item x="16"/>
        <item x="25"/>
        <item x="24"/>
        <item x="19"/>
        <item x="18"/>
        <item h="1" x="33"/>
        <item h="1" x="37"/>
        <item h="1" x="38"/>
        <item h="1" x="34"/>
        <item h="1" x="32"/>
        <item h="1" x="36"/>
        <item h="1" x="35"/>
        <item h="1" x="31"/>
        <item t="default"/>
      </items>
    </pivotField>
    <pivotField showAll="0"/>
    <pivotField showAll="0"/>
    <pivotField showAll="0"/>
    <pivotField dataField="1" showAll="0"/>
  </pivotFields>
  <rowFields count="1">
    <field x="5"/>
  </rowFields>
  <rowItems count="32">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st Of Pizz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D0CFB-3643-440F-8BBF-EDFBB5D9D277}"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2:K73" firstHeaderRow="0" firstDataRow="1" firstDataCol="1"/>
  <pivotFields count="13">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showAll="0"/>
    <pivotField showAll="0">
      <items count="57">
        <item h="1" x="55"/>
        <item h="1" x="53"/>
        <item h="1" x="54"/>
        <item h="1" x="44"/>
        <item h="1" x="51"/>
        <item h="1" x="50"/>
        <item h="1" x="46"/>
        <item h="1" x="43"/>
        <item h="1" x="45"/>
        <item h="1" x="52"/>
        <item h="1" x="41"/>
        <item h="1" x="40"/>
        <item h="1" x="39"/>
        <item h="1" x="42"/>
        <item h="1" x="49"/>
        <item h="1" x="48"/>
        <item h="1" x="47"/>
        <item x="23"/>
        <item x="22"/>
        <item x="29"/>
        <item x="28"/>
        <item x="27"/>
        <item x="26"/>
        <item x="3"/>
        <item x="2"/>
        <item x="15"/>
        <item x="14"/>
        <item x="1"/>
        <item x="0"/>
        <item x="30"/>
        <item x="21"/>
        <item x="20"/>
        <item x="9"/>
        <item x="8"/>
        <item x="5"/>
        <item x="4"/>
        <item x="11"/>
        <item x="10"/>
        <item x="7"/>
        <item x="6"/>
        <item x="13"/>
        <item x="12"/>
        <item x="17"/>
        <item x="16"/>
        <item x="25"/>
        <item x="24"/>
        <item x="19"/>
        <item x="18"/>
        <item h="1" x="33"/>
        <item h="1" x="37"/>
        <item h="1" x="38"/>
        <item h="1" x="34"/>
        <item h="1" x="32"/>
        <item h="1" x="36"/>
        <item h="1" x="35"/>
        <item h="1" x="31"/>
        <item t="default"/>
      </items>
    </pivotField>
    <pivotField showAll="0"/>
    <pivotField dataField="1" showAll="0"/>
    <pivotField showAll="0"/>
    <pivotField showAll="0"/>
    <pivotField showAll="0"/>
    <pivotField dataField="1" showAll="0"/>
    <pivotField dataField="1" numFmtId="9"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3">
    <i>
      <x/>
    </i>
    <i i="1">
      <x v="1"/>
    </i>
    <i i="2">
      <x v="2"/>
    </i>
  </colItems>
  <dataFields count="3">
    <dataField name="Sum of total_inv_weight" fld="11" baseField="0" baseItem="0"/>
    <dataField name="Sum of ordered_weight" fld="7" baseField="0" baseItem="0"/>
    <dataField name="Sum of Percent_Remaining" fld="12" baseField="0" baseItem="0" numFmtId="9"/>
  </dataFields>
  <formats count="2">
    <format dxfId="18">
      <pivotArea dataOnly="0" labelOnly="1" outline="0" fieldPosition="0">
        <references count="1">
          <reference field="4294967294" count="1">
            <x v="2"/>
          </reference>
        </references>
      </pivotArea>
    </format>
    <format dxfId="17">
      <pivotArea outline="0" collapsedLevelsAreSubtotals="1" fieldPosition="0">
        <references count="1">
          <reference field="4294967294" count="1" selected="0">
            <x v="2"/>
          </reference>
        </references>
      </pivotArea>
    </format>
  </formats>
  <pivotTableStyleInfo name="PivotStyleMedium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5E17E75-B7F3-4E74-ABD5-ED1652326A2E}"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8:Q69" firstHeaderRow="0" firstDataRow="1" firstDataCol="1"/>
  <pivotFields count="13">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dataField="1" showAll="0"/>
    <pivotField showAll="0"/>
    <pivotField showAll="0"/>
    <pivotField dataField="1" showAll="0"/>
    <pivotField showAll="0"/>
    <pivotField showAll="0"/>
    <pivotField showAll="0"/>
    <pivotField showAll="0"/>
    <pivotField dataField="1" numFmtId="9"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3">
    <i>
      <x/>
    </i>
    <i i="1">
      <x v="1"/>
    </i>
    <i i="2">
      <x v="2"/>
    </i>
  </colItems>
  <dataFields count="3">
    <dataField name="Sum of ordered_weight" fld="7" baseField="0" baseItem="0" numFmtId="1"/>
    <dataField name="Sum of ing_price" fld="4" baseField="0" baseItem="0"/>
    <dataField name="Sum of Percent_Remaining" fld="12" baseField="0" baseItem="0" numFmtId="9"/>
  </dataFields>
  <formats count="6">
    <format dxfId="11">
      <pivotArea outline="0" collapsedLevelsAreSubtotals="1" fieldPosition="0">
        <references count="1">
          <reference field="4294967294" count="1" selected="0">
            <x v="2"/>
          </reference>
        </references>
      </pivotArea>
    </format>
    <format dxfId="10">
      <pivotArea collapsedLevelsAreSubtotals="1" fieldPosition="0">
        <references count="2">
          <reference field="4294967294" count="1" selected="0">
            <x v="2"/>
          </reference>
          <reference field="1" count="1">
            <x v="0"/>
          </reference>
        </references>
      </pivotArea>
    </format>
    <format dxfId="9">
      <pivotArea collapsedLevelsAreSubtotals="1" fieldPosition="0">
        <references count="2">
          <reference field="4294967294" count="1" selected="0">
            <x v="2"/>
          </reference>
          <reference field="1" count="59">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reference>
        </references>
      </pivotArea>
    </format>
    <format dxfId="8">
      <pivotArea field="1" grandRow="1" outline="0" collapsedLevelsAreSubtotals="1" axis="axisRow" fieldPosition="0">
        <references count="1">
          <reference field="4294967294" count="1" selected="0">
            <x v="2"/>
          </reference>
        </references>
      </pivotArea>
    </format>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s>
  <conditionalFormats count="3">
    <conditionalFormat priority="1">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6">
      <pivotAreas count="1">
        <pivotArea type="data" collapsedLevelsAreSubtotals="1" fieldPosition="0">
          <references count="2">
            <reference field="4294967294" count="1" selected="0">
              <x v="1"/>
            </reference>
            <reference field="1" count="1">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9AEDAB-B1D7-42E6-B8E3-945DB2E054F8}"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F44" firstHeaderRow="1" firstDataRow="1" firstDataCol="1"/>
  <pivotFields count="13">
    <pivotField showAll="0"/>
    <pivotField showAll="0"/>
    <pivotField showAll="0"/>
    <pivotField showAll="0"/>
    <pivotField showAll="0"/>
    <pivotField axis="axisRow" showAll="0">
      <items count="57">
        <item h="1" x="55"/>
        <item h="1" x="53"/>
        <item h="1" x="54"/>
        <item h="1" x="44"/>
        <item h="1" x="51"/>
        <item h="1" x="50"/>
        <item h="1" x="46"/>
        <item h="1" x="43"/>
        <item h="1" x="45"/>
        <item h="1" x="52"/>
        <item h="1" x="41"/>
        <item h="1" x="40"/>
        <item h="1" x="39"/>
        <item h="1" x="42"/>
        <item h="1" x="49"/>
        <item h="1" x="48"/>
        <item h="1" x="47"/>
        <item x="23"/>
        <item x="22"/>
        <item x="29"/>
        <item x="28"/>
        <item x="27"/>
        <item x="26"/>
        <item x="3"/>
        <item x="2"/>
        <item x="15"/>
        <item x="14"/>
        <item x="1"/>
        <item x="0"/>
        <item x="30"/>
        <item x="21"/>
        <item x="20"/>
        <item x="9"/>
        <item x="8"/>
        <item x="5"/>
        <item x="4"/>
        <item x="11"/>
        <item x="10"/>
        <item x="7"/>
        <item x="6"/>
        <item x="13"/>
        <item x="12"/>
        <item x="17"/>
        <item x="16"/>
        <item x="25"/>
        <item x="24"/>
        <item x="19"/>
        <item x="18"/>
        <item h="1" x="33"/>
        <item h="1" x="37"/>
        <item h="1" x="38"/>
        <item h="1" x="34"/>
        <item h="1" x="32"/>
        <item h="1" x="36"/>
        <item h="1" x="35"/>
        <item h="1" x="31"/>
        <item t="default"/>
      </items>
    </pivotField>
    <pivotField showAll="0"/>
    <pivotField showAll="0"/>
    <pivotField showAll="0"/>
    <pivotField dataField="1" showAll="0"/>
    <pivotField showAll="0"/>
    <pivotField showAll="0"/>
    <pivotField numFmtId="9" showAll="0"/>
  </pivotFields>
  <rowFields count="1">
    <field x="5"/>
  </rowFields>
  <rowItems count="32">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item_price" fld="9" baseField="0" baseItem="0"/>
  </dataFields>
  <pivotTableStyleInfo name="PivotStyleMedium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989BF4-D2CB-4D6F-BEA2-E68C7F0FC313}"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73" firstHeaderRow="0" firstDataRow="1" firstDataCol="1"/>
  <pivotFields count="13">
    <pivotField showAll="0"/>
    <pivotField axis="axisRow" showAll="0">
      <items count="61">
        <item x="55"/>
        <item x="41"/>
        <item x="10"/>
        <item x="31"/>
        <item x="44"/>
        <item x="51"/>
        <item x="57"/>
        <item x="24"/>
        <item x="38"/>
        <item x="23"/>
        <item x="37"/>
        <item x="15"/>
        <item x="11"/>
        <item x="56"/>
        <item x="59"/>
        <item x="19"/>
        <item x="5"/>
        <item x="50"/>
        <item x="46"/>
        <item x="43"/>
        <item x="53"/>
        <item x="40"/>
        <item x="21"/>
        <item x="58"/>
        <item x="54"/>
        <item x="3"/>
        <item x="6"/>
        <item x="34"/>
        <item x="33"/>
        <item x="28"/>
        <item x="45"/>
        <item x="52"/>
        <item x="18"/>
        <item x="8"/>
        <item x="25"/>
        <item x="16"/>
        <item x="39"/>
        <item x="2"/>
        <item x="7"/>
        <item x="12"/>
        <item x="17"/>
        <item x="49"/>
        <item x="0"/>
        <item x="30"/>
        <item x="36"/>
        <item x="26"/>
        <item x="9"/>
        <item x="42"/>
        <item x="22"/>
        <item x="20"/>
        <item x="35"/>
        <item x="13"/>
        <item x="27"/>
        <item x="4"/>
        <item x="32"/>
        <item x="48"/>
        <item x="29"/>
        <item x="1"/>
        <item x="14"/>
        <item x="47"/>
        <item t="default"/>
      </items>
    </pivotField>
    <pivotField showAll="0"/>
    <pivotField showAll="0"/>
    <pivotField dataField="1" showAll="0"/>
    <pivotField showAll="0"/>
    <pivotField showAll="0"/>
    <pivotField dataField="1" showAll="0"/>
    <pivotField showAll="0"/>
    <pivotField showAll="0"/>
    <pivotField showAll="0"/>
    <pivotField showAll="0"/>
    <pivotField numFmtId="9"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Sum of ordered_weight" fld="7" baseField="0" baseItem="0"/>
    <dataField name="Sum of ing_price" fld="4" baseField="0" baseItem="0"/>
  </dataFields>
  <pivotTableStyleInfo name="PivotStyleMedium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88763-FBDA-4358-B224-F909772CD049}"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30" firstHeaderRow="1" firstDataRow="1" firstDataCol="1"/>
  <pivotFields count="27">
    <pivotField showAll="0"/>
    <pivotField axis="axisRow" dataField="1"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8">
    <i>
      <x/>
    </i>
    <i>
      <x v="1"/>
    </i>
    <i>
      <x v="2"/>
    </i>
    <i>
      <x v="3"/>
    </i>
    <i>
      <x v="4"/>
    </i>
    <i>
      <x v="5"/>
    </i>
    <i>
      <x v="6"/>
    </i>
    <i t="grand">
      <x/>
    </i>
  </rowItems>
  <colItems count="1">
    <i/>
  </colItems>
  <dataFields count="1">
    <dataField name="Count of order_id"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47B20-FE8A-433E-A3B1-FF1AAFFDCBE3}"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6" firstHeaderRow="1" firstDataRow="1" firstDataCol="1"/>
  <pivotFields count="27">
    <pivotField showAll="0"/>
    <pivotField dataField="1"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7"/>
  </rowFields>
  <rowItems count="3">
    <i>
      <x/>
    </i>
    <i>
      <x v="1"/>
    </i>
    <i t="grand">
      <x/>
    </i>
  </rowItems>
  <colItems count="1">
    <i/>
  </colItems>
  <dataFields count="1">
    <dataField name="Count of order_id" fld="1" subtotal="count" baseField="7"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478967-8BA8-4C67-9EA9-60008AEB4450}"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20" firstHeaderRow="1" firstDataRow="1" firstDataCol="1"/>
  <pivotFields count="27">
    <pivotField showAll="0"/>
    <pivotField axis="axisRow"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8">
    <i>
      <x/>
    </i>
    <i>
      <x v="1"/>
    </i>
    <i>
      <x v="2"/>
    </i>
    <i>
      <x v="3"/>
    </i>
    <i>
      <x v="4"/>
    </i>
    <i>
      <x v="5"/>
    </i>
    <i>
      <x v="6"/>
    </i>
    <i t="grand">
      <x/>
    </i>
  </rowItems>
  <colItems count="1">
    <i/>
  </colItems>
  <dataFields count="1">
    <dataField name="Sum of Total_Sales" fld="20"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DDF8C4-1098-4057-A919-BD987B59406C}"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7">
    <pivotField showAll="0"/>
    <pivotField dataField="1" showAll="0">
      <items count="8">
        <item x="0"/>
        <item x="1"/>
        <item x="2"/>
        <item x="3"/>
        <item x="4"/>
        <item x="5"/>
        <item x="6"/>
        <item t="default"/>
      </items>
    </pivotField>
    <pivotField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Count of order_id" fld="1" subtotal="count" baseField="9" baseItem="20563055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E9FF8C-8643-4998-A05F-B7E1FBA5C0A0}" name="PivotTable2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6:G75" firstHeaderRow="1" firstDataRow="2" firstDataCol="1"/>
  <pivotFields count="27">
    <pivotField showAll="0"/>
    <pivotField axis="axisRow" showAll="0">
      <items count="8">
        <item x="0"/>
        <item x="1"/>
        <item x="2"/>
        <item x="3"/>
        <item x="4"/>
        <item x="5"/>
        <item x="6"/>
        <item t="default"/>
      </items>
    </pivotField>
    <pivotField axis="axisCol" dataField="1" numFmtId="14" showAll="0">
      <items count="6">
        <item x="0"/>
        <item x="1"/>
        <item x="2"/>
        <item x="3"/>
        <item x="4"/>
        <item t="default"/>
      </items>
    </pivotField>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8">
    <i>
      <x/>
    </i>
    <i>
      <x v="1"/>
    </i>
    <i>
      <x v="2"/>
    </i>
    <i>
      <x v="3"/>
    </i>
    <i>
      <x v="4"/>
    </i>
    <i>
      <x v="5"/>
    </i>
    <i>
      <x v="6"/>
    </i>
    <i t="grand">
      <x/>
    </i>
  </rowItems>
  <colFields count="1">
    <field x="2"/>
  </colFields>
  <colItems count="6">
    <i>
      <x/>
    </i>
    <i>
      <x v="1"/>
    </i>
    <i>
      <x v="2"/>
    </i>
    <i>
      <x v="3"/>
    </i>
    <i>
      <x v="4"/>
    </i>
    <i t="grand">
      <x/>
    </i>
  </colItems>
  <dataFields count="1">
    <dataField name="Count of created_at" fld="2" subtotal="count" baseField="0" baseItem="0"/>
  </dataFields>
  <chartFormats count="5">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dateBetween" evalOrder="-1" id="24" name="created_at">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91D8B9-DF56-421A-849C-BF60ADE0857D}" autoFormatId="16" applyNumberFormats="0" applyBorderFormats="0" applyFontFormats="0" applyPatternFormats="0" applyAlignmentFormats="0" applyWidthHeightFormats="0">
  <queryTableRefresh nextId="29" unboundColumnsRight="5">
    <queryTableFields count="25">
      <queryTableField id="1" name="row_d" tableColumnId="1"/>
      <queryTableField id="2" name="order_id" tableColumnId="2"/>
      <queryTableField id="3" name="created_at" tableColumnId="3"/>
      <queryTableField id="26" dataBound="0" tableColumnId="26"/>
      <queryTableField id="4" name="order_item_id" tableColumnId="4"/>
      <queryTableField id="5" name="quantity" tableColumnId="5"/>
      <queryTableField id="6" name="cust_id" tableColumnId="6"/>
      <queryTableField id="7" name="delivery" tableColumnId="7"/>
      <queryTableField id="8" name="order_add_id" tableColumnId="8"/>
      <queryTableField id="9" name="item_id" tableColumnId="9"/>
      <queryTableField id="10" name="sku" tableColumnId="10"/>
      <queryTableField id="11" name="item_name" tableColumnId="11"/>
      <queryTableField id="12" name="item_cat" tableColumnId="12"/>
      <queryTableField id="13" name="item_size" tableColumnId="13"/>
      <queryTableField id="14" name="item_price" tableColumnId="14"/>
      <queryTableField id="15" name="add_id" tableColumnId="15"/>
      <queryTableField id="16" name="delivery_address1" tableColumnId="16"/>
      <queryTableField id="17" name="delivery_address2" tableColumnId="17"/>
      <queryTableField id="18" name="delivery_city" tableColumnId="18"/>
      <queryTableField id="19" name="delivery_zipcode" tableColumnId="19"/>
      <queryTableField id="20" dataBound="0" tableColumnId="20"/>
      <queryTableField id="22" dataBound="0" tableColumnId="22"/>
      <queryTableField id="23" dataBound="0" tableColumnId="23"/>
      <queryTableField id="24" dataBound="0" tableColumnId="24"/>
      <queryTableField id="25" dataBound="0"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93BBD4A7-F7F8-4266-BE7B-5B7D2F6BB8B2}" sourceName="order_id">
  <pivotTables>
    <pivotTable tabId="2" name="PivotTable23"/>
    <pivotTable tabId="2" name="PivotTable14"/>
    <pivotTable tabId="2" name="PivotTable15"/>
    <pivotTable tabId="2" name="PivotTable16"/>
    <pivotTable tabId="2" name="PivotTable17"/>
    <pivotTable tabId="2" name="PivotTable18"/>
    <pivotTable tabId="2" name="PivotTable19"/>
    <pivotTable tabId="2" name="PivotTable21"/>
    <pivotTable tabId="2" name="PivotTable22"/>
    <pivotTable tabId="2" name="PivotTable12"/>
    <pivotTable tabId="2" name="PivotTable13"/>
  </pivotTables>
  <data>
    <tabular pivotCacheId="292485483">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 xr10:uid="{8AFCDB55-56BB-4812-BB7D-A1AF6BD5E477}" sourceName="item_cat">
  <pivotTables>
    <pivotTable tabId="2" name="PivotTable23"/>
    <pivotTable tabId="2" name="PivotTable14"/>
    <pivotTable tabId="2" name="PivotTable15"/>
    <pivotTable tabId="2" name="PivotTable16"/>
    <pivotTable tabId="2" name="PivotTable17"/>
    <pivotTable tabId="2" name="PivotTable18"/>
    <pivotTable tabId="2" name="PivotTable19"/>
    <pivotTable tabId="2" name="PivotTable21"/>
    <pivotTable tabId="2" name="PivotTable22"/>
    <pivotTable tabId="2" name="PivotTable12"/>
    <pivotTable tabId="2" name="PivotTable13"/>
  </pivotTables>
  <data>
    <tabular pivotCacheId="29248548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id" xr10:uid="{C899836E-10FA-4679-823A-D6B4D04C891D}" cache="Slicer_order_id" caption="order_id" columnCount="3" style="SlicerStyleDark6" rowHeight="324000"/>
  <slicer name="item_cat" xr10:uid="{1F4AD1E8-E947-4109-8EF2-C897B3AEED1A}" cache="Slicer_item_cat" caption="item_cat" columnCount="2"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id 1" xr10:uid="{451C6DCD-4D64-449E-9A71-D01FA9E465D4}" cache="Slicer_order_id" caption="order_i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D4DD1E-8FB0-45BA-A47B-95B63741719E}" name="Pizza_Project" displayName="Pizza_Project" ref="A1:Y61" tableType="queryTable" totalsRowShown="0" dataDxfId="46">
  <autoFilter ref="A1:Y61" xr:uid="{4BC681C3-1696-484A-8D48-7FFD5D8553D2}"/>
  <tableColumns count="25">
    <tableColumn id="1" xr3:uid="{47D97826-0811-47D5-9699-DE974C6B3951}" uniqueName="1" name="row_d" queryTableFieldId="1" dataDxfId="45"/>
    <tableColumn id="2" xr3:uid="{45DBB613-C6C4-4BC3-9CA9-9FB0CEF445F0}" uniqueName="2" name="order_id" queryTableFieldId="2" dataDxfId="44"/>
    <tableColumn id="3" xr3:uid="{9BB713BE-7961-4405-997E-3975BAAD9B67}" uniqueName="3" name="created_at" queryTableFieldId="3" dataDxfId="43"/>
    <tableColumn id="26" xr3:uid="{836BD156-C911-4F74-8D59-7247C34F17E7}" uniqueName="26" name="time" queryTableFieldId="26" dataDxfId="42"/>
    <tableColumn id="4" xr3:uid="{999FC1A9-FD69-4F2E-BAA0-2D538E54E236}" uniqueName="4" name="order_item_id" queryTableFieldId="4" dataDxfId="41"/>
    <tableColumn id="5" xr3:uid="{6909133F-9E61-4B05-A68C-A3D6C7F90BF5}" uniqueName="5" name="quantity" queryTableFieldId="5" dataDxfId="40"/>
    <tableColumn id="6" xr3:uid="{42AA1E20-C366-4319-A5D8-6B5B67A9368C}" uniqueName="6" name="cust_id" queryTableFieldId="6" dataDxfId="39"/>
    <tableColumn id="7" xr3:uid="{0BCA6EB9-841E-441C-8ED1-7FB4398E5C86}" uniqueName="7" name="delivery" queryTableFieldId="7" dataDxfId="38"/>
    <tableColumn id="8" xr3:uid="{FD18476D-83AA-4660-A108-1D22C6F703E9}" uniqueName="8" name="order_add_id" queryTableFieldId="8" dataDxfId="37"/>
    <tableColumn id="9" xr3:uid="{F06679A4-5717-4398-A8C0-E3B3BDD60EE1}" uniqueName="9" name="item_id" queryTableFieldId="9" dataDxfId="36"/>
    <tableColumn id="10" xr3:uid="{D1AAFE72-ABB3-474C-89BB-98AFB0CC84BF}" uniqueName="10" name="sku" queryTableFieldId="10" dataDxfId="35"/>
    <tableColumn id="11" xr3:uid="{7BCAD3D3-6203-48DE-BCAB-80CC0DF04BFF}" uniqueName="11" name="item_name" queryTableFieldId="11" dataDxfId="34"/>
    <tableColumn id="12" xr3:uid="{E5542DA1-1DC4-4AE3-A1F0-F9FA3FA36997}" uniqueName="12" name="item_cat" queryTableFieldId="12" dataDxfId="33"/>
    <tableColumn id="13" xr3:uid="{898D9367-A46A-4104-8B98-4C38733E594A}" uniqueName="13" name="item_size" queryTableFieldId="13" dataDxfId="32"/>
    <tableColumn id="14" xr3:uid="{FA558B06-6A68-42ED-8214-F0BDE2EA7385}" uniqueName="14" name="item_price" queryTableFieldId="14" dataDxfId="31"/>
    <tableColumn id="15" xr3:uid="{308FD12A-FEF6-423C-8E20-90F563FDE909}" uniqueName="15" name="add_id" queryTableFieldId="15" dataDxfId="30"/>
    <tableColumn id="16" xr3:uid="{2A565E3B-8E7F-427B-9FD1-F54079650CA1}" uniqueName="16" name="delivery_address1" queryTableFieldId="16" dataDxfId="29"/>
    <tableColumn id="17" xr3:uid="{340A3162-81F7-4561-A106-0D83D95ACAF3}" uniqueName="17" name="delivery_address2" queryTableFieldId="17" dataDxfId="28"/>
    <tableColumn id="18" xr3:uid="{E016A14F-1DC7-4D8F-9780-BEC8475CC827}" uniqueName="18" name="delivery_city" queryTableFieldId="18" dataDxfId="27"/>
    <tableColumn id="19" xr3:uid="{541C46BA-5F94-472B-85BD-9D1B2B4CDC26}" uniqueName="19" name="delivery_zipcode" queryTableFieldId="19" dataDxfId="26"/>
    <tableColumn id="20" xr3:uid="{E2827637-E459-44E7-95EA-E337E56BEC0F}" uniqueName="20" name="Total_Sales" queryTableFieldId="20" dataDxfId="25">
      <calculatedColumnFormula>Pizza_Project[[#This Row],[item_price]]*Pizza_Project[[#This Row],[quantity]]</calculatedColumnFormula>
    </tableColumn>
    <tableColumn id="22" xr3:uid="{C22F747B-DF5E-429D-8C16-181F0704C760}" uniqueName="22" name="DISTINCT" queryTableFieldId="22" dataDxfId="24">
      <calculatedColumnFormula>COUNTIFS($B$2:$B$61,B2)</calculatedColumnFormula>
    </tableColumn>
    <tableColumn id="23" xr3:uid="{8A6DC5F6-053B-4FDB-A82E-1C1068FACD6D}" uniqueName="23" name="average" queryTableFieldId="23" dataDxfId="23">
      <calculatedColumnFormula>SUM(U2:U61/COUNTIFS($B$2:$B$61,B2))</calculatedColumnFormula>
    </tableColumn>
    <tableColumn id="24" xr3:uid="{1CC935EB-7590-4CAC-8B11-45F9A7338901}" uniqueName="24" name="without_dum" queryTableFieldId="24" dataDxfId="22">
      <calculatedColumnFormula>U2:U61/COUNTIFS($B$2:$B$61,B2)</calculatedColumnFormula>
    </tableColumn>
    <tableColumn id="25" xr3:uid="{92D3877A-5070-473A-8D34-F84F9A18CAB7}" uniqueName="25" name="sum" queryTableFieldId="25" dataDxfId="21">
      <calculatedColumnFormula>SUM(X2:X61)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reated_at" xr10:uid="{C21C7936-7308-4454-85E7-A963035986EB}" sourceName="created_at">
  <pivotTables>
    <pivotTable tabId="2" name="PivotTable24"/>
  </pivotTables>
  <state minimalRefreshVersion="6" lastRefreshVersion="6" pivotCacheId="292485483" filterType="dateBetween">
    <selection startDate="2023-08-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ed_at" xr10:uid="{7958CE72-64C6-435B-A3F7-16D3BC8FAB66}" cache="NativeTimeline_created_at" caption="created_at"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drawing" Target="../drawings/drawing4.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microsoft.com/office/2011/relationships/timeline" Target="../timelines/timeline1.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05085-0DC3-4AC0-B535-3DC74929A776}">
  <dimension ref="A1:Y61"/>
  <sheetViews>
    <sheetView workbookViewId="0">
      <selection activeCell="D6" sqref="D6"/>
    </sheetView>
  </sheetViews>
  <sheetFormatPr defaultRowHeight="14.4" x14ac:dyDescent="0.3"/>
  <cols>
    <col min="1" max="1" width="9.44140625" customWidth="1"/>
    <col min="2" max="2" width="11.44140625" customWidth="1"/>
    <col min="3" max="4" width="19" customWidth="1"/>
    <col min="5" max="5" width="16.6640625" customWidth="1"/>
    <col min="6" max="6" width="11.44140625" customWidth="1"/>
    <col min="7" max="7" width="10.109375" customWidth="1"/>
    <col min="8" max="8" width="10.88671875" customWidth="1"/>
    <col min="9" max="9" width="16.109375" customWidth="1"/>
    <col min="10" max="10" width="10.5546875" customWidth="1"/>
    <col min="11" max="11" width="23.5546875" bestFit="1" customWidth="1"/>
    <col min="12" max="12" width="28.77734375" customWidth="1"/>
    <col min="13" max="13" width="11.6640625" customWidth="1"/>
    <col min="14" max="14" width="12.109375" customWidth="1"/>
    <col min="15" max="15" width="13.33203125" customWidth="1"/>
    <col min="16" max="16" width="9.88671875" customWidth="1"/>
    <col min="17" max="17" width="22.21875" customWidth="1"/>
    <col min="18" max="18" width="20.44140625" customWidth="1"/>
    <col min="19" max="19" width="15.33203125" customWidth="1"/>
    <col min="20" max="20" width="19.33203125" customWidth="1"/>
    <col min="21" max="21" width="14" customWidth="1"/>
    <col min="22" max="22" width="11" bestFit="1" customWidth="1"/>
    <col min="23" max="23" width="12.77734375" customWidth="1"/>
    <col min="24" max="24" width="14.6640625" bestFit="1" customWidth="1"/>
    <col min="25" max="25" width="14.77734375"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1" t="s">
        <v>20</v>
      </c>
      <c r="V1" s="1" t="s">
        <v>21</v>
      </c>
      <c r="W1" t="s">
        <v>22</v>
      </c>
      <c r="X1" t="s">
        <v>23</v>
      </c>
      <c r="Y1" t="s">
        <v>24</v>
      </c>
    </row>
    <row r="2" spans="1:25" x14ac:dyDescent="0.3">
      <c r="A2" s="5">
        <v>1</v>
      </c>
      <c r="B2" s="5">
        <v>109</v>
      </c>
      <c r="C2" s="6">
        <v>45147</v>
      </c>
      <c r="D2" s="7">
        <v>0.55694444444444446</v>
      </c>
      <c r="E2" s="5" t="s">
        <v>25</v>
      </c>
      <c r="F2" s="5">
        <v>2</v>
      </c>
      <c r="G2" s="5">
        <v>1</v>
      </c>
      <c r="H2" s="5">
        <v>1</v>
      </c>
      <c r="I2" s="5">
        <v>1</v>
      </c>
      <c r="J2" s="5" t="s">
        <v>25</v>
      </c>
      <c r="K2" s="5" t="s">
        <v>26</v>
      </c>
      <c r="L2" s="5" t="s">
        <v>27</v>
      </c>
      <c r="M2" s="5" t="s">
        <v>28</v>
      </c>
      <c r="N2" s="5" t="s">
        <v>29</v>
      </c>
      <c r="O2" s="5">
        <v>55</v>
      </c>
      <c r="P2" s="5">
        <v>1</v>
      </c>
      <c r="Q2" s="5" t="s">
        <v>30</v>
      </c>
      <c r="R2" s="5" t="s">
        <v>31</v>
      </c>
      <c r="S2" s="5" t="s">
        <v>32</v>
      </c>
      <c r="T2" s="5">
        <v>6042</v>
      </c>
      <c r="U2" s="5">
        <f>Pizza_Project[[#This Row],[item_price]]*Pizza_Project[[#This Row],[quantity]]</f>
        <v>110</v>
      </c>
      <c r="V2" s="5">
        <f t="shared" ref="V2:V33" si="0">COUNTIFS($B$2:$B$61,B2)</f>
        <v>3</v>
      </c>
      <c r="W2" s="5">
        <f>SUM(U2:U61/COUNTIFS($B$2:$B$61,B2))</f>
        <v>36.666666666666664</v>
      </c>
      <c r="X2" s="5">
        <f>U2:U61/COUNTIFS($B$2:$B$61,B2)</f>
        <v>36.666666666666664</v>
      </c>
      <c r="Y2" s="5">
        <f>SUM(X2:X61)</f>
        <v>1524.166666666667</v>
      </c>
    </row>
    <row r="3" spans="1:25" x14ac:dyDescent="0.3">
      <c r="A3" s="5">
        <v>2</v>
      </c>
      <c r="B3" s="5">
        <v>110</v>
      </c>
      <c r="C3" s="6">
        <v>45147</v>
      </c>
      <c r="D3" s="7">
        <v>0.55694444444444446</v>
      </c>
      <c r="E3" s="5" t="s">
        <v>33</v>
      </c>
      <c r="F3" s="5">
        <v>1</v>
      </c>
      <c r="G3" s="5">
        <v>2</v>
      </c>
      <c r="H3" s="5">
        <v>1</v>
      </c>
      <c r="I3" s="5">
        <v>2</v>
      </c>
      <c r="J3" s="5" t="s">
        <v>34</v>
      </c>
      <c r="K3" s="5" t="s">
        <v>35</v>
      </c>
      <c r="L3" s="5" t="s">
        <v>36</v>
      </c>
      <c r="M3" s="5" t="s">
        <v>28</v>
      </c>
      <c r="N3" s="5" t="s">
        <v>37</v>
      </c>
      <c r="O3" s="5">
        <v>65</v>
      </c>
      <c r="P3" s="5">
        <v>2</v>
      </c>
      <c r="Q3" s="5" t="s">
        <v>38</v>
      </c>
      <c r="R3" s="5" t="s">
        <v>31</v>
      </c>
      <c r="S3" s="5" t="s">
        <v>32</v>
      </c>
      <c r="T3" s="5">
        <v>6042</v>
      </c>
      <c r="U3" s="5">
        <f>Pizza_Project[[#This Row],[item_price]]*Pizza_Project[[#This Row],[quantity]]</f>
        <v>65</v>
      </c>
      <c r="V3" s="5">
        <f t="shared" si="0"/>
        <v>4</v>
      </c>
      <c r="W3" s="5">
        <f t="shared" ref="W3:W55" si="1">SUM(U3:U62/COUNTIFS($B$2:$B$61,B3))</f>
        <v>16.25</v>
      </c>
      <c r="X3" s="5">
        <f t="shared" ref="X3:X61" si="2">U3:U62/COUNTIFS($B$2:$B$61,B3)</f>
        <v>16.25</v>
      </c>
      <c r="Y3" s="5">
        <f t="shared" ref="Y3:Y61" si="3">SUM(X3:X62)</f>
        <v>1487.5000000000002</v>
      </c>
    </row>
    <row r="4" spans="1:25" x14ac:dyDescent="0.3">
      <c r="A4" s="5">
        <v>3</v>
      </c>
      <c r="B4" s="5">
        <v>111</v>
      </c>
      <c r="C4" s="6">
        <v>45147</v>
      </c>
      <c r="D4" s="7">
        <v>0.55694444444444446</v>
      </c>
      <c r="E4" s="5" t="s">
        <v>25</v>
      </c>
      <c r="F4" s="5">
        <v>1</v>
      </c>
      <c r="G4" s="5">
        <v>3</v>
      </c>
      <c r="H4" s="5">
        <v>1</v>
      </c>
      <c r="I4" s="5">
        <v>3</v>
      </c>
      <c r="J4" s="5" t="s">
        <v>33</v>
      </c>
      <c r="K4" s="5" t="s">
        <v>39</v>
      </c>
      <c r="L4" s="5" t="s">
        <v>40</v>
      </c>
      <c r="M4" s="5" t="s">
        <v>28</v>
      </c>
      <c r="N4" s="5" t="s">
        <v>29</v>
      </c>
      <c r="O4" s="5">
        <v>55</v>
      </c>
      <c r="P4" s="5">
        <v>3</v>
      </c>
      <c r="Q4" s="5" t="s">
        <v>41</v>
      </c>
      <c r="R4" s="5" t="s">
        <v>31</v>
      </c>
      <c r="S4" s="5" t="s">
        <v>32</v>
      </c>
      <c r="T4" s="5">
        <v>6042</v>
      </c>
      <c r="U4" s="5">
        <f>Pizza_Project[[#This Row],[item_price]]*Pizza_Project[[#This Row],[quantity]]</f>
        <v>55</v>
      </c>
      <c r="V4" s="5">
        <f t="shared" si="0"/>
        <v>10</v>
      </c>
      <c r="W4" s="5">
        <f t="shared" si="1"/>
        <v>5.5</v>
      </c>
      <c r="X4" s="5">
        <f t="shared" si="2"/>
        <v>5.5</v>
      </c>
      <c r="Y4" s="5">
        <f t="shared" si="3"/>
        <v>1471.2500000000002</v>
      </c>
    </row>
    <row r="5" spans="1:25" x14ac:dyDescent="0.3">
      <c r="A5" s="5">
        <v>4</v>
      </c>
      <c r="B5" s="5">
        <v>111</v>
      </c>
      <c r="C5" s="6">
        <v>45147</v>
      </c>
      <c r="D5" s="7">
        <v>0.55694444444444446</v>
      </c>
      <c r="E5" s="5" t="s">
        <v>33</v>
      </c>
      <c r="F5" s="5">
        <v>1</v>
      </c>
      <c r="G5" s="5">
        <v>3</v>
      </c>
      <c r="H5" s="5">
        <v>1</v>
      </c>
      <c r="I5" s="5">
        <v>3</v>
      </c>
      <c r="J5" s="5" t="s">
        <v>42</v>
      </c>
      <c r="K5" s="5" t="s">
        <v>43</v>
      </c>
      <c r="L5" s="5" t="s">
        <v>44</v>
      </c>
      <c r="M5" s="5" t="s">
        <v>28</v>
      </c>
      <c r="N5" s="5" t="s">
        <v>37</v>
      </c>
      <c r="O5" s="5">
        <v>65</v>
      </c>
      <c r="P5" s="5">
        <v>4</v>
      </c>
      <c r="Q5" s="5" t="s">
        <v>45</v>
      </c>
      <c r="R5" s="5" t="s">
        <v>31</v>
      </c>
      <c r="S5" s="5" t="s">
        <v>32</v>
      </c>
      <c r="T5" s="5">
        <v>6042</v>
      </c>
      <c r="U5" s="5">
        <f>Pizza_Project[[#This Row],[item_price]]*Pizza_Project[[#This Row],[quantity]]</f>
        <v>65</v>
      </c>
      <c r="V5" s="5">
        <f t="shared" si="0"/>
        <v>10</v>
      </c>
      <c r="W5" s="5">
        <f t="shared" si="1"/>
        <v>6.5</v>
      </c>
      <c r="X5" s="5">
        <f t="shared" si="2"/>
        <v>6.5</v>
      </c>
      <c r="Y5" s="5">
        <f t="shared" si="3"/>
        <v>1465.7500000000002</v>
      </c>
    </row>
    <row r="6" spans="1:25" x14ac:dyDescent="0.3">
      <c r="A6" s="5">
        <v>5</v>
      </c>
      <c r="B6" s="5">
        <v>112</v>
      </c>
      <c r="C6" s="6">
        <v>45147</v>
      </c>
      <c r="D6" s="7">
        <v>0.72361111111111098</v>
      </c>
      <c r="E6" s="5" t="s">
        <v>46</v>
      </c>
      <c r="F6" s="5">
        <v>3</v>
      </c>
      <c r="G6" s="5">
        <v>4</v>
      </c>
      <c r="H6" s="5">
        <v>0</v>
      </c>
      <c r="I6" s="5">
        <v>4</v>
      </c>
      <c r="J6" s="5" t="s">
        <v>47</v>
      </c>
      <c r="K6" s="5" t="s">
        <v>48</v>
      </c>
      <c r="L6" s="5" t="s">
        <v>49</v>
      </c>
      <c r="M6" s="5" t="s">
        <v>28</v>
      </c>
      <c r="N6" s="5" t="s">
        <v>29</v>
      </c>
      <c r="O6" s="5">
        <v>55</v>
      </c>
      <c r="P6" s="5">
        <v>5</v>
      </c>
      <c r="Q6" s="5" t="s">
        <v>50</v>
      </c>
      <c r="R6" s="5" t="s">
        <v>31</v>
      </c>
      <c r="S6" s="5" t="s">
        <v>32</v>
      </c>
      <c r="T6" s="5">
        <v>6042</v>
      </c>
      <c r="U6" s="5">
        <f>Pizza_Project[[#This Row],[item_price]]*Pizza_Project[[#This Row],[quantity]]</f>
        <v>165</v>
      </c>
      <c r="V6" s="5">
        <f t="shared" si="0"/>
        <v>12</v>
      </c>
      <c r="W6" s="5">
        <f t="shared" si="1"/>
        <v>13.75</v>
      </c>
      <c r="X6" s="5">
        <f t="shared" si="2"/>
        <v>13.75</v>
      </c>
      <c r="Y6" s="5">
        <f t="shared" si="3"/>
        <v>1459.2500000000002</v>
      </c>
    </row>
    <row r="7" spans="1:25" x14ac:dyDescent="0.3">
      <c r="A7" s="5">
        <v>6</v>
      </c>
      <c r="B7" s="5">
        <v>112</v>
      </c>
      <c r="C7" s="6">
        <v>45147</v>
      </c>
      <c r="D7" s="7">
        <v>0.76527777777777795</v>
      </c>
      <c r="E7" s="5" t="s">
        <v>51</v>
      </c>
      <c r="F7" s="5">
        <v>5</v>
      </c>
      <c r="G7" s="5">
        <v>4</v>
      </c>
      <c r="H7" s="5">
        <v>0</v>
      </c>
      <c r="I7" s="5">
        <v>4</v>
      </c>
      <c r="J7" s="5" t="s">
        <v>52</v>
      </c>
      <c r="K7" s="5" t="s">
        <v>53</v>
      </c>
      <c r="L7" s="5" t="s">
        <v>54</v>
      </c>
      <c r="M7" s="5" t="s">
        <v>28</v>
      </c>
      <c r="N7" s="5" t="s">
        <v>37</v>
      </c>
      <c r="O7" s="5">
        <v>65</v>
      </c>
      <c r="P7" s="5">
        <v>6</v>
      </c>
      <c r="Q7" s="5" t="s">
        <v>55</v>
      </c>
      <c r="R7" s="5" t="s">
        <v>31</v>
      </c>
      <c r="S7" s="5" t="s">
        <v>32</v>
      </c>
      <c r="T7" s="5">
        <v>6042</v>
      </c>
      <c r="U7" s="5">
        <f>Pizza_Project[[#This Row],[item_price]]*Pizza_Project[[#This Row],[quantity]]</f>
        <v>325</v>
      </c>
      <c r="V7" s="5">
        <f t="shared" si="0"/>
        <v>12</v>
      </c>
      <c r="W7" s="5">
        <f>SUM(U7:U66/COUNTIFS($B$2:$B$61,B7))</f>
        <v>27.083333333333332</v>
      </c>
      <c r="X7" s="5">
        <f t="shared" si="2"/>
        <v>27.083333333333332</v>
      </c>
      <c r="Y7" s="5">
        <f t="shared" si="3"/>
        <v>1445.5000000000002</v>
      </c>
    </row>
    <row r="8" spans="1:25" x14ac:dyDescent="0.3">
      <c r="A8" s="5">
        <v>7</v>
      </c>
      <c r="B8" s="5">
        <v>112</v>
      </c>
      <c r="C8" s="6">
        <v>45147</v>
      </c>
      <c r="D8" s="7">
        <v>0.80694444444444402</v>
      </c>
      <c r="E8" s="5" t="s">
        <v>56</v>
      </c>
      <c r="F8" s="5">
        <v>5</v>
      </c>
      <c r="G8" s="5">
        <v>4</v>
      </c>
      <c r="H8" s="5">
        <v>0</v>
      </c>
      <c r="I8" s="5">
        <v>4</v>
      </c>
      <c r="J8" s="5" t="s">
        <v>57</v>
      </c>
      <c r="K8" s="5" t="s">
        <v>58</v>
      </c>
      <c r="L8" s="5" t="s">
        <v>59</v>
      </c>
      <c r="M8" s="5" t="s">
        <v>28</v>
      </c>
      <c r="N8" s="5" t="s">
        <v>29</v>
      </c>
      <c r="O8" s="5">
        <v>55</v>
      </c>
      <c r="P8" s="5">
        <v>7</v>
      </c>
      <c r="Q8" s="5" t="s">
        <v>60</v>
      </c>
      <c r="R8" s="5" t="s">
        <v>31</v>
      </c>
      <c r="S8" s="5" t="s">
        <v>32</v>
      </c>
      <c r="T8" s="5">
        <v>6042</v>
      </c>
      <c r="U8" s="5">
        <f>Pizza_Project[[#This Row],[item_price]]*Pizza_Project[[#This Row],[quantity]]</f>
        <v>275</v>
      </c>
      <c r="V8" s="5">
        <f t="shared" si="0"/>
        <v>12</v>
      </c>
      <c r="W8" s="5">
        <f t="shared" si="1"/>
        <v>22.916666666666668</v>
      </c>
      <c r="X8" s="5">
        <f t="shared" si="2"/>
        <v>22.916666666666668</v>
      </c>
      <c r="Y8" s="5">
        <f t="shared" si="3"/>
        <v>1418.416666666667</v>
      </c>
    </row>
    <row r="9" spans="1:25" x14ac:dyDescent="0.3">
      <c r="A9" s="5">
        <v>8</v>
      </c>
      <c r="B9" s="5">
        <v>112</v>
      </c>
      <c r="C9" s="6">
        <v>45147</v>
      </c>
      <c r="D9" s="7">
        <v>0.84861111111111098</v>
      </c>
      <c r="E9" s="5" t="s">
        <v>61</v>
      </c>
      <c r="F9" s="5">
        <v>1</v>
      </c>
      <c r="G9" s="5">
        <v>4</v>
      </c>
      <c r="H9" s="5">
        <v>0</v>
      </c>
      <c r="I9" s="5">
        <v>4</v>
      </c>
      <c r="J9" s="5" t="s">
        <v>51</v>
      </c>
      <c r="K9" s="5" t="s">
        <v>62</v>
      </c>
      <c r="L9" s="5" t="s">
        <v>63</v>
      </c>
      <c r="M9" s="5" t="s">
        <v>28</v>
      </c>
      <c r="N9" s="5" t="s">
        <v>37</v>
      </c>
      <c r="O9" s="5">
        <v>65</v>
      </c>
      <c r="P9" s="5">
        <v>8</v>
      </c>
      <c r="Q9" s="5" t="s">
        <v>64</v>
      </c>
      <c r="R9" s="5" t="s">
        <v>31</v>
      </c>
      <c r="S9" s="5" t="s">
        <v>32</v>
      </c>
      <c r="T9" s="5">
        <v>6042</v>
      </c>
      <c r="U9" s="5">
        <f>Pizza_Project[[#This Row],[item_price]]*Pizza_Project[[#This Row],[quantity]]</f>
        <v>65</v>
      </c>
      <c r="V9" s="5">
        <f t="shared" si="0"/>
        <v>12</v>
      </c>
      <c r="W9" s="5">
        <f t="shared" si="1"/>
        <v>5.416666666666667</v>
      </c>
      <c r="X9" s="5">
        <f t="shared" si="2"/>
        <v>5.416666666666667</v>
      </c>
      <c r="Y9" s="5">
        <f t="shared" si="3"/>
        <v>1395.5000000000002</v>
      </c>
    </row>
    <row r="10" spans="1:25" x14ac:dyDescent="0.3">
      <c r="A10" s="5">
        <v>9</v>
      </c>
      <c r="B10" s="5">
        <v>112</v>
      </c>
      <c r="C10" s="6">
        <v>45147</v>
      </c>
      <c r="D10" s="7">
        <v>0.89027777777777795</v>
      </c>
      <c r="E10" s="5" t="s">
        <v>42</v>
      </c>
      <c r="F10" s="5">
        <v>1</v>
      </c>
      <c r="G10" s="5">
        <v>4</v>
      </c>
      <c r="H10" s="5">
        <v>0</v>
      </c>
      <c r="I10" s="5">
        <v>4</v>
      </c>
      <c r="J10" s="5" t="s">
        <v>65</v>
      </c>
      <c r="K10" s="5" t="s">
        <v>66</v>
      </c>
      <c r="L10" s="5" t="s">
        <v>67</v>
      </c>
      <c r="M10" s="5" t="s">
        <v>28</v>
      </c>
      <c r="N10" s="5" t="s">
        <v>29</v>
      </c>
      <c r="O10" s="5">
        <v>55</v>
      </c>
      <c r="P10" s="5">
        <v>9</v>
      </c>
      <c r="Q10" s="5" t="s">
        <v>68</v>
      </c>
      <c r="R10" s="5" t="s">
        <v>31</v>
      </c>
      <c r="S10" s="5" t="s">
        <v>32</v>
      </c>
      <c r="T10" s="5">
        <v>6042</v>
      </c>
      <c r="U10" s="5">
        <f>Pizza_Project[[#This Row],[item_price]]*Pizza_Project[[#This Row],[quantity]]</f>
        <v>55</v>
      </c>
      <c r="V10" s="5">
        <f t="shared" si="0"/>
        <v>12</v>
      </c>
      <c r="W10" s="5">
        <f t="shared" si="1"/>
        <v>4.583333333333333</v>
      </c>
      <c r="X10" s="5">
        <f t="shared" si="2"/>
        <v>4.583333333333333</v>
      </c>
      <c r="Y10" s="5">
        <f t="shared" si="3"/>
        <v>1390.0833333333337</v>
      </c>
    </row>
    <row r="11" spans="1:25" x14ac:dyDescent="0.3">
      <c r="A11" s="5">
        <v>10</v>
      </c>
      <c r="B11" s="5">
        <v>113</v>
      </c>
      <c r="C11" s="6">
        <v>45147</v>
      </c>
      <c r="D11" s="7">
        <v>0.93194444444444402</v>
      </c>
      <c r="E11" s="5" t="s">
        <v>51</v>
      </c>
      <c r="F11" s="5">
        <v>10</v>
      </c>
      <c r="G11" s="5">
        <v>5</v>
      </c>
      <c r="H11" s="5">
        <v>1</v>
      </c>
      <c r="I11" s="5">
        <v>5</v>
      </c>
      <c r="J11" s="5" t="s">
        <v>69</v>
      </c>
      <c r="K11" s="5" t="s">
        <v>70</v>
      </c>
      <c r="L11" s="5" t="s">
        <v>71</v>
      </c>
      <c r="M11" s="5" t="s">
        <v>28</v>
      </c>
      <c r="N11" s="5" t="s">
        <v>37</v>
      </c>
      <c r="O11" s="5">
        <v>65</v>
      </c>
      <c r="P11" s="5">
        <v>10</v>
      </c>
      <c r="Q11" s="5" t="s">
        <v>72</v>
      </c>
      <c r="R11" s="5" t="s">
        <v>31</v>
      </c>
      <c r="S11" s="5" t="s">
        <v>32</v>
      </c>
      <c r="T11" s="5">
        <v>6042</v>
      </c>
      <c r="U11" s="5">
        <f>Pizza_Project[[#This Row],[item_price]]*Pizza_Project[[#This Row],[quantity]]</f>
        <v>650</v>
      </c>
      <c r="V11" s="5">
        <f t="shared" si="0"/>
        <v>10</v>
      </c>
      <c r="W11" s="5">
        <f t="shared" si="1"/>
        <v>65</v>
      </c>
      <c r="X11" s="5">
        <f t="shared" si="2"/>
        <v>65</v>
      </c>
      <c r="Y11" s="5">
        <f t="shared" si="3"/>
        <v>1385.5000000000002</v>
      </c>
    </row>
    <row r="12" spans="1:25" x14ac:dyDescent="0.3">
      <c r="A12" s="5">
        <v>11</v>
      </c>
      <c r="B12" s="5">
        <v>113</v>
      </c>
      <c r="C12" s="6">
        <v>45147</v>
      </c>
      <c r="D12" s="7">
        <v>0.97361111111111098</v>
      </c>
      <c r="E12" s="5" t="s">
        <v>65</v>
      </c>
      <c r="F12" s="5">
        <v>1</v>
      </c>
      <c r="G12" s="5">
        <v>5</v>
      </c>
      <c r="H12" s="5">
        <v>1</v>
      </c>
      <c r="I12" s="5">
        <v>5</v>
      </c>
      <c r="J12" s="5" t="s">
        <v>73</v>
      </c>
      <c r="K12" s="5" t="s">
        <v>74</v>
      </c>
      <c r="L12" s="5" t="s">
        <v>75</v>
      </c>
      <c r="M12" s="5" t="s">
        <v>28</v>
      </c>
      <c r="N12" s="5" t="s">
        <v>29</v>
      </c>
      <c r="O12" s="5">
        <v>55</v>
      </c>
      <c r="P12" s="5">
        <v>11</v>
      </c>
      <c r="Q12" s="5" t="s">
        <v>76</v>
      </c>
      <c r="R12" s="5" t="s">
        <v>31</v>
      </c>
      <c r="S12" s="5" t="s">
        <v>32</v>
      </c>
      <c r="T12" s="5">
        <v>6042</v>
      </c>
      <c r="U12" s="5">
        <f>Pizza_Project[[#This Row],[item_price]]*Pizza_Project[[#This Row],[quantity]]</f>
        <v>55</v>
      </c>
      <c r="V12" s="5">
        <f t="shared" si="0"/>
        <v>10</v>
      </c>
      <c r="W12" s="5">
        <f t="shared" si="1"/>
        <v>5.5</v>
      </c>
      <c r="X12" s="5">
        <f t="shared" si="2"/>
        <v>5.5</v>
      </c>
      <c r="Y12" s="5">
        <f t="shared" si="3"/>
        <v>1320.5000000000002</v>
      </c>
    </row>
    <row r="13" spans="1:25" x14ac:dyDescent="0.3">
      <c r="A13" s="5">
        <v>12</v>
      </c>
      <c r="B13" s="5">
        <v>113</v>
      </c>
      <c r="C13" s="6">
        <v>45148</v>
      </c>
      <c r="D13" s="7">
        <v>1.0152777777777799</v>
      </c>
      <c r="E13" s="5" t="s">
        <v>77</v>
      </c>
      <c r="F13" s="5">
        <v>2</v>
      </c>
      <c r="G13" s="5">
        <v>5</v>
      </c>
      <c r="H13" s="5">
        <v>1</v>
      </c>
      <c r="I13" s="5">
        <v>6</v>
      </c>
      <c r="J13" s="5" t="s">
        <v>78</v>
      </c>
      <c r="K13" s="5" t="s">
        <v>79</v>
      </c>
      <c r="L13" s="5" t="s">
        <v>80</v>
      </c>
      <c r="M13" s="5" t="s">
        <v>28</v>
      </c>
      <c r="N13" s="5" t="s">
        <v>37</v>
      </c>
      <c r="O13" s="5">
        <v>65</v>
      </c>
      <c r="P13" s="5">
        <v>12</v>
      </c>
      <c r="Q13" s="5" t="s">
        <v>81</v>
      </c>
      <c r="R13" s="5" t="s">
        <v>31</v>
      </c>
      <c r="S13" s="5" t="s">
        <v>32</v>
      </c>
      <c r="T13" s="5">
        <v>6042</v>
      </c>
      <c r="U13" s="5">
        <f>Pizza_Project[[#This Row],[item_price]]*Pizza_Project[[#This Row],[quantity]]</f>
        <v>130</v>
      </c>
      <c r="V13" s="5">
        <f t="shared" si="0"/>
        <v>10</v>
      </c>
      <c r="W13" s="5">
        <f t="shared" si="1"/>
        <v>13</v>
      </c>
      <c r="X13" s="5">
        <f t="shared" si="2"/>
        <v>13</v>
      </c>
      <c r="Y13" s="5">
        <f t="shared" si="3"/>
        <v>1315.0000000000002</v>
      </c>
    </row>
    <row r="14" spans="1:25" x14ac:dyDescent="0.3">
      <c r="A14" s="5">
        <v>13</v>
      </c>
      <c r="B14" s="5">
        <v>113</v>
      </c>
      <c r="C14" s="6">
        <v>45148</v>
      </c>
      <c r="D14" s="7">
        <v>1.05694444444444</v>
      </c>
      <c r="E14" s="5" t="s">
        <v>61</v>
      </c>
      <c r="F14" s="5">
        <v>1</v>
      </c>
      <c r="G14" s="5">
        <v>5</v>
      </c>
      <c r="H14" s="5">
        <v>1</v>
      </c>
      <c r="I14" s="5">
        <v>7</v>
      </c>
      <c r="J14" s="5" t="s">
        <v>82</v>
      </c>
      <c r="K14" s="5" t="s">
        <v>83</v>
      </c>
      <c r="L14" s="5" t="s">
        <v>84</v>
      </c>
      <c r="M14" s="5" t="s">
        <v>28</v>
      </c>
      <c r="N14" s="5" t="s">
        <v>29</v>
      </c>
      <c r="O14" s="5">
        <v>55</v>
      </c>
      <c r="P14" s="5">
        <v>13</v>
      </c>
      <c r="Q14" s="5" t="s">
        <v>85</v>
      </c>
      <c r="R14" s="5" t="s">
        <v>31</v>
      </c>
      <c r="S14" s="5" t="s">
        <v>32</v>
      </c>
      <c r="T14" s="5">
        <v>6042</v>
      </c>
      <c r="U14" s="5">
        <f>Pizza_Project[[#This Row],[item_price]]*Pizza_Project[[#This Row],[quantity]]</f>
        <v>55</v>
      </c>
      <c r="V14" s="5">
        <f t="shared" si="0"/>
        <v>10</v>
      </c>
      <c r="W14" s="5">
        <f t="shared" si="1"/>
        <v>5.5</v>
      </c>
      <c r="X14" s="5">
        <f t="shared" si="2"/>
        <v>5.5</v>
      </c>
      <c r="Y14" s="5">
        <f t="shared" si="3"/>
        <v>1302</v>
      </c>
    </row>
    <row r="15" spans="1:25" x14ac:dyDescent="0.3">
      <c r="A15" s="5">
        <v>14</v>
      </c>
      <c r="B15" s="5">
        <v>113</v>
      </c>
      <c r="C15" s="6">
        <v>45148</v>
      </c>
      <c r="D15" s="7">
        <v>1.0986111111111101</v>
      </c>
      <c r="E15" s="5" t="s">
        <v>86</v>
      </c>
      <c r="F15" s="5">
        <v>3</v>
      </c>
      <c r="G15" s="5">
        <v>5</v>
      </c>
      <c r="H15" s="5">
        <v>1</v>
      </c>
      <c r="I15" s="5">
        <v>7</v>
      </c>
      <c r="J15" s="5" t="s">
        <v>87</v>
      </c>
      <c r="K15" s="5" t="s">
        <v>88</v>
      </c>
      <c r="L15" s="5" t="s">
        <v>89</v>
      </c>
      <c r="M15" s="5" t="s">
        <v>28</v>
      </c>
      <c r="N15" s="5" t="s">
        <v>37</v>
      </c>
      <c r="O15" s="5">
        <v>65</v>
      </c>
      <c r="P15" s="5">
        <v>14</v>
      </c>
      <c r="Q15" s="5" t="s">
        <v>90</v>
      </c>
      <c r="R15" s="5" t="s">
        <v>31</v>
      </c>
      <c r="S15" s="5" t="s">
        <v>32</v>
      </c>
      <c r="T15" s="5">
        <v>6042</v>
      </c>
      <c r="U15" s="5">
        <f>Pizza_Project[[#This Row],[item_price]]*Pizza_Project[[#This Row],[quantity]]</f>
        <v>195</v>
      </c>
      <c r="V15" s="5">
        <f t="shared" si="0"/>
        <v>10</v>
      </c>
      <c r="W15" s="5">
        <f t="shared" si="1"/>
        <v>19.5</v>
      </c>
      <c r="X15" s="5">
        <f t="shared" si="2"/>
        <v>19.5</v>
      </c>
      <c r="Y15" s="5">
        <f t="shared" si="3"/>
        <v>1296.5</v>
      </c>
    </row>
    <row r="16" spans="1:25" x14ac:dyDescent="0.3">
      <c r="A16" s="5">
        <v>15</v>
      </c>
      <c r="B16" s="5">
        <v>114</v>
      </c>
      <c r="C16" s="6">
        <v>45148</v>
      </c>
      <c r="D16" s="7">
        <v>1.1402777777777799</v>
      </c>
      <c r="E16" s="5" t="s">
        <v>33</v>
      </c>
      <c r="F16" s="5">
        <v>1</v>
      </c>
      <c r="G16" s="5">
        <v>6</v>
      </c>
      <c r="H16" s="5">
        <v>1</v>
      </c>
      <c r="I16" s="5">
        <v>6</v>
      </c>
      <c r="J16" s="5" t="s">
        <v>91</v>
      </c>
      <c r="K16" s="5" t="s">
        <v>92</v>
      </c>
      <c r="L16" s="5" t="s">
        <v>93</v>
      </c>
      <c r="M16" s="5" t="s">
        <v>28</v>
      </c>
      <c r="N16" s="5" t="s">
        <v>29</v>
      </c>
      <c r="O16" s="5">
        <v>55</v>
      </c>
      <c r="P16" s="5">
        <v>15</v>
      </c>
      <c r="Q16" s="5" t="s">
        <v>94</v>
      </c>
      <c r="R16" s="5" t="s">
        <v>31</v>
      </c>
      <c r="S16" s="5" t="s">
        <v>32</v>
      </c>
      <c r="T16" s="5">
        <v>6042</v>
      </c>
      <c r="U16" s="5">
        <f>Pizza_Project[[#This Row],[item_price]]*Pizza_Project[[#This Row],[quantity]]</f>
        <v>55</v>
      </c>
      <c r="V16" s="5">
        <f t="shared" si="0"/>
        <v>15</v>
      </c>
      <c r="W16" s="5">
        <f t="shared" si="1"/>
        <v>3.6666666666666665</v>
      </c>
      <c r="X16" s="5">
        <f t="shared" si="2"/>
        <v>3.6666666666666665</v>
      </c>
      <c r="Y16" s="5">
        <f t="shared" si="3"/>
        <v>1277</v>
      </c>
    </row>
    <row r="17" spans="1:25" x14ac:dyDescent="0.3">
      <c r="A17" s="5">
        <v>16</v>
      </c>
      <c r="B17" s="5">
        <v>114</v>
      </c>
      <c r="C17" s="6">
        <v>45148</v>
      </c>
      <c r="D17" s="7">
        <v>1.1402777777777799</v>
      </c>
      <c r="E17" s="5" t="s">
        <v>34</v>
      </c>
      <c r="F17" s="5">
        <v>10</v>
      </c>
      <c r="G17" s="5">
        <v>6</v>
      </c>
      <c r="H17" s="5">
        <v>1</v>
      </c>
      <c r="I17" s="5">
        <v>6</v>
      </c>
      <c r="J17" s="5" t="s">
        <v>95</v>
      </c>
      <c r="K17" s="5" t="s">
        <v>96</v>
      </c>
      <c r="L17" s="5" t="s">
        <v>97</v>
      </c>
      <c r="M17" s="5" t="s">
        <v>28</v>
      </c>
      <c r="N17" s="5" t="s">
        <v>37</v>
      </c>
      <c r="O17" s="5">
        <v>65</v>
      </c>
      <c r="P17" s="5">
        <v>16</v>
      </c>
      <c r="Q17" s="5" t="s">
        <v>98</v>
      </c>
      <c r="R17" s="5" t="s">
        <v>31</v>
      </c>
      <c r="S17" s="5" t="s">
        <v>32</v>
      </c>
      <c r="T17" s="5">
        <v>6042</v>
      </c>
      <c r="U17" s="5">
        <f>Pizza_Project[[#This Row],[item_price]]*Pizza_Project[[#This Row],[quantity]]</f>
        <v>650</v>
      </c>
      <c r="V17" s="5">
        <f t="shared" si="0"/>
        <v>15</v>
      </c>
      <c r="W17" s="5">
        <f t="shared" si="1"/>
        <v>43.333333333333336</v>
      </c>
      <c r="X17" s="5">
        <f t="shared" si="2"/>
        <v>43.333333333333336</v>
      </c>
      <c r="Y17" s="5">
        <f t="shared" si="3"/>
        <v>1273.3333333333335</v>
      </c>
    </row>
    <row r="18" spans="1:25" x14ac:dyDescent="0.3">
      <c r="A18" s="5">
        <v>17</v>
      </c>
      <c r="B18" s="5">
        <v>114</v>
      </c>
      <c r="C18" s="6">
        <v>45148</v>
      </c>
      <c r="D18" s="7">
        <v>1.1402777777777799</v>
      </c>
      <c r="E18" s="5" t="s">
        <v>69</v>
      </c>
      <c r="F18" s="5">
        <v>1</v>
      </c>
      <c r="G18" s="5">
        <v>6</v>
      </c>
      <c r="H18" s="5">
        <v>1</v>
      </c>
      <c r="I18" s="5">
        <v>7</v>
      </c>
      <c r="J18" s="5" t="s">
        <v>99</v>
      </c>
      <c r="K18" s="2" t="s">
        <v>100</v>
      </c>
      <c r="L18" s="5" t="s">
        <v>101</v>
      </c>
      <c r="M18" s="5" t="s">
        <v>28</v>
      </c>
      <c r="N18" s="5" t="s">
        <v>29</v>
      </c>
      <c r="O18" s="5">
        <v>85</v>
      </c>
      <c r="P18" s="5">
        <v>17</v>
      </c>
      <c r="Q18" s="3" t="s">
        <v>102</v>
      </c>
      <c r="R18" s="5" t="s">
        <v>31</v>
      </c>
      <c r="S18" s="5" t="s">
        <v>32</v>
      </c>
      <c r="T18" s="5">
        <v>6042</v>
      </c>
      <c r="U18" s="5">
        <f>Pizza_Project[[#This Row],[item_price]]*Pizza_Project[[#This Row],[quantity]]</f>
        <v>85</v>
      </c>
      <c r="V18" s="5">
        <f t="shared" si="0"/>
        <v>15</v>
      </c>
      <c r="W18" s="5">
        <f t="shared" si="1"/>
        <v>5.666666666666667</v>
      </c>
      <c r="X18" s="5">
        <f t="shared" si="2"/>
        <v>5.666666666666667</v>
      </c>
      <c r="Y18" s="5">
        <f t="shared" si="3"/>
        <v>1230</v>
      </c>
    </row>
    <row r="19" spans="1:25" x14ac:dyDescent="0.3">
      <c r="A19" s="5">
        <v>18</v>
      </c>
      <c r="B19" s="5">
        <v>114</v>
      </c>
      <c r="C19" s="6">
        <v>45148</v>
      </c>
      <c r="D19" s="7">
        <v>1.1402777777777799</v>
      </c>
      <c r="E19" s="5" t="s">
        <v>103</v>
      </c>
      <c r="F19" s="5">
        <v>1</v>
      </c>
      <c r="G19" s="5">
        <v>6</v>
      </c>
      <c r="H19" s="5">
        <v>1</v>
      </c>
      <c r="I19" s="5">
        <v>7</v>
      </c>
      <c r="J19" s="5" t="s">
        <v>103</v>
      </c>
      <c r="K19" s="2" t="s">
        <v>104</v>
      </c>
      <c r="L19" s="5" t="s">
        <v>105</v>
      </c>
      <c r="M19" s="5" t="s">
        <v>28</v>
      </c>
      <c r="N19" s="5" t="s">
        <v>37</v>
      </c>
      <c r="O19" s="5">
        <v>120</v>
      </c>
      <c r="P19" s="5">
        <v>18</v>
      </c>
      <c r="Q19" s="3" t="s">
        <v>106</v>
      </c>
      <c r="R19" s="5" t="s">
        <v>31</v>
      </c>
      <c r="S19" s="5" t="s">
        <v>32</v>
      </c>
      <c r="T19" s="5">
        <v>6042</v>
      </c>
      <c r="U19" s="5">
        <f>Pizza_Project[[#This Row],[item_price]]*Pizza_Project[[#This Row],[quantity]]</f>
        <v>120</v>
      </c>
      <c r="V19" s="5">
        <f t="shared" si="0"/>
        <v>15</v>
      </c>
      <c r="W19" s="5">
        <f t="shared" si="1"/>
        <v>8</v>
      </c>
      <c r="X19" s="5">
        <f t="shared" si="2"/>
        <v>8</v>
      </c>
      <c r="Y19" s="5">
        <f t="shared" si="3"/>
        <v>1224.3333333333335</v>
      </c>
    </row>
    <row r="20" spans="1:25" x14ac:dyDescent="0.3">
      <c r="A20" s="5">
        <v>19</v>
      </c>
      <c r="B20" s="5">
        <v>114</v>
      </c>
      <c r="C20" s="6">
        <v>45148</v>
      </c>
      <c r="D20" s="7">
        <v>1.1402777777777799</v>
      </c>
      <c r="E20" s="5" t="s">
        <v>56</v>
      </c>
      <c r="F20" s="5">
        <v>1</v>
      </c>
      <c r="G20" s="5">
        <v>6</v>
      </c>
      <c r="H20" s="5">
        <v>1</v>
      </c>
      <c r="I20" s="5">
        <v>7</v>
      </c>
      <c r="J20" s="5" t="s">
        <v>46</v>
      </c>
      <c r="K20" s="2" t="s">
        <v>107</v>
      </c>
      <c r="L20" s="5" t="s">
        <v>108</v>
      </c>
      <c r="M20" s="5" t="s">
        <v>28</v>
      </c>
      <c r="N20" s="5" t="s">
        <v>29</v>
      </c>
      <c r="O20" s="5">
        <v>95</v>
      </c>
      <c r="P20" s="5">
        <v>19</v>
      </c>
      <c r="Q20" s="3" t="s">
        <v>109</v>
      </c>
      <c r="R20" s="5" t="s">
        <v>31</v>
      </c>
      <c r="S20" s="5" t="s">
        <v>32</v>
      </c>
      <c r="T20" s="5">
        <v>6042</v>
      </c>
      <c r="U20" s="5">
        <f>Pizza_Project[[#This Row],[item_price]]*Pizza_Project[[#This Row],[quantity]]</f>
        <v>95</v>
      </c>
      <c r="V20" s="5">
        <f t="shared" si="0"/>
        <v>15</v>
      </c>
      <c r="W20" s="5">
        <f t="shared" si="1"/>
        <v>6.333333333333333</v>
      </c>
      <c r="X20" s="5">
        <f t="shared" si="2"/>
        <v>6.333333333333333</v>
      </c>
      <c r="Y20" s="5">
        <f t="shared" si="3"/>
        <v>1216.3333333333335</v>
      </c>
    </row>
    <row r="21" spans="1:25" x14ac:dyDescent="0.3">
      <c r="A21" s="5">
        <v>20</v>
      </c>
      <c r="B21" s="5">
        <v>114</v>
      </c>
      <c r="C21" s="6">
        <v>45148</v>
      </c>
      <c r="D21" s="7">
        <v>1.1402777777777799</v>
      </c>
      <c r="E21" s="5" t="s">
        <v>86</v>
      </c>
      <c r="F21" s="5">
        <v>1</v>
      </c>
      <c r="G21" s="5">
        <v>6</v>
      </c>
      <c r="H21" s="5">
        <v>1</v>
      </c>
      <c r="I21" s="5">
        <v>8</v>
      </c>
      <c r="J21" s="5" t="s">
        <v>56</v>
      </c>
      <c r="K21" s="2" t="s">
        <v>110</v>
      </c>
      <c r="L21" s="5" t="s">
        <v>111</v>
      </c>
      <c r="M21" s="5" t="s">
        <v>28</v>
      </c>
      <c r="N21" s="5" t="s">
        <v>37</v>
      </c>
      <c r="O21" s="5">
        <v>120</v>
      </c>
      <c r="P21" s="5">
        <v>20</v>
      </c>
      <c r="Q21" s="3" t="s">
        <v>112</v>
      </c>
      <c r="R21" s="5" t="s">
        <v>31</v>
      </c>
      <c r="S21" s="5" t="s">
        <v>32</v>
      </c>
      <c r="T21" s="5">
        <v>6042</v>
      </c>
      <c r="U21" s="5">
        <f>Pizza_Project[[#This Row],[item_price]]*Pizza_Project[[#This Row],[quantity]]</f>
        <v>120</v>
      </c>
      <c r="V21" s="5">
        <f t="shared" si="0"/>
        <v>15</v>
      </c>
      <c r="W21" s="5">
        <f t="shared" si="1"/>
        <v>8</v>
      </c>
      <c r="X21" s="5">
        <f t="shared" si="2"/>
        <v>8</v>
      </c>
      <c r="Y21" s="5">
        <f t="shared" si="3"/>
        <v>1210</v>
      </c>
    </row>
    <row r="22" spans="1:25" x14ac:dyDescent="0.3">
      <c r="A22" s="5">
        <v>21</v>
      </c>
      <c r="B22" s="5">
        <v>114</v>
      </c>
      <c r="C22" s="6">
        <v>45148</v>
      </c>
      <c r="D22" s="7">
        <v>1.1402777777777799</v>
      </c>
      <c r="E22" s="5" t="s">
        <v>113</v>
      </c>
      <c r="F22" s="5">
        <v>10</v>
      </c>
      <c r="G22" s="5">
        <v>6</v>
      </c>
      <c r="H22" s="5">
        <v>1</v>
      </c>
      <c r="I22" s="5">
        <v>8</v>
      </c>
      <c r="J22" s="5" t="s">
        <v>114</v>
      </c>
      <c r="K22" s="2" t="s">
        <v>115</v>
      </c>
      <c r="L22" s="5" t="s">
        <v>116</v>
      </c>
      <c r="M22" s="5" t="s">
        <v>28</v>
      </c>
      <c r="N22" s="5" t="s">
        <v>29</v>
      </c>
      <c r="O22" s="5">
        <v>55</v>
      </c>
      <c r="P22" s="5">
        <v>21</v>
      </c>
      <c r="Q22" s="3" t="s">
        <v>117</v>
      </c>
      <c r="R22" s="5" t="s">
        <v>31</v>
      </c>
      <c r="S22" s="5" t="s">
        <v>32</v>
      </c>
      <c r="T22" s="5">
        <v>6042</v>
      </c>
      <c r="U22" s="5">
        <f>Pizza_Project[[#This Row],[item_price]]*Pizza_Project[[#This Row],[quantity]]</f>
        <v>550</v>
      </c>
      <c r="V22" s="5">
        <f t="shared" si="0"/>
        <v>15</v>
      </c>
      <c r="W22" s="5">
        <f t="shared" si="1"/>
        <v>36.666666666666664</v>
      </c>
      <c r="X22" s="5">
        <f t="shared" si="2"/>
        <v>36.666666666666664</v>
      </c>
      <c r="Y22" s="5">
        <f t="shared" si="3"/>
        <v>1202</v>
      </c>
    </row>
    <row r="23" spans="1:25" x14ac:dyDescent="0.3">
      <c r="A23" s="5">
        <v>22</v>
      </c>
      <c r="B23" s="5">
        <v>114</v>
      </c>
      <c r="C23" s="6">
        <v>45148</v>
      </c>
      <c r="D23" s="7">
        <v>1.1402777777777799</v>
      </c>
      <c r="E23" s="5" t="s">
        <v>114</v>
      </c>
      <c r="F23" s="5">
        <v>1</v>
      </c>
      <c r="G23" s="5">
        <v>6</v>
      </c>
      <c r="H23" s="5">
        <v>1</v>
      </c>
      <c r="I23" s="5">
        <v>8</v>
      </c>
      <c r="J23" s="5" t="s">
        <v>77</v>
      </c>
      <c r="K23" s="2" t="s">
        <v>118</v>
      </c>
      <c r="L23" s="5" t="s">
        <v>119</v>
      </c>
      <c r="M23" s="5" t="s">
        <v>28</v>
      </c>
      <c r="N23" s="5" t="s">
        <v>37</v>
      </c>
      <c r="O23" s="5">
        <v>65</v>
      </c>
      <c r="P23" s="5">
        <v>22</v>
      </c>
      <c r="Q23" s="3" t="s">
        <v>120</v>
      </c>
      <c r="R23" s="5" t="s">
        <v>31</v>
      </c>
      <c r="S23" s="5" t="s">
        <v>32</v>
      </c>
      <c r="T23" s="5">
        <v>6042</v>
      </c>
      <c r="U23" s="5">
        <f>Pizza_Project[[#This Row],[item_price]]*Pizza_Project[[#This Row],[quantity]]</f>
        <v>65</v>
      </c>
      <c r="V23" s="5">
        <f t="shared" si="0"/>
        <v>15</v>
      </c>
      <c r="W23" s="5">
        <f t="shared" si="1"/>
        <v>4.333333333333333</v>
      </c>
      <c r="X23" s="5">
        <f t="shared" si="2"/>
        <v>4.333333333333333</v>
      </c>
      <c r="Y23" s="5">
        <f t="shared" si="3"/>
        <v>1165.3333333333335</v>
      </c>
    </row>
    <row r="24" spans="1:25" x14ac:dyDescent="0.3">
      <c r="A24" s="5">
        <v>23</v>
      </c>
      <c r="B24" s="5">
        <v>114</v>
      </c>
      <c r="C24" s="6">
        <v>45148</v>
      </c>
      <c r="D24" s="7">
        <v>1.1402777777777799</v>
      </c>
      <c r="E24" s="5" t="s">
        <v>121</v>
      </c>
      <c r="F24" s="5">
        <v>1</v>
      </c>
      <c r="G24" s="5">
        <v>6</v>
      </c>
      <c r="H24" s="5">
        <v>1</v>
      </c>
      <c r="I24" s="5">
        <v>9</v>
      </c>
      <c r="J24" s="5" t="s">
        <v>61</v>
      </c>
      <c r="K24" s="2" t="s">
        <v>122</v>
      </c>
      <c r="L24" s="5" t="s">
        <v>123</v>
      </c>
      <c r="M24" s="5" t="s">
        <v>28</v>
      </c>
      <c r="N24" s="5" t="s">
        <v>29</v>
      </c>
      <c r="O24" s="5">
        <v>100</v>
      </c>
      <c r="P24" s="5">
        <v>23</v>
      </c>
      <c r="Q24" s="3" t="s">
        <v>124</v>
      </c>
      <c r="R24" s="5" t="s">
        <v>31</v>
      </c>
      <c r="S24" s="5" t="s">
        <v>32</v>
      </c>
      <c r="T24" s="5">
        <v>6042</v>
      </c>
      <c r="U24" s="5">
        <f>Pizza_Project[[#This Row],[item_price]]*Pizza_Project[[#This Row],[quantity]]</f>
        <v>100</v>
      </c>
      <c r="V24" s="5">
        <f t="shared" si="0"/>
        <v>15</v>
      </c>
      <c r="W24" s="5">
        <f t="shared" si="1"/>
        <v>6.666666666666667</v>
      </c>
      <c r="X24" s="5">
        <f t="shared" si="2"/>
        <v>6.666666666666667</v>
      </c>
      <c r="Y24" s="5">
        <f t="shared" si="3"/>
        <v>1161</v>
      </c>
    </row>
    <row r="25" spans="1:25" x14ac:dyDescent="0.3">
      <c r="A25" s="5">
        <v>24</v>
      </c>
      <c r="B25" s="5">
        <v>115</v>
      </c>
      <c r="C25" s="6">
        <v>45148</v>
      </c>
      <c r="D25" s="7">
        <v>1.5152777777777799</v>
      </c>
      <c r="E25" s="5" t="s">
        <v>25</v>
      </c>
      <c r="F25" s="5">
        <v>2</v>
      </c>
      <c r="G25" s="5">
        <v>7</v>
      </c>
      <c r="H25" s="5">
        <v>1</v>
      </c>
      <c r="I25" s="5">
        <v>9</v>
      </c>
      <c r="J25" s="5" t="s">
        <v>125</v>
      </c>
      <c r="K25" s="2" t="s">
        <v>126</v>
      </c>
      <c r="L25" s="5" t="s">
        <v>127</v>
      </c>
      <c r="M25" s="5" t="s">
        <v>28</v>
      </c>
      <c r="N25" s="5" t="s">
        <v>37</v>
      </c>
      <c r="O25" s="5">
        <v>150</v>
      </c>
      <c r="P25" s="5">
        <v>24</v>
      </c>
      <c r="Q25" s="3" t="s">
        <v>128</v>
      </c>
      <c r="R25" s="5" t="s">
        <v>31</v>
      </c>
      <c r="S25" s="5" t="s">
        <v>32</v>
      </c>
      <c r="T25" s="5">
        <v>6042</v>
      </c>
      <c r="U25" s="5">
        <f>Pizza_Project[[#This Row],[item_price]]*Pizza_Project[[#This Row],[quantity]]</f>
        <v>300</v>
      </c>
      <c r="V25" s="5">
        <f t="shared" si="0"/>
        <v>6</v>
      </c>
      <c r="W25" s="5">
        <f t="shared" si="1"/>
        <v>50</v>
      </c>
      <c r="X25" s="5">
        <f t="shared" si="2"/>
        <v>50</v>
      </c>
      <c r="Y25" s="5">
        <f t="shared" si="3"/>
        <v>1154.3333333333335</v>
      </c>
    </row>
    <row r="26" spans="1:25" x14ac:dyDescent="0.3">
      <c r="A26" s="5">
        <v>25</v>
      </c>
      <c r="B26" s="5">
        <v>115</v>
      </c>
      <c r="C26" s="6">
        <v>45148</v>
      </c>
      <c r="D26" s="7">
        <v>1.5152777777777799</v>
      </c>
      <c r="E26" s="5" t="s">
        <v>33</v>
      </c>
      <c r="F26" s="5">
        <v>4</v>
      </c>
      <c r="G26" s="5">
        <v>7</v>
      </c>
      <c r="H26" s="5">
        <v>1</v>
      </c>
      <c r="I26" s="5">
        <v>9</v>
      </c>
      <c r="J26" s="5" t="s">
        <v>86</v>
      </c>
      <c r="K26" s="2" t="s">
        <v>129</v>
      </c>
      <c r="L26" s="5" t="s">
        <v>130</v>
      </c>
      <c r="M26" s="5" t="s">
        <v>28</v>
      </c>
      <c r="N26" s="5" t="s">
        <v>29</v>
      </c>
      <c r="O26" s="5">
        <v>55</v>
      </c>
      <c r="P26" s="5">
        <v>25</v>
      </c>
      <c r="Q26" s="3" t="s">
        <v>131</v>
      </c>
      <c r="R26" s="5" t="s">
        <v>31</v>
      </c>
      <c r="S26" s="5" t="s">
        <v>32</v>
      </c>
      <c r="T26" s="5">
        <v>6042</v>
      </c>
      <c r="U26" s="5">
        <f>Pizza_Project[[#This Row],[item_price]]*Pizza_Project[[#This Row],[quantity]]</f>
        <v>220</v>
      </c>
      <c r="V26" s="5">
        <f t="shared" si="0"/>
        <v>6</v>
      </c>
      <c r="W26" s="5">
        <f t="shared" si="1"/>
        <v>36.666666666666664</v>
      </c>
      <c r="X26" s="5">
        <f t="shared" si="2"/>
        <v>36.666666666666664</v>
      </c>
      <c r="Y26" s="5">
        <f t="shared" si="3"/>
        <v>1104.3333333333335</v>
      </c>
    </row>
    <row r="27" spans="1:25" x14ac:dyDescent="0.3">
      <c r="A27" s="5">
        <v>26</v>
      </c>
      <c r="B27" s="5">
        <v>115</v>
      </c>
      <c r="C27" s="6">
        <v>45148</v>
      </c>
      <c r="D27" s="7">
        <v>1.5152777777777799</v>
      </c>
      <c r="E27" s="5" t="s">
        <v>47</v>
      </c>
      <c r="F27" s="5">
        <v>2</v>
      </c>
      <c r="G27" s="5">
        <v>7</v>
      </c>
      <c r="H27" s="5">
        <v>1</v>
      </c>
      <c r="I27" s="5">
        <v>10</v>
      </c>
      <c r="J27" s="5" t="s">
        <v>113</v>
      </c>
      <c r="K27" s="2" t="s">
        <v>132</v>
      </c>
      <c r="L27" s="5" t="s">
        <v>133</v>
      </c>
      <c r="M27" s="5" t="s">
        <v>28</v>
      </c>
      <c r="N27" s="5" t="s">
        <v>37</v>
      </c>
      <c r="O27" s="5">
        <v>65</v>
      </c>
      <c r="P27" s="5">
        <v>26</v>
      </c>
      <c r="Q27" s="3" t="s">
        <v>134</v>
      </c>
      <c r="R27" s="5" t="s">
        <v>31</v>
      </c>
      <c r="S27" s="5" t="s">
        <v>32</v>
      </c>
      <c r="T27" s="5">
        <v>6042</v>
      </c>
      <c r="U27" s="5">
        <f>Pizza_Project[[#This Row],[item_price]]*Pizza_Project[[#This Row],[quantity]]</f>
        <v>130</v>
      </c>
      <c r="V27" s="5">
        <f t="shared" si="0"/>
        <v>6</v>
      </c>
      <c r="W27" s="5">
        <f t="shared" si="1"/>
        <v>21.666666666666668</v>
      </c>
      <c r="X27" s="5">
        <f t="shared" si="2"/>
        <v>21.666666666666668</v>
      </c>
      <c r="Y27" s="5">
        <f t="shared" si="3"/>
        <v>1067.666666666667</v>
      </c>
    </row>
    <row r="28" spans="1:25" x14ac:dyDescent="0.3">
      <c r="A28" s="5">
        <v>27</v>
      </c>
      <c r="B28" s="5">
        <v>115</v>
      </c>
      <c r="C28" s="6">
        <v>45148</v>
      </c>
      <c r="D28" s="7">
        <v>1.5152777777777799</v>
      </c>
      <c r="E28" s="5" t="s">
        <v>135</v>
      </c>
      <c r="F28" s="5">
        <v>3</v>
      </c>
      <c r="G28" s="5">
        <v>1</v>
      </c>
      <c r="H28" s="5">
        <v>1</v>
      </c>
      <c r="I28" s="5">
        <v>1</v>
      </c>
      <c r="J28" s="5" t="s">
        <v>135</v>
      </c>
      <c r="K28" s="2" t="s">
        <v>136</v>
      </c>
      <c r="L28" s="5" t="s">
        <v>137</v>
      </c>
      <c r="M28" s="5" t="s">
        <v>28</v>
      </c>
      <c r="N28" s="5" t="s">
        <v>29</v>
      </c>
      <c r="O28" s="5">
        <v>75</v>
      </c>
      <c r="P28" s="5">
        <v>27</v>
      </c>
      <c r="Q28" s="3" t="s">
        <v>138</v>
      </c>
      <c r="R28" s="5" t="s">
        <v>31</v>
      </c>
      <c r="S28" s="5" t="s">
        <v>32</v>
      </c>
      <c r="T28" s="5">
        <v>6042</v>
      </c>
      <c r="U28" s="5">
        <f>Pizza_Project[[#This Row],[item_price]]*Pizza_Project[[#This Row],[quantity]]</f>
        <v>225</v>
      </c>
      <c r="V28" s="5">
        <f t="shared" si="0"/>
        <v>6</v>
      </c>
      <c r="W28" s="5">
        <f t="shared" si="1"/>
        <v>37.5</v>
      </c>
      <c r="X28" s="5">
        <f t="shared" si="2"/>
        <v>37.5</v>
      </c>
      <c r="Y28" s="5">
        <f t="shared" si="3"/>
        <v>1046</v>
      </c>
    </row>
    <row r="29" spans="1:25" x14ac:dyDescent="0.3">
      <c r="A29" s="5">
        <v>28</v>
      </c>
      <c r="B29" s="5">
        <v>115</v>
      </c>
      <c r="C29" s="6">
        <v>45148</v>
      </c>
      <c r="D29" s="7">
        <v>1.5152777777777799</v>
      </c>
      <c r="E29" s="5" t="s">
        <v>139</v>
      </c>
      <c r="F29" s="5">
        <v>3</v>
      </c>
      <c r="G29" s="5">
        <v>1</v>
      </c>
      <c r="H29" s="5">
        <v>1</v>
      </c>
      <c r="I29" s="5">
        <v>10</v>
      </c>
      <c r="J29" s="5" t="s">
        <v>139</v>
      </c>
      <c r="K29" s="2" t="s">
        <v>140</v>
      </c>
      <c r="L29" s="5" t="s">
        <v>141</v>
      </c>
      <c r="M29" s="5" t="s">
        <v>28</v>
      </c>
      <c r="N29" s="5" t="s">
        <v>37</v>
      </c>
      <c r="O29" s="5">
        <v>95</v>
      </c>
      <c r="P29" s="5">
        <v>28</v>
      </c>
      <c r="Q29" s="3" t="s">
        <v>142</v>
      </c>
      <c r="R29" s="5" t="s">
        <v>31</v>
      </c>
      <c r="S29" s="5" t="s">
        <v>32</v>
      </c>
      <c r="T29" s="5">
        <v>6042</v>
      </c>
      <c r="U29" s="5">
        <f>Pizza_Project[[#This Row],[item_price]]*Pizza_Project[[#This Row],[quantity]]</f>
        <v>285</v>
      </c>
      <c r="V29" s="5">
        <f t="shared" si="0"/>
        <v>6</v>
      </c>
      <c r="W29" s="5">
        <f t="shared" si="1"/>
        <v>47.5</v>
      </c>
      <c r="X29" s="5">
        <f t="shared" si="2"/>
        <v>47.5</v>
      </c>
      <c r="Y29" s="5">
        <f t="shared" si="3"/>
        <v>1008.4999999999999</v>
      </c>
    </row>
    <row r="30" spans="1:25" x14ac:dyDescent="0.3">
      <c r="A30" s="5">
        <v>29</v>
      </c>
      <c r="B30" s="5">
        <v>109</v>
      </c>
      <c r="C30" s="6">
        <v>45148</v>
      </c>
      <c r="D30" s="7">
        <v>1.7236111111111101</v>
      </c>
      <c r="E30" s="5" t="s">
        <v>121</v>
      </c>
      <c r="F30" s="5">
        <v>3</v>
      </c>
      <c r="G30" s="5">
        <v>2</v>
      </c>
      <c r="H30" s="5">
        <v>1</v>
      </c>
      <c r="I30" s="5">
        <v>11</v>
      </c>
      <c r="J30" s="5" t="s">
        <v>121</v>
      </c>
      <c r="K30" s="2" t="s">
        <v>143</v>
      </c>
      <c r="L30" s="5" t="s">
        <v>144</v>
      </c>
      <c r="M30" s="5" t="s">
        <v>28</v>
      </c>
      <c r="N30" s="5" t="s">
        <v>29</v>
      </c>
      <c r="O30" s="5">
        <v>55</v>
      </c>
      <c r="P30" s="5">
        <v>29</v>
      </c>
      <c r="Q30" s="3" t="s">
        <v>145</v>
      </c>
      <c r="R30" s="5" t="s">
        <v>31</v>
      </c>
      <c r="S30" s="5" t="s">
        <v>32</v>
      </c>
      <c r="T30" s="5">
        <v>6042</v>
      </c>
      <c r="U30" s="5">
        <f>Pizza_Project[[#This Row],[item_price]]*Pizza_Project[[#This Row],[quantity]]</f>
        <v>165</v>
      </c>
      <c r="V30" s="5">
        <f t="shared" si="0"/>
        <v>3</v>
      </c>
      <c r="W30" s="5">
        <f t="shared" si="1"/>
        <v>55</v>
      </c>
      <c r="X30" s="5">
        <f t="shared" si="2"/>
        <v>55</v>
      </c>
      <c r="Y30" s="5">
        <f t="shared" si="3"/>
        <v>960.99999999999989</v>
      </c>
    </row>
    <row r="31" spans="1:25" x14ac:dyDescent="0.3">
      <c r="A31" s="5">
        <v>30</v>
      </c>
      <c r="B31" s="5">
        <v>109</v>
      </c>
      <c r="C31" s="6">
        <v>45148</v>
      </c>
      <c r="D31" s="7">
        <v>1.7652777777777799</v>
      </c>
      <c r="E31" s="5" t="s">
        <v>146</v>
      </c>
      <c r="F31" s="5">
        <v>3</v>
      </c>
      <c r="G31" s="5">
        <v>2</v>
      </c>
      <c r="H31" s="5">
        <v>1</v>
      </c>
      <c r="I31" s="5">
        <v>12</v>
      </c>
      <c r="J31" s="5" t="s">
        <v>146</v>
      </c>
      <c r="K31" s="2" t="s">
        <v>147</v>
      </c>
      <c r="L31" s="5" t="s">
        <v>148</v>
      </c>
      <c r="M31" s="5" t="s">
        <v>28</v>
      </c>
      <c r="N31" s="5" t="s">
        <v>37</v>
      </c>
      <c r="O31" s="5">
        <v>65</v>
      </c>
      <c r="P31" s="5">
        <v>30</v>
      </c>
      <c r="Q31" s="3" t="s">
        <v>149</v>
      </c>
      <c r="R31" s="5" t="s">
        <v>31</v>
      </c>
      <c r="S31" s="5" t="s">
        <v>32</v>
      </c>
      <c r="T31" s="5">
        <v>6042</v>
      </c>
      <c r="U31" s="5">
        <f>Pizza_Project[[#This Row],[item_price]]*Pizza_Project[[#This Row],[quantity]]</f>
        <v>195</v>
      </c>
      <c r="V31" s="5">
        <f t="shared" si="0"/>
        <v>3</v>
      </c>
      <c r="W31" s="5">
        <f t="shared" si="1"/>
        <v>65</v>
      </c>
      <c r="X31" s="5">
        <f t="shared" si="2"/>
        <v>65</v>
      </c>
      <c r="Y31" s="5">
        <f t="shared" si="3"/>
        <v>905.99999999999989</v>
      </c>
    </row>
    <row r="32" spans="1:25" x14ac:dyDescent="0.3">
      <c r="A32" s="5">
        <v>31</v>
      </c>
      <c r="B32" s="5">
        <v>110</v>
      </c>
      <c r="C32" s="6">
        <v>45148</v>
      </c>
      <c r="D32" s="7">
        <v>1.80694444444444</v>
      </c>
      <c r="E32" s="5" t="s">
        <v>150</v>
      </c>
      <c r="F32" s="5">
        <v>5</v>
      </c>
      <c r="G32" s="5">
        <v>1</v>
      </c>
      <c r="H32" s="5">
        <v>1</v>
      </c>
      <c r="I32" s="5">
        <v>14</v>
      </c>
      <c r="J32" s="5" t="s">
        <v>150</v>
      </c>
      <c r="K32" s="2" t="s">
        <v>151</v>
      </c>
      <c r="L32" s="5" t="s">
        <v>152</v>
      </c>
      <c r="M32" s="5" t="s">
        <v>28</v>
      </c>
      <c r="N32" s="5" t="s">
        <v>29</v>
      </c>
      <c r="O32" s="5">
        <v>70</v>
      </c>
      <c r="P32" s="5">
        <v>31</v>
      </c>
      <c r="Q32" s="3" t="s">
        <v>153</v>
      </c>
      <c r="R32" s="5" t="s">
        <v>31</v>
      </c>
      <c r="S32" s="5" t="s">
        <v>32</v>
      </c>
      <c r="T32" s="5">
        <v>6042</v>
      </c>
      <c r="U32" s="5">
        <f>Pizza_Project[[#This Row],[item_price]]*Pizza_Project[[#This Row],[quantity]]</f>
        <v>350</v>
      </c>
      <c r="V32" s="5">
        <f t="shared" si="0"/>
        <v>4</v>
      </c>
      <c r="W32" s="5">
        <f t="shared" si="1"/>
        <v>87.5</v>
      </c>
      <c r="X32" s="5">
        <f t="shared" si="2"/>
        <v>87.5</v>
      </c>
      <c r="Y32" s="5">
        <f t="shared" si="3"/>
        <v>840.99999999999989</v>
      </c>
    </row>
    <row r="33" spans="1:25" x14ac:dyDescent="0.3">
      <c r="A33" s="5">
        <v>32</v>
      </c>
      <c r="B33" s="5">
        <v>110</v>
      </c>
      <c r="C33" s="6">
        <v>45149</v>
      </c>
      <c r="D33" s="7">
        <v>1.80694444444444</v>
      </c>
      <c r="E33" s="5" t="s">
        <v>52</v>
      </c>
      <c r="F33" s="5">
        <v>10</v>
      </c>
      <c r="G33" s="5">
        <v>3</v>
      </c>
      <c r="H33" s="5">
        <v>1</v>
      </c>
      <c r="I33" s="5">
        <v>14</v>
      </c>
      <c r="J33" s="5" t="s">
        <v>154</v>
      </c>
      <c r="K33" s="2" t="s">
        <v>155</v>
      </c>
      <c r="L33" s="5" t="s">
        <v>156</v>
      </c>
      <c r="M33" s="5" t="s">
        <v>157</v>
      </c>
      <c r="N33" s="5" t="s">
        <v>29</v>
      </c>
      <c r="O33" s="5">
        <v>110</v>
      </c>
      <c r="P33" s="5">
        <v>32</v>
      </c>
      <c r="Q33" s="3" t="s">
        <v>158</v>
      </c>
      <c r="R33" s="5" t="s">
        <v>31</v>
      </c>
      <c r="S33" s="5" t="s">
        <v>32</v>
      </c>
      <c r="T33" s="5">
        <v>6042</v>
      </c>
      <c r="U33" s="5">
        <f>Pizza_Project[[#This Row],[item_price]]*Pizza_Project[[#This Row],[quantity]]</f>
        <v>1100</v>
      </c>
      <c r="V33" s="5">
        <f t="shared" si="0"/>
        <v>4</v>
      </c>
      <c r="W33" s="5">
        <f t="shared" si="1"/>
        <v>275</v>
      </c>
      <c r="X33" s="5">
        <f t="shared" si="2"/>
        <v>275</v>
      </c>
      <c r="Y33" s="5">
        <f t="shared" si="3"/>
        <v>753.5</v>
      </c>
    </row>
    <row r="34" spans="1:25" x14ac:dyDescent="0.3">
      <c r="A34" s="5">
        <v>33</v>
      </c>
      <c r="B34" s="5">
        <v>110</v>
      </c>
      <c r="C34" s="6">
        <v>45149</v>
      </c>
      <c r="D34" s="7">
        <v>1.80694444444444</v>
      </c>
      <c r="E34" s="5" t="s">
        <v>57</v>
      </c>
      <c r="F34" s="5">
        <v>10</v>
      </c>
      <c r="G34" s="5">
        <v>3</v>
      </c>
      <c r="H34" s="5">
        <v>1</v>
      </c>
      <c r="I34" s="5">
        <v>17</v>
      </c>
      <c r="J34" s="5" t="s">
        <v>159</v>
      </c>
      <c r="K34" s="2" t="s">
        <v>160</v>
      </c>
      <c r="L34" s="5" t="s">
        <v>161</v>
      </c>
      <c r="M34" s="5" t="s">
        <v>157</v>
      </c>
      <c r="N34" s="5" t="s">
        <v>29</v>
      </c>
      <c r="O34" s="5">
        <v>60</v>
      </c>
      <c r="P34" s="5">
        <v>33</v>
      </c>
      <c r="Q34" s="3" t="s">
        <v>162</v>
      </c>
      <c r="R34" s="5" t="s">
        <v>31</v>
      </c>
      <c r="S34" s="5" t="s">
        <v>32</v>
      </c>
      <c r="T34" s="5">
        <v>6042</v>
      </c>
      <c r="U34" s="5">
        <f>Pizza_Project[[#This Row],[item_price]]*Pizza_Project[[#This Row],[quantity]]</f>
        <v>600</v>
      </c>
      <c r="V34" s="5">
        <f t="shared" ref="V34:V61" si="4">COUNTIFS($B$2:$B$61,B34)</f>
        <v>4</v>
      </c>
      <c r="W34" s="5">
        <f t="shared" si="1"/>
        <v>150</v>
      </c>
      <c r="X34" s="5">
        <f t="shared" si="2"/>
        <v>150</v>
      </c>
      <c r="Y34" s="5">
        <f t="shared" si="3"/>
        <v>478.5</v>
      </c>
    </row>
    <row r="35" spans="1:25" x14ac:dyDescent="0.3">
      <c r="A35" s="5">
        <v>34</v>
      </c>
      <c r="B35" s="5">
        <v>112</v>
      </c>
      <c r="C35" s="6">
        <v>45149</v>
      </c>
      <c r="D35" s="7">
        <v>1.93194444444444</v>
      </c>
      <c r="E35" s="5" t="s">
        <v>25</v>
      </c>
      <c r="F35" s="5">
        <v>1</v>
      </c>
      <c r="G35" s="5">
        <v>6</v>
      </c>
      <c r="H35" s="5">
        <v>1</v>
      </c>
      <c r="I35" s="5">
        <v>5</v>
      </c>
      <c r="J35" s="5" t="s">
        <v>163</v>
      </c>
      <c r="K35" s="2" t="s">
        <v>164</v>
      </c>
      <c r="L35" s="5" t="s">
        <v>165</v>
      </c>
      <c r="M35" s="5" t="s">
        <v>157</v>
      </c>
      <c r="N35" s="5" t="s">
        <v>29</v>
      </c>
      <c r="O35" s="5">
        <v>55</v>
      </c>
      <c r="P35" s="5">
        <v>34</v>
      </c>
      <c r="Q35" s="3" t="s">
        <v>166</v>
      </c>
      <c r="R35" s="5" t="s">
        <v>31</v>
      </c>
      <c r="S35" s="5" t="s">
        <v>32</v>
      </c>
      <c r="T35" s="5">
        <v>6042</v>
      </c>
      <c r="U35" s="5">
        <f>Pizza_Project[[#This Row],[item_price]]*Pizza_Project[[#This Row],[quantity]]</f>
        <v>55</v>
      </c>
      <c r="V35" s="5">
        <f t="shared" si="4"/>
        <v>12</v>
      </c>
      <c r="W35" s="5">
        <f t="shared" si="1"/>
        <v>4.583333333333333</v>
      </c>
      <c r="X35" s="5">
        <f t="shared" si="2"/>
        <v>4.583333333333333</v>
      </c>
      <c r="Y35" s="5">
        <f t="shared" si="3"/>
        <v>328.5</v>
      </c>
    </row>
    <row r="36" spans="1:25" x14ac:dyDescent="0.3">
      <c r="A36" s="5">
        <v>35</v>
      </c>
      <c r="B36" s="5">
        <v>112</v>
      </c>
      <c r="C36" s="6">
        <v>45149</v>
      </c>
      <c r="D36" s="7">
        <v>1.9736111111111101</v>
      </c>
      <c r="E36" s="5" t="s">
        <v>33</v>
      </c>
      <c r="F36" s="5">
        <v>2</v>
      </c>
      <c r="G36" s="5">
        <v>6</v>
      </c>
      <c r="H36" s="5">
        <v>1</v>
      </c>
      <c r="I36" s="5">
        <v>5</v>
      </c>
      <c r="J36" s="5" t="s">
        <v>167</v>
      </c>
      <c r="K36" s="2" t="s">
        <v>168</v>
      </c>
      <c r="L36" s="5" t="s">
        <v>169</v>
      </c>
      <c r="M36" s="5" t="s">
        <v>157</v>
      </c>
      <c r="N36" s="5" t="s">
        <v>29</v>
      </c>
      <c r="O36" s="5">
        <v>55</v>
      </c>
      <c r="P36" s="5">
        <v>35</v>
      </c>
      <c r="Q36" s="3" t="s">
        <v>170</v>
      </c>
      <c r="R36" s="5" t="s">
        <v>31</v>
      </c>
      <c r="S36" s="5" t="s">
        <v>32</v>
      </c>
      <c r="T36" s="5">
        <v>6042</v>
      </c>
      <c r="U36" s="5">
        <f>Pizza_Project[[#This Row],[item_price]]*Pizza_Project[[#This Row],[quantity]]</f>
        <v>110</v>
      </c>
      <c r="V36" s="5">
        <f t="shared" si="4"/>
        <v>12</v>
      </c>
      <c r="W36" s="5">
        <f t="shared" si="1"/>
        <v>9.1666666666666661</v>
      </c>
      <c r="X36" s="5">
        <f t="shared" si="2"/>
        <v>9.1666666666666661</v>
      </c>
      <c r="Y36" s="5">
        <f t="shared" si="3"/>
        <v>323.91666666666669</v>
      </c>
    </row>
    <row r="37" spans="1:25" x14ac:dyDescent="0.3">
      <c r="A37" s="5">
        <v>36</v>
      </c>
      <c r="B37" s="5">
        <v>112</v>
      </c>
      <c r="C37" s="6">
        <v>45149</v>
      </c>
      <c r="D37" s="7">
        <v>2.0152777777777802</v>
      </c>
      <c r="E37" s="5" t="s">
        <v>25</v>
      </c>
      <c r="F37" s="5">
        <v>4</v>
      </c>
      <c r="G37" s="5">
        <v>6</v>
      </c>
      <c r="H37" s="5">
        <v>1</v>
      </c>
      <c r="I37" s="5">
        <v>6</v>
      </c>
      <c r="J37" s="5" t="s">
        <v>171</v>
      </c>
      <c r="K37" s="5" t="s">
        <v>172</v>
      </c>
      <c r="L37" s="5" t="s">
        <v>173</v>
      </c>
      <c r="M37" s="5" t="s">
        <v>157</v>
      </c>
      <c r="N37" s="5" t="s">
        <v>29</v>
      </c>
      <c r="O37" s="5">
        <v>55</v>
      </c>
      <c r="P37" s="5">
        <v>36</v>
      </c>
      <c r="Q37" s="5" t="s">
        <v>174</v>
      </c>
      <c r="R37" s="5" t="s">
        <v>31</v>
      </c>
      <c r="S37" s="5" t="s">
        <v>32</v>
      </c>
      <c r="T37" s="5">
        <v>6042</v>
      </c>
      <c r="U37" s="5">
        <f>Pizza_Project[[#This Row],[item_price]]*Pizza_Project[[#This Row],[quantity]]</f>
        <v>220</v>
      </c>
      <c r="V37" s="5">
        <f t="shared" si="4"/>
        <v>12</v>
      </c>
      <c r="W37" s="5">
        <f t="shared" si="1"/>
        <v>18.333333333333332</v>
      </c>
      <c r="X37" s="5">
        <f t="shared" si="2"/>
        <v>18.333333333333332</v>
      </c>
      <c r="Y37" s="5">
        <f t="shared" si="3"/>
        <v>314.75</v>
      </c>
    </row>
    <row r="38" spans="1:25" x14ac:dyDescent="0.3">
      <c r="A38" s="5">
        <v>37</v>
      </c>
      <c r="B38" s="5">
        <v>112</v>
      </c>
      <c r="C38" s="6">
        <v>45150</v>
      </c>
      <c r="D38" s="7">
        <v>2.05694444444444</v>
      </c>
      <c r="E38" s="5" t="s">
        <v>33</v>
      </c>
      <c r="F38" s="5">
        <v>1</v>
      </c>
      <c r="G38" s="5">
        <v>6</v>
      </c>
      <c r="H38" s="5">
        <v>1</v>
      </c>
      <c r="I38" s="5">
        <v>7</v>
      </c>
      <c r="J38" s="5" t="s">
        <v>175</v>
      </c>
      <c r="K38" s="5" t="s">
        <v>176</v>
      </c>
      <c r="L38" s="5" t="s">
        <v>177</v>
      </c>
      <c r="M38" s="5" t="s">
        <v>157</v>
      </c>
      <c r="N38" s="5" t="s">
        <v>29</v>
      </c>
      <c r="O38" s="5">
        <v>65</v>
      </c>
      <c r="P38" s="5">
        <v>37</v>
      </c>
      <c r="Q38" s="5" t="s">
        <v>178</v>
      </c>
      <c r="R38" s="5" t="s">
        <v>31</v>
      </c>
      <c r="S38" s="5" t="s">
        <v>32</v>
      </c>
      <c r="T38" s="5">
        <v>6042</v>
      </c>
      <c r="U38" s="5">
        <f>Pizza_Project[[#This Row],[item_price]]*Pizza_Project[[#This Row],[quantity]]</f>
        <v>65</v>
      </c>
      <c r="V38" s="5">
        <f t="shared" si="4"/>
        <v>12</v>
      </c>
      <c r="W38" s="5">
        <f t="shared" si="1"/>
        <v>5.416666666666667</v>
      </c>
      <c r="X38" s="5">
        <f t="shared" si="2"/>
        <v>5.416666666666667</v>
      </c>
      <c r="Y38" s="5">
        <f t="shared" si="3"/>
        <v>296.41666666666674</v>
      </c>
    </row>
    <row r="39" spans="1:25" x14ac:dyDescent="0.3">
      <c r="A39" s="5">
        <v>38</v>
      </c>
      <c r="B39" s="5">
        <v>112</v>
      </c>
      <c r="C39" s="6">
        <v>45150</v>
      </c>
      <c r="D39" s="7">
        <v>2.0986111111111101</v>
      </c>
      <c r="E39" s="5" t="s">
        <v>46</v>
      </c>
      <c r="F39" s="5">
        <v>2</v>
      </c>
      <c r="G39" s="5">
        <v>7</v>
      </c>
      <c r="H39" s="5">
        <v>1</v>
      </c>
      <c r="I39" s="5">
        <v>7</v>
      </c>
      <c r="J39" s="5" t="s">
        <v>179</v>
      </c>
      <c r="K39" s="5" t="s">
        <v>180</v>
      </c>
      <c r="L39" s="5" t="s">
        <v>181</v>
      </c>
      <c r="M39" s="5" t="s">
        <v>157</v>
      </c>
      <c r="N39" s="5" t="s">
        <v>29</v>
      </c>
      <c r="O39" s="5">
        <v>55</v>
      </c>
      <c r="P39" s="5">
        <v>38</v>
      </c>
      <c r="Q39" s="5" t="s">
        <v>182</v>
      </c>
      <c r="R39" s="5" t="s">
        <v>31</v>
      </c>
      <c r="S39" s="5" t="s">
        <v>32</v>
      </c>
      <c r="T39" s="5">
        <v>6042</v>
      </c>
      <c r="U39" s="5">
        <f>Pizza_Project[[#This Row],[item_price]]*Pizza_Project[[#This Row],[quantity]]</f>
        <v>110</v>
      </c>
      <c r="V39" s="5">
        <f t="shared" si="4"/>
        <v>12</v>
      </c>
      <c r="W39" s="5">
        <f t="shared" si="1"/>
        <v>9.1666666666666661</v>
      </c>
      <c r="X39" s="5">
        <f t="shared" si="2"/>
        <v>9.1666666666666661</v>
      </c>
      <c r="Y39" s="5">
        <f t="shared" si="3"/>
        <v>291.00000000000006</v>
      </c>
    </row>
    <row r="40" spans="1:25" x14ac:dyDescent="0.3">
      <c r="A40" s="5">
        <v>39</v>
      </c>
      <c r="B40" s="5">
        <v>112</v>
      </c>
      <c r="C40" s="6">
        <v>45150</v>
      </c>
      <c r="D40" s="7">
        <v>2.1402777777777802</v>
      </c>
      <c r="E40" s="5" t="s">
        <v>51</v>
      </c>
      <c r="F40" s="5">
        <v>5</v>
      </c>
      <c r="G40" s="5">
        <v>7</v>
      </c>
      <c r="H40" s="5">
        <v>1</v>
      </c>
      <c r="I40" s="5">
        <v>6</v>
      </c>
      <c r="J40" s="5" t="s">
        <v>183</v>
      </c>
      <c r="K40" s="5" t="s">
        <v>184</v>
      </c>
      <c r="L40" s="5" t="s">
        <v>185</v>
      </c>
      <c r="M40" s="5" t="s">
        <v>157</v>
      </c>
      <c r="N40" s="5" t="s">
        <v>29</v>
      </c>
      <c r="O40" s="5">
        <v>55</v>
      </c>
      <c r="P40" s="5">
        <v>39</v>
      </c>
      <c r="Q40" s="5" t="s">
        <v>186</v>
      </c>
      <c r="R40" s="5" t="s">
        <v>31</v>
      </c>
      <c r="S40" s="5" t="s">
        <v>32</v>
      </c>
      <c r="T40" s="5">
        <v>6042</v>
      </c>
      <c r="U40" s="5">
        <f>Pizza_Project[[#This Row],[item_price]]*Pizza_Project[[#This Row],[quantity]]</f>
        <v>275</v>
      </c>
      <c r="V40" s="5">
        <f t="shared" si="4"/>
        <v>12</v>
      </c>
      <c r="W40" s="5">
        <f t="shared" si="1"/>
        <v>22.916666666666668</v>
      </c>
      <c r="X40" s="5">
        <f t="shared" si="2"/>
        <v>22.916666666666668</v>
      </c>
      <c r="Y40" s="5">
        <f t="shared" si="3"/>
        <v>281.83333333333337</v>
      </c>
    </row>
    <row r="41" spans="1:25" x14ac:dyDescent="0.3">
      <c r="A41" s="5">
        <v>40</v>
      </c>
      <c r="B41" s="5">
        <v>112</v>
      </c>
      <c r="C41" s="6">
        <v>45150</v>
      </c>
      <c r="D41" s="7">
        <v>2.18194444444444</v>
      </c>
      <c r="E41" s="5" t="s">
        <v>56</v>
      </c>
      <c r="F41" s="5">
        <v>1</v>
      </c>
      <c r="G41" s="5">
        <v>7</v>
      </c>
      <c r="H41" s="5">
        <v>1</v>
      </c>
      <c r="I41" s="5">
        <v>6</v>
      </c>
      <c r="J41" s="5" t="s">
        <v>187</v>
      </c>
      <c r="K41" s="2" t="s">
        <v>188</v>
      </c>
      <c r="L41" s="5" t="s">
        <v>189</v>
      </c>
      <c r="M41" s="5" t="s">
        <v>190</v>
      </c>
      <c r="N41" s="5" t="s">
        <v>29</v>
      </c>
      <c r="O41" s="5">
        <v>55</v>
      </c>
      <c r="P41" s="5">
        <v>40</v>
      </c>
      <c r="Q41" s="3" t="s">
        <v>191</v>
      </c>
      <c r="R41" s="5" t="s">
        <v>31</v>
      </c>
      <c r="S41" s="5" t="s">
        <v>32</v>
      </c>
      <c r="T41" s="5">
        <v>6042</v>
      </c>
      <c r="U41" s="5">
        <f>Pizza_Project[[#This Row],[item_price]]*Pizza_Project[[#This Row],[quantity]]</f>
        <v>55</v>
      </c>
      <c r="V41" s="5">
        <f t="shared" si="4"/>
        <v>12</v>
      </c>
      <c r="W41" s="5">
        <f t="shared" si="1"/>
        <v>4.583333333333333</v>
      </c>
      <c r="X41" s="5">
        <f t="shared" si="2"/>
        <v>4.583333333333333</v>
      </c>
      <c r="Y41" s="5">
        <f t="shared" si="3"/>
        <v>258.91666666666669</v>
      </c>
    </row>
    <row r="42" spans="1:25" x14ac:dyDescent="0.3">
      <c r="A42" s="5">
        <v>41</v>
      </c>
      <c r="B42" s="5">
        <v>111</v>
      </c>
      <c r="C42" s="6">
        <v>45150</v>
      </c>
      <c r="D42" s="7">
        <v>2.2236111111111101</v>
      </c>
      <c r="E42" s="5" t="s">
        <v>61</v>
      </c>
      <c r="F42" s="5">
        <v>10</v>
      </c>
      <c r="G42" s="5">
        <v>1</v>
      </c>
      <c r="H42" s="5">
        <v>1</v>
      </c>
      <c r="I42" s="5">
        <v>7</v>
      </c>
      <c r="J42" s="5" t="s">
        <v>192</v>
      </c>
      <c r="K42" s="2" t="s">
        <v>193</v>
      </c>
      <c r="L42" s="5" t="s">
        <v>194</v>
      </c>
      <c r="M42" s="5" t="s">
        <v>190</v>
      </c>
      <c r="N42" s="5" t="s">
        <v>29</v>
      </c>
      <c r="O42" s="5">
        <v>55</v>
      </c>
      <c r="P42" s="5">
        <v>41</v>
      </c>
      <c r="Q42" s="3" t="s">
        <v>195</v>
      </c>
      <c r="R42" s="5" t="s">
        <v>31</v>
      </c>
      <c r="S42" s="5" t="s">
        <v>32</v>
      </c>
      <c r="T42" s="5">
        <v>6042</v>
      </c>
      <c r="U42" s="5">
        <f>Pizza_Project[[#This Row],[item_price]]*Pizza_Project[[#This Row],[quantity]]</f>
        <v>550</v>
      </c>
      <c r="V42" s="5">
        <f t="shared" si="4"/>
        <v>10</v>
      </c>
      <c r="W42" s="5">
        <f t="shared" si="1"/>
        <v>55</v>
      </c>
      <c r="X42" s="5">
        <f t="shared" si="2"/>
        <v>55</v>
      </c>
      <c r="Y42" s="5">
        <f t="shared" si="3"/>
        <v>254.33333333333331</v>
      </c>
    </row>
    <row r="43" spans="1:25" x14ac:dyDescent="0.3">
      <c r="A43" s="5">
        <v>42</v>
      </c>
      <c r="B43" s="5">
        <v>111</v>
      </c>
      <c r="C43" s="6">
        <v>45150</v>
      </c>
      <c r="D43" s="7">
        <v>2.2652777777777802</v>
      </c>
      <c r="E43" s="5" t="s">
        <v>42</v>
      </c>
      <c r="F43" s="5">
        <v>2</v>
      </c>
      <c r="G43" s="5">
        <v>1</v>
      </c>
      <c r="H43" s="5">
        <v>1</v>
      </c>
      <c r="I43" s="5">
        <v>7</v>
      </c>
      <c r="J43" s="5" t="s">
        <v>196</v>
      </c>
      <c r="K43" s="2" t="s">
        <v>197</v>
      </c>
      <c r="L43" s="5" t="s">
        <v>198</v>
      </c>
      <c r="M43" s="5" t="s">
        <v>190</v>
      </c>
      <c r="N43" s="5" t="s">
        <v>29</v>
      </c>
      <c r="O43" s="5">
        <v>55</v>
      </c>
      <c r="P43" s="5">
        <v>42</v>
      </c>
      <c r="Q43" s="3" t="s">
        <v>199</v>
      </c>
      <c r="R43" s="5" t="s">
        <v>31</v>
      </c>
      <c r="S43" s="5" t="s">
        <v>32</v>
      </c>
      <c r="T43" s="5">
        <v>6042</v>
      </c>
      <c r="U43" s="5">
        <f>Pizza_Project[[#This Row],[item_price]]*Pizza_Project[[#This Row],[quantity]]</f>
        <v>110</v>
      </c>
      <c r="V43" s="5">
        <f t="shared" si="4"/>
        <v>10</v>
      </c>
      <c r="W43" s="5">
        <f t="shared" si="1"/>
        <v>11</v>
      </c>
      <c r="X43" s="5">
        <f t="shared" si="2"/>
        <v>11</v>
      </c>
      <c r="Y43" s="5">
        <f t="shared" si="3"/>
        <v>199.33333333333331</v>
      </c>
    </row>
    <row r="44" spans="1:25" x14ac:dyDescent="0.3">
      <c r="A44" s="5">
        <v>43</v>
      </c>
      <c r="B44" s="5">
        <v>111</v>
      </c>
      <c r="C44" s="6">
        <v>45150</v>
      </c>
      <c r="D44" s="7">
        <v>2.30694444444444</v>
      </c>
      <c r="E44" s="5" t="s">
        <v>51</v>
      </c>
      <c r="F44" s="5">
        <v>1</v>
      </c>
      <c r="G44" s="5">
        <v>2</v>
      </c>
      <c r="H44" s="5">
        <v>1</v>
      </c>
      <c r="I44" s="5">
        <v>7</v>
      </c>
      <c r="J44" s="5" t="s">
        <v>200</v>
      </c>
      <c r="K44" s="2" t="s">
        <v>201</v>
      </c>
      <c r="L44" s="5" t="s">
        <v>202</v>
      </c>
      <c r="M44" s="5" t="s">
        <v>190</v>
      </c>
      <c r="N44" s="5" t="s">
        <v>29</v>
      </c>
      <c r="O44" s="5">
        <v>55</v>
      </c>
      <c r="P44" s="5">
        <v>43</v>
      </c>
      <c r="Q44" s="3" t="s">
        <v>203</v>
      </c>
      <c r="R44" s="5" t="s">
        <v>31</v>
      </c>
      <c r="S44" s="5" t="s">
        <v>32</v>
      </c>
      <c r="T44" s="5">
        <v>6042</v>
      </c>
      <c r="U44" s="5">
        <f>Pizza_Project[[#This Row],[item_price]]*Pizza_Project[[#This Row],[quantity]]</f>
        <v>55</v>
      </c>
      <c r="V44" s="5">
        <f t="shared" si="4"/>
        <v>10</v>
      </c>
      <c r="W44" s="5">
        <f t="shared" si="1"/>
        <v>5.5</v>
      </c>
      <c r="X44" s="5">
        <f t="shared" si="2"/>
        <v>5.5</v>
      </c>
      <c r="Y44" s="5">
        <f t="shared" si="3"/>
        <v>188.33333333333331</v>
      </c>
    </row>
    <row r="45" spans="1:25" x14ac:dyDescent="0.3">
      <c r="A45" s="5">
        <v>44</v>
      </c>
      <c r="B45" s="5">
        <v>111</v>
      </c>
      <c r="C45" s="6">
        <v>45150</v>
      </c>
      <c r="D45" s="7">
        <v>2.3486111111111101</v>
      </c>
      <c r="E45" s="5" t="s">
        <v>65</v>
      </c>
      <c r="F45" s="5">
        <v>5</v>
      </c>
      <c r="G45" s="5">
        <v>2</v>
      </c>
      <c r="H45" s="5">
        <v>1</v>
      </c>
      <c r="I45" s="5">
        <v>8</v>
      </c>
      <c r="J45" s="5" t="s">
        <v>204</v>
      </c>
      <c r="K45" s="2" t="s">
        <v>205</v>
      </c>
      <c r="L45" s="5" t="s">
        <v>206</v>
      </c>
      <c r="M45" s="5" t="s">
        <v>190</v>
      </c>
      <c r="N45" s="5" t="s">
        <v>29</v>
      </c>
      <c r="O45" s="5">
        <v>55</v>
      </c>
      <c r="P45" s="5">
        <v>44</v>
      </c>
      <c r="Q45" s="3" t="s">
        <v>207</v>
      </c>
      <c r="R45" s="5" t="s">
        <v>31</v>
      </c>
      <c r="S45" s="5" t="s">
        <v>32</v>
      </c>
      <c r="T45" s="5">
        <v>6042</v>
      </c>
      <c r="U45" s="5">
        <f>Pizza_Project[[#This Row],[item_price]]*Pizza_Project[[#This Row],[quantity]]</f>
        <v>275</v>
      </c>
      <c r="V45" s="5">
        <f t="shared" si="4"/>
        <v>10</v>
      </c>
      <c r="W45" s="5">
        <f t="shared" si="1"/>
        <v>27.5</v>
      </c>
      <c r="X45" s="5">
        <f t="shared" si="2"/>
        <v>27.5</v>
      </c>
      <c r="Y45" s="5">
        <f t="shared" si="3"/>
        <v>182.83333333333331</v>
      </c>
    </row>
    <row r="46" spans="1:25" x14ac:dyDescent="0.3">
      <c r="A46" s="5">
        <v>45</v>
      </c>
      <c r="B46" s="5">
        <v>111</v>
      </c>
      <c r="C46" s="6">
        <v>45150</v>
      </c>
      <c r="D46" s="7">
        <v>2.3902777777777802</v>
      </c>
      <c r="E46" s="5" t="s">
        <v>77</v>
      </c>
      <c r="F46" s="5">
        <v>2</v>
      </c>
      <c r="G46" s="5">
        <v>1</v>
      </c>
      <c r="H46" s="5">
        <v>1</v>
      </c>
      <c r="I46" s="5">
        <v>8</v>
      </c>
      <c r="J46" s="5" t="s">
        <v>208</v>
      </c>
      <c r="K46" s="2" t="s">
        <v>209</v>
      </c>
      <c r="L46" s="5" t="s">
        <v>210</v>
      </c>
      <c r="M46" s="5" t="s">
        <v>190</v>
      </c>
      <c r="N46" s="5" t="s">
        <v>29</v>
      </c>
      <c r="O46" s="5">
        <v>30</v>
      </c>
      <c r="P46" s="5">
        <v>45</v>
      </c>
      <c r="Q46" s="3" t="s">
        <v>211</v>
      </c>
      <c r="R46" s="5" t="s">
        <v>31</v>
      </c>
      <c r="S46" s="5" t="s">
        <v>32</v>
      </c>
      <c r="T46" s="5">
        <v>6042</v>
      </c>
      <c r="U46" s="5">
        <f>Pizza_Project[[#This Row],[item_price]]*Pizza_Project[[#This Row],[quantity]]</f>
        <v>60</v>
      </c>
      <c r="V46" s="5">
        <f t="shared" si="4"/>
        <v>10</v>
      </c>
      <c r="W46" s="5">
        <f t="shared" si="1"/>
        <v>6</v>
      </c>
      <c r="X46" s="5">
        <f t="shared" si="2"/>
        <v>6</v>
      </c>
      <c r="Y46" s="5">
        <f t="shared" si="3"/>
        <v>155.33333333333331</v>
      </c>
    </row>
    <row r="47" spans="1:25" x14ac:dyDescent="0.3">
      <c r="A47" s="5">
        <v>46</v>
      </c>
      <c r="B47" s="5">
        <v>111</v>
      </c>
      <c r="C47" s="6">
        <v>45151</v>
      </c>
      <c r="D47" s="7">
        <v>2.43194444444444</v>
      </c>
      <c r="E47" s="5" t="s">
        <v>61</v>
      </c>
      <c r="F47" s="5">
        <v>10</v>
      </c>
      <c r="G47" s="5">
        <v>4</v>
      </c>
      <c r="H47" s="5">
        <v>1</v>
      </c>
      <c r="I47" s="5">
        <v>8</v>
      </c>
      <c r="J47" s="5" t="s">
        <v>212</v>
      </c>
      <c r="K47" s="2" t="s">
        <v>213</v>
      </c>
      <c r="L47" s="5" t="s">
        <v>214</v>
      </c>
      <c r="M47" s="5" t="s">
        <v>190</v>
      </c>
      <c r="N47" s="5" t="s">
        <v>29</v>
      </c>
      <c r="O47" s="5">
        <v>40</v>
      </c>
      <c r="P47" s="5">
        <v>46</v>
      </c>
      <c r="Q47" s="3" t="s">
        <v>215</v>
      </c>
      <c r="R47" s="5" t="s">
        <v>31</v>
      </c>
      <c r="S47" s="5" t="s">
        <v>32</v>
      </c>
      <c r="T47" s="5">
        <v>6042</v>
      </c>
      <c r="U47" s="5">
        <f>Pizza_Project[[#This Row],[item_price]]*Pizza_Project[[#This Row],[quantity]]</f>
        <v>400</v>
      </c>
      <c r="V47" s="5">
        <f t="shared" si="4"/>
        <v>10</v>
      </c>
      <c r="W47" s="5">
        <f t="shared" si="1"/>
        <v>40</v>
      </c>
      <c r="X47" s="5">
        <f t="shared" si="2"/>
        <v>40</v>
      </c>
      <c r="Y47" s="5">
        <f t="shared" si="3"/>
        <v>149.33333333333334</v>
      </c>
    </row>
    <row r="48" spans="1:25" x14ac:dyDescent="0.3">
      <c r="A48" s="5">
        <v>47</v>
      </c>
      <c r="B48" s="5">
        <v>111</v>
      </c>
      <c r="C48" s="6">
        <v>45151</v>
      </c>
      <c r="D48" s="7">
        <v>2.4736111111111101</v>
      </c>
      <c r="E48" s="5" t="s">
        <v>86</v>
      </c>
      <c r="F48" s="5">
        <v>1</v>
      </c>
      <c r="G48" s="5">
        <v>4</v>
      </c>
      <c r="H48" s="5">
        <v>1</v>
      </c>
      <c r="I48" s="5">
        <v>14</v>
      </c>
      <c r="J48" s="5" t="s">
        <v>216</v>
      </c>
      <c r="K48" s="5" t="s">
        <v>217</v>
      </c>
      <c r="L48" s="5" t="s">
        <v>218</v>
      </c>
      <c r="M48" s="5" t="s">
        <v>190</v>
      </c>
      <c r="N48" s="5" t="s">
        <v>29</v>
      </c>
      <c r="O48" s="5">
        <v>30</v>
      </c>
      <c r="P48" s="5">
        <v>47</v>
      </c>
      <c r="Q48" s="5" t="s">
        <v>55</v>
      </c>
      <c r="R48" s="5" t="s">
        <v>31</v>
      </c>
      <c r="S48" s="5" t="s">
        <v>32</v>
      </c>
      <c r="T48" s="5">
        <v>6042</v>
      </c>
      <c r="U48" s="5">
        <f>Pizza_Project[[#This Row],[item_price]]*Pizza_Project[[#This Row],[quantity]]</f>
        <v>30</v>
      </c>
      <c r="V48" s="5">
        <f t="shared" si="4"/>
        <v>10</v>
      </c>
      <c r="W48" s="5">
        <f t="shared" si="1"/>
        <v>3</v>
      </c>
      <c r="X48" s="5">
        <f t="shared" si="2"/>
        <v>3</v>
      </c>
      <c r="Y48" s="5">
        <f t="shared" si="3"/>
        <v>109.33333333333334</v>
      </c>
    </row>
    <row r="49" spans="1:25" x14ac:dyDescent="0.3">
      <c r="A49" s="5">
        <v>48</v>
      </c>
      <c r="B49" s="5">
        <v>111</v>
      </c>
      <c r="C49" s="6">
        <v>45151</v>
      </c>
      <c r="D49" s="7">
        <v>2.5152777777777802</v>
      </c>
      <c r="E49" s="5" t="s">
        <v>103</v>
      </c>
      <c r="F49" s="5">
        <v>1</v>
      </c>
      <c r="G49" s="5">
        <v>4</v>
      </c>
      <c r="H49" s="5">
        <v>1</v>
      </c>
      <c r="I49" s="5">
        <v>14</v>
      </c>
      <c r="J49" s="5" t="s">
        <v>219</v>
      </c>
      <c r="K49" s="5" t="s">
        <v>220</v>
      </c>
      <c r="L49" s="5" t="s">
        <v>221</v>
      </c>
      <c r="M49" s="5" t="s">
        <v>190</v>
      </c>
      <c r="N49" s="5" t="s">
        <v>29</v>
      </c>
      <c r="O49" s="5">
        <v>45</v>
      </c>
      <c r="P49" s="5">
        <v>48</v>
      </c>
      <c r="Q49" s="5" t="s">
        <v>64</v>
      </c>
      <c r="R49" s="5" t="s">
        <v>31</v>
      </c>
      <c r="S49" s="5" t="s">
        <v>32</v>
      </c>
      <c r="T49" s="5">
        <v>6042</v>
      </c>
      <c r="U49" s="5">
        <f>Pizza_Project[[#This Row],[item_price]]*Pizza_Project[[#This Row],[quantity]]</f>
        <v>45</v>
      </c>
      <c r="V49" s="5">
        <f t="shared" si="4"/>
        <v>10</v>
      </c>
      <c r="W49" s="5">
        <f t="shared" si="1"/>
        <v>4.5</v>
      </c>
      <c r="X49" s="5">
        <f t="shared" si="2"/>
        <v>4.5</v>
      </c>
      <c r="Y49" s="5">
        <f t="shared" si="3"/>
        <v>106.33333333333334</v>
      </c>
    </row>
    <row r="50" spans="1:25" x14ac:dyDescent="0.3">
      <c r="A50" s="5">
        <v>49</v>
      </c>
      <c r="B50" s="5">
        <v>113</v>
      </c>
      <c r="C50" s="6">
        <v>45151</v>
      </c>
      <c r="D50" s="7">
        <v>2.55694444444444</v>
      </c>
      <c r="E50" s="5" t="s">
        <v>56</v>
      </c>
      <c r="F50" s="5">
        <v>1</v>
      </c>
      <c r="G50" s="5">
        <v>4</v>
      </c>
      <c r="H50" s="5">
        <v>1</v>
      </c>
      <c r="I50" s="5">
        <v>17</v>
      </c>
      <c r="J50" s="5" t="s">
        <v>222</v>
      </c>
      <c r="K50" s="5" t="s">
        <v>223</v>
      </c>
      <c r="L50" s="5" t="s">
        <v>224</v>
      </c>
      <c r="M50" s="5" t="s">
        <v>190</v>
      </c>
      <c r="N50" s="5" t="s">
        <v>29</v>
      </c>
      <c r="O50" s="5">
        <v>40</v>
      </c>
      <c r="P50" s="5">
        <v>49</v>
      </c>
      <c r="Q50" s="5" t="s">
        <v>76</v>
      </c>
      <c r="R50" s="5" t="s">
        <v>31</v>
      </c>
      <c r="S50" s="5" t="s">
        <v>32</v>
      </c>
      <c r="T50" s="5">
        <v>6042</v>
      </c>
      <c r="U50" s="5">
        <f>Pizza_Project[[#This Row],[item_price]]*Pizza_Project[[#This Row],[quantity]]</f>
        <v>40</v>
      </c>
      <c r="V50" s="5">
        <f t="shared" si="4"/>
        <v>10</v>
      </c>
      <c r="W50" s="5">
        <f t="shared" si="1"/>
        <v>4</v>
      </c>
      <c r="X50" s="5">
        <f t="shared" si="2"/>
        <v>4</v>
      </c>
      <c r="Y50" s="5">
        <f t="shared" si="3"/>
        <v>101.83333333333334</v>
      </c>
    </row>
    <row r="51" spans="1:25" x14ac:dyDescent="0.3">
      <c r="A51" s="5">
        <v>50</v>
      </c>
      <c r="B51" s="5">
        <v>113</v>
      </c>
      <c r="C51" s="6">
        <v>45151</v>
      </c>
      <c r="D51" s="7">
        <v>2.5986111111111101</v>
      </c>
      <c r="E51" s="5" t="s">
        <v>86</v>
      </c>
      <c r="F51" s="5">
        <v>10</v>
      </c>
      <c r="G51" s="5">
        <v>5</v>
      </c>
      <c r="H51" s="5">
        <v>1</v>
      </c>
      <c r="I51" s="5">
        <v>15</v>
      </c>
      <c r="J51" s="5" t="s">
        <v>225</v>
      </c>
      <c r="K51" s="5" t="s">
        <v>226</v>
      </c>
      <c r="L51" s="5" t="s">
        <v>227</v>
      </c>
      <c r="M51" s="5" t="s">
        <v>190</v>
      </c>
      <c r="N51" s="5" t="s">
        <v>29</v>
      </c>
      <c r="O51" s="5">
        <v>45</v>
      </c>
      <c r="P51" s="5">
        <v>50</v>
      </c>
      <c r="Q51" s="5" t="s">
        <v>90</v>
      </c>
      <c r="R51" s="5" t="s">
        <v>31</v>
      </c>
      <c r="S51" s="5" t="s">
        <v>32</v>
      </c>
      <c r="T51" s="5">
        <v>6042</v>
      </c>
      <c r="U51" s="5">
        <f>Pizza_Project[[#This Row],[item_price]]*Pizza_Project[[#This Row],[quantity]]</f>
        <v>450</v>
      </c>
      <c r="V51" s="5">
        <f t="shared" si="4"/>
        <v>10</v>
      </c>
      <c r="W51" s="5">
        <f t="shared" si="1"/>
        <v>45</v>
      </c>
      <c r="X51" s="5">
        <f t="shared" si="2"/>
        <v>45</v>
      </c>
      <c r="Y51" s="5">
        <f t="shared" si="3"/>
        <v>97.833333333333343</v>
      </c>
    </row>
    <row r="52" spans="1:25" x14ac:dyDescent="0.3">
      <c r="A52" s="5">
        <v>51</v>
      </c>
      <c r="B52" s="5">
        <v>113</v>
      </c>
      <c r="C52" s="6">
        <v>45151</v>
      </c>
      <c r="D52" s="7">
        <v>2.6402777777777802</v>
      </c>
      <c r="E52" s="5" t="s">
        <v>113</v>
      </c>
      <c r="F52" s="5">
        <v>1</v>
      </c>
      <c r="G52" s="5">
        <v>5</v>
      </c>
      <c r="H52" s="5">
        <v>1</v>
      </c>
      <c r="I52" s="5">
        <v>14</v>
      </c>
      <c r="J52" s="5" t="s">
        <v>228</v>
      </c>
      <c r="K52" s="5" t="s">
        <v>229</v>
      </c>
      <c r="L52" s="5" t="s">
        <v>230</v>
      </c>
      <c r="M52" s="5" t="s">
        <v>190</v>
      </c>
      <c r="N52" s="5" t="s">
        <v>29</v>
      </c>
      <c r="O52" s="5">
        <v>50</v>
      </c>
      <c r="P52" s="5">
        <v>51</v>
      </c>
      <c r="Q52" s="5" t="s">
        <v>98</v>
      </c>
      <c r="R52" s="5" t="s">
        <v>31</v>
      </c>
      <c r="S52" s="5" t="s">
        <v>32</v>
      </c>
      <c r="T52" s="5">
        <v>6042</v>
      </c>
      <c r="U52" s="5">
        <f>Pizza_Project[[#This Row],[item_price]]*Pizza_Project[[#This Row],[quantity]]</f>
        <v>50</v>
      </c>
      <c r="V52" s="5">
        <f t="shared" si="4"/>
        <v>10</v>
      </c>
      <c r="W52" s="5">
        <f t="shared" si="1"/>
        <v>5</v>
      </c>
      <c r="X52" s="5">
        <f t="shared" si="2"/>
        <v>5</v>
      </c>
      <c r="Y52" s="5">
        <f t="shared" si="3"/>
        <v>52.833333333333336</v>
      </c>
    </row>
    <row r="53" spans="1:25" x14ac:dyDescent="0.3">
      <c r="A53" s="5">
        <v>52</v>
      </c>
      <c r="B53" s="5">
        <v>113</v>
      </c>
      <c r="C53" s="6">
        <v>45151</v>
      </c>
      <c r="D53" s="7">
        <v>2.68194444444444</v>
      </c>
      <c r="E53" s="5" t="s">
        <v>114</v>
      </c>
      <c r="F53" s="5">
        <v>2</v>
      </c>
      <c r="G53" s="5">
        <v>5</v>
      </c>
      <c r="H53" s="5">
        <v>1</v>
      </c>
      <c r="I53" s="5">
        <v>14</v>
      </c>
      <c r="J53" s="5" t="s">
        <v>231</v>
      </c>
      <c r="K53" s="5" t="s">
        <v>232</v>
      </c>
      <c r="L53" s="5" t="s">
        <v>233</v>
      </c>
      <c r="M53" s="5" t="s">
        <v>190</v>
      </c>
      <c r="N53" s="5" t="s">
        <v>29</v>
      </c>
      <c r="O53" s="5">
        <v>45</v>
      </c>
      <c r="P53" s="5">
        <v>52</v>
      </c>
      <c r="Q53" s="5" t="s">
        <v>186</v>
      </c>
      <c r="R53" s="5" t="s">
        <v>31</v>
      </c>
      <c r="S53" s="5" t="s">
        <v>32</v>
      </c>
      <c r="T53" s="5">
        <v>6042</v>
      </c>
      <c r="U53" s="5">
        <f>Pizza_Project[[#This Row],[item_price]]*Pizza_Project[[#This Row],[quantity]]</f>
        <v>90</v>
      </c>
      <c r="V53" s="5">
        <f t="shared" si="4"/>
        <v>10</v>
      </c>
      <c r="W53" s="5">
        <f t="shared" si="1"/>
        <v>9</v>
      </c>
      <c r="X53" s="5">
        <f t="shared" si="2"/>
        <v>9</v>
      </c>
      <c r="Y53" s="5">
        <f t="shared" si="3"/>
        <v>47.833333333333336</v>
      </c>
    </row>
    <row r="54" spans="1:25" x14ac:dyDescent="0.3">
      <c r="A54" s="5">
        <v>53</v>
      </c>
      <c r="B54" s="5">
        <v>113</v>
      </c>
      <c r="C54" s="6">
        <v>45151</v>
      </c>
      <c r="D54" s="7">
        <v>2.7236111111111101</v>
      </c>
      <c r="E54" s="5" t="s">
        <v>121</v>
      </c>
      <c r="F54" s="5">
        <v>4</v>
      </c>
      <c r="G54" s="5">
        <v>5</v>
      </c>
      <c r="H54" s="5">
        <v>1</v>
      </c>
      <c r="I54" s="5">
        <v>17</v>
      </c>
      <c r="J54" s="5" t="s">
        <v>234</v>
      </c>
      <c r="K54" s="5" t="s">
        <v>235</v>
      </c>
      <c r="L54" s="5" t="s">
        <v>236</v>
      </c>
      <c r="M54" s="5" t="s">
        <v>190</v>
      </c>
      <c r="N54" s="5" t="s">
        <v>29</v>
      </c>
      <c r="O54" s="5">
        <v>30</v>
      </c>
      <c r="P54" s="5">
        <v>53</v>
      </c>
      <c r="Q54" s="5" t="s">
        <v>38</v>
      </c>
      <c r="R54" s="5" t="s">
        <v>31</v>
      </c>
      <c r="S54" s="5" t="s">
        <v>32</v>
      </c>
      <c r="T54" s="5">
        <v>6042</v>
      </c>
      <c r="U54" s="5">
        <f>Pizza_Project[[#This Row],[item_price]]*Pizza_Project[[#This Row],[quantity]]</f>
        <v>120</v>
      </c>
      <c r="V54" s="5">
        <f t="shared" si="4"/>
        <v>10</v>
      </c>
      <c r="W54" s="5">
        <f t="shared" si="1"/>
        <v>12</v>
      </c>
      <c r="X54" s="5">
        <f t="shared" si="2"/>
        <v>12</v>
      </c>
      <c r="Y54" s="5">
        <f t="shared" si="3"/>
        <v>38.833333333333329</v>
      </c>
    </row>
    <row r="55" spans="1:25" x14ac:dyDescent="0.3">
      <c r="A55" s="5">
        <v>54</v>
      </c>
      <c r="B55" s="5">
        <v>114</v>
      </c>
      <c r="C55" s="6">
        <v>45151</v>
      </c>
      <c r="D55" s="7">
        <v>2.7652777777777802</v>
      </c>
      <c r="E55" s="5" t="s">
        <v>25</v>
      </c>
      <c r="F55" s="5">
        <v>1</v>
      </c>
      <c r="G55" s="5">
        <v>5</v>
      </c>
      <c r="H55" s="5">
        <v>1</v>
      </c>
      <c r="I55" s="5">
        <v>17</v>
      </c>
      <c r="J55" s="5" t="s">
        <v>237</v>
      </c>
      <c r="K55" s="2" t="s">
        <v>238</v>
      </c>
      <c r="L55" s="5" t="s">
        <v>239</v>
      </c>
      <c r="M55" s="5" t="s">
        <v>240</v>
      </c>
      <c r="N55" s="5" t="s">
        <v>241</v>
      </c>
      <c r="O55" s="5">
        <v>40</v>
      </c>
      <c r="P55" s="5">
        <v>54</v>
      </c>
      <c r="Q55" s="4" t="s">
        <v>242</v>
      </c>
      <c r="R55" s="5" t="s">
        <v>31</v>
      </c>
      <c r="S55" s="5" t="s">
        <v>32</v>
      </c>
      <c r="T55" s="5">
        <v>6042</v>
      </c>
      <c r="U55" s="5">
        <f>Pizza_Project[[#This Row],[item_price]]*Pizza_Project[[#This Row],[quantity]]</f>
        <v>40</v>
      </c>
      <c r="V55" s="5">
        <f t="shared" si="4"/>
        <v>15</v>
      </c>
      <c r="W55" s="5">
        <f t="shared" si="1"/>
        <v>2.6666666666666665</v>
      </c>
      <c r="X55" s="5">
        <f t="shared" si="2"/>
        <v>2.6666666666666665</v>
      </c>
      <c r="Y55" s="5">
        <f t="shared" si="3"/>
        <v>26.833333333333332</v>
      </c>
    </row>
    <row r="56" spans="1:25" x14ac:dyDescent="0.3">
      <c r="A56" s="5">
        <v>55</v>
      </c>
      <c r="B56" s="5">
        <v>114</v>
      </c>
      <c r="C56" s="6">
        <v>45151</v>
      </c>
      <c r="D56" s="7">
        <v>2.80694444444444</v>
      </c>
      <c r="E56" s="5" t="s">
        <v>33</v>
      </c>
      <c r="F56" s="5">
        <v>2</v>
      </c>
      <c r="G56" s="5">
        <v>6</v>
      </c>
      <c r="H56" s="5">
        <v>1</v>
      </c>
      <c r="I56" s="5">
        <v>17</v>
      </c>
      <c r="J56" s="5" t="s">
        <v>243</v>
      </c>
      <c r="K56" s="5" t="s">
        <v>244</v>
      </c>
      <c r="L56" s="5" t="s">
        <v>239</v>
      </c>
      <c r="M56" s="5" t="s">
        <v>240</v>
      </c>
      <c r="N56" s="5" t="s">
        <v>245</v>
      </c>
      <c r="O56" s="5">
        <v>30</v>
      </c>
      <c r="P56" s="5">
        <v>55</v>
      </c>
      <c r="Q56" s="5" t="s">
        <v>45</v>
      </c>
      <c r="R56" s="5" t="s">
        <v>31</v>
      </c>
      <c r="S56" s="5" t="s">
        <v>32</v>
      </c>
      <c r="T56" s="5">
        <v>6042</v>
      </c>
      <c r="U56" s="5">
        <f>Pizza_Project[[#This Row],[item_price]]*Pizza_Project[[#This Row],[quantity]]</f>
        <v>60</v>
      </c>
      <c r="V56" s="5">
        <f t="shared" si="4"/>
        <v>15</v>
      </c>
      <c r="W56" s="5">
        <f>SUM(U35:U61/COUNTIFS($B$2:$B$61,B29))</f>
        <v>10</v>
      </c>
      <c r="X56" s="5">
        <f t="shared" si="2"/>
        <v>4</v>
      </c>
      <c r="Y56" s="5">
        <f t="shared" si="3"/>
        <v>24.166666666666668</v>
      </c>
    </row>
    <row r="57" spans="1:25" x14ac:dyDescent="0.3">
      <c r="A57" s="5">
        <v>56</v>
      </c>
      <c r="B57" s="5">
        <v>114</v>
      </c>
      <c r="C57" s="6">
        <v>45151</v>
      </c>
      <c r="D57" s="7">
        <v>2.8486111111111101</v>
      </c>
      <c r="E57" s="5" t="s">
        <v>47</v>
      </c>
      <c r="F57" s="5">
        <v>5</v>
      </c>
      <c r="G57" s="5">
        <v>6</v>
      </c>
      <c r="H57" s="5">
        <v>1</v>
      </c>
      <c r="I57" s="5">
        <v>17</v>
      </c>
      <c r="J57" s="5" t="s">
        <v>246</v>
      </c>
      <c r="K57" s="5" t="s">
        <v>247</v>
      </c>
      <c r="L57" s="5" t="s">
        <v>239</v>
      </c>
      <c r="M57" s="5" t="s">
        <v>240</v>
      </c>
      <c r="N57" s="5" t="s">
        <v>241</v>
      </c>
      <c r="O57" s="5">
        <v>30</v>
      </c>
      <c r="P57" s="5">
        <v>56</v>
      </c>
      <c r="Q57" s="5" t="s">
        <v>55</v>
      </c>
      <c r="R57" s="5" t="s">
        <v>31</v>
      </c>
      <c r="S57" s="5" t="s">
        <v>32</v>
      </c>
      <c r="T57" s="5">
        <v>6042</v>
      </c>
      <c r="U57" s="5">
        <f>Pizza_Project[[#This Row],[item_price]]*Pizza_Project[[#This Row],[quantity]]</f>
        <v>150</v>
      </c>
      <c r="V57" s="5">
        <f t="shared" si="4"/>
        <v>15</v>
      </c>
      <c r="W57" s="5">
        <f>SUM(U35:U61/COUNTIFS($B$2:$B$61,B30))</f>
        <v>50</v>
      </c>
      <c r="X57" s="5">
        <f t="shared" si="2"/>
        <v>10</v>
      </c>
      <c r="Y57" s="5">
        <f t="shared" si="3"/>
        <v>20.166666666666668</v>
      </c>
    </row>
    <row r="58" spans="1:25" x14ac:dyDescent="0.3">
      <c r="A58" s="5">
        <v>57</v>
      </c>
      <c r="B58" s="5">
        <v>114</v>
      </c>
      <c r="C58" s="6">
        <v>45151</v>
      </c>
      <c r="D58" s="7">
        <v>2.8902777777777802</v>
      </c>
      <c r="E58" s="5" t="s">
        <v>135</v>
      </c>
      <c r="F58" s="5">
        <v>1</v>
      </c>
      <c r="G58" s="5">
        <v>6</v>
      </c>
      <c r="H58" s="5">
        <v>1</v>
      </c>
      <c r="I58" s="5">
        <v>16</v>
      </c>
      <c r="J58" s="5" t="s">
        <v>248</v>
      </c>
      <c r="K58" s="5" t="s">
        <v>249</v>
      </c>
      <c r="L58" s="5" t="s">
        <v>250</v>
      </c>
      <c r="M58" s="5" t="s">
        <v>240</v>
      </c>
      <c r="N58" s="5" t="s">
        <v>245</v>
      </c>
      <c r="O58" s="5">
        <v>30</v>
      </c>
      <c r="P58" s="5">
        <v>57</v>
      </c>
      <c r="Q58" s="5" t="s">
        <v>64</v>
      </c>
      <c r="R58" s="5" t="s">
        <v>31</v>
      </c>
      <c r="S58" s="5" t="s">
        <v>32</v>
      </c>
      <c r="T58" s="5">
        <v>6042</v>
      </c>
      <c r="U58" s="5">
        <f>Pizza_Project[[#This Row],[item_price]]*Pizza_Project[[#This Row],[quantity]]</f>
        <v>30</v>
      </c>
      <c r="V58" s="5">
        <f t="shared" si="4"/>
        <v>15</v>
      </c>
      <c r="W58" s="5">
        <f>SUM(U35:U61/COUNTIFS($B$2:$B$61,B31))</f>
        <v>10</v>
      </c>
      <c r="X58" s="5">
        <f t="shared" si="2"/>
        <v>2</v>
      </c>
      <c r="Y58" s="5">
        <f t="shared" si="3"/>
        <v>10.166666666666668</v>
      </c>
    </row>
    <row r="59" spans="1:25" x14ac:dyDescent="0.3">
      <c r="A59" s="5">
        <v>58</v>
      </c>
      <c r="B59" s="5">
        <v>114</v>
      </c>
      <c r="C59" s="6">
        <v>45151</v>
      </c>
      <c r="D59" s="7">
        <v>2.93194444444444</v>
      </c>
      <c r="E59" s="5" t="s">
        <v>139</v>
      </c>
      <c r="F59" s="5">
        <v>1</v>
      </c>
      <c r="G59" s="5">
        <v>6</v>
      </c>
      <c r="H59" s="5">
        <v>1</v>
      </c>
      <c r="I59" s="5">
        <v>16</v>
      </c>
      <c r="J59" s="5" t="s">
        <v>251</v>
      </c>
      <c r="K59" s="5" t="s">
        <v>252</v>
      </c>
      <c r="L59" s="5" t="s">
        <v>250</v>
      </c>
      <c r="M59" s="5" t="s">
        <v>240</v>
      </c>
      <c r="N59" s="5" t="s">
        <v>253</v>
      </c>
      <c r="O59" s="5">
        <v>30</v>
      </c>
      <c r="P59" s="5">
        <v>58</v>
      </c>
      <c r="Q59" s="5" t="s">
        <v>254</v>
      </c>
      <c r="R59" s="5" t="s">
        <v>31</v>
      </c>
      <c r="S59" s="5" t="s">
        <v>32</v>
      </c>
      <c r="T59" s="5">
        <v>6042</v>
      </c>
      <c r="U59" s="5">
        <f>Pizza_Project[[#This Row],[item_price]]*Pizza_Project[[#This Row],[quantity]]</f>
        <v>30</v>
      </c>
      <c r="V59" s="5">
        <f t="shared" si="4"/>
        <v>15</v>
      </c>
      <c r="W59" s="5">
        <f>SUM(U35:U61/COUNTIFS($B$2:$B$61,B32))</f>
        <v>7.5</v>
      </c>
      <c r="X59" s="5">
        <f t="shared" si="2"/>
        <v>2</v>
      </c>
      <c r="Y59" s="5">
        <f t="shared" si="3"/>
        <v>8.1666666666666679</v>
      </c>
    </row>
    <row r="60" spans="1:25" x14ac:dyDescent="0.3">
      <c r="A60" s="5">
        <v>59</v>
      </c>
      <c r="B60" s="5">
        <v>114</v>
      </c>
      <c r="C60" s="6">
        <v>45151</v>
      </c>
      <c r="D60" s="7">
        <v>2.9736111111111101</v>
      </c>
      <c r="E60" s="5" t="s">
        <v>121</v>
      </c>
      <c r="F60" s="5">
        <v>1</v>
      </c>
      <c r="G60" s="5">
        <v>6</v>
      </c>
      <c r="H60" s="5">
        <v>1</v>
      </c>
      <c r="I60" s="5">
        <v>16</v>
      </c>
      <c r="J60" s="5" t="s">
        <v>255</v>
      </c>
      <c r="K60" s="5" t="s">
        <v>256</v>
      </c>
      <c r="L60" s="5" t="s">
        <v>257</v>
      </c>
      <c r="M60" s="5" t="s">
        <v>240</v>
      </c>
      <c r="N60" s="5" t="s">
        <v>245</v>
      </c>
      <c r="O60" s="5">
        <v>30</v>
      </c>
      <c r="P60" s="5">
        <v>59</v>
      </c>
      <c r="Q60" s="5" t="s">
        <v>258</v>
      </c>
      <c r="R60" s="5" t="s">
        <v>31</v>
      </c>
      <c r="S60" s="5" t="s">
        <v>32</v>
      </c>
      <c r="T60" s="5">
        <v>6042</v>
      </c>
      <c r="U60" s="5">
        <f>Pizza_Project[[#This Row],[item_price]]*Pizza_Project[[#This Row],[quantity]]</f>
        <v>30</v>
      </c>
      <c r="V60" s="5">
        <f t="shared" si="4"/>
        <v>15</v>
      </c>
      <c r="W60" s="5">
        <f>SUM(U35:U61/COUNTIFS($B$2:$B$61,B33))</f>
        <v>7.5</v>
      </c>
      <c r="X60" s="5">
        <f t="shared" si="2"/>
        <v>2</v>
      </c>
      <c r="Y60" s="5">
        <f t="shared" si="3"/>
        <v>6.166666666666667</v>
      </c>
    </row>
    <row r="61" spans="1:25" x14ac:dyDescent="0.3">
      <c r="A61" s="5">
        <v>60</v>
      </c>
      <c r="B61" s="5">
        <v>115</v>
      </c>
      <c r="C61" s="6">
        <v>45151</v>
      </c>
      <c r="D61" s="7">
        <v>3.0152777777777802</v>
      </c>
      <c r="E61" s="5" t="s">
        <v>146</v>
      </c>
      <c r="F61" s="5">
        <v>1</v>
      </c>
      <c r="G61" s="5">
        <v>4</v>
      </c>
      <c r="H61" s="5">
        <v>1</v>
      </c>
      <c r="I61" s="5">
        <v>15</v>
      </c>
      <c r="J61" s="5" t="s">
        <v>259</v>
      </c>
      <c r="K61" s="5" t="s">
        <v>260</v>
      </c>
      <c r="L61" s="5" t="s">
        <v>257</v>
      </c>
      <c r="M61" s="5" t="s">
        <v>240</v>
      </c>
      <c r="N61" s="5" t="s">
        <v>253</v>
      </c>
      <c r="O61" s="5">
        <v>25</v>
      </c>
      <c r="P61" s="5">
        <v>60</v>
      </c>
      <c r="Q61" s="5" t="s">
        <v>261</v>
      </c>
      <c r="R61" s="5" t="s">
        <v>31</v>
      </c>
      <c r="S61" s="5" t="s">
        <v>32</v>
      </c>
      <c r="T61" s="5">
        <v>6042</v>
      </c>
      <c r="U61" s="5">
        <f>Pizza_Project[[#This Row],[item_price]]*Pizza_Project[[#This Row],[quantity]]</f>
        <v>25</v>
      </c>
      <c r="V61" s="5">
        <f t="shared" si="4"/>
        <v>6</v>
      </c>
      <c r="W61" s="5">
        <f>SUM(U35:U61/COUNTIFS($B$2:$B$61,B34))</f>
        <v>6.25</v>
      </c>
      <c r="X61" s="5">
        <f t="shared" si="2"/>
        <v>4.166666666666667</v>
      </c>
      <c r="Y61" s="5">
        <f t="shared" si="3"/>
        <v>4.166666666666667</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F3D7-BC4B-4FE0-8629-9B79CDE2C0C0}">
  <dimension ref="A1:Z49"/>
  <sheetViews>
    <sheetView showGridLines="0" showRowColHeaders="0" tabSelected="1" topLeftCell="A2" zoomScale="71" workbookViewId="0">
      <selection activeCell="Y12" sqref="Y12"/>
    </sheetView>
  </sheetViews>
  <sheetFormatPr defaultRowHeight="14.4" x14ac:dyDescent="0.3"/>
  <cols>
    <col min="1" max="16384" width="8.88671875" style="23"/>
  </cols>
  <sheetData>
    <row r="1" spans="1:26" x14ac:dyDescent="0.3">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x14ac:dyDescent="0.3">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x14ac:dyDescent="0.3">
      <c r="A3" s="25"/>
      <c r="B3" s="25"/>
      <c r="C3" s="25"/>
      <c r="D3" s="25"/>
      <c r="E3" s="25"/>
      <c r="F3" s="25"/>
      <c r="G3" s="25"/>
      <c r="H3" s="25"/>
      <c r="I3" s="25"/>
      <c r="J3" s="25"/>
      <c r="K3" s="26"/>
      <c r="L3" s="25"/>
      <c r="M3" s="25"/>
      <c r="N3" s="25"/>
      <c r="O3" s="25"/>
      <c r="P3" s="25"/>
      <c r="Q3" s="25"/>
      <c r="R3" s="25"/>
      <c r="S3" s="25"/>
      <c r="T3" s="25"/>
      <c r="U3" s="25"/>
      <c r="V3" s="25"/>
      <c r="W3" s="25"/>
      <c r="X3" s="25"/>
      <c r="Y3" s="25"/>
      <c r="Z3" s="25"/>
    </row>
    <row r="4" spans="1:26" x14ac:dyDescent="0.3">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x14ac:dyDescent="0.3">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3">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x14ac:dyDescent="0.3">
      <c r="A7" s="24"/>
      <c r="B7" s="24"/>
      <c r="C7" s="24"/>
      <c r="D7" s="24"/>
      <c r="E7" s="24"/>
      <c r="F7" s="24"/>
      <c r="G7" s="24"/>
      <c r="H7" s="24"/>
      <c r="I7" s="24"/>
      <c r="J7" s="24"/>
      <c r="K7" s="24"/>
      <c r="L7" s="24"/>
      <c r="M7" s="24"/>
      <c r="N7" s="24"/>
      <c r="O7" s="24"/>
      <c r="P7" s="24"/>
      <c r="Q7" s="24"/>
      <c r="R7" s="24"/>
      <c r="S7" s="24"/>
      <c r="T7" s="24"/>
      <c r="U7" s="24"/>
      <c r="V7" s="24"/>
      <c r="W7" s="24"/>
      <c r="X7" s="24"/>
      <c r="Y7" s="24"/>
      <c r="Z7" s="24"/>
    </row>
    <row r="8" spans="1:26" x14ac:dyDescent="0.3">
      <c r="A8" s="24"/>
      <c r="B8" s="24"/>
      <c r="C8" s="24"/>
      <c r="D8" s="24"/>
      <c r="E8" s="24"/>
      <c r="F8" s="24"/>
      <c r="G8" s="24"/>
      <c r="H8" s="24"/>
      <c r="I8" s="24"/>
      <c r="J8" s="24"/>
      <c r="K8" s="24"/>
      <c r="L8" s="24"/>
      <c r="M8" s="24"/>
      <c r="N8" s="24"/>
      <c r="O8" s="24"/>
      <c r="P8" s="24"/>
      <c r="Q8" s="24"/>
      <c r="R8" s="24"/>
      <c r="S8" s="24"/>
      <c r="T8" s="24"/>
      <c r="U8" s="24"/>
      <c r="V8" s="24"/>
      <c r="W8" s="24"/>
      <c r="X8" s="24"/>
      <c r="Y8" s="24"/>
      <c r="Z8" s="24"/>
    </row>
    <row r="9" spans="1:26" x14ac:dyDescent="0.3">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x14ac:dyDescent="0.3">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x14ac:dyDescent="0.3">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BDE9-4417-44BD-B2A2-30A6FB006CC3}">
  <dimension ref="A1:M61"/>
  <sheetViews>
    <sheetView workbookViewId="0">
      <selection activeCell="C3" sqref="C3"/>
    </sheetView>
  </sheetViews>
  <sheetFormatPr defaultRowHeight="14.4" x14ac:dyDescent="0.3"/>
  <cols>
    <col min="1" max="1" width="12.21875" customWidth="1"/>
    <col min="2" max="2" width="18" customWidth="1"/>
    <col min="3" max="3" width="18.44140625" bestFit="1" customWidth="1"/>
    <col min="6" max="7" width="29.6640625" bestFit="1" customWidth="1"/>
    <col min="8" max="8" width="29.6640625" customWidth="1"/>
    <col min="9" max="9" width="13.21875" bestFit="1" customWidth="1"/>
    <col min="10" max="10" width="13.77734375" bestFit="1" customWidth="1"/>
    <col min="11" max="11" width="14.77734375" bestFit="1" customWidth="1"/>
    <col min="12" max="12" width="34.109375" bestFit="1" customWidth="1"/>
    <col min="13" max="13" width="16.77734375" bestFit="1" customWidth="1"/>
  </cols>
  <sheetData>
    <row r="1" spans="1:13" x14ac:dyDescent="0.3">
      <c r="A1" t="s">
        <v>291</v>
      </c>
      <c r="B1" t="s">
        <v>292</v>
      </c>
      <c r="C1" t="s">
        <v>293</v>
      </c>
      <c r="D1" t="s">
        <v>294</v>
      </c>
      <c r="E1" t="s">
        <v>295</v>
      </c>
      <c r="F1" t="s">
        <v>11</v>
      </c>
      <c r="G1" t="s">
        <v>419</v>
      </c>
      <c r="H1" t="s">
        <v>423</v>
      </c>
      <c r="I1" t="s">
        <v>296</v>
      </c>
      <c r="J1" t="s">
        <v>14</v>
      </c>
      <c r="K1" t="s">
        <v>428</v>
      </c>
      <c r="L1" t="s">
        <v>427</v>
      </c>
      <c r="M1" t="s">
        <v>430</v>
      </c>
    </row>
    <row r="2" spans="1:13" x14ac:dyDescent="0.3">
      <c r="A2" s="11" t="s">
        <v>297</v>
      </c>
      <c r="B2" t="s">
        <v>298</v>
      </c>
      <c r="C2">
        <v>2000</v>
      </c>
      <c r="D2" t="s">
        <v>299</v>
      </c>
      <c r="E2">
        <v>19.3</v>
      </c>
      <c r="F2" s="12" t="s">
        <v>27</v>
      </c>
      <c r="G2" s="12">
        <v>2</v>
      </c>
      <c r="H2">
        <v>350</v>
      </c>
      <c r="I2">
        <v>250</v>
      </c>
      <c r="J2" s="12">
        <v>55</v>
      </c>
      <c r="K2">
        <v>3</v>
      </c>
      <c r="L2">
        <f>C2*K2</f>
        <v>6000</v>
      </c>
      <c r="M2" s="15">
        <f>(L2-H2)/L2</f>
        <v>0.94166666666666665</v>
      </c>
    </row>
    <row r="3" spans="1:13" x14ac:dyDescent="0.3">
      <c r="A3" s="11" t="s">
        <v>300</v>
      </c>
      <c r="B3" t="s">
        <v>301</v>
      </c>
      <c r="C3">
        <v>4500</v>
      </c>
      <c r="D3" t="s">
        <v>299</v>
      </c>
      <c r="E3">
        <v>4.22</v>
      </c>
      <c r="F3" s="13" t="s">
        <v>36</v>
      </c>
      <c r="G3" s="13">
        <v>1</v>
      </c>
      <c r="H3">
        <v>550</v>
      </c>
      <c r="I3">
        <v>80</v>
      </c>
      <c r="J3" s="13">
        <v>65</v>
      </c>
      <c r="K3">
        <v>4</v>
      </c>
      <c r="L3">
        <f t="shared" ref="L3:L61" si="0">C3*K3</f>
        <v>18000</v>
      </c>
      <c r="M3" s="15">
        <f t="shared" ref="M3:M61" si="1">(L3-H3)/L3</f>
        <v>0.96944444444444444</v>
      </c>
    </row>
    <row r="4" spans="1:13" x14ac:dyDescent="0.3">
      <c r="A4" s="11" t="s">
        <v>302</v>
      </c>
      <c r="B4" t="s">
        <v>303</v>
      </c>
      <c r="C4">
        <v>2500</v>
      </c>
      <c r="D4" t="s">
        <v>299</v>
      </c>
      <c r="E4">
        <v>3.89</v>
      </c>
      <c r="F4" s="12" t="s">
        <v>40</v>
      </c>
      <c r="G4" s="12">
        <v>1</v>
      </c>
      <c r="H4">
        <v>400</v>
      </c>
      <c r="I4">
        <v>170</v>
      </c>
      <c r="J4" s="12">
        <v>55</v>
      </c>
      <c r="K4">
        <v>3</v>
      </c>
      <c r="L4">
        <f t="shared" si="0"/>
        <v>7500</v>
      </c>
      <c r="M4" s="15">
        <f t="shared" si="1"/>
        <v>0.94666666666666666</v>
      </c>
    </row>
    <row r="5" spans="1:13" x14ac:dyDescent="0.3">
      <c r="A5" s="11" t="s">
        <v>304</v>
      </c>
      <c r="B5" t="s">
        <v>305</v>
      </c>
      <c r="C5">
        <v>500</v>
      </c>
      <c r="D5" t="s">
        <v>299</v>
      </c>
      <c r="E5">
        <v>14.45</v>
      </c>
      <c r="F5" s="13" t="s">
        <v>44</v>
      </c>
      <c r="G5" s="13">
        <v>1</v>
      </c>
      <c r="H5">
        <v>600</v>
      </c>
      <c r="I5">
        <v>5</v>
      </c>
      <c r="J5" s="13">
        <v>65</v>
      </c>
      <c r="K5">
        <v>4</v>
      </c>
      <c r="L5">
        <f t="shared" si="0"/>
        <v>2000</v>
      </c>
      <c r="M5" s="15">
        <f t="shared" si="1"/>
        <v>0.7</v>
      </c>
    </row>
    <row r="6" spans="1:13" x14ac:dyDescent="0.3">
      <c r="A6" s="11" t="s">
        <v>306</v>
      </c>
      <c r="B6" t="s">
        <v>307</v>
      </c>
      <c r="C6">
        <v>3500</v>
      </c>
      <c r="D6" t="s">
        <v>299</v>
      </c>
      <c r="E6">
        <v>5.99</v>
      </c>
      <c r="F6" s="12" t="s">
        <v>49</v>
      </c>
      <c r="G6" s="12">
        <v>3</v>
      </c>
      <c r="H6">
        <v>450</v>
      </c>
      <c r="I6">
        <v>300</v>
      </c>
      <c r="J6" s="12">
        <v>55</v>
      </c>
      <c r="K6">
        <v>6</v>
      </c>
      <c r="L6">
        <f t="shared" si="0"/>
        <v>21000</v>
      </c>
      <c r="M6" s="15">
        <f t="shared" si="1"/>
        <v>0.97857142857142854</v>
      </c>
    </row>
    <row r="7" spans="1:13" x14ac:dyDescent="0.3">
      <c r="A7" s="11" t="s">
        <v>308</v>
      </c>
      <c r="B7" t="s">
        <v>309</v>
      </c>
      <c r="C7">
        <v>1000</v>
      </c>
      <c r="D7" t="s">
        <v>299</v>
      </c>
      <c r="E7">
        <v>37.64</v>
      </c>
      <c r="F7" s="13" t="s">
        <v>54</v>
      </c>
      <c r="G7" s="13">
        <v>5</v>
      </c>
      <c r="H7">
        <v>700</v>
      </c>
      <c r="I7">
        <v>100</v>
      </c>
      <c r="J7" s="13">
        <v>65</v>
      </c>
      <c r="K7">
        <v>1</v>
      </c>
      <c r="L7">
        <f t="shared" si="0"/>
        <v>1000</v>
      </c>
      <c r="M7" s="15">
        <f t="shared" si="1"/>
        <v>0.3</v>
      </c>
    </row>
    <row r="8" spans="1:13" x14ac:dyDescent="0.3">
      <c r="A8" s="11" t="s">
        <v>310</v>
      </c>
      <c r="B8" t="s">
        <v>311</v>
      </c>
      <c r="C8">
        <v>1000</v>
      </c>
      <c r="D8" t="s">
        <v>299</v>
      </c>
      <c r="E8">
        <v>6.49</v>
      </c>
      <c r="F8" s="12" t="s">
        <v>59</v>
      </c>
      <c r="G8" s="12">
        <v>5</v>
      </c>
      <c r="H8">
        <v>500</v>
      </c>
      <c r="I8">
        <v>200</v>
      </c>
      <c r="J8" s="12">
        <v>55</v>
      </c>
      <c r="K8">
        <v>1</v>
      </c>
      <c r="L8">
        <f t="shared" si="0"/>
        <v>1000</v>
      </c>
      <c r="M8" s="15">
        <f t="shared" si="1"/>
        <v>0.5</v>
      </c>
    </row>
    <row r="9" spans="1:13" x14ac:dyDescent="0.3">
      <c r="A9" s="11" t="s">
        <v>312</v>
      </c>
      <c r="B9" t="s">
        <v>313</v>
      </c>
      <c r="C9">
        <v>2500</v>
      </c>
      <c r="D9" t="s">
        <v>299</v>
      </c>
      <c r="E9">
        <v>1.9</v>
      </c>
      <c r="F9" s="13" t="s">
        <v>63</v>
      </c>
      <c r="G9" s="13">
        <v>1</v>
      </c>
      <c r="H9">
        <v>750</v>
      </c>
      <c r="I9">
        <v>8</v>
      </c>
      <c r="J9" s="13">
        <v>65</v>
      </c>
      <c r="K9">
        <v>1</v>
      </c>
      <c r="L9">
        <f t="shared" si="0"/>
        <v>2500</v>
      </c>
      <c r="M9" s="15">
        <f t="shared" si="1"/>
        <v>0.7</v>
      </c>
    </row>
    <row r="10" spans="1:13" x14ac:dyDescent="0.3">
      <c r="A10" s="11" t="s">
        <v>314</v>
      </c>
      <c r="B10" t="s">
        <v>315</v>
      </c>
      <c r="C10">
        <v>3500</v>
      </c>
      <c r="D10" t="s">
        <v>299</v>
      </c>
      <c r="E10">
        <v>18.75</v>
      </c>
      <c r="F10" s="12" t="s">
        <v>67</v>
      </c>
      <c r="G10" s="12">
        <v>1</v>
      </c>
      <c r="H10">
        <v>400</v>
      </c>
      <c r="I10">
        <v>250</v>
      </c>
      <c r="J10" s="12">
        <v>55</v>
      </c>
      <c r="K10">
        <v>8</v>
      </c>
      <c r="L10">
        <f t="shared" si="0"/>
        <v>28000</v>
      </c>
      <c r="M10" s="15">
        <f t="shared" si="1"/>
        <v>0.98571428571428577</v>
      </c>
    </row>
    <row r="11" spans="1:13" x14ac:dyDescent="0.3">
      <c r="A11" s="11" t="s">
        <v>316</v>
      </c>
      <c r="B11" t="s">
        <v>317</v>
      </c>
      <c r="C11">
        <v>1500</v>
      </c>
      <c r="D11" t="s">
        <v>299</v>
      </c>
      <c r="E11">
        <v>27.64</v>
      </c>
      <c r="F11" s="13" t="s">
        <v>71</v>
      </c>
      <c r="G11" s="13">
        <v>10</v>
      </c>
      <c r="H11">
        <v>600</v>
      </c>
      <c r="I11">
        <v>80</v>
      </c>
      <c r="J11" s="13">
        <v>65</v>
      </c>
      <c r="K11">
        <v>2</v>
      </c>
      <c r="L11">
        <f t="shared" si="0"/>
        <v>3000</v>
      </c>
      <c r="M11" s="15">
        <f t="shared" si="1"/>
        <v>0.8</v>
      </c>
    </row>
    <row r="12" spans="1:13" x14ac:dyDescent="0.3">
      <c r="A12" s="11" t="s">
        <v>318</v>
      </c>
      <c r="B12" t="s">
        <v>319</v>
      </c>
      <c r="C12">
        <v>1000</v>
      </c>
      <c r="D12" t="s">
        <v>299</v>
      </c>
      <c r="E12">
        <v>3.99</v>
      </c>
      <c r="F12" s="12" t="s">
        <v>75</v>
      </c>
      <c r="G12" s="12">
        <v>1</v>
      </c>
      <c r="H12">
        <v>400</v>
      </c>
      <c r="I12">
        <v>170</v>
      </c>
      <c r="J12" s="12">
        <v>55</v>
      </c>
      <c r="K12">
        <v>1</v>
      </c>
      <c r="L12">
        <f t="shared" si="0"/>
        <v>1000</v>
      </c>
      <c r="M12" s="15">
        <f t="shared" si="1"/>
        <v>0.6</v>
      </c>
    </row>
    <row r="13" spans="1:13" x14ac:dyDescent="0.3">
      <c r="A13" s="11" t="s">
        <v>320</v>
      </c>
      <c r="B13" t="s">
        <v>321</v>
      </c>
      <c r="C13">
        <v>1000</v>
      </c>
      <c r="D13" t="s">
        <v>299</v>
      </c>
      <c r="E13">
        <v>10.99</v>
      </c>
      <c r="F13" s="13" t="s">
        <v>80</v>
      </c>
      <c r="G13" s="13">
        <v>2</v>
      </c>
      <c r="H13">
        <v>600</v>
      </c>
      <c r="I13">
        <v>50</v>
      </c>
      <c r="J13" s="13">
        <v>65</v>
      </c>
      <c r="K13">
        <v>3</v>
      </c>
      <c r="L13">
        <f t="shared" si="0"/>
        <v>3000</v>
      </c>
      <c r="M13" s="15">
        <f t="shared" si="1"/>
        <v>0.8</v>
      </c>
    </row>
    <row r="14" spans="1:13" x14ac:dyDescent="0.3">
      <c r="A14" s="11" t="s">
        <v>322</v>
      </c>
      <c r="B14" t="s">
        <v>323</v>
      </c>
      <c r="C14">
        <v>2500</v>
      </c>
      <c r="D14" t="s">
        <v>299</v>
      </c>
      <c r="E14">
        <v>4.16</v>
      </c>
      <c r="F14" s="12" t="s">
        <v>84</v>
      </c>
      <c r="G14" s="12">
        <v>1</v>
      </c>
      <c r="H14">
        <v>450</v>
      </c>
      <c r="I14">
        <v>10</v>
      </c>
      <c r="J14" s="12">
        <v>55</v>
      </c>
      <c r="K14">
        <v>3</v>
      </c>
      <c r="L14">
        <f t="shared" si="0"/>
        <v>7500</v>
      </c>
      <c r="M14" s="15">
        <f t="shared" si="1"/>
        <v>0.94</v>
      </c>
    </row>
    <row r="15" spans="1:13" x14ac:dyDescent="0.3">
      <c r="A15" s="11" t="s">
        <v>324</v>
      </c>
      <c r="B15" t="s">
        <v>325</v>
      </c>
      <c r="C15">
        <v>1000</v>
      </c>
      <c r="D15" t="s">
        <v>299</v>
      </c>
      <c r="E15">
        <v>24.18</v>
      </c>
      <c r="F15" s="13" t="s">
        <v>89</v>
      </c>
      <c r="G15" s="13">
        <v>3</v>
      </c>
      <c r="H15">
        <v>700</v>
      </c>
      <c r="I15">
        <v>300</v>
      </c>
      <c r="J15" s="13">
        <v>65</v>
      </c>
      <c r="K15">
        <v>3</v>
      </c>
      <c r="L15">
        <f t="shared" si="0"/>
        <v>3000</v>
      </c>
      <c r="M15" s="15">
        <f t="shared" si="1"/>
        <v>0.76666666666666672</v>
      </c>
    </row>
    <row r="16" spans="1:13" x14ac:dyDescent="0.3">
      <c r="A16" s="11" t="s">
        <v>326</v>
      </c>
      <c r="B16" t="s">
        <v>327</v>
      </c>
      <c r="C16">
        <v>2000</v>
      </c>
      <c r="D16" t="s">
        <v>299</v>
      </c>
      <c r="E16">
        <v>8.98</v>
      </c>
      <c r="F16" s="12" t="s">
        <v>93</v>
      </c>
      <c r="G16" s="12">
        <v>1</v>
      </c>
      <c r="H16">
        <v>400</v>
      </c>
      <c r="I16">
        <v>100</v>
      </c>
      <c r="J16" s="12">
        <v>55</v>
      </c>
      <c r="K16">
        <v>2</v>
      </c>
      <c r="L16">
        <f t="shared" si="0"/>
        <v>4000</v>
      </c>
      <c r="M16" s="15">
        <f t="shared" si="1"/>
        <v>0.9</v>
      </c>
    </row>
    <row r="17" spans="1:13" x14ac:dyDescent="0.3">
      <c r="A17" s="11" t="s">
        <v>328</v>
      </c>
      <c r="B17" t="s">
        <v>329</v>
      </c>
      <c r="C17">
        <v>2500</v>
      </c>
      <c r="D17" t="s">
        <v>299</v>
      </c>
      <c r="E17">
        <v>7.66</v>
      </c>
      <c r="F17" s="13" t="s">
        <v>97</v>
      </c>
      <c r="G17" s="13">
        <v>10</v>
      </c>
      <c r="H17">
        <v>600</v>
      </c>
      <c r="I17">
        <v>200</v>
      </c>
      <c r="J17" s="13">
        <v>65</v>
      </c>
      <c r="K17">
        <v>2</v>
      </c>
      <c r="L17">
        <f t="shared" si="0"/>
        <v>5000</v>
      </c>
      <c r="M17" s="15">
        <f t="shared" si="1"/>
        <v>0.88</v>
      </c>
    </row>
    <row r="18" spans="1:13" x14ac:dyDescent="0.3">
      <c r="A18" s="11" t="s">
        <v>330</v>
      </c>
      <c r="B18" t="s">
        <v>331</v>
      </c>
      <c r="C18">
        <v>5000</v>
      </c>
      <c r="D18" t="s">
        <v>299</v>
      </c>
      <c r="E18">
        <v>28.77</v>
      </c>
      <c r="F18" s="12" t="s">
        <v>101</v>
      </c>
      <c r="G18" s="12">
        <v>1</v>
      </c>
      <c r="H18">
        <v>400</v>
      </c>
      <c r="I18">
        <v>70</v>
      </c>
      <c r="J18" s="12">
        <v>85</v>
      </c>
      <c r="K18">
        <v>2</v>
      </c>
      <c r="L18">
        <f t="shared" si="0"/>
        <v>10000</v>
      </c>
      <c r="M18" s="15">
        <f t="shared" si="1"/>
        <v>0.96</v>
      </c>
    </row>
    <row r="19" spans="1:13" x14ac:dyDescent="0.3">
      <c r="A19" s="11" t="s">
        <v>332</v>
      </c>
      <c r="B19" t="s">
        <v>333</v>
      </c>
      <c r="C19">
        <v>5000</v>
      </c>
      <c r="D19" t="s">
        <v>299</v>
      </c>
      <c r="E19">
        <v>32.450000000000003</v>
      </c>
      <c r="F19" s="13" t="s">
        <v>105</v>
      </c>
      <c r="G19" s="13">
        <v>1</v>
      </c>
      <c r="H19">
        <v>600</v>
      </c>
      <c r="I19">
        <v>15</v>
      </c>
      <c r="J19" s="13">
        <v>120</v>
      </c>
      <c r="K19">
        <v>10</v>
      </c>
      <c r="L19">
        <f t="shared" si="0"/>
        <v>50000</v>
      </c>
      <c r="M19" s="15">
        <f t="shared" si="1"/>
        <v>0.98799999999999999</v>
      </c>
    </row>
    <row r="20" spans="1:13" x14ac:dyDescent="0.3">
      <c r="A20" s="11" t="s">
        <v>334</v>
      </c>
      <c r="B20" t="s">
        <v>335</v>
      </c>
      <c r="C20">
        <v>3000</v>
      </c>
      <c r="D20" t="s">
        <v>336</v>
      </c>
      <c r="E20">
        <v>6.23</v>
      </c>
      <c r="F20" s="12" t="s">
        <v>108</v>
      </c>
      <c r="G20" s="12">
        <v>1</v>
      </c>
      <c r="H20">
        <v>400</v>
      </c>
      <c r="I20">
        <v>250</v>
      </c>
      <c r="J20" s="12">
        <v>95</v>
      </c>
      <c r="K20">
        <v>9</v>
      </c>
      <c r="L20">
        <f t="shared" si="0"/>
        <v>27000</v>
      </c>
      <c r="M20" s="15">
        <f t="shared" si="1"/>
        <v>0.98518518518518516</v>
      </c>
    </row>
    <row r="21" spans="1:13" x14ac:dyDescent="0.3">
      <c r="A21" s="11" t="s">
        <v>337</v>
      </c>
      <c r="B21" t="s">
        <v>338</v>
      </c>
      <c r="C21">
        <v>6000</v>
      </c>
      <c r="D21" t="s">
        <v>336</v>
      </c>
      <c r="E21">
        <v>52.1</v>
      </c>
      <c r="F21" s="13" t="s">
        <v>111</v>
      </c>
      <c r="G21" s="13">
        <v>1</v>
      </c>
      <c r="H21">
        <v>600</v>
      </c>
      <c r="I21">
        <v>80</v>
      </c>
      <c r="J21" s="13">
        <v>120</v>
      </c>
      <c r="K21">
        <v>1</v>
      </c>
      <c r="L21">
        <f t="shared" si="0"/>
        <v>6000</v>
      </c>
      <c r="M21" s="15">
        <f t="shared" si="1"/>
        <v>0.9</v>
      </c>
    </row>
    <row r="22" spans="1:13" x14ac:dyDescent="0.3">
      <c r="A22" s="11" t="s">
        <v>339</v>
      </c>
      <c r="B22" t="s">
        <v>340</v>
      </c>
      <c r="C22">
        <v>5000</v>
      </c>
      <c r="D22" t="s">
        <v>336</v>
      </c>
      <c r="E22">
        <v>69.83</v>
      </c>
      <c r="F22" s="12" t="s">
        <v>116</v>
      </c>
      <c r="G22" s="12">
        <v>10</v>
      </c>
      <c r="H22">
        <v>450</v>
      </c>
      <c r="I22">
        <v>170</v>
      </c>
      <c r="J22" s="12">
        <v>55</v>
      </c>
      <c r="K22">
        <v>3</v>
      </c>
      <c r="L22">
        <f t="shared" si="0"/>
        <v>15000</v>
      </c>
      <c r="M22" s="15">
        <f t="shared" si="1"/>
        <v>0.97</v>
      </c>
    </row>
    <row r="23" spans="1:13" x14ac:dyDescent="0.3">
      <c r="A23" s="11" t="s">
        <v>341</v>
      </c>
      <c r="B23" t="s">
        <v>342</v>
      </c>
      <c r="C23">
        <v>1250</v>
      </c>
      <c r="D23" t="s">
        <v>336</v>
      </c>
      <c r="E23">
        <v>34.450000000000003</v>
      </c>
      <c r="F23" s="13" t="s">
        <v>119</v>
      </c>
      <c r="G23" s="13">
        <v>1</v>
      </c>
      <c r="H23">
        <v>700</v>
      </c>
      <c r="I23">
        <v>120</v>
      </c>
      <c r="J23" s="13">
        <v>65</v>
      </c>
      <c r="K23">
        <v>3</v>
      </c>
      <c r="L23">
        <f t="shared" si="0"/>
        <v>3750</v>
      </c>
      <c r="M23" s="15">
        <f t="shared" si="1"/>
        <v>0.81333333333333335</v>
      </c>
    </row>
    <row r="24" spans="1:13" x14ac:dyDescent="0.3">
      <c r="A24" s="11" t="s">
        <v>343</v>
      </c>
      <c r="B24" t="s">
        <v>344</v>
      </c>
      <c r="C24">
        <v>7500</v>
      </c>
      <c r="D24" t="s">
        <v>336</v>
      </c>
      <c r="E24">
        <v>5.25</v>
      </c>
      <c r="F24" s="12" t="s">
        <v>123</v>
      </c>
      <c r="G24" s="12">
        <v>1</v>
      </c>
      <c r="H24">
        <v>400</v>
      </c>
      <c r="I24">
        <v>170</v>
      </c>
      <c r="J24" s="12">
        <v>100</v>
      </c>
      <c r="K24">
        <v>1</v>
      </c>
      <c r="L24">
        <f t="shared" si="0"/>
        <v>7500</v>
      </c>
      <c r="M24" s="15">
        <f t="shared" si="1"/>
        <v>0.94666666666666666</v>
      </c>
    </row>
    <row r="25" spans="1:13" x14ac:dyDescent="0.3">
      <c r="A25" s="11" t="s">
        <v>345</v>
      </c>
      <c r="B25" t="s">
        <v>346</v>
      </c>
      <c r="C25">
        <v>3800</v>
      </c>
      <c r="D25" t="s">
        <v>336</v>
      </c>
      <c r="E25">
        <v>13.72</v>
      </c>
      <c r="F25" s="13" t="s">
        <v>127</v>
      </c>
      <c r="G25" s="13">
        <v>2</v>
      </c>
      <c r="H25">
        <v>600</v>
      </c>
      <c r="I25">
        <v>300</v>
      </c>
      <c r="J25" s="13">
        <v>150</v>
      </c>
      <c r="K25">
        <v>1</v>
      </c>
      <c r="L25">
        <f t="shared" si="0"/>
        <v>3800</v>
      </c>
      <c r="M25" s="15">
        <f t="shared" si="1"/>
        <v>0.84210526315789469</v>
      </c>
    </row>
    <row r="26" spans="1:13" ht="15" x14ac:dyDescent="0.3">
      <c r="A26" s="11" t="s">
        <v>347</v>
      </c>
      <c r="B26" s="14" t="s">
        <v>361</v>
      </c>
      <c r="C26">
        <v>4500</v>
      </c>
      <c r="D26" t="s">
        <v>336</v>
      </c>
      <c r="E26">
        <v>17.98</v>
      </c>
      <c r="F26" s="12" t="s">
        <v>130</v>
      </c>
      <c r="G26" s="12">
        <v>4</v>
      </c>
      <c r="H26">
        <v>450</v>
      </c>
      <c r="I26">
        <v>100</v>
      </c>
      <c r="J26" s="12">
        <v>55</v>
      </c>
      <c r="K26">
        <v>1</v>
      </c>
      <c r="L26">
        <f t="shared" si="0"/>
        <v>4500</v>
      </c>
      <c r="M26" s="15">
        <f t="shared" si="1"/>
        <v>0.9</v>
      </c>
    </row>
    <row r="27" spans="1:13" ht="15" x14ac:dyDescent="0.3">
      <c r="A27" s="11" t="s">
        <v>349</v>
      </c>
      <c r="B27" s="14" t="s">
        <v>362</v>
      </c>
      <c r="C27">
        <v>4500</v>
      </c>
      <c r="D27" t="s">
        <v>336</v>
      </c>
      <c r="E27">
        <v>15.45</v>
      </c>
      <c r="F27" s="13" t="s">
        <v>133</v>
      </c>
      <c r="G27" s="13">
        <v>2</v>
      </c>
      <c r="H27">
        <v>700</v>
      </c>
      <c r="I27">
        <v>200</v>
      </c>
      <c r="J27" s="13">
        <v>65</v>
      </c>
      <c r="K27">
        <v>2</v>
      </c>
      <c r="L27">
        <f t="shared" si="0"/>
        <v>9000</v>
      </c>
      <c r="M27" s="15">
        <f t="shared" si="1"/>
        <v>0.92222222222222228</v>
      </c>
    </row>
    <row r="28" spans="1:13" ht="15" x14ac:dyDescent="0.3">
      <c r="A28" s="11" t="s">
        <v>351</v>
      </c>
      <c r="B28" s="14" t="s">
        <v>363</v>
      </c>
      <c r="C28">
        <v>4500</v>
      </c>
      <c r="D28" t="s">
        <v>336</v>
      </c>
      <c r="E28">
        <v>15.45</v>
      </c>
      <c r="F28" s="12" t="s">
        <v>137</v>
      </c>
      <c r="G28" s="12">
        <v>3</v>
      </c>
      <c r="H28">
        <v>450</v>
      </c>
      <c r="I28">
        <v>150</v>
      </c>
      <c r="J28" s="12">
        <v>75</v>
      </c>
      <c r="K28">
        <v>2</v>
      </c>
      <c r="L28">
        <f t="shared" si="0"/>
        <v>9000</v>
      </c>
      <c r="M28" s="15">
        <f t="shared" si="1"/>
        <v>0.95</v>
      </c>
    </row>
    <row r="29" spans="1:13" ht="15" x14ac:dyDescent="0.3">
      <c r="A29" s="11" t="s">
        <v>353</v>
      </c>
      <c r="B29" s="14" t="s">
        <v>364</v>
      </c>
      <c r="C29">
        <v>4500</v>
      </c>
      <c r="D29" t="s">
        <v>336</v>
      </c>
      <c r="E29">
        <v>15.45</v>
      </c>
      <c r="F29" s="13" t="s">
        <v>141</v>
      </c>
      <c r="G29" s="13">
        <v>3</v>
      </c>
      <c r="H29">
        <v>700</v>
      </c>
      <c r="I29">
        <v>200</v>
      </c>
      <c r="J29" s="13">
        <v>95</v>
      </c>
      <c r="K29">
        <v>2</v>
      </c>
      <c r="L29">
        <f t="shared" si="0"/>
        <v>9000</v>
      </c>
      <c r="M29" s="15">
        <f t="shared" si="1"/>
        <v>0.92222222222222228</v>
      </c>
    </row>
    <row r="30" spans="1:13" ht="15" x14ac:dyDescent="0.3">
      <c r="A30" s="11" t="s">
        <v>355</v>
      </c>
      <c r="B30" s="14" t="s">
        <v>365</v>
      </c>
      <c r="C30">
        <v>2500</v>
      </c>
      <c r="D30" t="s">
        <v>336</v>
      </c>
      <c r="E30">
        <v>4.45</v>
      </c>
      <c r="F30" s="12" t="s">
        <v>144</v>
      </c>
      <c r="G30" s="12">
        <v>3</v>
      </c>
      <c r="H30">
        <v>450</v>
      </c>
      <c r="I30">
        <v>250</v>
      </c>
      <c r="J30" s="12">
        <v>55</v>
      </c>
      <c r="K30">
        <v>1</v>
      </c>
      <c r="L30">
        <f t="shared" si="0"/>
        <v>2500</v>
      </c>
      <c r="M30" s="15">
        <f t="shared" si="1"/>
        <v>0.82</v>
      </c>
    </row>
    <row r="31" spans="1:13" ht="15" x14ac:dyDescent="0.3">
      <c r="A31" s="11" t="s">
        <v>357</v>
      </c>
      <c r="B31" s="14" t="s">
        <v>366</v>
      </c>
      <c r="C31">
        <v>1200</v>
      </c>
      <c r="D31" t="s">
        <v>336</v>
      </c>
      <c r="E31">
        <v>1.1499999999999999</v>
      </c>
      <c r="F31" s="13" t="s">
        <v>148</v>
      </c>
      <c r="G31" s="13">
        <v>3</v>
      </c>
      <c r="H31">
        <v>700</v>
      </c>
      <c r="I31">
        <v>80</v>
      </c>
      <c r="J31" s="13">
        <v>65</v>
      </c>
      <c r="K31">
        <v>1</v>
      </c>
      <c r="L31">
        <f t="shared" si="0"/>
        <v>1200</v>
      </c>
      <c r="M31" s="15">
        <f t="shared" si="1"/>
        <v>0.41666666666666669</v>
      </c>
    </row>
    <row r="32" spans="1:13" ht="15" x14ac:dyDescent="0.3">
      <c r="A32" s="11" t="s">
        <v>359</v>
      </c>
      <c r="B32" s="14" t="s">
        <v>367</v>
      </c>
      <c r="C32">
        <v>5000</v>
      </c>
      <c r="D32" t="s">
        <v>336</v>
      </c>
      <c r="E32">
        <v>7.12</v>
      </c>
      <c r="F32" s="12" t="s">
        <v>152</v>
      </c>
      <c r="G32" s="12">
        <v>5</v>
      </c>
      <c r="H32">
        <v>500</v>
      </c>
      <c r="I32">
        <v>170</v>
      </c>
      <c r="J32" s="12">
        <v>70</v>
      </c>
      <c r="K32">
        <v>1</v>
      </c>
      <c r="L32">
        <f t="shared" si="0"/>
        <v>5000</v>
      </c>
      <c r="M32" s="15">
        <f t="shared" si="1"/>
        <v>0.9</v>
      </c>
    </row>
    <row r="33" spans="1:13" ht="15" x14ac:dyDescent="0.3">
      <c r="A33" s="11" t="s">
        <v>390</v>
      </c>
      <c r="B33" s="14" t="s">
        <v>368</v>
      </c>
      <c r="C33">
        <v>2500</v>
      </c>
      <c r="D33" t="s">
        <v>336</v>
      </c>
      <c r="E33">
        <v>24.18</v>
      </c>
      <c r="F33" s="13" t="s">
        <v>156</v>
      </c>
      <c r="G33" s="13">
        <v>10</v>
      </c>
      <c r="H33">
        <v>200</v>
      </c>
      <c r="I33">
        <v>150</v>
      </c>
      <c r="J33" s="13">
        <v>110</v>
      </c>
      <c r="K33">
        <v>3</v>
      </c>
      <c r="L33">
        <f t="shared" si="0"/>
        <v>7500</v>
      </c>
      <c r="M33" s="15">
        <f t="shared" si="1"/>
        <v>0.97333333333333338</v>
      </c>
    </row>
    <row r="34" spans="1:13" ht="15" x14ac:dyDescent="0.3">
      <c r="A34" s="11" t="s">
        <v>391</v>
      </c>
      <c r="B34" s="14" t="s">
        <v>369</v>
      </c>
      <c r="C34">
        <v>1000</v>
      </c>
      <c r="D34" t="s">
        <v>336</v>
      </c>
      <c r="E34">
        <v>8.98</v>
      </c>
      <c r="F34" s="12" t="s">
        <v>161</v>
      </c>
      <c r="G34" s="12">
        <v>10</v>
      </c>
      <c r="H34">
        <v>250</v>
      </c>
      <c r="I34">
        <v>150</v>
      </c>
      <c r="J34" s="12">
        <v>60</v>
      </c>
      <c r="K34">
        <v>3</v>
      </c>
      <c r="L34">
        <f t="shared" si="0"/>
        <v>3000</v>
      </c>
      <c r="M34" s="15">
        <f t="shared" si="1"/>
        <v>0.91666666666666663</v>
      </c>
    </row>
    <row r="35" spans="1:13" ht="15" x14ac:dyDescent="0.3">
      <c r="A35" s="11" t="s">
        <v>392</v>
      </c>
      <c r="B35" s="14" t="s">
        <v>370</v>
      </c>
      <c r="C35">
        <v>2000</v>
      </c>
      <c r="D35" t="s">
        <v>336</v>
      </c>
      <c r="E35">
        <v>7.66</v>
      </c>
      <c r="F35" s="13" t="s">
        <v>165</v>
      </c>
      <c r="G35" s="13">
        <v>1</v>
      </c>
      <c r="H35">
        <v>50</v>
      </c>
      <c r="I35">
        <v>150</v>
      </c>
      <c r="J35" s="13">
        <v>55</v>
      </c>
      <c r="K35">
        <v>2</v>
      </c>
      <c r="L35">
        <f t="shared" si="0"/>
        <v>4000</v>
      </c>
      <c r="M35" s="15">
        <f t="shared" si="1"/>
        <v>0.98750000000000004</v>
      </c>
    </row>
    <row r="36" spans="1:13" ht="15" x14ac:dyDescent="0.3">
      <c r="A36" s="11" t="s">
        <v>393</v>
      </c>
      <c r="B36" s="14" t="s">
        <v>371</v>
      </c>
      <c r="C36">
        <v>2500</v>
      </c>
      <c r="D36" t="s">
        <v>336</v>
      </c>
      <c r="E36">
        <v>28.77</v>
      </c>
      <c r="F36" s="12" t="s">
        <v>169</v>
      </c>
      <c r="G36" s="12">
        <v>2</v>
      </c>
      <c r="H36">
        <v>180</v>
      </c>
      <c r="I36">
        <v>300</v>
      </c>
      <c r="J36" s="12">
        <v>55</v>
      </c>
      <c r="K36">
        <v>2</v>
      </c>
      <c r="L36">
        <f t="shared" si="0"/>
        <v>5000</v>
      </c>
      <c r="M36" s="15">
        <f t="shared" si="1"/>
        <v>0.96399999999999997</v>
      </c>
    </row>
    <row r="37" spans="1:13" ht="15" x14ac:dyDescent="0.3">
      <c r="A37" s="11" t="s">
        <v>394</v>
      </c>
      <c r="B37" s="14" t="s">
        <v>372</v>
      </c>
      <c r="C37">
        <v>5000</v>
      </c>
      <c r="D37" t="s">
        <v>336</v>
      </c>
      <c r="E37">
        <v>32.450000000000003</v>
      </c>
      <c r="F37" s="13" t="s">
        <v>173</v>
      </c>
      <c r="G37" s="13">
        <v>4</v>
      </c>
      <c r="H37">
        <v>120</v>
      </c>
      <c r="I37">
        <v>300</v>
      </c>
      <c r="J37" s="13">
        <v>55</v>
      </c>
      <c r="K37">
        <v>2</v>
      </c>
      <c r="L37">
        <f t="shared" si="0"/>
        <v>10000</v>
      </c>
      <c r="M37" s="15">
        <f t="shared" si="1"/>
        <v>0.98799999999999999</v>
      </c>
    </row>
    <row r="38" spans="1:13" ht="15" x14ac:dyDescent="0.3">
      <c r="A38" s="11" t="s">
        <v>395</v>
      </c>
      <c r="B38" s="14" t="s">
        <v>373</v>
      </c>
      <c r="C38">
        <v>5000</v>
      </c>
      <c r="D38" t="s">
        <v>336</v>
      </c>
      <c r="E38">
        <v>6.23</v>
      </c>
      <c r="F38" s="12" t="s">
        <v>177</v>
      </c>
      <c r="G38" s="12">
        <v>1</v>
      </c>
      <c r="H38">
        <v>200</v>
      </c>
      <c r="I38">
        <v>150</v>
      </c>
      <c r="J38" s="12">
        <v>65</v>
      </c>
      <c r="K38">
        <v>10</v>
      </c>
      <c r="L38">
        <f t="shared" si="0"/>
        <v>50000</v>
      </c>
      <c r="M38" s="15">
        <f t="shared" si="1"/>
        <v>0.996</v>
      </c>
    </row>
    <row r="39" spans="1:13" ht="15" x14ac:dyDescent="0.3">
      <c r="A39" s="11" t="s">
        <v>396</v>
      </c>
      <c r="B39" s="14" t="s">
        <v>375</v>
      </c>
      <c r="C39">
        <v>3000</v>
      </c>
      <c r="D39" t="s">
        <v>336</v>
      </c>
      <c r="E39">
        <v>52.1</v>
      </c>
      <c r="F39" s="13" t="s">
        <v>181</v>
      </c>
      <c r="G39" s="13">
        <v>2</v>
      </c>
      <c r="H39">
        <v>100</v>
      </c>
      <c r="I39">
        <v>90</v>
      </c>
      <c r="J39" s="13">
        <v>55</v>
      </c>
      <c r="K39">
        <v>9</v>
      </c>
      <c r="L39">
        <f t="shared" si="0"/>
        <v>27000</v>
      </c>
      <c r="M39" s="15">
        <f t="shared" si="1"/>
        <v>0.99629629629629635</v>
      </c>
    </row>
    <row r="40" spans="1:13" ht="15" x14ac:dyDescent="0.3">
      <c r="A40" s="11" t="s">
        <v>397</v>
      </c>
      <c r="B40" s="14" t="s">
        <v>374</v>
      </c>
      <c r="C40">
        <v>6000</v>
      </c>
      <c r="D40" t="s">
        <v>336</v>
      </c>
      <c r="E40">
        <v>69.83</v>
      </c>
      <c r="F40" s="12" t="s">
        <v>185</v>
      </c>
      <c r="G40" s="12">
        <v>5</v>
      </c>
      <c r="H40">
        <v>220</v>
      </c>
      <c r="I40">
        <v>170</v>
      </c>
      <c r="J40" s="12">
        <v>55</v>
      </c>
      <c r="K40">
        <v>1</v>
      </c>
      <c r="L40">
        <f t="shared" si="0"/>
        <v>6000</v>
      </c>
      <c r="M40" s="15">
        <f t="shared" si="1"/>
        <v>0.96333333333333337</v>
      </c>
    </row>
    <row r="41" spans="1:13" ht="15" x14ac:dyDescent="0.3">
      <c r="A41" s="11" t="s">
        <v>398</v>
      </c>
      <c r="B41" s="14" t="s">
        <v>376</v>
      </c>
      <c r="C41">
        <v>5000</v>
      </c>
      <c r="D41" t="s">
        <v>336</v>
      </c>
      <c r="E41">
        <v>34.450000000000003</v>
      </c>
      <c r="F41" s="13" t="s">
        <v>189</v>
      </c>
      <c r="G41" s="13">
        <v>1</v>
      </c>
      <c r="H41">
        <v>150</v>
      </c>
      <c r="I41">
        <v>165</v>
      </c>
      <c r="J41" s="13">
        <v>55</v>
      </c>
      <c r="K41">
        <v>3</v>
      </c>
      <c r="L41">
        <f t="shared" si="0"/>
        <v>15000</v>
      </c>
      <c r="M41" s="15">
        <f t="shared" si="1"/>
        <v>0.99</v>
      </c>
    </row>
    <row r="42" spans="1:13" ht="15" x14ac:dyDescent="0.3">
      <c r="A42" s="11" t="s">
        <v>399</v>
      </c>
      <c r="B42" s="14" t="s">
        <v>377</v>
      </c>
      <c r="C42">
        <v>1250</v>
      </c>
      <c r="D42" t="s">
        <v>336</v>
      </c>
      <c r="E42">
        <v>5.25</v>
      </c>
      <c r="F42" s="12" t="s">
        <v>194</v>
      </c>
      <c r="G42" s="12">
        <v>10</v>
      </c>
      <c r="H42">
        <v>180</v>
      </c>
      <c r="I42">
        <v>250</v>
      </c>
      <c r="J42" s="12">
        <v>55</v>
      </c>
      <c r="K42">
        <v>3</v>
      </c>
      <c r="L42">
        <f t="shared" si="0"/>
        <v>3750</v>
      </c>
      <c r="M42" s="15">
        <f t="shared" si="1"/>
        <v>0.95199999999999996</v>
      </c>
    </row>
    <row r="43" spans="1:13" ht="15" x14ac:dyDescent="0.3">
      <c r="A43" s="11" t="s">
        <v>400</v>
      </c>
      <c r="B43" s="14" t="s">
        <v>378</v>
      </c>
      <c r="C43">
        <v>7500</v>
      </c>
      <c r="D43" t="s">
        <v>336</v>
      </c>
      <c r="E43">
        <v>13.72</v>
      </c>
      <c r="F43" s="13" t="s">
        <v>198</v>
      </c>
      <c r="G43" s="13">
        <v>2</v>
      </c>
      <c r="H43">
        <v>160</v>
      </c>
      <c r="I43">
        <v>430</v>
      </c>
      <c r="J43" s="13">
        <v>55</v>
      </c>
      <c r="K43">
        <v>1</v>
      </c>
      <c r="L43">
        <f t="shared" si="0"/>
        <v>7500</v>
      </c>
      <c r="M43" s="15">
        <f t="shared" si="1"/>
        <v>0.97866666666666668</v>
      </c>
    </row>
    <row r="44" spans="1:13" ht="15" x14ac:dyDescent="0.3">
      <c r="A44" s="11" t="s">
        <v>401</v>
      </c>
      <c r="B44" s="14" t="s">
        <v>379</v>
      </c>
      <c r="C44">
        <v>3800</v>
      </c>
      <c r="D44" t="s">
        <v>336</v>
      </c>
      <c r="E44">
        <v>17.98</v>
      </c>
      <c r="F44" s="12" t="s">
        <v>202</v>
      </c>
      <c r="G44" s="12">
        <v>1</v>
      </c>
      <c r="H44">
        <v>170</v>
      </c>
      <c r="I44">
        <v>15</v>
      </c>
      <c r="J44" s="12">
        <v>55</v>
      </c>
      <c r="K44">
        <v>1</v>
      </c>
      <c r="L44">
        <f t="shared" si="0"/>
        <v>3800</v>
      </c>
      <c r="M44" s="15">
        <f t="shared" si="1"/>
        <v>0.95526315789473681</v>
      </c>
    </row>
    <row r="45" spans="1:13" ht="15" x14ac:dyDescent="0.3">
      <c r="A45" s="11" t="s">
        <v>402</v>
      </c>
      <c r="B45" s="14" t="s">
        <v>380</v>
      </c>
      <c r="C45">
        <v>4500</v>
      </c>
      <c r="D45" t="s">
        <v>336</v>
      </c>
      <c r="E45">
        <v>15.45</v>
      </c>
      <c r="F45" s="13" t="s">
        <v>206</v>
      </c>
      <c r="G45" s="13">
        <v>5</v>
      </c>
      <c r="H45">
        <v>100</v>
      </c>
      <c r="I45">
        <v>30</v>
      </c>
      <c r="J45" s="13">
        <v>55</v>
      </c>
      <c r="K45">
        <v>1</v>
      </c>
      <c r="L45">
        <f t="shared" si="0"/>
        <v>4500</v>
      </c>
      <c r="M45" s="15">
        <f t="shared" si="1"/>
        <v>0.97777777777777775</v>
      </c>
    </row>
    <row r="46" spans="1:13" x14ac:dyDescent="0.3">
      <c r="A46" s="11" t="s">
        <v>403</v>
      </c>
      <c r="B46" t="s">
        <v>381</v>
      </c>
      <c r="C46">
        <v>2000</v>
      </c>
      <c r="D46" t="s">
        <v>336</v>
      </c>
      <c r="E46">
        <v>15.45</v>
      </c>
      <c r="F46" s="12" t="s">
        <v>210</v>
      </c>
      <c r="G46" s="12">
        <v>2</v>
      </c>
      <c r="H46">
        <v>200</v>
      </c>
      <c r="I46">
        <v>75</v>
      </c>
      <c r="J46" s="12">
        <v>30</v>
      </c>
      <c r="K46">
        <v>2</v>
      </c>
      <c r="L46">
        <f t="shared" si="0"/>
        <v>4000</v>
      </c>
      <c r="M46" s="15">
        <f t="shared" si="1"/>
        <v>0.95</v>
      </c>
    </row>
    <row r="47" spans="1:13" x14ac:dyDescent="0.3">
      <c r="A47" s="11" t="s">
        <v>404</v>
      </c>
      <c r="B47" t="s">
        <v>382</v>
      </c>
      <c r="C47">
        <v>4500</v>
      </c>
      <c r="D47" t="s">
        <v>336</v>
      </c>
      <c r="E47">
        <v>24.18</v>
      </c>
      <c r="F47" s="13" t="s">
        <v>214</v>
      </c>
      <c r="G47" s="13">
        <v>10</v>
      </c>
      <c r="H47">
        <v>250</v>
      </c>
      <c r="I47">
        <v>155</v>
      </c>
      <c r="J47" s="13">
        <v>40</v>
      </c>
      <c r="K47">
        <v>2</v>
      </c>
      <c r="L47">
        <f t="shared" si="0"/>
        <v>9000</v>
      </c>
      <c r="M47" s="15">
        <f t="shared" si="1"/>
        <v>0.97222222222222221</v>
      </c>
    </row>
    <row r="48" spans="1:13" x14ac:dyDescent="0.3">
      <c r="A48" s="11" t="s">
        <v>405</v>
      </c>
      <c r="B48" t="s">
        <v>350</v>
      </c>
      <c r="C48">
        <v>2500</v>
      </c>
      <c r="D48" t="s">
        <v>336</v>
      </c>
      <c r="E48">
        <v>8.98</v>
      </c>
      <c r="F48" s="12" t="s">
        <v>218</v>
      </c>
      <c r="G48" s="12">
        <v>1</v>
      </c>
      <c r="H48">
        <v>150</v>
      </c>
      <c r="I48">
        <v>137</v>
      </c>
      <c r="J48" s="12">
        <v>30</v>
      </c>
      <c r="K48">
        <v>2</v>
      </c>
      <c r="L48">
        <f t="shared" si="0"/>
        <v>5000</v>
      </c>
      <c r="M48" s="15">
        <f t="shared" si="1"/>
        <v>0.97</v>
      </c>
    </row>
    <row r="49" spans="1:13" x14ac:dyDescent="0.3">
      <c r="A49" s="11" t="s">
        <v>406</v>
      </c>
      <c r="B49" t="s">
        <v>348</v>
      </c>
      <c r="C49">
        <v>500</v>
      </c>
      <c r="D49" t="s">
        <v>336</v>
      </c>
      <c r="E49">
        <v>7.66</v>
      </c>
      <c r="F49" s="13" t="s">
        <v>221</v>
      </c>
      <c r="G49" s="13">
        <v>1</v>
      </c>
      <c r="H49">
        <v>150</v>
      </c>
      <c r="I49">
        <v>15</v>
      </c>
      <c r="J49" s="13">
        <v>45</v>
      </c>
      <c r="K49">
        <v>1</v>
      </c>
      <c r="L49">
        <f t="shared" si="0"/>
        <v>500</v>
      </c>
      <c r="M49" s="15">
        <f t="shared" si="1"/>
        <v>0.7</v>
      </c>
    </row>
    <row r="50" spans="1:13" x14ac:dyDescent="0.3">
      <c r="A50" s="11" t="s">
        <v>407</v>
      </c>
      <c r="B50" t="s">
        <v>352</v>
      </c>
      <c r="C50">
        <v>3500</v>
      </c>
      <c r="D50" t="s">
        <v>336</v>
      </c>
      <c r="E50">
        <v>28.77</v>
      </c>
      <c r="F50" s="12" t="s">
        <v>224</v>
      </c>
      <c r="G50" s="12">
        <v>1</v>
      </c>
      <c r="H50">
        <v>150</v>
      </c>
      <c r="I50">
        <v>65</v>
      </c>
      <c r="J50" s="12">
        <v>40</v>
      </c>
      <c r="K50">
        <v>1</v>
      </c>
      <c r="L50">
        <f t="shared" si="0"/>
        <v>3500</v>
      </c>
      <c r="M50" s="15">
        <f t="shared" si="1"/>
        <v>0.95714285714285718</v>
      </c>
    </row>
    <row r="51" spans="1:13" x14ac:dyDescent="0.3">
      <c r="A51" s="11" t="s">
        <v>408</v>
      </c>
      <c r="B51" t="s">
        <v>354</v>
      </c>
      <c r="C51">
        <v>1000</v>
      </c>
      <c r="D51" t="s">
        <v>336</v>
      </c>
      <c r="E51">
        <v>32.450000000000003</v>
      </c>
      <c r="F51" s="13" t="s">
        <v>227</v>
      </c>
      <c r="G51" s="13">
        <v>10</v>
      </c>
      <c r="H51">
        <v>180</v>
      </c>
      <c r="I51">
        <v>85</v>
      </c>
      <c r="J51" s="13">
        <v>45</v>
      </c>
      <c r="K51">
        <v>1</v>
      </c>
      <c r="L51">
        <f t="shared" si="0"/>
        <v>1000</v>
      </c>
      <c r="M51" s="15">
        <f t="shared" si="1"/>
        <v>0.82</v>
      </c>
    </row>
    <row r="52" spans="1:13" x14ac:dyDescent="0.3">
      <c r="A52" s="11" t="s">
        <v>409</v>
      </c>
      <c r="B52" t="s">
        <v>356</v>
      </c>
      <c r="C52">
        <v>1000</v>
      </c>
      <c r="D52" t="s">
        <v>336</v>
      </c>
      <c r="E52">
        <v>6.23</v>
      </c>
      <c r="F52" s="12" t="s">
        <v>230</v>
      </c>
      <c r="G52" s="12">
        <v>1</v>
      </c>
      <c r="H52">
        <v>120</v>
      </c>
      <c r="I52">
        <v>45</v>
      </c>
      <c r="J52" s="12">
        <v>50</v>
      </c>
      <c r="K52">
        <v>3</v>
      </c>
      <c r="L52">
        <f t="shared" si="0"/>
        <v>3000</v>
      </c>
      <c r="M52" s="15">
        <f t="shared" si="1"/>
        <v>0.96</v>
      </c>
    </row>
    <row r="53" spans="1:13" x14ac:dyDescent="0.3">
      <c r="A53" s="11" t="s">
        <v>410</v>
      </c>
      <c r="B53" t="s">
        <v>358</v>
      </c>
      <c r="C53">
        <v>2500</v>
      </c>
      <c r="D53" t="s">
        <v>336</v>
      </c>
      <c r="E53">
        <v>52.1</v>
      </c>
      <c r="F53" s="13" t="s">
        <v>233</v>
      </c>
      <c r="G53" s="13">
        <v>2</v>
      </c>
      <c r="H53">
        <v>220</v>
      </c>
      <c r="I53">
        <v>45</v>
      </c>
      <c r="J53" s="13">
        <v>45</v>
      </c>
      <c r="K53">
        <v>3</v>
      </c>
      <c r="L53">
        <f t="shared" si="0"/>
        <v>7500</v>
      </c>
      <c r="M53" s="15">
        <f t="shared" si="1"/>
        <v>0.97066666666666668</v>
      </c>
    </row>
    <row r="54" spans="1:13" x14ac:dyDescent="0.3">
      <c r="A54" s="11" t="s">
        <v>411</v>
      </c>
      <c r="B54" t="s">
        <v>360</v>
      </c>
      <c r="C54">
        <v>3500</v>
      </c>
      <c r="D54" t="s">
        <v>336</v>
      </c>
      <c r="E54">
        <v>69.83</v>
      </c>
      <c r="F54" s="12" t="s">
        <v>236</v>
      </c>
      <c r="G54" s="12">
        <v>4</v>
      </c>
      <c r="H54">
        <v>200</v>
      </c>
      <c r="I54">
        <v>75</v>
      </c>
      <c r="J54" s="12">
        <v>30</v>
      </c>
      <c r="K54">
        <v>2</v>
      </c>
      <c r="L54">
        <f t="shared" si="0"/>
        <v>7000</v>
      </c>
      <c r="M54" s="15">
        <f t="shared" si="1"/>
        <v>0.97142857142857142</v>
      </c>
    </row>
    <row r="55" spans="1:13" ht="15" x14ac:dyDescent="0.3">
      <c r="A55" s="11" t="s">
        <v>412</v>
      </c>
      <c r="B55" s="14" t="s">
        <v>383</v>
      </c>
      <c r="C55">
        <v>1500</v>
      </c>
      <c r="D55" t="s">
        <v>336</v>
      </c>
      <c r="E55">
        <v>34.450000000000003</v>
      </c>
      <c r="F55" s="13" t="s">
        <v>239</v>
      </c>
      <c r="G55" s="13">
        <v>1</v>
      </c>
      <c r="H55">
        <v>355</v>
      </c>
      <c r="I55">
        <v>155</v>
      </c>
      <c r="J55" s="13">
        <v>40</v>
      </c>
      <c r="K55">
        <v>2</v>
      </c>
      <c r="L55">
        <f t="shared" si="0"/>
        <v>3000</v>
      </c>
      <c r="M55" s="15">
        <f t="shared" si="1"/>
        <v>0.88166666666666671</v>
      </c>
    </row>
    <row r="56" spans="1:13" ht="15" x14ac:dyDescent="0.3">
      <c r="A56" s="11" t="s">
        <v>413</v>
      </c>
      <c r="B56" s="14" t="s">
        <v>384</v>
      </c>
      <c r="C56">
        <v>1000</v>
      </c>
      <c r="D56" t="s">
        <v>336</v>
      </c>
      <c r="E56">
        <v>5.25</v>
      </c>
      <c r="F56" s="12" t="s">
        <v>239</v>
      </c>
      <c r="G56" s="12">
        <v>2</v>
      </c>
      <c r="H56">
        <v>355</v>
      </c>
      <c r="I56">
        <v>137</v>
      </c>
      <c r="J56" s="12">
        <v>30</v>
      </c>
      <c r="K56">
        <v>2</v>
      </c>
      <c r="L56">
        <f t="shared" si="0"/>
        <v>2000</v>
      </c>
      <c r="M56" s="15">
        <f t="shared" si="1"/>
        <v>0.82250000000000001</v>
      </c>
    </row>
    <row r="57" spans="1:13" ht="15" x14ac:dyDescent="0.3">
      <c r="A57" s="11" t="s">
        <v>414</v>
      </c>
      <c r="B57" s="14" t="s">
        <v>385</v>
      </c>
      <c r="C57">
        <v>1000</v>
      </c>
      <c r="D57" t="s">
        <v>336</v>
      </c>
      <c r="E57">
        <v>13.72</v>
      </c>
      <c r="F57" s="13" t="s">
        <v>239</v>
      </c>
      <c r="G57" s="13">
        <v>5</v>
      </c>
      <c r="H57">
        <v>355</v>
      </c>
      <c r="I57">
        <v>15</v>
      </c>
      <c r="J57" s="13">
        <v>30</v>
      </c>
      <c r="K57">
        <v>1</v>
      </c>
      <c r="L57">
        <f t="shared" si="0"/>
        <v>1000</v>
      </c>
      <c r="M57" s="15">
        <f t="shared" si="1"/>
        <v>0.64500000000000002</v>
      </c>
    </row>
    <row r="58" spans="1:13" ht="15" x14ac:dyDescent="0.3">
      <c r="A58" s="11" t="s">
        <v>415</v>
      </c>
      <c r="B58" s="14" t="s">
        <v>386</v>
      </c>
      <c r="C58">
        <v>500</v>
      </c>
      <c r="D58" t="s">
        <v>336</v>
      </c>
      <c r="E58">
        <v>17.98</v>
      </c>
      <c r="F58" s="12" t="s">
        <v>250</v>
      </c>
      <c r="G58" s="12">
        <v>1</v>
      </c>
      <c r="H58">
        <v>355</v>
      </c>
      <c r="I58">
        <v>675</v>
      </c>
      <c r="J58" s="12">
        <v>30</v>
      </c>
      <c r="K58">
        <v>1</v>
      </c>
      <c r="L58">
        <f t="shared" si="0"/>
        <v>500</v>
      </c>
      <c r="M58" s="15">
        <f t="shared" si="1"/>
        <v>0.28999999999999998</v>
      </c>
    </row>
    <row r="59" spans="1:13" ht="15" x14ac:dyDescent="0.3">
      <c r="A59" s="11" t="s">
        <v>416</v>
      </c>
      <c r="B59" s="14" t="s">
        <v>387</v>
      </c>
      <c r="C59">
        <v>500</v>
      </c>
      <c r="D59" t="s">
        <v>336</v>
      </c>
      <c r="E59">
        <v>17.98</v>
      </c>
      <c r="F59" s="13" t="s">
        <v>250</v>
      </c>
      <c r="G59" s="13">
        <v>1</v>
      </c>
      <c r="H59">
        <v>355</v>
      </c>
      <c r="I59">
        <v>85</v>
      </c>
      <c r="J59" s="13">
        <v>30</v>
      </c>
      <c r="K59">
        <v>1</v>
      </c>
      <c r="L59">
        <f t="shared" si="0"/>
        <v>500</v>
      </c>
      <c r="M59" s="15">
        <f t="shared" si="1"/>
        <v>0.28999999999999998</v>
      </c>
    </row>
    <row r="60" spans="1:13" ht="15" x14ac:dyDescent="0.3">
      <c r="A60" s="11" t="s">
        <v>417</v>
      </c>
      <c r="B60" s="14" t="s">
        <v>388</v>
      </c>
      <c r="C60">
        <v>150</v>
      </c>
      <c r="D60" t="s">
        <v>336</v>
      </c>
      <c r="E60">
        <v>15.45</v>
      </c>
      <c r="F60" s="12" t="s">
        <v>257</v>
      </c>
      <c r="G60" s="12">
        <v>1</v>
      </c>
      <c r="H60">
        <v>355</v>
      </c>
      <c r="I60">
        <v>45</v>
      </c>
      <c r="J60" s="12">
        <v>30</v>
      </c>
      <c r="K60">
        <v>3</v>
      </c>
      <c r="L60">
        <f t="shared" si="0"/>
        <v>450</v>
      </c>
      <c r="M60" s="15">
        <f t="shared" si="1"/>
        <v>0.21111111111111111</v>
      </c>
    </row>
    <row r="61" spans="1:13" ht="15" x14ac:dyDescent="0.3">
      <c r="A61" s="11" t="s">
        <v>418</v>
      </c>
      <c r="B61" s="14" t="s">
        <v>389</v>
      </c>
      <c r="C61">
        <v>200</v>
      </c>
      <c r="D61" t="s">
        <v>336</v>
      </c>
      <c r="E61">
        <v>15.45</v>
      </c>
      <c r="F61" s="13" t="s">
        <v>257</v>
      </c>
      <c r="G61" s="13">
        <v>1</v>
      </c>
      <c r="H61">
        <v>355</v>
      </c>
      <c r="I61">
        <v>45</v>
      </c>
      <c r="J61" s="13">
        <v>25</v>
      </c>
      <c r="K61">
        <v>3</v>
      </c>
      <c r="L61">
        <f t="shared" si="0"/>
        <v>600</v>
      </c>
      <c r="M61" s="15">
        <f t="shared" si="1"/>
        <v>0.40833333333333333</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E2F6-2005-4CEF-AD58-59595E87068A}">
  <dimension ref="A1:P73"/>
  <sheetViews>
    <sheetView showGridLines="0" zoomScaleNormal="100" workbookViewId="0">
      <selection activeCell="E4" sqref="E4"/>
    </sheetView>
  </sheetViews>
  <sheetFormatPr defaultRowHeight="14.4" x14ac:dyDescent="0.3"/>
  <cols>
    <col min="1" max="1" width="21.44140625" style="24" bestFit="1" customWidth="1"/>
    <col min="2" max="2" width="21" style="24" bestFit="1" customWidth="1"/>
    <col min="3" max="3" width="15.21875" style="24" bestFit="1" customWidth="1"/>
    <col min="4" max="4" width="8.88671875" style="24"/>
    <col min="5" max="5" width="25.77734375" style="24" bestFit="1" customWidth="1"/>
    <col min="6" max="6" width="15.88671875" style="24" bestFit="1" customWidth="1"/>
    <col min="7" max="7" width="8.88671875" style="24"/>
    <col min="8" max="8" width="21.44140625" style="24" bestFit="1" customWidth="1"/>
    <col min="9" max="9" width="21" style="24" bestFit="1" customWidth="1"/>
    <col min="10" max="10" width="20.21875" style="24" bestFit="1" customWidth="1"/>
    <col min="11" max="11" width="23.109375" style="24" bestFit="1" customWidth="1"/>
    <col min="12" max="12" width="8.88671875" style="24"/>
    <col min="13" max="13" width="21.44140625" style="24" bestFit="1" customWidth="1"/>
    <col min="14" max="14" width="20.21875" style="24" bestFit="1" customWidth="1"/>
    <col min="15" max="15" width="14.5546875" style="24" bestFit="1" customWidth="1"/>
    <col min="16" max="16" width="23.109375" style="24" bestFit="1" customWidth="1"/>
    <col min="17" max="16384" width="8.88671875" style="24"/>
  </cols>
  <sheetData>
    <row r="1" spans="1:16" x14ac:dyDescent="0.3">
      <c r="A1" s="25"/>
      <c r="B1" s="25"/>
      <c r="C1" s="25"/>
      <c r="D1" s="25"/>
      <c r="E1" s="25"/>
      <c r="F1" s="25"/>
      <c r="G1" s="25"/>
      <c r="H1" s="25"/>
      <c r="I1" s="25"/>
      <c r="J1" s="25"/>
      <c r="K1" s="25"/>
      <c r="L1" s="25"/>
      <c r="M1" s="25"/>
      <c r="N1" s="25"/>
      <c r="O1" s="25"/>
      <c r="P1" s="25"/>
    </row>
    <row r="2" spans="1:16" x14ac:dyDescent="0.3">
      <c r="A2" s="25"/>
      <c r="B2" s="25"/>
      <c r="C2" s="25"/>
      <c r="D2" s="25"/>
      <c r="E2" s="25"/>
      <c r="F2" s="25"/>
      <c r="G2" s="25"/>
      <c r="H2" s="25"/>
      <c r="I2" s="25"/>
      <c r="J2" s="25"/>
      <c r="K2" s="25"/>
      <c r="L2" s="25"/>
      <c r="M2" s="25"/>
      <c r="N2" s="25"/>
      <c r="O2" s="25"/>
      <c r="P2" s="25"/>
    </row>
    <row r="3" spans="1:16" x14ac:dyDescent="0.3">
      <c r="A3" s="25"/>
      <c r="B3" s="25"/>
      <c r="C3" s="25"/>
      <c r="D3" s="25"/>
      <c r="E3" s="25"/>
      <c r="F3" s="25"/>
      <c r="G3" s="25"/>
      <c r="H3" s="25"/>
      <c r="I3" s="25"/>
      <c r="J3" s="25"/>
      <c r="K3" s="25"/>
      <c r="L3" s="25"/>
      <c r="M3" s="25"/>
      <c r="N3" s="25"/>
      <c r="O3" s="25"/>
      <c r="P3" s="25"/>
    </row>
    <row r="4" spans="1:16" x14ac:dyDescent="0.3">
      <c r="A4" s="25"/>
      <c r="B4" s="25"/>
      <c r="C4" s="25"/>
      <c r="D4" s="25"/>
      <c r="E4" s="25"/>
      <c r="F4" s="25"/>
      <c r="G4" s="25"/>
      <c r="H4" s="25"/>
      <c r="I4" s="25"/>
      <c r="J4" s="25"/>
      <c r="K4" s="25"/>
      <c r="L4" s="25"/>
      <c r="M4" s="25"/>
      <c r="N4" s="25"/>
      <c r="O4" s="25"/>
      <c r="P4" s="25"/>
    </row>
    <row r="5" spans="1:16" x14ac:dyDescent="0.3">
      <c r="A5" s="25"/>
      <c r="B5" s="25"/>
      <c r="C5" s="25"/>
      <c r="D5" s="25"/>
      <c r="E5" s="25"/>
      <c r="F5" s="25"/>
      <c r="G5" s="25"/>
      <c r="H5" s="25"/>
      <c r="I5" s="25"/>
      <c r="J5" s="25"/>
      <c r="K5" s="25"/>
      <c r="L5" s="25"/>
      <c r="M5" s="25"/>
      <c r="N5" s="25"/>
      <c r="O5" s="25"/>
      <c r="P5" s="25"/>
    </row>
    <row r="12" spans="1:16" x14ac:dyDescent="0.3">
      <c r="A12" s="8" t="s">
        <v>265</v>
      </c>
      <c r="B12" t="s">
        <v>424</v>
      </c>
      <c r="C12" t="s">
        <v>420</v>
      </c>
      <c r="E12" s="8" t="s">
        <v>265</v>
      </c>
      <c r="F12" t="s">
        <v>426</v>
      </c>
      <c r="H12" s="8" t="s">
        <v>265</v>
      </c>
      <c r="I12" t="s">
        <v>429</v>
      </c>
      <c r="J12" t="s">
        <v>424</v>
      </c>
      <c r="K12" s="16" t="s">
        <v>431</v>
      </c>
      <c r="M12" s="8" t="s">
        <v>265</v>
      </c>
      <c r="N12" t="s">
        <v>424</v>
      </c>
      <c r="O12" t="s">
        <v>420</v>
      </c>
      <c r="P12" t="s">
        <v>431</v>
      </c>
    </row>
    <row r="13" spans="1:16" x14ac:dyDescent="0.3">
      <c r="A13" s="10" t="s">
        <v>385</v>
      </c>
      <c r="B13">
        <v>355</v>
      </c>
      <c r="C13">
        <v>13.72</v>
      </c>
      <c r="E13" s="10" t="s">
        <v>127</v>
      </c>
      <c r="F13">
        <v>150</v>
      </c>
      <c r="H13" s="10" t="s">
        <v>385</v>
      </c>
      <c r="I13">
        <v>1000</v>
      </c>
      <c r="J13">
        <v>355</v>
      </c>
      <c r="K13" s="16">
        <v>0.64500000000000002</v>
      </c>
      <c r="M13" s="10" t="s">
        <v>385</v>
      </c>
      <c r="N13">
        <v>355</v>
      </c>
      <c r="O13">
        <v>13.72</v>
      </c>
      <c r="P13" s="18">
        <v>0.64500000000000002</v>
      </c>
    </row>
    <row r="14" spans="1:16" x14ac:dyDescent="0.3">
      <c r="A14" s="10" t="s">
        <v>378</v>
      </c>
      <c r="B14">
        <v>160</v>
      </c>
      <c r="C14">
        <v>13.72</v>
      </c>
      <c r="E14" s="10" t="s">
        <v>123</v>
      </c>
      <c r="F14">
        <v>100</v>
      </c>
      <c r="H14" s="10" t="s">
        <v>378</v>
      </c>
      <c r="I14">
        <v>7500</v>
      </c>
      <c r="J14">
        <v>160</v>
      </c>
      <c r="K14" s="16">
        <v>0.97866666666666668</v>
      </c>
      <c r="M14" s="10" t="s">
        <v>378</v>
      </c>
      <c r="N14">
        <v>160</v>
      </c>
      <c r="O14">
        <v>13.72</v>
      </c>
      <c r="P14" s="18">
        <v>0.97866666666666668</v>
      </c>
    </row>
    <row r="15" spans="1:16" x14ac:dyDescent="0.3">
      <c r="A15" s="10" t="s">
        <v>319</v>
      </c>
      <c r="B15">
        <v>400</v>
      </c>
      <c r="C15">
        <v>3.99</v>
      </c>
      <c r="E15" s="10" t="s">
        <v>148</v>
      </c>
      <c r="F15">
        <v>65</v>
      </c>
      <c r="H15" s="10" t="s">
        <v>319</v>
      </c>
      <c r="I15">
        <v>1000</v>
      </c>
      <c r="J15">
        <v>400</v>
      </c>
      <c r="K15" s="16">
        <v>0.6</v>
      </c>
      <c r="M15" s="10" t="s">
        <v>319</v>
      </c>
      <c r="N15">
        <v>400</v>
      </c>
      <c r="O15">
        <v>3.99</v>
      </c>
      <c r="P15" s="18">
        <v>0.6</v>
      </c>
    </row>
    <row r="16" spans="1:16" x14ac:dyDescent="0.3">
      <c r="A16" s="10" t="s">
        <v>368</v>
      </c>
      <c r="B16">
        <v>200</v>
      </c>
      <c r="C16">
        <v>24.18</v>
      </c>
      <c r="E16" s="10" t="s">
        <v>144</v>
      </c>
      <c r="F16">
        <v>55</v>
      </c>
      <c r="H16" s="10" t="s">
        <v>368</v>
      </c>
      <c r="I16">
        <v>7500</v>
      </c>
      <c r="J16">
        <v>200</v>
      </c>
      <c r="K16" s="16">
        <v>0.97333333333333338</v>
      </c>
      <c r="M16" s="10" t="s">
        <v>368</v>
      </c>
      <c r="N16">
        <v>200</v>
      </c>
      <c r="O16">
        <v>24.18</v>
      </c>
      <c r="P16" s="18">
        <v>0.97333333333333338</v>
      </c>
    </row>
    <row r="17" spans="1:16" x14ac:dyDescent="0.3">
      <c r="A17" s="10" t="s">
        <v>381</v>
      </c>
      <c r="B17">
        <v>200</v>
      </c>
      <c r="C17">
        <v>15.45</v>
      </c>
      <c r="E17" s="10" t="s">
        <v>141</v>
      </c>
      <c r="F17">
        <v>95</v>
      </c>
      <c r="H17" s="10" t="s">
        <v>381</v>
      </c>
      <c r="I17">
        <v>4000</v>
      </c>
      <c r="J17">
        <v>200</v>
      </c>
      <c r="K17" s="16">
        <v>0.95</v>
      </c>
      <c r="M17" s="10" t="s">
        <v>381</v>
      </c>
      <c r="N17">
        <v>200</v>
      </c>
      <c r="O17">
        <v>15.45</v>
      </c>
      <c r="P17" s="18">
        <v>0.95</v>
      </c>
    </row>
    <row r="18" spans="1:16" x14ac:dyDescent="0.3">
      <c r="A18" s="10" t="s">
        <v>358</v>
      </c>
      <c r="B18">
        <v>220</v>
      </c>
      <c r="C18">
        <v>52.1</v>
      </c>
      <c r="E18" s="10" t="s">
        <v>137</v>
      </c>
      <c r="F18">
        <v>75</v>
      </c>
      <c r="H18" s="10" t="s">
        <v>358</v>
      </c>
      <c r="I18">
        <v>7500</v>
      </c>
      <c r="J18">
        <v>220</v>
      </c>
      <c r="K18" s="16">
        <v>0.97066666666666668</v>
      </c>
      <c r="M18" s="10" t="s">
        <v>358</v>
      </c>
      <c r="N18">
        <v>220</v>
      </c>
      <c r="O18">
        <v>52.1</v>
      </c>
      <c r="P18" s="18">
        <v>0.97066666666666668</v>
      </c>
    </row>
    <row r="19" spans="1:16" x14ac:dyDescent="0.3">
      <c r="A19" s="10" t="s">
        <v>387</v>
      </c>
      <c r="B19">
        <v>355</v>
      </c>
      <c r="C19">
        <v>17.98</v>
      </c>
      <c r="E19" s="10" t="s">
        <v>44</v>
      </c>
      <c r="F19">
        <v>65</v>
      </c>
      <c r="H19" s="10" t="s">
        <v>387</v>
      </c>
      <c r="I19">
        <v>500</v>
      </c>
      <c r="J19">
        <v>355</v>
      </c>
      <c r="K19" s="16">
        <v>0.28999999999999998</v>
      </c>
      <c r="M19" s="10" t="s">
        <v>387</v>
      </c>
      <c r="N19">
        <v>355</v>
      </c>
      <c r="O19">
        <v>17.98</v>
      </c>
      <c r="P19" s="18">
        <v>0.28999999999999998</v>
      </c>
    </row>
    <row r="20" spans="1:16" x14ac:dyDescent="0.3">
      <c r="A20" s="10" t="s">
        <v>361</v>
      </c>
      <c r="B20">
        <v>450</v>
      </c>
      <c r="C20">
        <v>17.98</v>
      </c>
      <c r="E20" s="10" t="s">
        <v>40</v>
      </c>
      <c r="F20">
        <v>55</v>
      </c>
      <c r="H20" s="10" t="s">
        <v>361</v>
      </c>
      <c r="I20">
        <v>4500</v>
      </c>
      <c r="J20">
        <v>450</v>
      </c>
      <c r="K20" s="16">
        <v>0.9</v>
      </c>
      <c r="M20" s="10" t="s">
        <v>361</v>
      </c>
      <c r="N20">
        <v>450</v>
      </c>
      <c r="O20">
        <v>17.98</v>
      </c>
      <c r="P20" s="18">
        <v>0.9</v>
      </c>
    </row>
    <row r="21" spans="1:16" x14ac:dyDescent="0.3">
      <c r="A21" s="10" t="s">
        <v>374</v>
      </c>
      <c r="B21">
        <v>220</v>
      </c>
      <c r="C21">
        <v>69.83</v>
      </c>
      <c r="E21" s="10" t="s">
        <v>97</v>
      </c>
      <c r="F21">
        <v>65</v>
      </c>
      <c r="H21" s="10" t="s">
        <v>374</v>
      </c>
      <c r="I21">
        <v>6000</v>
      </c>
      <c r="J21">
        <v>220</v>
      </c>
      <c r="K21" s="16">
        <v>0.96333333333333337</v>
      </c>
      <c r="M21" s="10" t="s">
        <v>374</v>
      </c>
      <c r="N21">
        <v>220</v>
      </c>
      <c r="O21">
        <v>69.83</v>
      </c>
      <c r="P21" s="18">
        <v>0.96333333333333337</v>
      </c>
    </row>
    <row r="22" spans="1:16" x14ac:dyDescent="0.3">
      <c r="A22" s="10" t="s">
        <v>346</v>
      </c>
      <c r="B22">
        <v>600</v>
      </c>
      <c r="C22">
        <v>13.72</v>
      </c>
      <c r="E22" s="10" t="s">
        <v>93</v>
      </c>
      <c r="F22">
        <v>55</v>
      </c>
      <c r="H22" s="10" t="s">
        <v>346</v>
      </c>
      <c r="I22">
        <v>3800</v>
      </c>
      <c r="J22">
        <v>600</v>
      </c>
      <c r="K22" s="16">
        <v>0.84210526315789469</v>
      </c>
      <c r="M22" s="10" t="s">
        <v>346</v>
      </c>
      <c r="N22">
        <v>600</v>
      </c>
      <c r="O22">
        <v>13.72</v>
      </c>
      <c r="P22" s="18">
        <v>0.84210526315789469</v>
      </c>
    </row>
    <row r="23" spans="1:16" x14ac:dyDescent="0.3">
      <c r="A23" s="10" t="s">
        <v>375</v>
      </c>
      <c r="B23">
        <v>100</v>
      </c>
      <c r="C23">
        <v>52.1</v>
      </c>
      <c r="E23" s="10" t="s">
        <v>36</v>
      </c>
      <c r="F23">
        <v>65</v>
      </c>
      <c r="H23" s="10" t="s">
        <v>375</v>
      </c>
      <c r="I23">
        <v>27000</v>
      </c>
      <c r="J23">
        <v>100</v>
      </c>
      <c r="K23" s="16">
        <v>0.99629629629629635</v>
      </c>
      <c r="M23" s="10" t="s">
        <v>375</v>
      </c>
      <c r="N23">
        <v>100</v>
      </c>
      <c r="O23">
        <v>52.1</v>
      </c>
      <c r="P23" s="18">
        <v>0.99629629629629635</v>
      </c>
    </row>
    <row r="24" spans="1:16" x14ac:dyDescent="0.3">
      <c r="A24" s="10" t="s">
        <v>329</v>
      </c>
      <c r="B24">
        <v>600</v>
      </c>
      <c r="C24">
        <v>7.66</v>
      </c>
      <c r="E24" s="10" t="s">
        <v>27</v>
      </c>
      <c r="F24">
        <v>55</v>
      </c>
      <c r="H24" s="10" t="s">
        <v>329</v>
      </c>
      <c r="I24">
        <v>5000</v>
      </c>
      <c r="J24">
        <v>600</v>
      </c>
      <c r="K24" s="16">
        <v>0.88</v>
      </c>
      <c r="M24" s="10" t="s">
        <v>329</v>
      </c>
      <c r="N24">
        <v>600</v>
      </c>
      <c r="O24">
        <v>7.66</v>
      </c>
      <c r="P24" s="18">
        <v>0.88</v>
      </c>
    </row>
    <row r="25" spans="1:16" x14ac:dyDescent="0.3">
      <c r="A25" s="10" t="s">
        <v>321</v>
      </c>
      <c r="B25">
        <v>600</v>
      </c>
      <c r="C25">
        <v>10.99</v>
      </c>
      <c r="E25" s="10" t="s">
        <v>152</v>
      </c>
      <c r="F25">
        <v>70</v>
      </c>
      <c r="H25" s="10" t="s">
        <v>321</v>
      </c>
      <c r="I25">
        <v>3000</v>
      </c>
      <c r="J25">
        <v>600</v>
      </c>
      <c r="K25" s="16">
        <v>0.8</v>
      </c>
      <c r="M25" s="10" t="s">
        <v>321</v>
      </c>
      <c r="N25">
        <v>600</v>
      </c>
      <c r="O25">
        <v>10.99</v>
      </c>
      <c r="P25" s="18">
        <v>0.8</v>
      </c>
    </row>
    <row r="26" spans="1:16" x14ac:dyDescent="0.3">
      <c r="A26" s="10" t="s">
        <v>386</v>
      </c>
      <c r="B26">
        <v>355</v>
      </c>
      <c r="C26">
        <v>17.98</v>
      </c>
      <c r="E26" s="10" t="s">
        <v>119</v>
      </c>
      <c r="F26">
        <v>65</v>
      </c>
      <c r="H26" s="10" t="s">
        <v>386</v>
      </c>
      <c r="I26">
        <v>500</v>
      </c>
      <c r="J26">
        <v>355</v>
      </c>
      <c r="K26" s="16">
        <v>0.28999999999999998</v>
      </c>
      <c r="M26" s="10" t="s">
        <v>386</v>
      </c>
      <c r="N26">
        <v>355</v>
      </c>
      <c r="O26">
        <v>17.98</v>
      </c>
      <c r="P26" s="18">
        <v>0.28999999999999998</v>
      </c>
    </row>
    <row r="27" spans="1:16" x14ac:dyDescent="0.3">
      <c r="A27" s="10" t="s">
        <v>389</v>
      </c>
      <c r="B27">
        <v>355</v>
      </c>
      <c r="C27">
        <v>15.45</v>
      </c>
      <c r="E27" s="10" t="s">
        <v>116</v>
      </c>
      <c r="F27">
        <v>55</v>
      </c>
      <c r="H27" s="10" t="s">
        <v>389</v>
      </c>
      <c r="I27">
        <v>600</v>
      </c>
      <c r="J27">
        <v>355</v>
      </c>
      <c r="K27" s="16">
        <v>0.40833333333333333</v>
      </c>
      <c r="M27" s="10" t="s">
        <v>389</v>
      </c>
      <c r="N27">
        <v>355</v>
      </c>
      <c r="O27">
        <v>15.45</v>
      </c>
      <c r="P27" s="18">
        <v>0.40833333333333333</v>
      </c>
    </row>
    <row r="28" spans="1:16" x14ac:dyDescent="0.3">
      <c r="A28" s="10" t="s">
        <v>338</v>
      </c>
      <c r="B28">
        <v>600</v>
      </c>
      <c r="C28">
        <v>52.1</v>
      </c>
      <c r="E28" s="10" t="s">
        <v>71</v>
      </c>
      <c r="F28">
        <v>65</v>
      </c>
      <c r="H28" s="10" t="s">
        <v>338</v>
      </c>
      <c r="I28">
        <v>6000</v>
      </c>
      <c r="J28">
        <v>600</v>
      </c>
      <c r="K28" s="16">
        <v>0.9</v>
      </c>
      <c r="M28" s="10" t="s">
        <v>338</v>
      </c>
      <c r="N28">
        <v>600</v>
      </c>
      <c r="O28">
        <v>52.1</v>
      </c>
      <c r="P28" s="18">
        <v>0.9</v>
      </c>
    </row>
    <row r="29" spans="1:16" x14ac:dyDescent="0.3">
      <c r="A29" s="10" t="s">
        <v>309</v>
      </c>
      <c r="B29">
        <v>700</v>
      </c>
      <c r="C29">
        <v>37.64</v>
      </c>
      <c r="E29" s="10" t="s">
        <v>67</v>
      </c>
      <c r="F29">
        <v>55</v>
      </c>
      <c r="H29" s="10" t="s">
        <v>309</v>
      </c>
      <c r="I29">
        <v>1000</v>
      </c>
      <c r="J29">
        <v>700</v>
      </c>
      <c r="K29" s="16">
        <v>0.3</v>
      </c>
      <c r="M29" s="10" t="s">
        <v>309</v>
      </c>
      <c r="N29">
        <v>700</v>
      </c>
      <c r="O29">
        <v>37.64</v>
      </c>
      <c r="P29" s="18">
        <v>0.3</v>
      </c>
    </row>
    <row r="30" spans="1:16" x14ac:dyDescent="0.3">
      <c r="A30" s="10" t="s">
        <v>356</v>
      </c>
      <c r="B30">
        <v>120</v>
      </c>
      <c r="C30">
        <v>6.23</v>
      </c>
      <c r="E30" s="10" t="s">
        <v>54</v>
      </c>
      <c r="F30">
        <v>65</v>
      </c>
      <c r="H30" s="10" t="s">
        <v>356</v>
      </c>
      <c r="I30">
        <v>3000</v>
      </c>
      <c r="J30">
        <v>120</v>
      </c>
      <c r="K30" s="16">
        <v>0.96</v>
      </c>
      <c r="M30" s="10" t="s">
        <v>356</v>
      </c>
      <c r="N30">
        <v>120</v>
      </c>
      <c r="O30">
        <v>6.23</v>
      </c>
      <c r="P30" s="18">
        <v>0.96</v>
      </c>
    </row>
    <row r="31" spans="1:16" x14ac:dyDescent="0.3">
      <c r="A31" s="10" t="s">
        <v>350</v>
      </c>
      <c r="B31">
        <v>150</v>
      </c>
      <c r="C31">
        <v>8.98</v>
      </c>
      <c r="E31" s="10" t="s">
        <v>49</v>
      </c>
      <c r="F31">
        <v>55</v>
      </c>
      <c r="H31" s="10" t="s">
        <v>350</v>
      </c>
      <c r="I31">
        <v>5000</v>
      </c>
      <c r="J31">
        <v>150</v>
      </c>
      <c r="K31" s="16">
        <v>0.97</v>
      </c>
      <c r="M31" s="10" t="s">
        <v>350</v>
      </c>
      <c r="N31">
        <v>150</v>
      </c>
      <c r="O31">
        <v>8.98</v>
      </c>
      <c r="P31" s="18">
        <v>0.97</v>
      </c>
    </row>
    <row r="32" spans="1:16" x14ac:dyDescent="0.3">
      <c r="A32" s="10" t="s">
        <v>380</v>
      </c>
      <c r="B32">
        <v>100</v>
      </c>
      <c r="C32">
        <v>15.45</v>
      </c>
      <c r="E32" s="10" t="s">
        <v>80</v>
      </c>
      <c r="F32">
        <v>65</v>
      </c>
      <c r="H32" s="10" t="s">
        <v>380</v>
      </c>
      <c r="I32">
        <v>4500</v>
      </c>
      <c r="J32">
        <v>100</v>
      </c>
      <c r="K32" s="16">
        <v>0.97777777777777775</v>
      </c>
      <c r="M32" s="10" t="s">
        <v>380</v>
      </c>
      <c r="N32">
        <v>100</v>
      </c>
      <c r="O32">
        <v>15.45</v>
      </c>
      <c r="P32" s="18">
        <v>0.97777777777777775</v>
      </c>
    </row>
    <row r="33" spans="1:16" x14ac:dyDescent="0.3">
      <c r="A33" s="10" t="s">
        <v>383</v>
      </c>
      <c r="B33">
        <v>355</v>
      </c>
      <c r="C33">
        <v>34.450000000000003</v>
      </c>
      <c r="E33" s="10" t="s">
        <v>75</v>
      </c>
      <c r="F33">
        <v>55</v>
      </c>
      <c r="H33" s="10" t="s">
        <v>383</v>
      </c>
      <c r="I33">
        <v>3000</v>
      </c>
      <c r="J33">
        <v>355</v>
      </c>
      <c r="K33" s="16">
        <v>0.88166666666666671</v>
      </c>
      <c r="M33" s="10" t="s">
        <v>383</v>
      </c>
      <c r="N33">
        <v>355</v>
      </c>
      <c r="O33">
        <v>34.450000000000003</v>
      </c>
      <c r="P33" s="18">
        <v>0.88166666666666671</v>
      </c>
    </row>
    <row r="34" spans="1:16" x14ac:dyDescent="0.3">
      <c r="A34" s="10" t="s">
        <v>377</v>
      </c>
      <c r="B34">
        <v>180</v>
      </c>
      <c r="C34">
        <v>5.25</v>
      </c>
      <c r="E34" s="10" t="s">
        <v>63</v>
      </c>
      <c r="F34">
        <v>65</v>
      </c>
      <c r="H34" s="10" t="s">
        <v>377</v>
      </c>
      <c r="I34">
        <v>3750</v>
      </c>
      <c r="J34">
        <v>180</v>
      </c>
      <c r="K34" s="16">
        <v>0.95199999999999996</v>
      </c>
      <c r="M34" s="10" t="s">
        <v>377</v>
      </c>
      <c r="N34">
        <v>180</v>
      </c>
      <c r="O34">
        <v>5.25</v>
      </c>
      <c r="P34" s="18">
        <v>0.95199999999999996</v>
      </c>
    </row>
    <row r="35" spans="1:16" x14ac:dyDescent="0.3">
      <c r="A35" s="10" t="s">
        <v>342</v>
      </c>
      <c r="B35">
        <v>700</v>
      </c>
      <c r="C35">
        <v>34.450000000000003</v>
      </c>
      <c r="E35" s="10" t="s">
        <v>59</v>
      </c>
      <c r="F35">
        <v>55</v>
      </c>
      <c r="H35" s="10" t="s">
        <v>342</v>
      </c>
      <c r="I35">
        <v>3750</v>
      </c>
      <c r="J35">
        <v>700</v>
      </c>
      <c r="K35" s="16">
        <v>0.81333333333333335</v>
      </c>
      <c r="M35" s="10" t="s">
        <v>342</v>
      </c>
      <c r="N35">
        <v>700</v>
      </c>
      <c r="O35">
        <v>34.450000000000003</v>
      </c>
      <c r="P35" s="18">
        <v>0.81333333333333335</v>
      </c>
    </row>
    <row r="36" spans="1:16" x14ac:dyDescent="0.3">
      <c r="A36" s="10" t="s">
        <v>388</v>
      </c>
      <c r="B36">
        <v>355</v>
      </c>
      <c r="C36">
        <v>15.45</v>
      </c>
      <c r="E36" s="10" t="s">
        <v>89</v>
      </c>
      <c r="F36">
        <v>65</v>
      </c>
      <c r="H36" s="10" t="s">
        <v>388</v>
      </c>
      <c r="I36">
        <v>450</v>
      </c>
      <c r="J36">
        <v>355</v>
      </c>
      <c r="K36" s="16">
        <v>0.21111111111111111</v>
      </c>
      <c r="M36" s="10" t="s">
        <v>388</v>
      </c>
      <c r="N36">
        <v>355</v>
      </c>
      <c r="O36">
        <v>15.45</v>
      </c>
      <c r="P36" s="18">
        <v>0.21111111111111111</v>
      </c>
    </row>
    <row r="37" spans="1:16" x14ac:dyDescent="0.3">
      <c r="A37" s="10" t="s">
        <v>384</v>
      </c>
      <c r="B37">
        <v>355</v>
      </c>
      <c r="C37">
        <v>5.25</v>
      </c>
      <c r="E37" s="10" t="s">
        <v>84</v>
      </c>
      <c r="F37">
        <v>55</v>
      </c>
      <c r="H37" s="10" t="s">
        <v>384</v>
      </c>
      <c r="I37">
        <v>2000</v>
      </c>
      <c r="J37">
        <v>355</v>
      </c>
      <c r="K37" s="16">
        <v>0.82250000000000001</v>
      </c>
      <c r="M37" s="10" t="s">
        <v>384</v>
      </c>
      <c r="N37">
        <v>355</v>
      </c>
      <c r="O37">
        <v>5.25</v>
      </c>
      <c r="P37" s="18">
        <v>0.82250000000000001</v>
      </c>
    </row>
    <row r="38" spans="1:16" x14ac:dyDescent="0.3">
      <c r="A38" s="10" t="s">
        <v>305</v>
      </c>
      <c r="B38">
        <v>600</v>
      </c>
      <c r="C38">
        <v>14.45</v>
      </c>
      <c r="E38" s="10" t="s">
        <v>105</v>
      </c>
      <c r="F38">
        <v>120</v>
      </c>
      <c r="H38" s="10" t="s">
        <v>305</v>
      </c>
      <c r="I38">
        <v>2000</v>
      </c>
      <c r="J38">
        <v>600</v>
      </c>
      <c r="K38" s="16">
        <v>0.7</v>
      </c>
      <c r="M38" s="10" t="s">
        <v>305</v>
      </c>
      <c r="N38">
        <v>600</v>
      </c>
      <c r="O38">
        <v>14.45</v>
      </c>
      <c r="P38" s="18">
        <v>0.7</v>
      </c>
    </row>
    <row r="39" spans="1:16" x14ac:dyDescent="0.3">
      <c r="A39" s="10" t="s">
        <v>311</v>
      </c>
      <c r="B39">
        <v>500</v>
      </c>
      <c r="C39">
        <v>6.49</v>
      </c>
      <c r="E39" s="10" t="s">
        <v>101</v>
      </c>
      <c r="F39">
        <v>85</v>
      </c>
      <c r="H39" s="10" t="s">
        <v>311</v>
      </c>
      <c r="I39">
        <v>1000</v>
      </c>
      <c r="J39">
        <v>500</v>
      </c>
      <c r="K39" s="16">
        <v>0.5</v>
      </c>
      <c r="M39" s="10" t="s">
        <v>311</v>
      </c>
      <c r="N39">
        <v>500</v>
      </c>
      <c r="O39">
        <v>6.49</v>
      </c>
      <c r="P39" s="18">
        <v>0.5</v>
      </c>
    </row>
    <row r="40" spans="1:16" x14ac:dyDescent="0.3">
      <c r="A40" s="10" t="s">
        <v>371</v>
      </c>
      <c r="B40">
        <v>180</v>
      </c>
      <c r="C40">
        <v>28.77</v>
      </c>
      <c r="E40" s="10" t="s">
        <v>133</v>
      </c>
      <c r="F40">
        <v>65</v>
      </c>
      <c r="H40" s="10" t="s">
        <v>371</v>
      </c>
      <c r="I40">
        <v>5000</v>
      </c>
      <c r="J40">
        <v>180</v>
      </c>
      <c r="K40" s="16">
        <v>0.96399999999999997</v>
      </c>
      <c r="M40" s="10" t="s">
        <v>371</v>
      </c>
      <c r="N40">
        <v>180</v>
      </c>
      <c r="O40">
        <v>28.77</v>
      </c>
      <c r="P40" s="18">
        <v>0.96399999999999997</v>
      </c>
    </row>
    <row r="41" spans="1:16" x14ac:dyDescent="0.3">
      <c r="A41" s="10" t="s">
        <v>370</v>
      </c>
      <c r="B41">
        <v>50</v>
      </c>
      <c r="C41">
        <v>7.66</v>
      </c>
      <c r="E41" s="10" t="s">
        <v>130</v>
      </c>
      <c r="F41">
        <v>55</v>
      </c>
      <c r="H41" s="10" t="s">
        <v>370</v>
      </c>
      <c r="I41">
        <v>4000</v>
      </c>
      <c r="J41">
        <v>50</v>
      </c>
      <c r="K41" s="16">
        <v>0.98750000000000004</v>
      </c>
      <c r="M41" s="10" t="s">
        <v>370</v>
      </c>
      <c r="N41">
        <v>50</v>
      </c>
      <c r="O41">
        <v>7.66</v>
      </c>
      <c r="P41" s="18">
        <v>0.98750000000000004</v>
      </c>
    </row>
    <row r="42" spans="1:16" x14ac:dyDescent="0.3">
      <c r="A42" s="10" t="s">
        <v>365</v>
      </c>
      <c r="B42">
        <v>450</v>
      </c>
      <c r="C42">
        <v>4.45</v>
      </c>
      <c r="E42" s="10" t="s">
        <v>111</v>
      </c>
      <c r="F42">
        <v>120</v>
      </c>
      <c r="H42" s="10" t="s">
        <v>365</v>
      </c>
      <c r="I42">
        <v>2500</v>
      </c>
      <c r="J42">
        <v>450</v>
      </c>
      <c r="K42" s="16">
        <v>0.82</v>
      </c>
      <c r="M42" s="10" t="s">
        <v>365</v>
      </c>
      <c r="N42">
        <v>450</v>
      </c>
      <c r="O42">
        <v>4.45</v>
      </c>
      <c r="P42" s="18">
        <v>0.82</v>
      </c>
    </row>
    <row r="43" spans="1:16" x14ac:dyDescent="0.3">
      <c r="A43" s="10" t="s">
        <v>382</v>
      </c>
      <c r="B43">
        <v>250</v>
      </c>
      <c r="C43">
        <v>24.18</v>
      </c>
      <c r="E43" s="10" t="s">
        <v>108</v>
      </c>
      <c r="F43">
        <v>95</v>
      </c>
      <c r="H43" s="10" t="s">
        <v>382</v>
      </c>
      <c r="I43">
        <v>9000</v>
      </c>
      <c r="J43">
        <v>250</v>
      </c>
      <c r="K43" s="16">
        <v>0.97222222222222221</v>
      </c>
      <c r="M43" s="10" t="s">
        <v>382</v>
      </c>
      <c r="N43">
        <v>250</v>
      </c>
      <c r="O43">
        <v>24.18</v>
      </c>
      <c r="P43" s="18">
        <v>0.97222222222222221</v>
      </c>
    </row>
    <row r="44" spans="1:16" x14ac:dyDescent="0.3">
      <c r="A44" s="10" t="s">
        <v>360</v>
      </c>
      <c r="B44">
        <v>200</v>
      </c>
      <c r="C44">
        <v>69.83</v>
      </c>
      <c r="E44" s="10" t="s">
        <v>266</v>
      </c>
      <c r="F44">
        <v>2230</v>
      </c>
      <c r="H44" s="10" t="s">
        <v>360</v>
      </c>
      <c r="I44">
        <v>7000</v>
      </c>
      <c r="J44">
        <v>200</v>
      </c>
      <c r="K44" s="16">
        <v>0.97142857142857142</v>
      </c>
      <c r="M44" s="10" t="s">
        <v>360</v>
      </c>
      <c r="N44">
        <v>200</v>
      </c>
      <c r="O44">
        <v>69.83</v>
      </c>
      <c r="P44" s="18">
        <v>0.97142857142857142</v>
      </c>
    </row>
    <row r="45" spans="1:16" x14ac:dyDescent="0.3">
      <c r="A45" s="10" t="s">
        <v>335</v>
      </c>
      <c r="B45">
        <v>400</v>
      </c>
      <c r="C45">
        <v>6.23</v>
      </c>
      <c r="H45" s="10" t="s">
        <v>335</v>
      </c>
      <c r="I45">
        <v>27000</v>
      </c>
      <c r="J45">
        <v>400</v>
      </c>
      <c r="K45" s="16">
        <v>0.98518518518518516</v>
      </c>
      <c r="M45" s="10" t="s">
        <v>335</v>
      </c>
      <c r="N45">
        <v>400</v>
      </c>
      <c r="O45">
        <v>6.23</v>
      </c>
      <c r="P45" s="18">
        <v>0.98518518518518516</v>
      </c>
    </row>
    <row r="46" spans="1:16" x14ac:dyDescent="0.3">
      <c r="A46" s="10" t="s">
        <v>315</v>
      </c>
      <c r="B46">
        <v>400</v>
      </c>
      <c r="C46">
        <v>18.75</v>
      </c>
      <c r="H46" s="10" t="s">
        <v>315</v>
      </c>
      <c r="I46">
        <v>28000</v>
      </c>
      <c r="J46">
        <v>400</v>
      </c>
      <c r="K46" s="16">
        <v>0.98571428571428577</v>
      </c>
      <c r="M46" s="10" t="s">
        <v>315</v>
      </c>
      <c r="N46">
        <v>400</v>
      </c>
      <c r="O46">
        <v>18.75</v>
      </c>
      <c r="P46" s="18">
        <v>0.98571428571428577</v>
      </c>
    </row>
    <row r="47" spans="1:16" x14ac:dyDescent="0.3">
      <c r="A47" s="10" t="s">
        <v>362</v>
      </c>
      <c r="B47">
        <v>700</v>
      </c>
      <c r="C47">
        <v>15.45</v>
      </c>
      <c r="H47" s="10" t="s">
        <v>362</v>
      </c>
      <c r="I47">
        <v>9000</v>
      </c>
      <c r="J47">
        <v>700</v>
      </c>
      <c r="K47" s="16">
        <v>0.92222222222222228</v>
      </c>
      <c r="M47" s="10" t="s">
        <v>362</v>
      </c>
      <c r="N47">
        <v>700</v>
      </c>
      <c r="O47">
        <v>15.45</v>
      </c>
      <c r="P47" s="18">
        <v>0.92222222222222228</v>
      </c>
    </row>
    <row r="48" spans="1:16" x14ac:dyDescent="0.3">
      <c r="A48" s="10" t="s">
        <v>331</v>
      </c>
      <c r="B48">
        <v>400</v>
      </c>
      <c r="C48">
        <v>28.77</v>
      </c>
      <c r="H48" s="10" t="s">
        <v>331</v>
      </c>
      <c r="I48">
        <v>10000</v>
      </c>
      <c r="J48">
        <v>400</v>
      </c>
      <c r="K48" s="16">
        <v>0.96</v>
      </c>
      <c r="M48" s="10" t="s">
        <v>331</v>
      </c>
      <c r="N48">
        <v>400</v>
      </c>
      <c r="O48">
        <v>28.77</v>
      </c>
      <c r="P48" s="18">
        <v>0.96</v>
      </c>
    </row>
    <row r="49" spans="1:16" x14ac:dyDescent="0.3">
      <c r="A49" s="10" t="s">
        <v>376</v>
      </c>
      <c r="B49">
        <v>150</v>
      </c>
      <c r="C49">
        <v>34.450000000000003</v>
      </c>
      <c r="H49" s="10" t="s">
        <v>376</v>
      </c>
      <c r="I49">
        <v>15000</v>
      </c>
      <c r="J49">
        <v>150</v>
      </c>
      <c r="K49" s="16">
        <v>0.99</v>
      </c>
      <c r="M49" s="10" t="s">
        <v>376</v>
      </c>
      <c r="N49">
        <v>150</v>
      </c>
      <c r="O49">
        <v>34.450000000000003</v>
      </c>
      <c r="P49" s="18">
        <v>0.99</v>
      </c>
    </row>
    <row r="50" spans="1:16" x14ac:dyDescent="0.3">
      <c r="A50" s="10" t="s">
        <v>303</v>
      </c>
      <c r="B50">
        <v>400</v>
      </c>
      <c r="C50">
        <v>3.89</v>
      </c>
      <c r="H50" s="10" t="s">
        <v>303</v>
      </c>
      <c r="I50">
        <v>7500</v>
      </c>
      <c r="J50">
        <v>400</v>
      </c>
      <c r="K50" s="16">
        <v>0.94666666666666666</v>
      </c>
      <c r="M50" s="10" t="s">
        <v>303</v>
      </c>
      <c r="N50">
        <v>400</v>
      </c>
      <c r="O50">
        <v>3.89</v>
      </c>
      <c r="P50" s="18">
        <v>0.94666666666666666</v>
      </c>
    </row>
    <row r="51" spans="1:16" x14ac:dyDescent="0.3">
      <c r="A51" s="10" t="s">
        <v>313</v>
      </c>
      <c r="B51">
        <v>750</v>
      </c>
      <c r="C51">
        <v>1.9</v>
      </c>
      <c r="H51" s="10" t="s">
        <v>313</v>
      </c>
      <c r="I51">
        <v>2500</v>
      </c>
      <c r="J51">
        <v>750</v>
      </c>
      <c r="K51" s="16">
        <v>0.7</v>
      </c>
      <c r="M51" s="10" t="s">
        <v>313</v>
      </c>
      <c r="N51">
        <v>750</v>
      </c>
      <c r="O51">
        <v>1.9</v>
      </c>
      <c r="P51" s="18">
        <v>0.7</v>
      </c>
    </row>
    <row r="52" spans="1:16" x14ac:dyDescent="0.3">
      <c r="A52" s="10" t="s">
        <v>323</v>
      </c>
      <c r="B52">
        <v>450</v>
      </c>
      <c r="C52">
        <v>4.16</v>
      </c>
      <c r="H52" s="10" t="s">
        <v>323</v>
      </c>
      <c r="I52">
        <v>7500</v>
      </c>
      <c r="J52">
        <v>450</v>
      </c>
      <c r="K52" s="16">
        <v>0.94</v>
      </c>
      <c r="M52" s="10" t="s">
        <v>323</v>
      </c>
      <c r="N52">
        <v>450</v>
      </c>
      <c r="O52">
        <v>4.16</v>
      </c>
      <c r="P52" s="18">
        <v>0.94</v>
      </c>
    </row>
    <row r="53" spans="1:16" x14ac:dyDescent="0.3">
      <c r="A53" s="10" t="s">
        <v>333</v>
      </c>
      <c r="B53">
        <v>600</v>
      </c>
      <c r="C53">
        <v>32.450000000000003</v>
      </c>
      <c r="H53" s="10" t="s">
        <v>333</v>
      </c>
      <c r="I53">
        <v>50000</v>
      </c>
      <c r="J53">
        <v>600</v>
      </c>
      <c r="K53" s="16">
        <v>0.98799999999999999</v>
      </c>
      <c r="M53" s="10" t="s">
        <v>333</v>
      </c>
      <c r="N53">
        <v>600</v>
      </c>
      <c r="O53">
        <v>32.450000000000003</v>
      </c>
      <c r="P53" s="18">
        <v>0.98799999999999999</v>
      </c>
    </row>
    <row r="54" spans="1:16" x14ac:dyDescent="0.3">
      <c r="A54" s="10" t="s">
        <v>354</v>
      </c>
      <c r="B54">
        <v>180</v>
      </c>
      <c r="C54">
        <v>32.450000000000003</v>
      </c>
      <c r="H54" s="10" t="s">
        <v>354</v>
      </c>
      <c r="I54">
        <v>1000</v>
      </c>
      <c r="J54">
        <v>180</v>
      </c>
      <c r="K54" s="16">
        <v>0.82</v>
      </c>
      <c r="M54" s="10" t="s">
        <v>354</v>
      </c>
      <c r="N54">
        <v>180</v>
      </c>
      <c r="O54">
        <v>32.450000000000003</v>
      </c>
      <c r="P54" s="18">
        <v>0.82</v>
      </c>
    </row>
    <row r="55" spans="1:16" x14ac:dyDescent="0.3">
      <c r="A55" s="10" t="s">
        <v>298</v>
      </c>
      <c r="B55">
        <v>350</v>
      </c>
      <c r="C55">
        <v>19.3</v>
      </c>
      <c r="H55" s="10" t="s">
        <v>298</v>
      </c>
      <c r="I55">
        <v>6000</v>
      </c>
      <c r="J55">
        <v>350</v>
      </c>
      <c r="K55" s="16">
        <v>0.94166666666666665</v>
      </c>
      <c r="M55" s="10" t="s">
        <v>298</v>
      </c>
      <c r="N55">
        <v>350</v>
      </c>
      <c r="O55">
        <v>19.3</v>
      </c>
      <c r="P55" s="18">
        <v>0.94166666666666665</v>
      </c>
    </row>
    <row r="56" spans="1:16" x14ac:dyDescent="0.3">
      <c r="A56" s="10" t="s">
        <v>367</v>
      </c>
      <c r="B56">
        <v>500</v>
      </c>
      <c r="C56">
        <v>7.12</v>
      </c>
      <c r="H56" s="10" t="s">
        <v>367</v>
      </c>
      <c r="I56">
        <v>5000</v>
      </c>
      <c r="J56">
        <v>500</v>
      </c>
      <c r="K56" s="16">
        <v>0.9</v>
      </c>
      <c r="M56" s="10" t="s">
        <v>367</v>
      </c>
      <c r="N56">
        <v>500</v>
      </c>
      <c r="O56">
        <v>7.12</v>
      </c>
      <c r="P56" s="18">
        <v>0.9</v>
      </c>
    </row>
    <row r="57" spans="1:16" x14ac:dyDescent="0.3">
      <c r="A57" s="10" t="s">
        <v>373</v>
      </c>
      <c r="B57">
        <v>200</v>
      </c>
      <c r="C57">
        <v>6.23</v>
      </c>
      <c r="H57" s="10" t="s">
        <v>373</v>
      </c>
      <c r="I57">
        <v>50000</v>
      </c>
      <c r="J57">
        <v>200</v>
      </c>
      <c r="K57" s="16">
        <v>0.996</v>
      </c>
      <c r="M57" s="10" t="s">
        <v>373</v>
      </c>
      <c r="N57">
        <v>200</v>
      </c>
      <c r="O57">
        <v>6.23</v>
      </c>
      <c r="P57" s="18">
        <v>0.996</v>
      </c>
    </row>
    <row r="58" spans="1:16" x14ac:dyDescent="0.3">
      <c r="A58" s="10" t="s">
        <v>363</v>
      </c>
      <c r="B58">
        <v>450</v>
      </c>
      <c r="C58">
        <v>15.45</v>
      </c>
      <c r="H58" s="10" t="s">
        <v>363</v>
      </c>
      <c r="I58">
        <v>9000</v>
      </c>
      <c r="J58">
        <v>450</v>
      </c>
      <c r="K58" s="16">
        <v>0.95</v>
      </c>
      <c r="M58" s="10" t="s">
        <v>363</v>
      </c>
      <c r="N58">
        <v>450</v>
      </c>
      <c r="O58">
        <v>15.45</v>
      </c>
      <c r="P58" s="18">
        <v>0.95</v>
      </c>
    </row>
    <row r="59" spans="1:16" x14ac:dyDescent="0.3">
      <c r="A59" s="10" t="s">
        <v>317</v>
      </c>
      <c r="B59">
        <v>600</v>
      </c>
      <c r="C59">
        <v>27.64</v>
      </c>
      <c r="H59" s="10" t="s">
        <v>317</v>
      </c>
      <c r="I59">
        <v>3000</v>
      </c>
      <c r="J59">
        <v>600</v>
      </c>
      <c r="K59" s="16">
        <v>0.8</v>
      </c>
      <c r="M59" s="10" t="s">
        <v>317</v>
      </c>
      <c r="N59">
        <v>600</v>
      </c>
      <c r="O59">
        <v>27.64</v>
      </c>
      <c r="P59" s="18">
        <v>0.8</v>
      </c>
    </row>
    <row r="60" spans="1:16" x14ac:dyDescent="0.3">
      <c r="A60" s="10" t="s">
        <v>379</v>
      </c>
      <c r="B60">
        <v>170</v>
      </c>
      <c r="C60">
        <v>17.98</v>
      </c>
      <c r="H60" s="10" t="s">
        <v>379</v>
      </c>
      <c r="I60">
        <v>3800</v>
      </c>
      <c r="J60">
        <v>170</v>
      </c>
      <c r="K60" s="16">
        <v>0.95526315789473681</v>
      </c>
      <c r="M60" s="10" t="s">
        <v>379</v>
      </c>
      <c r="N60">
        <v>170</v>
      </c>
      <c r="O60">
        <v>17.98</v>
      </c>
      <c r="P60" s="18">
        <v>0.95526315789473681</v>
      </c>
    </row>
    <row r="61" spans="1:16" x14ac:dyDescent="0.3">
      <c r="A61" s="10" t="s">
        <v>344</v>
      </c>
      <c r="B61">
        <v>400</v>
      </c>
      <c r="C61">
        <v>5.25</v>
      </c>
      <c r="H61" s="10" t="s">
        <v>344</v>
      </c>
      <c r="I61">
        <v>7500</v>
      </c>
      <c r="J61">
        <v>400</v>
      </c>
      <c r="K61" s="16">
        <v>0.94666666666666666</v>
      </c>
      <c r="M61" s="10" t="s">
        <v>344</v>
      </c>
      <c r="N61">
        <v>400</v>
      </c>
      <c r="O61">
        <v>5.25</v>
      </c>
      <c r="P61" s="18">
        <v>0.94666666666666666</v>
      </c>
    </row>
    <row r="62" spans="1:16" x14ac:dyDescent="0.3">
      <c r="A62" s="10" t="s">
        <v>340</v>
      </c>
      <c r="B62">
        <v>450</v>
      </c>
      <c r="C62">
        <v>69.83</v>
      </c>
      <c r="H62" s="10" t="s">
        <v>340</v>
      </c>
      <c r="I62">
        <v>15000</v>
      </c>
      <c r="J62">
        <v>450</v>
      </c>
      <c r="K62" s="16">
        <v>0.97</v>
      </c>
      <c r="M62" s="10" t="s">
        <v>340</v>
      </c>
      <c r="N62">
        <v>450</v>
      </c>
      <c r="O62">
        <v>69.83</v>
      </c>
      <c r="P62" s="18">
        <v>0.97</v>
      </c>
    </row>
    <row r="63" spans="1:16" x14ac:dyDescent="0.3">
      <c r="A63" s="10" t="s">
        <v>372</v>
      </c>
      <c r="B63">
        <v>120</v>
      </c>
      <c r="C63">
        <v>32.450000000000003</v>
      </c>
      <c r="H63" s="10" t="s">
        <v>372</v>
      </c>
      <c r="I63">
        <v>10000</v>
      </c>
      <c r="J63">
        <v>120</v>
      </c>
      <c r="K63" s="16">
        <v>0.98799999999999999</v>
      </c>
      <c r="M63" s="10" t="s">
        <v>372</v>
      </c>
      <c r="N63">
        <v>120</v>
      </c>
      <c r="O63">
        <v>32.450000000000003</v>
      </c>
      <c r="P63" s="18">
        <v>0.98799999999999999</v>
      </c>
    </row>
    <row r="64" spans="1:16" x14ac:dyDescent="0.3">
      <c r="A64" s="10" t="s">
        <v>325</v>
      </c>
      <c r="B64">
        <v>700</v>
      </c>
      <c r="C64">
        <v>24.18</v>
      </c>
      <c r="H64" s="10" t="s">
        <v>325</v>
      </c>
      <c r="I64">
        <v>3000</v>
      </c>
      <c r="J64">
        <v>700</v>
      </c>
      <c r="K64" s="16">
        <v>0.76666666666666672</v>
      </c>
      <c r="M64" s="10" t="s">
        <v>325</v>
      </c>
      <c r="N64">
        <v>700</v>
      </c>
      <c r="O64">
        <v>24.18</v>
      </c>
      <c r="P64" s="18">
        <v>0.76666666666666672</v>
      </c>
    </row>
    <row r="65" spans="1:16" x14ac:dyDescent="0.3">
      <c r="A65" s="10" t="s">
        <v>364</v>
      </c>
      <c r="B65">
        <v>700</v>
      </c>
      <c r="C65">
        <v>15.45</v>
      </c>
      <c r="H65" s="10" t="s">
        <v>364</v>
      </c>
      <c r="I65">
        <v>9000</v>
      </c>
      <c r="J65">
        <v>700</v>
      </c>
      <c r="K65" s="16">
        <v>0.92222222222222228</v>
      </c>
      <c r="M65" s="10" t="s">
        <v>364</v>
      </c>
      <c r="N65">
        <v>700</v>
      </c>
      <c r="O65">
        <v>15.45</v>
      </c>
      <c r="P65" s="18">
        <v>0.92222222222222228</v>
      </c>
    </row>
    <row r="66" spans="1:16" x14ac:dyDescent="0.3">
      <c r="A66" s="10" t="s">
        <v>307</v>
      </c>
      <c r="B66">
        <v>450</v>
      </c>
      <c r="C66">
        <v>5.99</v>
      </c>
      <c r="H66" s="10" t="s">
        <v>307</v>
      </c>
      <c r="I66">
        <v>21000</v>
      </c>
      <c r="J66">
        <v>450</v>
      </c>
      <c r="K66" s="16">
        <v>0.97857142857142854</v>
      </c>
      <c r="M66" s="10" t="s">
        <v>307</v>
      </c>
      <c r="N66">
        <v>450</v>
      </c>
      <c r="O66">
        <v>5.99</v>
      </c>
      <c r="P66" s="18">
        <v>0.97857142857142854</v>
      </c>
    </row>
    <row r="67" spans="1:16" x14ac:dyDescent="0.3">
      <c r="A67" s="10" t="s">
        <v>369</v>
      </c>
      <c r="B67">
        <v>250</v>
      </c>
      <c r="C67">
        <v>8.98</v>
      </c>
      <c r="H67" s="10" t="s">
        <v>369</v>
      </c>
      <c r="I67">
        <v>3000</v>
      </c>
      <c r="J67">
        <v>250</v>
      </c>
      <c r="K67" s="16">
        <v>0.91666666666666663</v>
      </c>
      <c r="M67" s="10" t="s">
        <v>369</v>
      </c>
      <c r="N67">
        <v>250</v>
      </c>
      <c r="O67">
        <v>8.98</v>
      </c>
      <c r="P67" s="18">
        <v>0.91666666666666663</v>
      </c>
    </row>
    <row r="68" spans="1:16" x14ac:dyDescent="0.3">
      <c r="A68" s="10" t="s">
        <v>352</v>
      </c>
      <c r="B68">
        <v>150</v>
      </c>
      <c r="C68">
        <v>28.77</v>
      </c>
      <c r="H68" s="10" t="s">
        <v>352</v>
      </c>
      <c r="I68">
        <v>3500</v>
      </c>
      <c r="J68">
        <v>150</v>
      </c>
      <c r="K68" s="16">
        <v>0.95714285714285718</v>
      </c>
      <c r="M68" s="10" t="s">
        <v>352</v>
      </c>
      <c r="N68">
        <v>150</v>
      </c>
      <c r="O68">
        <v>28.77</v>
      </c>
      <c r="P68" s="18">
        <v>0.95714285714285718</v>
      </c>
    </row>
    <row r="69" spans="1:16" x14ac:dyDescent="0.3">
      <c r="A69" s="10" t="s">
        <v>366</v>
      </c>
      <c r="B69">
        <v>700</v>
      </c>
      <c r="C69">
        <v>1.1499999999999999</v>
      </c>
      <c r="H69" s="10" t="s">
        <v>366</v>
      </c>
      <c r="I69">
        <v>1200</v>
      </c>
      <c r="J69">
        <v>700</v>
      </c>
      <c r="K69" s="16">
        <v>0.41666666666666669</v>
      </c>
      <c r="M69" s="10" t="s">
        <v>366</v>
      </c>
      <c r="N69">
        <v>700</v>
      </c>
      <c r="O69">
        <v>1.1499999999999999</v>
      </c>
      <c r="P69" s="18">
        <v>0.41666666666666669</v>
      </c>
    </row>
    <row r="70" spans="1:16" x14ac:dyDescent="0.3">
      <c r="A70" s="10" t="s">
        <v>301</v>
      </c>
      <c r="B70">
        <v>550</v>
      </c>
      <c r="C70">
        <v>4.22</v>
      </c>
      <c r="H70" s="10" t="s">
        <v>301</v>
      </c>
      <c r="I70">
        <v>18000</v>
      </c>
      <c r="J70">
        <v>550</v>
      </c>
      <c r="K70" s="16">
        <v>0.96944444444444444</v>
      </c>
      <c r="M70" s="10" t="s">
        <v>301</v>
      </c>
      <c r="N70">
        <v>550</v>
      </c>
      <c r="O70">
        <v>4.22</v>
      </c>
      <c r="P70" s="18">
        <v>0.96944444444444444</v>
      </c>
    </row>
    <row r="71" spans="1:16" x14ac:dyDescent="0.3">
      <c r="A71" s="10" t="s">
        <v>327</v>
      </c>
      <c r="B71">
        <v>400</v>
      </c>
      <c r="C71">
        <v>8.98</v>
      </c>
      <c r="H71" s="10" t="s">
        <v>327</v>
      </c>
      <c r="I71">
        <v>4000</v>
      </c>
      <c r="J71">
        <v>400</v>
      </c>
      <c r="K71" s="16">
        <v>0.9</v>
      </c>
      <c r="M71" s="10" t="s">
        <v>327</v>
      </c>
      <c r="N71">
        <v>400</v>
      </c>
      <c r="O71">
        <v>8.98</v>
      </c>
      <c r="P71" s="18">
        <v>0.9</v>
      </c>
    </row>
    <row r="72" spans="1:16" x14ac:dyDescent="0.3">
      <c r="A72" s="10" t="s">
        <v>348</v>
      </c>
      <c r="B72">
        <v>150</v>
      </c>
      <c r="C72">
        <v>7.66</v>
      </c>
      <c r="H72" s="10" t="s">
        <v>348</v>
      </c>
      <c r="I72">
        <v>500</v>
      </c>
      <c r="J72">
        <v>150</v>
      </c>
      <c r="K72" s="16">
        <v>0.7</v>
      </c>
      <c r="M72" s="10" t="s">
        <v>348</v>
      </c>
      <c r="N72">
        <v>150</v>
      </c>
      <c r="O72">
        <v>7.66</v>
      </c>
      <c r="P72" s="18">
        <v>0.7</v>
      </c>
    </row>
    <row r="73" spans="1:16" x14ac:dyDescent="0.3">
      <c r="A73" s="10" t="s">
        <v>266</v>
      </c>
      <c r="B73">
        <v>22735</v>
      </c>
      <c r="C73">
        <v>1203.0600000000006</v>
      </c>
      <c r="H73" s="10" t="s">
        <v>266</v>
      </c>
      <c r="I73">
        <v>472350</v>
      </c>
      <c r="J73">
        <v>22735</v>
      </c>
      <c r="K73" s="16">
        <v>50.404040378724581</v>
      </c>
      <c r="M73" s="10" t="s">
        <v>266</v>
      </c>
      <c r="N73">
        <v>22735</v>
      </c>
      <c r="O73">
        <v>1203.0600000000006</v>
      </c>
      <c r="P73" s="18">
        <v>50.404040378724581</v>
      </c>
    </row>
  </sheetData>
  <conditionalFormatting pivot="1" sqref="P13:P73">
    <cfRule type="cellIs" priority="4" operator="lessThanOrEqual">
      <formula>0.3</formula>
    </cfRule>
  </conditionalFormatting>
  <conditionalFormatting pivot="1" sqref="P13:P73">
    <cfRule type="cellIs" dxfId="20" priority="3" operator="lessThanOrEqual">
      <formula>0.3</formula>
    </cfRule>
  </conditionalFormatting>
  <conditionalFormatting pivot="1" sqref="P13:P73">
    <cfRule type="cellIs" dxfId="19" priority="1" operator="between">
      <formula>0.31</formula>
      <formula>0.5</formula>
    </cfRule>
  </conditionalFormatting>
  <pageMargins left="0.7" right="0.7" top="0.75" bottom="0.75" header="0.3" footer="0.3"/>
  <pageSetup orientation="portrait" horizontalDpi="360" verticalDpi="36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95F61-9B88-45A0-9F64-1AC1D2BFF6E9}">
  <dimension ref="A1:G60"/>
  <sheetViews>
    <sheetView workbookViewId="0">
      <selection activeCell="G28" sqref="G28"/>
    </sheetView>
  </sheetViews>
  <sheetFormatPr defaultRowHeight="14.4" x14ac:dyDescent="0.3"/>
  <cols>
    <col min="4" max="4" width="10.44140625" bestFit="1" customWidth="1"/>
    <col min="6" max="6" width="11.21875" bestFit="1" customWidth="1"/>
    <col min="7" max="7" width="15.88671875" customWidth="1"/>
  </cols>
  <sheetData>
    <row r="1" spans="1:7" x14ac:dyDescent="0.3">
      <c r="A1" t="s">
        <v>434</v>
      </c>
      <c r="B1" t="s">
        <v>435</v>
      </c>
      <c r="C1" t="s">
        <v>436</v>
      </c>
      <c r="D1" t="s">
        <v>469</v>
      </c>
      <c r="E1" t="s">
        <v>470</v>
      </c>
      <c r="F1" s="22">
        <v>45147</v>
      </c>
    </row>
    <row r="2" spans="1:7" x14ac:dyDescent="0.3">
      <c r="A2" s="20">
        <v>0.58333333333333337</v>
      </c>
      <c r="B2" t="s">
        <v>437</v>
      </c>
      <c r="C2" t="s">
        <v>438</v>
      </c>
      <c r="D2">
        <v>17.25</v>
      </c>
      <c r="E2" s="20">
        <v>0.4375</v>
      </c>
      <c r="F2" s="21">
        <v>45147</v>
      </c>
      <c r="G2" s="20"/>
    </row>
    <row r="3" spans="1:7" x14ac:dyDescent="0.3">
      <c r="A3" s="20">
        <v>0.95833333333333337</v>
      </c>
      <c r="B3" t="s">
        <v>439</v>
      </c>
      <c r="C3" t="s">
        <v>440</v>
      </c>
      <c r="D3">
        <v>21.5</v>
      </c>
      <c r="E3" s="20">
        <v>0.77083333333333337</v>
      </c>
      <c r="F3" s="22">
        <v>45147</v>
      </c>
    </row>
    <row r="4" spans="1:7" x14ac:dyDescent="0.3">
      <c r="A4" s="20">
        <v>0.58333333333333337</v>
      </c>
      <c r="B4" t="s">
        <v>441</v>
      </c>
      <c r="C4" t="s">
        <v>442</v>
      </c>
      <c r="D4">
        <v>17.25</v>
      </c>
      <c r="E4" s="20">
        <v>0.4375</v>
      </c>
      <c r="F4" s="21">
        <v>45147</v>
      </c>
    </row>
    <row r="5" spans="1:7" x14ac:dyDescent="0.3">
      <c r="A5" s="20">
        <v>0.95833333333333337</v>
      </c>
      <c r="B5" t="s">
        <v>443</v>
      </c>
      <c r="C5" t="s">
        <v>444</v>
      </c>
      <c r="D5">
        <v>21.5</v>
      </c>
      <c r="E5" s="20">
        <v>0.77083333333333337</v>
      </c>
      <c r="F5" s="22">
        <v>45147</v>
      </c>
    </row>
    <row r="6" spans="1:7" x14ac:dyDescent="0.3">
      <c r="A6" s="20">
        <v>0.58333333333333337</v>
      </c>
      <c r="B6" t="s">
        <v>445</v>
      </c>
      <c r="C6" t="s">
        <v>446</v>
      </c>
      <c r="D6">
        <v>17.25</v>
      </c>
      <c r="E6" s="20">
        <v>0.4375</v>
      </c>
      <c r="F6" s="21">
        <v>45147</v>
      </c>
    </row>
    <row r="7" spans="1:7" x14ac:dyDescent="0.3">
      <c r="A7" s="20">
        <v>0.95833333333333337</v>
      </c>
      <c r="B7" t="s">
        <v>447</v>
      </c>
      <c r="C7" t="s">
        <v>448</v>
      </c>
      <c r="D7">
        <v>21.5</v>
      </c>
      <c r="E7" s="20">
        <v>0.77083333333333337</v>
      </c>
      <c r="F7" s="22">
        <v>45147</v>
      </c>
    </row>
    <row r="8" spans="1:7" x14ac:dyDescent="0.3">
      <c r="A8" s="20">
        <v>0.58333333333333337</v>
      </c>
      <c r="B8" t="s">
        <v>449</v>
      </c>
      <c r="C8" t="s">
        <v>450</v>
      </c>
      <c r="D8">
        <v>17.25</v>
      </c>
      <c r="E8" s="20">
        <v>0.4375</v>
      </c>
      <c r="F8" s="21">
        <v>45147</v>
      </c>
    </row>
    <row r="9" spans="1:7" x14ac:dyDescent="0.3">
      <c r="A9" s="20">
        <v>0.95833333333333337</v>
      </c>
      <c r="B9" t="s">
        <v>451</v>
      </c>
      <c r="C9" t="s">
        <v>452</v>
      </c>
      <c r="D9">
        <v>21.5</v>
      </c>
      <c r="E9" s="20">
        <v>0.77083333333333337</v>
      </c>
      <c r="F9" s="22">
        <v>45147</v>
      </c>
    </row>
    <row r="10" spans="1:7" x14ac:dyDescent="0.3">
      <c r="A10" s="20">
        <v>0.58333333333333337</v>
      </c>
      <c r="B10" t="s">
        <v>453</v>
      </c>
      <c r="C10" t="s">
        <v>454</v>
      </c>
      <c r="D10">
        <v>14.5</v>
      </c>
      <c r="E10" s="20">
        <v>0.4375</v>
      </c>
      <c r="F10" s="21">
        <v>45147</v>
      </c>
    </row>
    <row r="11" spans="1:7" x14ac:dyDescent="0.3">
      <c r="A11" s="20">
        <v>0.95833333333333337</v>
      </c>
      <c r="B11" t="s">
        <v>455</v>
      </c>
      <c r="C11" t="s">
        <v>456</v>
      </c>
      <c r="D11">
        <v>14.5</v>
      </c>
      <c r="E11" s="20">
        <v>0.77083333333333337</v>
      </c>
      <c r="F11" s="22">
        <v>45147</v>
      </c>
    </row>
    <row r="12" spans="1:7" x14ac:dyDescent="0.3">
      <c r="A12" s="20">
        <v>0.58333333333333337</v>
      </c>
      <c r="B12" t="s">
        <v>457</v>
      </c>
      <c r="C12" t="s">
        <v>458</v>
      </c>
      <c r="D12">
        <v>14.5</v>
      </c>
      <c r="E12" s="20">
        <v>0.4375</v>
      </c>
      <c r="F12" s="21">
        <v>45148</v>
      </c>
    </row>
    <row r="13" spans="1:7" x14ac:dyDescent="0.3">
      <c r="A13" s="20">
        <v>0.95833333333333337</v>
      </c>
      <c r="B13" t="s">
        <v>459</v>
      </c>
      <c r="C13" t="s">
        <v>460</v>
      </c>
      <c r="D13">
        <v>14.5</v>
      </c>
      <c r="E13" s="20">
        <v>0.77083333333333337</v>
      </c>
      <c r="F13" s="22">
        <v>45148</v>
      </c>
    </row>
    <row r="14" spans="1:7" x14ac:dyDescent="0.3">
      <c r="A14" s="20">
        <v>0.58333333333333337</v>
      </c>
      <c r="B14" t="s">
        <v>461</v>
      </c>
      <c r="C14" t="s">
        <v>462</v>
      </c>
      <c r="D14">
        <v>14.5</v>
      </c>
      <c r="E14" s="20">
        <v>0.4375</v>
      </c>
      <c r="F14" s="21">
        <v>45148</v>
      </c>
    </row>
    <row r="15" spans="1:7" x14ac:dyDescent="0.3">
      <c r="A15" s="20">
        <v>0.95833333333333337</v>
      </c>
      <c r="B15" t="s">
        <v>463</v>
      </c>
      <c r="C15" t="s">
        <v>464</v>
      </c>
      <c r="D15">
        <v>14.5</v>
      </c>
      <c r="E15" s="20">
        <v>0.77083333333333337</v>
      </c>
      <c r="F15" s="22">
        <v>45148</v>
      </c>
    </row>
    <row r="16" spans="1:7" x14ac:dyDescent="0.3">
      <c r="B16" t="s">
        <v>465</v>
      </c>
      <c r="C16" t="s">
        <v>466</v>
      </c>
      <c r="D16">
        <v>14.5</v>
      </c>
      <c r="F16" s="21">
        <v>45148</v>
      </c>
    </row>
    <row r="17" spans="2:6" x14ac:dyDescent="0.3">
      <c r="B17" t="s">
        <v>467</v>
      </c>
      <c r="C17" t="s">
        <v>468</v>
      </c>
      <c r="D17">
        <v>14.5</v>
      </c>
      <c r="F17" s="22">
        <v>45148</v>
      </c>
    </row>
    <row r="18" spans="2:6" x14ac:dyDescent="0.3">
      <c r="F18" s="21">
        <v>45148</v>
      </c>
    </row>
    <row r="19" spans="2:6" x14ac:dyDescent="0.3">
      <c r="F19" s="22">
        <v>45148</v>
      </c>
    </row>
    <row r="20" spans="2:6" x14ac:dyDescent="0.3">
      <c r="F20" s="21">
        <v>45148</v>
      </c>
    </row>
    <row r="21" spans="2:6" x14ac:dyDescent="0.3">
      <c r="F21" s="22">
        <v>45148</v>
      </c>
    </row>
    <row r="22" spans="2:6" x14ac:dyDescent="0.3">
      <c r="F22" s="21">
        <v>45148</v>
      </c>
    </row>
    <row r="23" spans="2:6" x14ac:dyDescent="0.3">
      <c r="F23" s="22">
        <v>45148</v>
      </c>
    </row>
    <row r="24" spans="2:6" x14ac:dyDescent="0.3">
      <c r="F24" s="21">
        <v>45148</v>
      </c>
    </row>
    <row r="25" spans="2:6" x14ac:dyDescent="0.3">
      <c r="F25" s="22">
        <v>45148</v>
      </c>
    </row>
    <row r="26" spans="2:6" x14ac:dyDescent="0.3">
      <c r="F26" s="21">
        <v>45148</v>
      </c>
    </row>
    <row r="27" spans="2:6" x14ac:dyDescent="0.3">
      <c r="F27" s="22">
        <v>45148</v>
      </c>
    </row>
    <row r="28" spans="2:6" x14ac:dyDescent="0.3">
      <c r="F28" s="21">
        <v>45148</v>
      </c>
    </row>
    <row r="29" spans="2:6" x14ac:dyDescent="0.3">
      <c r="F29" s="22">
        <v>45148</v>
      </c>
    </row>
    <row r="30" spans="2:6" x14ac:dyDescent="0.3">
      <c r="F30" s="21">
        <v>45148</v>
      </c>
    </row>
    <row r="31" spans="2:6" x14ac:dyDescent="0.3">
      <c r="F31" s="22">
        <v>45148</v>
      </c>
    </row>
    <row r="32" spans="2:6" x14ac:dyDescent="0.3">
      <c r="F32" s="21">
        <v>45149</v>
      </c>
    </row>
    <row r="33" spans="6:6" x14ac:dyDescent="0.3">
      <c r="F33" s="22">
        <v>45149</v>
      </c>
    </row>
    <row r="34" spans="6:6" x14ac:dyDescent="0.3">
      <c r="F34" s="21">
        <v>45149</v>
      </c>
    </row>
    <row r="35" spans="6:6" x14ac:dyDescent="0.3">
      <c r="F35" s="22">
        <v>45149</v>
      </c>
    </row>
    <row r="36" spans="6:6" x14ac:dyDescent="0.3">
      <c r="F36" s="21">
        <v>45149</v>
      </c>
    </row>
    <row r="37" spans="6:6" x14ac:dyDescent="0.3">
      <c r="F37" s="22">
        <v>45150</v>
      </c>
    </row>
    <row r="38" spans="6:6" x14ac:dyDescent="0.3">
      <c r="F38" s="21">
        <v>45150</v>
      </c>
    </row>
    <row r="39" spans="6:6" x14ac:dyDescent="0.3">
      <c r="F39" s="22">
        <v>45150</v>
      </c>
    </row>
    <row r="40" spans="6:6" x14ac:dyDescent="0.3">
      <c r="F40" s="21">
        <v>45150</v>
      </c>
    </row>
    <row r="41" spans="6:6" x14ac:dyDescent="0.3">
      <c r="F41" s="22">
        <v>45150</v>
      </c>
    </row>
    <row r="42" spans="6:6" x14ac:dyDescent="0.3">
      <c r="F42" s="21">
        <v>45150</v>
      </c>
    </row>
    <row r="43" spans="6:6" x14ac:dyDescent="0.3">
      <c r="F43" s="22">
        <v>45150</v>
      </c>
    </row>
    <row r="44" spans="6:6" x14ac:dyDescent="0.3">
      <c r="F44" s="21">
        <v>45150</v>
      </c>
    </row>
    <row r="45" spans="6:6" x14ac:dyDescent="0.3">
      <c r="F45" s="22">
        <v>45150</v>
      </c>
    </row>
    <row r="46" spans="6:6" x14ac:dyDescent="0.3">
      <c r="F46" s="21">
        <v>45151</v>
      </c>
    </row>
    <row r="47" spans="6:6" x14ac:dyDescent="0.3">
      <c r="F47" s="22">
        <v>45151</v>
      </c>
    </row>
    <row r="48" spans="6:6" x14ac:dyDescent="0.3">
      <c r="F48" s="21">
        <v>45151</v>
      </c>
    </row>
    <row r="49" spans="6:6" x14ac:dyDescent="0.3">
      <c r="F49" s="22">
        <v>45151</v>
      </c>
    </row>
    <row r="50" spans="6:6" x14ac:dyDescent="0.3">
      <c r="F50" s="21">
        <v>45151</v>
      </c>
    </row>
    <row r="51" spans="6:6" x14ac:dyDescent="0.3">
      <c r="F51" s="22">
        <v>45151</v>
      </c>
    </row>
    <row r="52" spans="6:6" x14ac:dyDescent="0.3">
      <c r="F52" s="21">
        <v>45151</v>
      </c>
    </row>
    <row r="53" spans="6:6" x14ac:dyDescent="0.3">
      <c r="F53" s="22">
        <v>45151</v>
      </c>
    </row>
    <row r="54" spans="6:6" x14ac:dyDescent="0.3">
      <c r="F54" s="21">
        <v>45151</v>
      </c>
    </row>
    <row r="55" spans="6:6" x14ac:dyDescent="0.3">
      <c r="F55" s="22">
        <v>45151</v>
      </c>
    </row>
    <row r="56" spans="6:6" x14ac:dyDescent="0.3">
      <c r="F56" s="21">
        <v>45151</v>
      </c>
    </row>
    <row r="57" spans="6:6" x14ac:dyDescent="0.3">
      <c r="F57" s="22">
        <v>45151</v>
      </c>
    </row>
    <row r="58" spans="6:6" x14ac:dyDescent="0.3">
      <c r="F58" s="21">
        <v>45151</v>
      </c>
    </row>
    <row r="59" spans="6:6" x14ac:dyDescent="0.3">
      <c r="F59" s="22">
        <v>45151</v>
      </c>
    </row>
    <row r="60" spans="6:6" x14ac:dyDescent="0.3">
      <c r="F60" s="21">
        <v>45151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F266-2160-48E7-A7FF-4F59377186EE}">
  <dimension ref="A3:Q75"/>
  <sheetViews>
    <sheetView topLeftCell="A22" workbookViewId="0">
      <selection activeCell="A26" sqref="A26"/>
    </sheetView>
  </sheetViews>
  <sheetFormatPr defaultRowHeight="14.4" x14ac:dyDescent="0.3"/>
  <cols>
    <col min="1" max="1" width="18" bestFit="1" customWidth="1"/>
    <col min="2" max="2" width="15.5546875" bestFit="1" customWidth="1"/>
    <col min="3" max="6" width="10.33203125" bestFit="1" customWidth="1"/>
    <col min="7" max="7" width="10.77734375" bestFit="1" customWidth="1"/>
    <col min="9" max="9" width="26" bestFit="1" customWidth="1"/>
    <col min="10" max="11" width="17" bestFit="1" customWidth="1"/>
    <col min="12" max="12" width="12.5546875" bestFit="1" customWidth="1"/>
    <col min="13" max="13" width="16" bestFit="1" customWidth="1"/>
    <col min="14" max="14" width="17" bestFit="1" customWidth="1"/>
    <col min="16" max="16" width="12.5546875" bestFit="1" customWidth="1"/>
    <col min="17" max="17" width="16" bestFit="1" customWidth="1"/>
  </cols>
  <sheetData>
    <row r="3" spans="1:17" x14ac:dyDescent="0.3">
      <c r="A3" t="s">
        <v>262</v>
      </c>
      <c r="E3" s="8" t="s">
        <v>265</v>
      </c>
      <c r="F3" t="s">
        <v>263</v>
      </c>
      <c r="I3" s="8" t="s">
        <v>265</v>
      </c>
      <c r="J3" t="s">
        <v>263</v>
      </c>
      <c r="L3" s="8" t="s">
        <v>265</v>
      </c>
      <c r="M3" t="s">
        <v>262</v>
      </c>
      <c r="N3" t="s">
        <v>263</v>
      </c>
      <c r="P3" s="8" t="s">
        <v>265</v>
      </c>
      <c r="Q3" t="s">
        <v>262</v>
      </c>
    </row>
    <row r="4" spans="1:17" x14ac:dyDescent="0.3">
      <c r="A4">
        <v>60</v>
      </c>
      <c r="B4">
        <f>GETPIVOTDATA("order_id",$A$3)</f>
        <v>60</v>
      </c>
      <c r="E4" s="10" t="s">
        <v>240</v>
      </c>
      <c r="F4">
        <v>365</v>
      </c>
      <c r="I4" s="10" t="s">
        <v>257</v>
      </c>
      <c r="J4">
        <v>55</v>
      </c>
      <c r="L4" s="10" t="s">
        <v>273</v>
      </c>
      <c r="M4">
        <v>3</v>
      </c>
      <c r="N4">
        <v>375</v>
      </c>
      <c r="P4" s="10">
        <v>0</v>
      </c>
      <c r="Q4">
        <v>5</v>
      </c>
    </row>
    <row r="5" spans="1:17" x14ac:dyDescent="0.3">
      <c r="E5" s="10" t="s">
        <v>190</v>
      </c>
      <c r="F5">
        <v>2330</v>
      </c>
      <c r="I5" s="10" t="s">
        <v>239</v>
      </c>
      <c r="J5">
        <v>250</v>
      </c>
      <c r="L5" s="10" t="s">
        <v>288</v>
      </c>
      <c r="M5">
        <v>2</v>
      </c>
      <c r="N5">
        <v>120</v>
      </c>
      <c r="P5" s="10">
        <v>1</v>
      </c>
      <c r="Q5">
        <v>55</v>
      </c>
    </row>
    <row r="6" spans="1:17" x14ac:dyDescent="0.3">
      <c r="A6" t="s">
        <v>263</v>
      </c>
      <c r="E6" s="10" t="s">
        <v>28</v>
      </c>
      <c r="F6">
        <v>5975</v>
      </c>
      <c r="I6" s="10" t="s">
        <v>250</v>
      </c>
      <c r="J6">
        <v>60</v>
      </c>
      <c r="L6" s="10" t="s">
        <v>289</v>
      </c>
      <c r="M6">
        <v>2</v>
      </c>
      <c r="N6">
        <v>305</v>
      </c>
      <c r="P6" s="10" t="s">
        <v>266</v>
      </c>
      <c r="Q6">
        <v>60</v>
      </c>
    </row>
    <row r="7" spans="1:17" ht="15.6" x14ac:dyDescent="0.3">
      <c r="A7">
        <v>11205</v>
      </c>
      <c r="B7" s="28">
        <f>GETPIVOTDATA("Total_Sales",$A$6)</f>
        <v>11205</v>
      </c>
      <c r="E7" s="10" t="s">
        <v>157</v>
      </c>
      <c r="F7">
        <v>2535</v>
      </c>
      <c r="I7" s="10" t="s">
        <v>210</v>
      </c>
      <c r="J7">
        <v>60</v>
      </c>
      <c r="L7" s="10" t="s">
        <v>290</v>
      </c>
      <c r="M7">
        <v>10</v>
      </c>
      <c r="N7">
        <v>2115</v>
      </c>
    </row>
    <row r="8" spans="1:17" x14ac:dyDescent="0.3">
      <c r="E8" s="10" t="s">
        <v>266</v>
      </c>
      <c r="F8">
        <v>11205</v>
      </c>
      <c r="I8" s="10" t="s">
        <v>233</v>
      </c>
      <c r="J8">
        <v>90</v>
      </c>
      <c r="L8" s="10" t="s">
        <v>274</v>
      </c>
      <c r="M8">
        <v>1</v>
      </c>
      <c r="N8">
        <v>55</v>
      </c>
    </row>
    <row r="9" spans="1:17" x14ac:dyDescent="0.3">
      <c r="A9" t="s">
        <v>264</v>
      </c>
      <c r="I9" s="10" t="s">
        <v>230</v>
      </c>
      <c r="J9">
        <v>50</v>
      </c>
      <c r="L9" s="10" t="s">
        <v>275</v>
      </c>
      <c r="M9">
        <v>1</v>
      </c>
      <c r="N9">
        <v>550</v>
      </c>
    </row>
    <row r="10" spans="1:17" x14ac:dyDescent="0.3">
      <c r="A10">
        <v>187</v>
      </c>
      <c r="B10">
        <f>GETPIVOTDATA("quantity",$A$9)</f>
        <v>187</v>
      </c>
      <c r="I10" s="10" t="s">
        <v>218</v>
      </c>
      <c r="J10">
        <v>30</v>
      </c>
      <c r="L10" s="10" t="s">
        <v>276</v>
      </c>
      <c r="M10">
        <v>1</v>
      </c>
      <c r="N10">
        <v>110</v>
      </c>
    </row>
    <row r="11" spans="1:17" x14ac:dyDescent="0.3">
      <c r="I11" s="10" t="s">
        <v>206</v>
      </c>
      <c r="J11">
        <v>275</v>
      </c>
      <c r="L11" s="10" t="s">
        <v>277</v>
      </c>
      <c r="M11">
        <v>1</v>
      </c>
      <c r="N11">
        <v>55</v>
      </c>
    </row>
    <row r="12" spans="1:17" x14ac:dyDescent="0.3">
      <c r="A12" s="8" t="s">
        <v>265</v>
      </c>
      <c r="B12" t="s">
        <v>263</v>
      </c>
      <c r="I12" s="10" t="s">
        <v>214</v>
      </c>
      <c r="J12">
        <v>400</v>
      </c>
      <c r="L12" s="10" t="s">
        <v>278</v>
      </c>
      <c r="M12">
        <v>1</v>
      </c>
      <c r="N12">
        <v>275</v>
      </c>
    </row>
    <row r="13" spans="1:17" x14ac:dyDescent="0.3">
      <c r="A13" s="10">
        <v>109</v>
      </c>
      <c r="B13">
        <v>470</v>
      </c>
      <c r="I13" s="10" t="s">
        <v>236</v>
      </c>
      <c r="J13">
        <v>120</v>
      </c>
      <c r="L13" s="10" t="s">
        <v>279</v>
      </c>
      <c r="M13">
        <v>1</v>
      </c>
      <c r="N13">
        <v>60</v>
      </c>
    </row>
    <row r="14" spans="1:17" x14ac:dyDescent="0.3">
      <c r="A14" s="10">
        <v>110</v>
      </c>
      <c r="B14">
        <v>2115</v>
      </c>
      <c r="I14" s="10" t="s">
        <v>198</v>
      </c>
      <c r="J14">
        <v>110</v>
      </c>
      <c r="L14" s="10" t="s">
        <v>280</v>
      </c>
      <c r="M14">
        <v>1</v>
      </c>
      <c r="N14">
        <v>400</v>
      </c>
    </row>
    <row r="15" spans="1:17" x14ac:dyDescent="0.3">
      <c r="A15" s="10">
        <v>111</v>
      </c>
      <c r="B15">
        <v>1645</v>
      </c>
      <c r="I15" s="10" t="s">
        <v>194</v>
      </c>
      <c r="J15">
        <v>550</v>
      </c>
      <c r="L15" s="10" t="s">
        <v>281</v>
      </c>
      <c r="M15">
        <v>1</v>
      </c>
      <c r="N15">
        <v>30</v>
      </c>
    </row>
    <row r="16" spans="1:17" x14ac:dyDescent="0.3">
      <c r="A16" s="10">
        <v>112</v>
      </c>
      <c r="B16">
        <v>1775</v>
      </c>
      <c r="I16" s="10" t="s">
        <v>189</v>
      </c>
      <c r="J16">
        <v>55</v>
      </c>
      <c r="L16" s="10" t="s">
        <v>282</v>
      </c>
      <c r="M16">
        <v>6</v>
      </c>
      <c r="N16">
        <v>1205</v>
      </c>
    </row>
    <row r="17" spans="1:14" x14ac:dyDescent="0.3">
      <c r="A17" s="10">
        <v>113</v>
      </c>
      <c r="B17">
        <v>1835</v>
      </c>
      <c r="I17" s="10" t="s">
        <v>202</v>
      </c>
      <c r="J17">
        <v>55</v>
      </c>
      <c r="L17" s="10" t="s">
        <v>283</v>
      </c>
      <c r="M17">
        <v>5</v>
      </c>
      <c r="N17">
        <v>335</v>
      </c>
    </row>
    <row r="18" spans="1:14" x14ac:dyDescent="0.3">
      <c r="A18" s="10">
        <v>114</v>
      </c>
      <c r="B18">
        <v>2180</v>
      </c>
      <c r="I18" s="10" t="s">
        <v>227</v>
      </c>
      <c r="J18">
        <v>450</v>
      </c>
      <c r="L18" s="10" t="s">
        <v>284</v>
      </c>
      <c r="M18">
        <v>1</v>
      </c>
      <c r="N18">
        <v>450</v>
      </c>
    </row>
    <row r="19" spans="1:14" x14ac:dyDescent="0.3">
      <c r="A19" s="10">
        <v>115</v>
      </c>
      <c r="B19">
        <v>1185</v>
      </c>
      <c r="I19" s="10" t="s">
        <v>224</v>
      </c>
      <c r="J19">
        <v>40</v>
      </c>
      <c r="L19" s="10" t="s">
        <v>285</v>
      </c>
      <c r="M19">
        <v>1</v>
      </c>
      <c r="N19">
        <v>50</v>
      </c>
    </row>
    <row r="20" spans="1:14" x14ac:dyDescent="0.3">
      <c r="A20" s="10" t="s">
        <v>266</v>
      </c>
      <c r="B20">
        <v>11205</v>
      </c>
      <c r="I20" s="10" t="s">
        <v>221</v>
      </c>
      <c r="J20">
        <v>45</v>
      </c>
      <c r="L20" s="10" t="s">
        <v>286</v>
      </c>
      <c r="M20">
        <v>1</v>
      </c>
      <c r="N20">
        <v>90</v>
      </c>
    </row>
    <row r="21" spans="1:14" x14ac:dyDescent="0.3">
      <c r="C21" s="9">
        <f>GETPIVOTDATA("Total_Sales",$A$12)/GETPIVOTDATA("order_id",$A$22)</f>
        <v>186.75</v>
      </c>
      <c r="I21" s="10" t="s">
        <v>127</v>
      </c>
      <c r="J21">
        <v>300</v>
      </c>
      <c r="L21" s="10" t="s">
        <v>287</v>
      </c>
      <c r="M21">
        <v>3</v>
      </c>
      <c r="N21">
        <v>450</v>
      </c>
    </row>
    <row r="22" spans="1:14" x14ac:dyDescent="0.3">
      <c r="A22" s="8" t="s">
        <v>265</v>
      </c>
      <c r="B22" t="s">
        <v>262</v>
      </c>
      <c r="I22" s="10" t="s">
        <v>123</v>
      </c>
      <c r="J22">
        <v>100</v>
      </c>
      <c r="L22" s="10" t="s">
        <v>267</v>
      </c>
      <c r="M22">
        <v>3</v>
      </c>
      <c r="N22">
        <v>560</v>
      </c>
    </row>
    <row r="23" spans="1:14" x14ac:dyDescent="0.3">
      <c r="A23" s="10">
        <v>109</v>
      </c>
      <c r="B23">
        <v>3</v>
      </c>
      <c r="E23" s="8" t="s">
        <v>265</v>
      </c>
      <c r="F23" t="s">
        <v>471</v>
      </c>
      <c r="I23" s="10" t="s">
        <v>148</v>
      </c>
      <c r="J23">
        <v>195</v>
      </c>
      <c r="L23" s="10" t="s">
        <v>268</v>
      </c>
      <c r="M23">
        <v>5</v>
      </c>
      <c r="N23">
        <v>2385</v>
      </c>
    </row>
    <row r="24" spans="1:14" x14ac:dyDescent="0.3">
      <c r="A24" s="10">
        <v>110</v>
      </c>
      <c r="B24">
        <v>4</v>
      </c>
      <c r="E24" s="10" t="s">
        <v>241</v>
      </c>
      <c r="F24">
        <v>2</v>
      </c>
      <c r="I24" s="10" t="s">
        <v>144</v>
      </c>
      <c r="J24">
        <v>165</v>
      </c>
      <c r="L24" s="10" t="s">
        <v>269</v>
      </c>
      <c r="M24">
        <v>2</v>
      </c>
      <c r="N24">
        <v>215</v>
      </c>
    </row>
    <row r="25" spans="1:14" x14ac:dyDescent="0.3">
      <c r="A25" s="10">
        <v>111</v>
      </c>
      <c r="B25">
        <v>10</v>
      </c>
      <c r="E25" s="10" t="s">
        <v>253</v>
      </c>
      <c r="F25">
        <v>2</v>
      </c>
      <c r="I25" s="10" t="s">
        <v>141</v>
      </c>
      <c r="J25">
        <v>285</v>
      </c>
      <c r="L25" s="10" t="s">
        <v>270</v>
      </c>
      <c r="M25">
        <v>2</v>
      </c>
      <c r="N25">
        <v>85</v>
      </c>
    </row>
    <row r="26" spans="1:14" x14ac:dyDescent="0.3">
      <c r="A26" s="10">
        <v>112</v>
      </c>
      <c r="B26">
        <v>12</v>
      </c>
      <c r="E26" s="10" t="s">
        <v>245</v>
      </c>
      <c r="F26">
        <v>3</v>
      </c>
      <c r="I26" s="10" t="s">
        <v>137</v>
      </c>
      <c r="J26">
        <v>225</v>
      </c>
      <c r="L26" s="10" t="s">
        <v>271</v>
      </c>
      <c r="M26">
        <v>3</v>
      </c>
      <c r="N26">
        <v>735</v>
      </c>
    </row>
    <row r="27" spans="1:14" x14ac:dyDescent="0.3">
      <c r="A27" s="10">
        <v>113</v>
      </c>
      <c r="B27">
        <v>10</v>
      </c>
      <c r="E27" s="10" t="s">
        <v>37</v>
      </c>
      <c r="F27">
        <v>15</v>
      </c>
      <c r="I27" s="10" t="s">
        <v>44</v>
      </c>
      <c r="J27">
        <v>65</v>
      </c>
      <c r="L27" s="10" t="s">
        <v>272</v>
      </c>
      <c r="M27">
        <v>3</v>
      </c>
      <c r="N27">
        <v>195</v>
      </c>
    </row>
    <row r="28" spans="1:14" x14ac:dyDescent="0.3">
      <c r="A28" s="10">
        <v>114</v>
      </c>
      <c r="B28">
        <v>15</v>
      </c>
      <c r="E28" s="10" t="s">
        <v>29</v>
      </c>
      <c r="F28">
        <v>38</v>
      </c>
      <c r="I28" s="10" t="s">
        <v>40</v>
      </c>
      <c r="J28">
        <v>55</v>
      </c>
      <c r="L28" s="10" t="s">
        <v>266</v>
      </c>
      <c r="M28">
        <v>60</v>
      </c>
      <c r="N28">
        <v>11205</v>
      </c>
    </row>
    <row r="29" spans="1:14" x14ac:dyDescent="0.3">
      <c r="A29" s="10">
        <v>115</v>
      </c>
      <c r="B29">
        <v>6</v>
      </c>
      <c r="E29" s="10" t="s">
        <v>266</v>
      </c>
      <c r="F29">
        <v>60</v>
      </c>
      <c r="I29" s="10" t="s">
        <v>97</v>
      </c>
      <c r="J29">
        <v>650</v>
      </c>
    </row>
    <row r="30" spans="1:14" x14ac:dyDescent="0.3">
      <c r="A30" s="10" t="s">
        <v>266</v>
      </c>
      <c r="B30">
        <v>60</v>
      </c>
      <c r="I30" s="10" t="s">
        <v>93</v>
      </c>
      <c r="J30">
        <v>55</v>
      </c>
    </row>
    <row r="31" spans="1:14" x14ac:dyDescent="0.3">
      <c r="I31" s="10" t="s">
        <v>36</v>
      </c>
      <c r="J31">
        <v>65</v>
      </c>
    </row>
    <row r="32" spans="1:14" x14ac:dyDescent="0.3">
      <c r="I32" s="10" t="s">
        <v>27</v>
      </c>
      <c r="J32">
        <v>110</v>
      </c>
    </row>
    <row r="33" spans="1:10" x14ac:dyDescent="0.3">
      <c r="I33" s="10" t="s">
        <v>152</v>
      </c>
      <c r="J33">
        <v>350</v>
      </c>
    </row>
    <row r="34" spans="1:10" x14ac:dyDescent="0.3">
      <c r="I34" s="10" t="s">
        <v>119</v>
      </c>
      <c r="J34">
        <v>65</v>
      </c>
    </row>
    <row r="35" spans="1:10" x14ac:dyDescent="0.3">
      <c r="I35" s="10" t="s">
        <v>116</v>
      </c>
      <c r="J35">
        <v>550</v>
      </c>
    </row>
    <row r="36" spans="1:10" x14ac:dyDescent="0.3">
      <c r="I36" s="10" t="s">
        <v>71</v>
      </c>
      <c r="J36">
        <v>650</v>
      </c>
    </row>
    <row r="37" spans="1:10" x14ac:dyDescent="0.3">
      <c r="I37" s="10" t="s">
        <v>67</v>
      </c>
      <c r="J37">
        <v>55</v>
      </c>
    </row>
    <row r="38" spans="1:10" x14ac:dyDescent="0.3">
      <c r="I38" s="10" t="s">
        <v>54</v>
      </c>
      <c r="J38">
        <v>325</v>
      </c>
    </row>
    <row r="39" spans="1:10" x14ac:dyDescent="0.3">
      <c r="I39" s="10" t="s">
        <v>49</v>
      </c>
      <c r="J39">
        <v>165</v>
      </c>
    </row>
    <row r="40" spans="1:10" x14ac:dyDescent="0.3">
      <c r="I40" s="10" t="s">
        <v>80</v>
      </c>
      <c r="J40">
        <v>130</v>
      </c>
    </row>
    <row r="41" spans="1:10" x14ac:dyDescent="0.3">
      <c r="I41" s="10" t="s">
        <v>75</v>
      </c>
      <c r="J41">
        <v>55</v>
      </c>
    </row>
    <row r="42" spans="1:10" x14ac:dyDescent="0.3">
      <c r="I42" s="10" t="s">
        <v>63</v>
      </c>
      <c r="J42">
        <v>65</v>
      </c>
    </row>
    <row r="43" spans="1:10" x14ac:dyDescent="0.3">
      <c r="I43" s="10" t="s">
        <v>59</v>
      </c>
      <c r="J43">
        <v>275</v>
      </c>
    </row>
    <row r="44" spans="1:10" x14ac:dyDescent="0.3">
      <c r="A44" s="8" t="s">
        <v>265</v>
      </c>
      <c r="I44" s="10" t="s">
        <v>89</v>
      </c>
      <c r="J44">
        <v>195</v>
      </c>
    </row>
    <row r="45" spans="1:10" x14ac:dyDescent="0.3">
      <c r="A45" s="10">
        <v>109</v>
      </c>
      <c r="I45" s="10" t="s">
        <v>84</v>
      </c>
      <c r="J45">
        <v>55</v>
      </c>
    </row>
    <row r="46" spans="1:10" x14ac:dyDescent="0.3">
      <c r="A46" s="10">
        <v>110</v>
      </c>
      <c r="I46" s="10" t="s">
        <v>105</v>
      </c>
      <c r="J46">
        <v>120</v>
      </c>
    </row>
    <row r="47" spans="1:10" x14ac:dyDescent="0.3">
      <c r="A47" s="10">
        <v>111</v>
      </c>
      <c r="I47" s="10" t="s">
        <v>101</v>
      </c>
      <c r="J47">
        <v>85</v>
      </c>
    </row>
    <row r="48" spans="1:10" x14ac:dyDescent="0.3">
      <c r="A48" s="10">
        <v>112</v>
      </c>
      <c r="I48" s="10" t="s">
        <v>133</v>
      </c>
      <c r="J48">
        <v>130</v>
      </c>
    </row>
    <row r="49" spans="1:11" x14ac:dyDescent="0.3">
      <c r="A49" s="10">
        <v>113</v>
      </c>
      <c r="I49" s="10" t="s">
        <v>130</v>
      </c>
      <c r="J49">
        <v>220</v>
      </c>
    </row>
    <row r="50" spans="1:11" x14ac:dyDescent="0.3">
      <c r="A50" s="10">
        <v>114</v>
      </c>
      <c r="I50" s="10" t="s">
        <v>111</v>
      </c>
      <c r="J50">
        <v>120</v>
      </c>
    </row>
    <row r="51" spans="1:11" x14ac:dyDescent="0.3">
      <c r="A51" s="10">
        <v>115</v>
      </c>
      <c r="I51" s="10" t="s">
        <v>108</v>
      </c>
      <c r="J51">
        <v>95</v>
      </c>
      <c r="K51" t="s">
        <v>421</v>
      </c>
    </row>
    <row r="52" spans="1:11" x14ac:dyDescent="0.3">
      <c r="A52" s="10" t="s">
        <v>266</v>
      </c>
      <c r="I52" s="10" t="s">
        <v>165</v>
      </c>
      <c r="J52">
        <v>55</v>
      </c>
      <c r="K52" t="s">
        <v>422</v>
      </c>
    </row>
    <row r="53" spans="1:11" x14ac:dyDescent="0.3">
      <c r="I53" s="10" t="s">
        <v>181</v>
      </c>
      <c r="J53">
        <v>110</v>
      </c>
      <c r="K53" t="s">
        <v>425</v>
      </c>
    </row>
    <row r="54" spans="1:11" x14ac:dyDescent="0.3">
      <c r="I54" s="10" t="s">
        <v>185</v>
      </c>
      <c r="J54">
        <v>275</v>
      </c>
    </row>
    <row r="55" spans="1:11" x14ac:dyDescent="0.3">
      <c r="I55" s="10" t="s">
        <v>169</v>
      </c>
      <c r="J55">
        <v>110</v>
      </c>
    </row>
    <row r="56" spans="1:11" x14ac:dyDescent="0.3">
      <c r="I56" s="10" t="s">
        <v>161</v>
      </c>
      <c r="J56">
        <v>600</v>
      </c>
    </row>
    <row r="57" spans="1:11" x14ac:dyDescent="0.3">
      <c r="I57" s="10" t="s">
        <v>177</v>
      </c>
      <c r="J57">
        <v>65</v>
      </c>
    </row>
    <row r="58" spans="1:11" x14ac:dyDescent="0.3">
      <c r="I58" s="10" t="s">
        <v>173</v>
      </c>
      <c r="J58">
        <v>220</v>
      </c>
    </row>
    <row r="59" spans="1:11" x14ac:dyDescent="0.3">
      <c r="I59" s="10" t="s">
        <v>156</v>
      </c>
      <c r="J59">
        <v>1100</v>
      </c>
    </row>
    <row r="60" spans="1:11" x14ac:dyDescent="0.3">
      <c r="I60" s="10" t="s">
        <v>266</v>
      </c>
      <c r="J60">
        <v>11205</v>
      </c>
    </row>
    <row r="66" spans="1:7" x14ac:dyDescent="0.3">
      <c r="A66" s="8" t="s">
        <v>472</v>
      </c>
      <c r="B66" s="8" t="s">
        <v>473</v>
      </c>
    </row>
    <row r="67" spans="1:7" x14ac:dyDescent="0.3">
      <c r="A67" s="8" t="s">
        <v>265</v>
      </c>
      <c r="B67" s="29">
        <v>45147</v>
      </c>
      <c r="C67" s="29">
        <v>45148</v>
      </c>
      <c r="D67" s="29">
        <v>45149</v>
      </c>
      <c r="E67" s="29">
        <v>45150</v>
      </c>
      <c r="F67" s="29">
        <v>45151</v>
      </c>
      <c r="G67" s="29" t="s">
        <v>266</v>
      </c>
    </row>
    <row r="68" spans="1:7" x14ac:dyDescent="0.3">
      <c r="A68" s="10">
        <v>109</v>
      </c>
      <c r="B68">
        <v>1</v>
      </c>
      <c r="C68">
        <v>2</v>
      </c>
      <c r="G68">
        <v>3</v>
      </c>
    </row>
    <row r="69" spans="1:7" x14ac:dyDescent="0.3">
      <c r="A69" s="10">
        <v>110</v>
      </c>
      <c r="B69">
        <v>1</v>
      </c>
      <c r="C69">
        <v>1</v>
      </c>
      <c r="D69">
        <v>2</v>
      </c>
      <c r="G69">
        <v>4</v>
      </c>
    </row>
    <row r="70" spans="1:7" x14ac:dyDescent="0.3">
      <c r="A70" s="10">
        <v>111</v>
      </c>
      <c r="B70">
        <v>2</v>
      </c>
      <c r="E70">
        <v>5</v>
      </c>
      <c r="F70">
        <v>3</v>
      </c>
      <c r="G70">
        <v>10</v>
      </c>
    </row>
    <row r="71" spans="1:7" x14ac:dyDescent="0.3">
      <c r="A71" s="10">
        <v>112</v>
      </c>
      <c r="B71">
        <v>5</v>
      </c>
      <c r="D71">
        <v>3</v>
      </c>
      <c r="E71">
        <v>4</v>
      </c>
      <c r="G71">
        <v>12</v>
      </c>
    </row>
    <row r="72" spans="1:7" x14ac:dyDescent="0.3">
      <c r="A72" s="10">
        <v>113</v>
      </c>
      <c r="B72">
        <v>2</v>
      </c>
      <c r="C72">
        <v>3</v>
      </c>
      <c r="F72">
        <v>5</v>
      </c>
      <c r="G72">
        <v>10</v>
      </c>
    </row>
    <row r="73" spans="1:7" x14ac:dyDescent="0.3">
      <c r="A73" s="10">
        <v>114</v>
      </c>
      <c r="C73">
        <v>9</v>
      </c>
      <c r="F73">
        <v>6</v>
      </c>
      <c r="G73">
        <v>15</v>
      </c>
    </row>
    <row r="74" spans="1:7" x14ac:dyDescent="0.3">
      <c r="A74" s="10">
        <v>115</v>
      </c>
      <c r="C74">
        <v>5</v>
      </c>
      <c r="F74">
        <v>1</v>
      </c>
      <c r="G74">
        <v>6</v>
      </c>
    </row>
    <row r="75" spans="1:7" x14ac:dyDescent="0.3">
      <c r="A75" s="10" t="s">
        <v>266</v>
      </c>
      <c r="B75">
        <v>11</v>
      </c>
      <c r="C75">
        <v>20</v>
      </c>
      <c r="D75">
        <v>5</v>
      </c>
      <c r="E75">
        <v>9</v>
      </c>
      <c r="F75">
        <v>15</v>
      </c>
      <c r="G75">
        <v>60</v>
      </c>
    </row>
  </sheetData>
  <pageMargins left="0.7" right="0.7" top="0.75" bottom="0.75" header="0.3" footer="0.3"/>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67C6-FF90-409B-9C96-425787EA489F}">
  <dimension ref="A8:Q72"/>
  <sheetViews>
    <sheetView showGridLines="0" workbookViewId="0">
      <selection activeCell="I72" sqref="I72"/>
    </sheetView>
  </sheetViews>
  <sheetFormatPr defaultRowHeight="14.4" x14ac:dyDescent="0.3"/>
  <cols>
    <col min="1" max="1" width="25.77734375" bestFit="1" customWidth="1"/>
    <col min="2" max="2" width="11.6640625" bestFit="1" customWidth="1"/>
    <col min="4" max="4" width="21.44140625" bestFit="1" customWidth="1"/>
    <col min="5" max="5" width="21" bestFit="1" customWidth="1"/>
    <col min="6" max="6" width="15.21875" bestFit="1" customWidth="1"/>
    <col min="9" max="9" width="21.44140625" bestFit="1" customWidth="1"/>
    <col min="10" max="10" width="21.88671875" bestFit="1" customWidth="1"/>
    <col min="11" max="11" width="21" bestFit="1" customWidth="1"/>
    <col min="12" max="12" width="24.109375" bestFit="1" customWidth="1"/>
    <col min="14" max="14" width="21.44140625" bestFit="1" customWidth="1"/>
    <col min="15" max="15" width="21" bestFit="1" customWidth="1"/>
    <col min="16" max="16" width="15.21875" bestFit="1" customWidth="1"/>
    <col min="17" max="17" width="24.109375" bestFit="1" customWidth="1"/>
  </cols>
  <sheetData>
    <row r="8" spans="1:17" x14ac:dyDescent="0.3">
      <c r="A8" s="8" t="s">
        <v>265</v>
      </c>
      <c r="B8" t="s">
        <v>432</v>
      </c>
      <c r="D8" s="8" t="s">
        <v>265</v>
      </c>
      <c r="E8" t="s">
        <v>424</v>
      </c>
      <c r="F8" t="s">
        <v>420</v>
      </c>
      <c r="I8" s="8" t="s">
        <v>265</v>
      </c>
      <c r="J8" t="s">
        <v>429</v>
      </c>
      <c r="K8" t="s">
        <v>424</v>
      </c>
      <c r="L8" t="s">
        <v>431</v>
      </c>
      <c r="N8" s="8" t="s">
        <v>265</v>
      </c>
      <c r="O8" s="19" t="s">
        <v>424</v>
      </c>
      <c r="P8" t="s">
        <v>420</v>
      </c>
      <c r="Q8" t="s">
        <v>431</v>
      </c>
    </row>
    <row r="9" spans="1:17" x14ac:dyDescent="0.3">
      <c r="A9" s="10" t="s">
        <v>127</v>
      </c>
      <c r="B9">
        <v>150</v>
      </c>
      <c r="D9" s="10" t="s">
        <v>385</v>
      </c>
      <c r="E9">
        <v>355</v>
      </c>
      <c r="F9">
        <v>13.72</v>
      </c>
      <c r="I9" s="10" t="s">
        <v>385</v>
      </c>
      <c r="J9">
        <v>1000</v>
      </c>
      <c r="K9">
        <v>355</v>
      </c>
      <c r="L9" s="16">
        <v>0.64500000000000002</v>
      </c>
      <c r="N9" s="10" t="s">
        <v>385</v>
      </c>
      <c r="O9" s="19">
        <v>355</v>
      </c>
      <c r="P9">
        <v>13.72</v>
      </c>
      <c r="Q9" s="18">
        <v>0.64500000000000002</v>
      </c>
    </row>
    <row r="10" spans="1:17" x14ac:dyDescent="0.3">
      <c r="A10" s="10" t="s">
        <v>123</v>
      </c>
      <c r="B10">
        <v>100</v>
      </c>
      <c r="D10" s="10" t="s">
        <v>378</v>
      </c>
      <c r="E10">
        <v>160</v>
      </c>
      <c r="F10">
        <v>13.72</v>
      </c>
      <c r="I10" s="10" t="s">
        <v>378</v>
      </c>
      <c r="J10">
        <v>7500</v>
      </c>
      <c r="K10">
        <v>160</v>
      </c>
      <c r="L10" s="16">
        <v>0.97866666666666668</v>
      </c>
      <c r="N10" s="10" t="s">
        <v>378</v>
      </c>
      <c r="O10" s="19">
        <v>160</v>
      </c>
      <c r="P10">
        <v>13.72</v>
      </c>
      <c r="Q10" s="18">
        <v>0.97866666666666668</v>
      </c>
    </row>
    <row r="11" spans="1:17" x14ac:dyDescent="0.3">
      <c r="A11" s="10" t="s">
        <v>148</v>
      </c>
      <c r="B11">
        <v>65</v>
      </c>
      <c r="D11" s="10" t="s">
        <v>319</v>
      </c>
      <c r="E11">
        <v>400</v>
      </c>
      <c r="F11">
        <v>3.99</v>
      </c>
      <c r="I11" s="10" t="s">
        <v>319</v>
      </c>
      <c r="J11">
        <v>1000</v>
      </c>
      <c r="K11">
        <v>400</v>
      </c>
      <c r="L11" s="16">
        <v>0.6</v>
      </c>
      <c r="N11" s="10" t="s">
        <v>319</v>
      </c>
      <c r="O11" s="19">
        <v>400</v>
      </c>
      <c r="P11">
        <v>3.99</v>
      </c>
      <c r="Q11" s="18">
        <v>0.6</v>
      </c>
    </row>
    <row r="12" spans="1:17" x14ac:dyDescent="0.3">
      <c r="A12" s="10" t="s">
        <v>144</v>
      </c>
      <c r="B12">
        <v>55</v>
      </c>
      <c r="D12" s="10" t="s">
        <v>368</v>
      </c>
      <c r="E12">
        <v>200</v>
      </c>
      <c r="F12">
        <v>24.18</v>
      </c>
      <c r="I12" s="10" t="s">
        <v>368</v>
      </c>
      <c r="J12">
        <v>7500</v>
      </c>
      <c r="K12">
        <v>200</v>
      </c>
      <c r="L12" s="16">
        <v>0.97333333333333338</v>
      </c>
      <c r="N12" s="10" t="s">
        <v>368</v>
      </c>
      <c r="O12" s="19">
        <v>200</v>
      </c>
      <c r="P12">
        <v>24.18</v>
      </c>
      <c r="Q12" s="18">
        <v>0.97333333333333338</v>
      </c>
    </row>
    <row r="13" spans="1:17" x14ac:dyDescent="0.3">
      <c r="A13" s="10" t="s">
        <v>141</v>
      </c>
      <c r="B13">
        <v>95</v>
      </c>
      <c r="D13" s="10" t="s">
        <v>381</v>
      </c>
      <c r="E13">
        <v>200</v>
      </c>
      <c r="F13">
        <v>15.45</v>
      </c>
      <c r="I13" s="10" t="s">
        <v>381</v>
      </c>
      <c r="J13">
        <v>4000</v>
      </c>
      <c r="K13">
        <v>200</v>
      </c>
      <c r="L13" s="16">
        <v>0.95</v>
      </c>
      <c r="N13" s="10" t="s">
        <v>381</v>
      </c>
      <c r="O13" s="19">
        <v>200</v>
      </c>
      <c r="P13">
        <v>15.45</v>
      </c>
      <c r="Q13" s="18">
        <v>0.95</v>
      </c>
    </row>
    <row r="14" spans="1:17" x14ac:dyDescent="0.3">
      <c r="A14" s="10" t="s">
        <v>137</v>
      </c>
      <c r="B14">
        <v>75</v>
      </c>
      <c r="D14" s="10" t="s">
        <v>358</v>
      </c>
      <c r="E14">
        <v>220</v>
      </c>
      <c r="F14">
        <v>52.1</v>
      </c>
      <c r="I14" s="17" t="s">
        <v>358</v>
      </c>
      <c r="J14">
        <v>7500</v>
      </c>
      <c r="K14">
        <v>220</v>
      </c>
      <c r="L14" s="16">
        <v>0.97066666666666668</v>
      </c>
      <c r="N14" s="10" t="s">
        <v>358</v>
      </c>
      <c r="O14" s="19">
        <v>220</v>
      </c>
      <c r="P14">
        <v>52.1</v>
      </c>
      <c r="Q14" s="18">
        <v>0.97066666666666668</v>
      </c>
    </row>
    <row r="15" spans="1:17" x14ac:dyDescent="0.3">
      <c r="A15" s="10" t="s">
        <v>44</v>
      </c>
      <c r="B15">
        <v>65</v>
      </c>
      <c r="D15" s="10" t="s">
        <v>387</v>
      </c>
      <c r="E15">
        <v>355</v>
      </c>
      <c r="F15">
        <v>17.98</v>
      </c>
      <c r="I15" s="10" t="s">
        <v>387</v>
      </c>
      <c r="J15">
        <v>500</v>
      </c>
      <c r="K15">
        <v>355</v>
      </c>
      <c r="L15" s="16">
        <v>0.28999999999999998</v>
      </c>
      <c r="N15" s="10" t="s">
        <v>387</v>
      </c>
      <c r="O15" s="19">
        <v>355</v>
      </c>
      <c r="P15">
        <v>17.98</v>
      </c>
      <c r="Q15" s="18">
        <v>0.28999999999999998</v>
      </c>
    </row>
    <row r="16" spans="1:17" x14ac:dyDescent="0.3">
      <c r="A16" s="10" t="s">
        <v>40</v>
      </c>
      <c r="B16">
        <v>55</v>
      </c>
      <c r="D16" s="10" t="s">
        <v>361</v>
      </c>
      <c r="E16">
        <v>450</v>
      </c>
      <c r="F16">
        <v>17.98</v>
      </c>
      <c r="I16" s="10" t="s">
        <v>361</v>
      </c>
      <c r="J16">
        <v>4500</v>
      </c>
      <c r="K16">
        <v>450</v>
      </c>
      <c r="L16" s="16">
        <v>0.9</v>
      </c>
      <c r="N16" s="10" t="s">
        <v>361</v>
      </c>
      <c r="O16" s="19">
        <v>450</v>
      </c>
      <c r="P16">
        <v>17.98</v>
      </c>
      <c r="Q16" s="18">
        <v>0.9</v>
      </c>
    </row>
    <row r="17" spans="1:17" x14ac:dyDescent="0.3">
      <c r="A17" s="10" t="s">
        <v>97</v>
      </c>
      <c r="B17">
        <v>65</v>
      </c>
      <c r="D17" s="10" t="s">
        <v>374</v>
      </c>
      <c r="E17">
        <v>220</v>
      </c>
      <c r="F17">
        <v>69.83</v>
      </c>
      <c r="I17" s="10" t="s">
        <v>374</v>
      </c>
      <c r="J17">
        <v>6000</v>
      </c>
      <c r="K17">
        <v>220</v>
      </c>
      <c r="L17" s="16">
        <v>0.96333333333333337</v>
      </c>
      <c r="N17" s="10" t="s">
        <v>374</v>
      </c>
      <c r="O17" s="19">
        <v>220</v>
      </c>
      <c r="P17">
        <v>69.83</v>
      </c>
      <c r="Q17" s="18">
        <v>0.96333333333333337</v>
      </c>
    </row>
    <row r="18" spans="1:17" x14ac:dyDescent="0.3">
      <c r="A18" s="10" t="s">
        <v>93</v>
      </c>
      <c r="B18">
        <v>55</v>
      </c>
      <c r="D18" s="10" t="s">
        <v>346</v>
      </c>
      <c r="E18">
        <v>600</v>
      </c>
      <c r="F18">
        <v>13.72</v>
      </c>
      <c r="I18" s="10" t="s">
        <v>346</v>
      </c>
      <c r="J18">
        <v>3800</v>
      </c>
      <c r="K18">
        <v>600</v>
      </c>
      <c r="L18" s="16">
        <v>0.84210526315789469</v>
      </c>
      <c r="N18" s="10" t="s">
        <v>346</v>
      </c>
      <c r="O18" s="19">
        <v>600</v>
      </c>
      <c r="P18">
        <v>13.72</v>
      </c>
      <c r="Q18" s="18">
        <v>0.84210526315789469</v>
      </c>
    </row>
    <row r="19" spans="1:17" x14ac:dyDescent="0.3">
      <c r="A19" s="10" t="s">
        <v>36</v>
      </c>
      <c r="B19">
        <v>65</v>
      </c>
      <c r="D19" s="10" t="s">
        <v>375</v>
      </c>
      <c r="E19">
        <v>100</v>
      </c>
      <c r="F19">
        <v>52.1</v>
      </c>
      <c r="I19" s="10" t="s">
        <v>375</v>
      </c>
      <c r="J19">
        <v>27000</v>
      </c>
      <c r="K19">
        <v>100</v>
      </c>
      <c r="L19" s="16">
        <v>0.99629629629629635</v>
      </c>
      <c r="N19" s="10" t="s">
        <v>375</v>
      </c>
      <c r="O19" s="19">
        <v>100</v>
      </c>
      <c r="P19">
        <v>52.1</v>
      </c>
      <c r="Q19" s="18">
        <v>0.99629629629629635</v>
      </c>
    </row>
    <row r="20" spans="1:17" x14ac:dyDescent="0.3">
      <c r="A20" s="10" t="s">
        <v>27</v>
      </c>
      <c r="B20">
        <v>55</v>
      </c>
      <c r="D20" s="10" t="s">
        <v>329</v>
      </c>
      <c r="E20">
        <v>600</v>
      </c>
      <c r="F20">
        <v>7.66</v>
      </c>
      <c r="I20" s="10" t="s">
        <v>329</v>
      </c>
      <c r="J20">
        <v>5000</v>
      </c>
      <c r="K20">
        <v>600</v>
      </c>
      <c r="L20" s="16">
        <v>0.88</v>
      </c>
      <c r="N20" s="10" t="s">
        <v>329</v>
      </c>
      <c r="O20" s="19">
        <v>600</v>
      </c>
      <c r="P20">
        <v>7.66</v>
      </c>
      <c r="Q20" s="18">
        <v>0.88</v>
      </c>
    </row>
    <row r="21" spans="1:17" x14ac:dyDescent="0.3">
      <c r="A21" s="10" t="s">
        <v>152</v>
      </c>
      <c r="B21">
        <v>70</v>
      </c>
      <c r="D21" s="10" t="s">
        <v>321</v>
      </c>
      <c r="E21">
        <v>600</v>
      </c>
      <c r="F21">
        <v>10.99</v>
      </c>
      <c r="I21" s="10" t="s">
        <v>321</v>
      </c>
      <c r="J21">
        <v>3000</v>
      </c>
      <c r="K21">
        <v>600</v>
      </c>
      <c r="L21" s="16">
        <v>0.8</v>
      </c>
      <c r="N21" s="10" t="s">
        <v>321</v>
      </c>
      <c r="O21" s="19">
        <v>600</v>
      </c>
      <c r="P21">
        <v>10.99</v>
      </c>
      <c r="Q21" s="18">
        <v>0.8</v>
      </c>
    </row>
    <row r="22" spans="1:17" x14ac:dyDescent="0.3">
      <c r="A22" s="10" t="s">
        <v>119</v>
      </c>
      <c r="B22">
        <v>65</v>
      </c>
      <c r="D22" s="10" t="s">
        <v>386</v>
      </c>
      <c r="E22">
        <v>355</v>
      </c>
      <c r="F22">
        <v>17.98</v>
      </c>
      <c r="I22" s="10" t="s">
        <v>386</v>
      </c>
      <c r="J22">
        <v>500</v>
      </c>
      <c r="K22">
        <v>355</v>
      </c>
      <c r="L22" s="16">
        <v>0.28999999999999998</v>
      </c>
      <c r="N22" s="10" t="s">
        <v>386</v>
      </c>
      <c r="O22" s="19">
        <v>355</v>
      </c>
      <c r="P22">
        <v>17.98</v>
      </c>
      <c r="Q22" s="18">
        <v>0.28999999999999998</v>
      </c>
    </row>
    <row r="23" spans="1:17" x14ac:dyDescent="0.3">
      <c r="A23" s="10" t="s">
        <v>116</v>
      </c>
      <c r="B23">
        <v>55</v>
      </c>
      <c r="D23" s="10" t="s">
        <v>389</v>
      </c>
      <c r="E23">
        <v>355</v>
      </c>
      <c r="F23">
        <v>15.45</v>
      </c>
      <c r="I23" s="10" t="s">
        <v>389</v>
      </c>
      <c r="J23">
        <v>600</v>
      </c>
      <c r="K23">
        <v>355</v>
      </c>
      <c r="L23" s="16">
        <v>0.40833333333333333</v>
      </c>
      <c r="N23" s="10" t="s">
        <v>389</v>
      </c>
      <c r="O23" s="19">
        <v>355</v>
      </c>
      <c r="P23">
        <v>15.45</v>
      </c>
      <c r="Q23" s="18">
        <v>0.40833333333333333</v>
      </c>
    </row>
    <row r="24" spans="1:17" x14ac:dyDescent="0.3">
      <c r="A24" s="10" t="s">
        <v>71</v>
      </c>
      <c r="B24">
        <v>65</v>
      </c>
      <c r="D24" s="10" t="s">
        <v>338</v>
      </c>
      <c r="E24">
        <v>600</v>
      </c>
      <c r="F24">
        <v>52.1</v>
      </c>
      <c r="I24" s="10" t="s">
        <v>338</v>
      </c>
      <c r="J24">
        <v>6000</v>
      </c>
      <c r="K24">
        <v>600</v>
      </c>
      <c r="L24" s="16">
        <v>0.9</v>
      </c>
      <c r="N24" s="10" t="s">
        <v>338</v>
      </c>
      <c r="O24" s="19">
        <v>600</v>
      </c>
      <c r="P24">
        <v>52.1</v>
      </c>
      <c r="Q24" s="18">
        <v>0.9</v>
      </c>
    </row>
    <row r="25" spans="1:17" x14ac:dyDescent="0.3">
      <c r="A25" s="10" t="s">
        <v>67</v>
      </c>
      <c r="B25">
        <v>55</v>
      </c>
      <c r="D25" s="10" t="s">
        <v>309</v>
      </c>
      <c r="E25">
        <v>700</v>
      </c>
      <c r="F25">
        <v>37.64</v>
      </c>
      <c r="I25" s="10" t="s">
        <v>309</v>
      </c>
      <c r="J25">
        <v>1000</v>
      </c>
      <c r="K25">
        <v>700</v>
      </c>
      <c r="L25" s="16">
        <v>0.3</v>
      </c>
      <c r="N25" s="10" t="s">
        <v>309</v>
      </c>
      <c r="O25" s="19">
        <v>700</v>
      </c>
      <c r="P25">
        <v>37.64</v>
      </c>
      <c r="Q25" s="18">
        <v>0.3</v>
      </c>
    </row>
    <row r="26" spans="1:17" x14ac:dyDescent="0.3">
      <c r="A26" s="10" t="s">
        <v>54</v>
      </c>
      <c r="B26">
        <v>65</v>
      </c>
      <c r="D26" s="10" t="s">
        <v>356</v>
      </c>
      <c r="E26">
        <v>120</v>
      </c>
      <c r="F26">
        <v>6.23</v>
      </c>
      <c r="I26" s="10" t="s">
        <v>356</v>
      </c>
      <c r="J26">
        <v>3000</v>
      </c>
      <c r="K26">
        <v>120</v>
      </c>
      <c r="L26" s="16">
        <v>0.96</v>
      </c>
      <c r="N26" s="10" t="s">
        <v>356</v>
      </c>
      <c r="O26" s="19">
        <v>120</v>
      </c>
      <c r="P26">
        <v>6.23</v>
      </c>
      <c r="Q26" s="18">
        <v>0.96</v>
      </c>
    </row>
    <row r="27" spans="1:17" x14ac:dyDescent="0.3">
      <c r="A27" s="10" t="s">
        <v>49</v>
      </c>
      <c r="B27">
        <v>55</v>
      </c>
      <c r="D27" s="10" t="s">
        <v>350</v>
      </c>
      <c r="E27">
        <v>150</v>
      </c>
      <c r="F27">
        <v>8.98</v>
      </c>
      <c r="I27" s="10" t="s">
        <v>350</v>
      </c>
      <c r="J27">
        <v>5000</v>
      </c>
      <c r="K27">
        <v>150</v>
      </c>
      <c r="L27" s="16">
        <v>0.97</v>
      </c>
      <c r="N27" s="10" t="s">
        <v>350</v>
      </c>
      <c r="O27" s="19">
        <v>150</v>
      </c>
      <c r="P27">
        <v>8.98</v>
      </c>
      <c r="Q27" s="18">
        <v>0.97</v>
      </c>
    </row>
    <row r="28" spans="1:17" x14ac:dyDescent="0.3">
      <c r="A28" s="10" t="s">
        <v>80</v>
      </c>
      <c r="B28">
        <v>65</v>
      </c>
      <c r="D28" s="10" t="s">
        <v>380</v>
      </c>
      <c r="E28">
        <v>100</v>
      </c>
      <c r="F28">
        <v>15.45</v>
      </c>
      <c r="I28" s="10" t="s">
        <v>380</v>
      </c>
      <c r="J28">
        <v>4500</v>
      </c>
      <c r="K28">
        <v>100</v>
      </c>
      <c r="L28" s="16">
        <v>0.97777777777777775</v>
      </c>
      <c r="N28" s="10" t="s">
        <v>380</v>
      </c>
      <c r="O28" s="19">
        <v>100</v>
      </c>
      <c r="P28">
        <v>15.45</v>
      </c>
      <c r="Q28" s="18">
        <v>0.97777777777777775</v>
      </c>
    </row>
    <row r="29" spans="1:17" x14ac:dyDescent="0.3">
      <c r="A29" s="10" t="s">
        <v>75</v>
      </c>
      <c r="B29">
        <v>55</v>
      </c>
      <c r="D29" s="10" t="s">
        <v>383</v>
      </c>
      <c r="E29">
        <v>355</v>
      </c>
      <c r="F29">
        <v>34.450000000000003</v>
      </c>
      <c r="I29" s="10" t="s">
        <v>383</v>
      </c>
      <c r="J29">
        <v>3000</v>
      </c>
      <c r="K29">
        <v>355</v>
      </c>
      <c r="L29" s="16">
        <v>0.88166666666666671</v>
      </c>
      <c r="N29" s="10" t="s">
        <v>383</v>
      </c>
      <c r="O29" s="19">
        <v>355</v>
      </c>
      <c r="P29">
        <v>34.450000000000003</v>
      </c>
      <c r="Q29" s="18">
        <v>0.88166666666666671</v>
      </c>
    </row>
    <row r="30" spans="1:17" x14ac:dyDescent="0.3">
      <c r="A30" s="10" t="s">
        <v>63</v>
      </c>
      <c r="B30">
        <v>65</v>
      </c>
      <c r="D30" s="10" t="s">
        <v>377</v>
      </c>
      <c r="E30">
        <v>180</v>
      </c>
      <c r="F30">
        <v>5.25</v>
      </c>
      <c r="I30" s="10" t="s">
        <v>377</v>
      </c>
      <c r="J30">
        <v>3750</v>
      </c>
      <c r="K30">
        <v>180</v>
      </c>
      <c r="L30" s="16">
        <v>0.95199999999999996</v>
      </c>
      <c r="N30" s="10" t="s">
        <v>377</v>
      </c>
      <c r="O30" s="19">
        <v>180</v>
      </c>
      <c r="P30">
        <v>5.25</v>
      </c>
      <c r="Q30" s="18">
        <v>0.95199999999999996</v>
      </c>
    </row>
    <row r="31" spans="1:17" x14ac:dyDescent="0.3">
      <c r="A31" s="10" t="s">
        <v>59</v>
      </c>
      <c r="B31">
        <v>55</v>
      </c>
      <c r="D31" s="10" t="s">
        <v>342</v>
      </c>
      <c r="E31">
        <v>700</v>
      </c>
      <c r="F31">
        <v>34.450000000000003</v>
      </c>
      <c r="I31" s="10" t="s">
        <v>342</v>
      </c>
      <c r="J31">
        <v>3750</v>
      </c>
      <c r="K31">
        <v>700</v>
      </c>
      <c r="L31" s="16">
        <v>0.81333333333333335</v>
      </c>
      <c r="N31" s="10" t="s">
        <v>342</v>
      </c>
      <c r="O31" s="19">
        <v>700</v>
      </c>
      <c r="P31">
        <v>34.450000000000003</v>
      </c>
      <c r="Q31" s="18">
        <v>0.81333333333333335</v>
      </c>
    </row>
    <row r="32" spans="1:17" x14ac:dyDescent="0.3">
      <c r="A32" s="10" t="s">
        <v>89</v>
      </c>
      <c r="B32">
        <v>65</v>
      </c>
      <c r="D32" s="10" t="s">
        <v>388</v>
      </c>
      <c r="E32">
        <v>355</v>
      </c>
      <c r="F32">
        <v>15.45</v>
      </c>
      <c r="I32" s="10" t="s">
        <v>388</v>
      </c>
      <c r="J32">
        <v>450</v>
      </c>
      <c r="K32">
        <v>355</v>
      </c>
      <c r="L32" s="16">
        <v>0.21111111111111111</v>
      </c>
      <c r="N32" s="10" t="s">
        <v>388</v>
      </c>
      <c r="O32" s="19">
        <v>355</v>
      </c>
      <c r="P32">
        <v>15.45</v>
      </c>
      <c r="Q32" s="18">
        <v>0.21111111111111111</v>
      </c>
    </row>
    <row r="33" spans="1:17" x14ac:dyDescent="0.3">
      <c r="A33" s="10" t="s">
        <v>84</v>
      </c>
      <c r="B33">
        <v>55</v>
      </c>
      <c r="D33" s="10" t="s">
        <v>384</v>
      </c>
      <c r="E33">
        <v>355</v>
      </c>
      <c r="F33">
        <v>5.25</v>
      </c>
      <c r="I33" s="10" t="s">
        <v>384</v>
      </c>
      <c r="J33">
        <v>2000</v>
      </c>
      <c r="K33">
        <v>355</v>
      </c>
      <c r="L33" s="16">
        <v>0.82250000000000001</v>
      </c>
      <c r="N33" s="10" t="s">
        <v>384</v>
      </c>
      <c r="O33" s="19">
        <v>355</v>
      </c>
      <c r="P33">
        <v>5.25</v>
      </c>
      <c r="Q33" s="18">
        <v>0.82250000000000001</v>
      </c>
    </row>
    <row r="34" spans="1:17" x14ac:dyDescent="0.3">
      <c r="A34" s="10" t="s">
        <v>105</v>
      </c>
      <c r="B34">
        <v>120</v>
      </c>
      <c r="D34" s="10" t="s">
        <v>305</v>
      </c>
      <c r="E34">
        <v>600</v>
      </c>
      <c r="F34">
        <v>14.45</v>
      </c>
      <c r="I34" s="10" t="s">
        <v>305</v>
      </c>
      <c r="J34">
        <v>2000</v>
      </c>
      <c r="K34">
        <v>600</v>
      </c>
      <c r="L34" s="16">
        <v>0.7</v>
      </c>
      <c r="N34" s="10" t="s">
        <v>305</v>
      </c>
      <c r="O34" s="19">
        <v>600</v>
      </c>
      <c r="P34">
        <v>14.45</v>
      </c>
      <c r="Q34" s="18">
        <v>0.7</v>
      </c>
    </row>
    <row r="35" spans="1:17" x14ac:dyDescent="0.3">
      <c r="A35" s="10" t="s">
        <v>101</v>
      </c>
      <c r="B35">
        <v>85</v>
      </c>
      <c r="D35" s="10" t="s">
        <v>311</v>
      </c>
      <c r="E35">
        <v>500</v>
      </c>
      <c r="F35">
        <v>6.49</v>
      </c>
      <c r="I35" s="10" t="s">
        <v>311</v>
      </c>
      <c r="J35">
        <v>1000</v>
      </c>
      <c r="K35">
        <v>500</v>
      </c>
      <c r="L35" s="16">
        <v>0.5</v>
      </c>
      <c r="N35" s="10" t="s">
        <v>311</v>
      </c>
      <c r="O35" s="19">
        <v>500</v>
      </c>
      <c r="P35">
        <v>6.49</v>
      </c>
      <c r="Q35" s="18">
        <v>0.5</v>
      </c>
    </row>
    <row r="36" spans="1:17" x14ac:dyDescent="0.3">
      <c r="A36" s="10" t="s">
        <v>133</v>
      </c>
      <c r="B36">
        <v>65</v>
      </c>
      <c r="D36" s="10" t="s">
        <v>371</v>
      </c>
      <c r="E36">
        <v>180</v>
      </c>
      <c r="F36">
        <v>28.77</v>
      </c>
      <c r="I36" s="10" t="s">
        <v>371</v>
      </c>
      <c r="J36">
        <v>5000</v>
      </c>
      <c r="K36">
        <v>180</v>
      </c>
      <c r="L36" s="16">
        <v>0.96399999999999997</v>
      </c>
      <c r="N36" s="10" t="s">
        <v>371</v>
      </c>
      <c r="O36" s="19">
        <v>180</v>
      </c>
      <c r="P36">
        <v>28.77</v>
      </c>
      <c r="Q36" s="18">
        <v>0.96399999999999997</v>
      </c>
    </row>
    <row r="37" spans="1:17" x14ac:dyDescent="0.3">
      <c r="A37" s="10" t="s">
        <v>130</v>
      </c>
      <c r="B37">
        <v>55</v>
      </c>
      <c r="D37" s="10" t="s">
        <v>370</v>
      </c>
      <c r="E37">
        <v>50</v>
      </c>
      <c r="F37">
        <v>7.66</v>
      </c>
      <c r="I37" s="10" t="s">
        <v>370</v>
      </c>
      <c r="J37">
        <v>4000</v>
      </c>
      <c r="K37">
        <v>50</v>
      </c>
      <c r="L37" s="16">
        <v>0.98750000000000004</v>
      </c>
      <c r="N37" s="10" t="s">
        <v>370</v>
      </c>
      <c r="O37" s="19">
        <v>50</v>
      </c>
      <c r="P37">
        <v>7.66</v>
      </c>
      <c r="Q37" s="18">
        <v>0.98750000000000004</v>
      </c>
    </row>
    <row r="38" spans="1:17" x14ac:dyDescent="0.3">
      <c r="A38" s="10" t="s">
        <v>111</v>
      </c>
      <c r="B38">
        <v>120</v>
      </c>
      <c r="D38" s="10" t="s">
        <v>365</v>
      </c>
      <c r="E38">
        <v>450</v>
      </c>
      <c r="F38">
        <v>4.45</v>
      </c>
      <c r="I38" s="10" t="s">
        <v>365</v>
      </c>
      <c r="J38">
        <v>2500</v>
      </c>
      <c r="K38">
        <v>450</v>
      </c>
      <c r="L38" s="16">
        <v>0.82</v>
      </c>
      <c r="N38" s="10" t="s">
        <v>365</v>
      </c>
      <c r="O38" s="19">
        <v>450</v>
      </c>
      <c r="P38">
        <v>4.45</v>
      </c>
      <c r="Q38" s="18">
        <v>0.82</v>
      </c>
    </row>
    <row r="39" spans="1:17" x14ac:dyDescent="0.3">
      <c r="A39" s="10" t="s">
        <v>108</v>
      </c>
      <c r="B39">
        <v>95</v>
      </c>
      <c r="D39" s="10" t="s">
        <v>382</v>
      </c>
      <c r="E39">
        <v>250</v>
      </c>
      <c r="F39">
        <v>24.18</v>
      </c>
      <c r="I39" s="10" t="s">
        <v>382</v>
      </c>
      <c r="J39">
        <v>9000</v>
      </c>
      <c r="K39">
        <v>250</v>
      </c>
      <c r="L39" s="16">
        <v>0.97222222222222221</v>
      </c>
      <c r="N39" s="10" t="s">
        <v>382</v>
      </c>
      <c r="O39" s="19">
        <v>250</v>
      </c>
      <c r="P39">
        <v>24.18</v>
      </c>
      <c r="Q39" s="18">
        <v>0.97222222222222221</v>
      </c>
    </row>
    <row r="40" spans="1:17" x14ac:dyDescent="0.3">
      <c r="A40" s="10" t="s">
        <v>266</v>
      </c>
      <c r="B40">
        <v>2230</v>
      </c>
      <c r="D40" s="10" t="s">
        <v>360</v>
      </c>
      <c r="E40">
        <v>200</v>
      </c>
      <c r="F40">
        <v>69.83</v>
      </c>
      <c r="I40" s="10" t="s">
        <v>360</v>
      </c>
      <c r="J40">
        <v>7000</v>
      </c>
      <c r="K40">
        <v>200</v>
      </c>
      <c r="L40" s="16">
        <v>0.97142857142857142</v>
      </c>
      <c r="N40" s="10" t="s">
        <v>360</v>
      </c>
      <c r="O40" s="19">
        <v>200</v>
      </c>
      <c r="P40">
        <v>69.83</v>
      </c>
      <c r="Q40" s="18">
        <v>0.97142857142857142</v>
      </c>
    </row>
    <row r="41" spans="1:17" x14ac:dyDescent="0.3">
      <c r="D41" s="10" t="s">
        <v>335</v>
      </c>
      <c r="E41">
        <v>400</v>
      </c>
      <c r="F41">
        <v>6.23</v>
      </c>
      <c r="I41" s="10" t="s">
        <v>335</v>
      </c>
      <c r="J41">
        <v>27000</v>
      </c>
      <c r="K41">
        <v>400</v>
      </c>
      <c r="L41" s="16">
        <v>0.98518518518518516</v>
      </c>
      <c r="N41" s="10" t="s">
        <v>335</v>
      </c>
      <c r="O41" s="19">
        <v>400</v>
      </c>
      <c r="P41">
        <v>6.23</v>
      </c>
      <c r="Q41" s="18">
        <v>0.98518518518518516</v>
      </c>
    </row>
    <row r="42" spans="1:17" x14ac:dyDescent="0.3">
      <c r="D42" s="10" t="s">
        <v>315</v>
      </c>
      <c r="E42">
        <v>400</v>
      </c>
      <c r="F42">
        <v>18.75</v>
      </c>
      <c r="I42" s="10" t="s">
        <v>315</v>
      </c>
      <c r="J42">
        <v>28000</v>
      </c>
      <c r="K42">
        <v>400</v>
      </c>
      <c r="L42" s="16">
        <v>0.98571428571428577</v>
      </c>
      <c r="N42" s="10" t="s">
        <v>315</v>
      </c>
      <c r="O42" s="19">
        <v>400</v>
      </c>
      <c r="P42">
        <v>18.75</v>
      </c>
      <c r="Q42" s="18">
        <v>0.98571428571428577</v>
      </c>
    </row>
    <row r="43" spans="1:17" x14ac:dyDescent="0.3">
      <c r="D43" s="10" t="s">
        <v>362</v>
      </c>
      <c r="E43">
        <v>700</v>
      </c>
      <c r="F43">
        <v>15.45</v>
      </c>
      <c r="I43" s="10" t="s">
        <v>362</v>
      </c>
      <c r="J43">
        <v>9000</v>
      </c>
      <c r="K43">
        <v>700</v>
      </c>
      <c r="L43" s="16">
        <v>0.92222222222222228</v>
      </c>
      <c r="N43" s="10" t="s">
        <v>362</v>
      </c>
      <c r="O43" s="19">
        <v>700</v>
      </c>
      <c r="P43">
        <v>15.45</v>
      </c>
      <c r="Q43" s="18">
        <v>0.92222222222222228</v>
      </c>
    </row>
    <row r="44" spans="1:17" x14ac:dyDescent="0.3">
      <c r="D44" s="10" t="s">
        <v>331</v>
      </c>
      <c r="E44">
        <v>400</v>
      </c>
      <c r="F44">
        <v>28.77</v>
      </c>
      <c r="I44" s="10" t="s">
        <v>331</v>
      </c>
      <c r="J44">
        <v>10000</v>
      </c>
      <c r="K44">
        <v>400</v>
      </c>
      <c r="L44" s="16">
        <v>0.96</v>
      </c>
      <c r="N44" s="10" t="s">
        <v>331</v>
      </c>
      <c r="O44" s="19">
        <v>400</v>
      </c>
      <c r="P44">
        <v>28.77</v>
      </c>
      <c r="Q44" s="18">
        <v>0.96</v>
      </c>
    </row>
    <row r="45" spans="1:17" x14ac:dyDescent="0.3">
      <c r="D45" s="10" t="s">
        <v>376</v>
      </c>
      <c r="E45">
        <v>150</v>
      </c>
      <c r="F45">
        <v>34.450000000000003</v>
      </c>
      <c r="I45" s="10" t="s">
        <v>376</v>
      </c>
      <c r="J45">
        <v>15000</v>
      </c>
      <c r="K45">
        <v>150</v>
      </c>
      <c r="L45" s="16">
        <v>0.99</v>
      </c>
      <c r="N45" s="10" t="s">
        <v>376</v>
      </c>
      <c r="O45" s="19">
        <v>150</v>
      </c>
      <c r="P45">
        <v>34.450000000000003</v>
      </c>
      <c r="Q45" s="18">
        <v>0.99</v>
      </c>
    </row>
    <row r="46" spans="1:17" x14ac:dyDescent="0.3">
      <c r="D46" s="10" t="s">
        <v>303</v>
      </c>
      <c r="E46">
        <v>400</v>
      </c>
      <c r="F46">
        <v>3.89</v>
      </c>
      <c r="I46" s="10" t="s">
        <v>303</v>
      </c>
      <c r="J46">
        <v>7500</v>
      </c>
      <c r="K46">
        <v>400</v>
      </c>
      <c r="L46" s="16">
        <v>0.94666666666666666</v>
      </c>
      <c r="N46" s="10" t="s">
        <v>303</v>
      </c>
      <c r="O46" s="19">
        <v>400</v>
      </c>
      <c r="P46">
        <v>3.89</v>
      </c>
      <c r="Q46" s="18">
        <v>0.94666666666666666</v>
      </c>
    </row>
    <row r="47" spans="1:17" x14ac:dyDescent="0.3">
      <c r="D47" s="10" t="s">
        <v>313</v>
      </c>
      <c r="E47">
        <v>750</v>
      </c>
      <c r="F47">
        <v>1.9</v>
      </c>
      <c r="I47" s="10" t="s">
        <v>313</v>
      </c>
      <c r="J47">
        <v>2500</v>
      </c>
      <c r="K47">
        <v>750</v>
      </c>
      <c r="L47" s="16">
        <v>0.7</v>
      </c>
      <c r="N47" s="10" t="s">
        <v>313</v>
      </c>
      <c r="O47" s="19">
        <v>750</v>
      </c>
      <c r="P47">
        <v>1.9</v>
      </c>
      <c r="Q47" s="18">
        <v>0.7</v>
      </c>
    </row>
    <row r="48" spans="1:17" x14ac:dyDescent="0.3">
      <c r="D48" s="10" t="s">
        <v>323</v>
      </c>
      <c r="E48">
        <v>450</v>
      </c>
      <c r="F48">
        <v>4.16</v>
      </c>
      <c r="I48" s="10" t="s">
        <v>323</v>
      </c>
      <c r="J48">
        <v>7500</v>
      </c>
      <c r="K48">
        <v>450</v>
      </c>
      <c r="L48" s="16">
        <v>0.94</v>
      </c>
      <c r="N48" s="10" t="s">
        <v>323</v>
      </c>
      <c r="O48" s="19">
        <v>450</v>
      </c>
      <c r="P48">
        <v>4.16</v>
      </c>
      <c r="Q48" s="18">
        <v>0.94</v>
      </c>
    </row>
    <row r="49" spans="4:17" x14ac:dyDescent="0.3">
      <c r="D49" s="10" t="s">
        <v>333</v>
      </c>
      <c r="E49">
        <v>600</v>
      </c>
      <c r="F49">
        <v>32.450000000000003</v>
      </c>
      <c r="I49" s="10" t="s">
        <v>333</v>
      </c>
      <c r="J49">
        <v>50000</v>
      </c>
      <c r="K49">
        <v>600</v>
      </c>
      <c r="L49" s="16">
        <v>0.98799999999999999</v>
      </c>
      <c r="N49" s="10" t="s">
        <v>333</v>
      </c>
      <c r="O49" s="19">
        <v>600</v>
      </c>
      <c r="P49">
        <v>32.450000000000003</v>
      </c>
      <c r="Q49" s="18">
        <v>0.98799999999999999</v>
      </c>
    </row>
    <row r="50" spans="4:17" x14ac:dyDescent="0.3">
      <c r="D50" s="10" t="s">
        <v>354</v>
      </c>
      <c r="E50">
        <v>180</v>
      </c>
      <c r="F50">
        <v>32.450000000000003</v>
      </c>
      <c r="I50" s="10" t="s">
        <v>354</v>
      </c>
      <c r="J50">
        <v>1000</v>
      </c>
      <c r="K50">
        <v>180</v>
      </c>
      <c r="L50" s="16">
        <v>0.82</v>
      </c>
      <c r="N50" s="10" t="s">
        <v>354</v>
      </c>
      <c r="O50" s="19">
        <v>180</v>
      </c>
      <c r="P50">
        <v>32.450000000000003</v>
      </c>
      <c r="Q50" s="18">
        <v>0.82</v>
      </c>
    </row>
    <row r="51" spans="4:17" x14ac:dyDescent="0.3">
      <c r="D51" s="10" t="s">
        <v>298</v>
      </c>
      <c r="E51">
        <v>350</v>
      </c>
      <c r="F51">
        <v>19.3</v>
      </c>
      <c r="I51" s="10" t="s">
        <v>298</v>
      </c>
      <c r="J51">
        <v>6000</v>
      </c>
      <c r="K51">
        <v>350</v>
      </c>
      <c r="L51" s="16">
        <v>0.94166666666666665</v>
      </c>
      <c r="N51" s="10" t="s">
        <v>298</v>
      </c>
      <c r="O51" s="19">
        <v>350</v>
      </c>
      <c r="P51">
        <v>19.3</v>
      </c>
      <c r="Q51" s="18">
        <v>0.94166666666666665</v>
      </c>
    </row>
    <row r="52" spans="4:17" x14ac:dyDescent="0.3">
      <c r="D52" s="10" t="s">
        <v>367</v>
      </c>
      <c r="E52">
        <v>500</v>
      </c>
      <c r="F52">
        <v>7.12</v>
      </c>
      <c r="I52" s="10" t="s">
        <v>367</v>
      </c>
      <c r="J52">
        <v>5000</v>
      </c>
      <c r="K52">
        <v>500</v>
      </c>
      <c r="L52" s="16">
        <v>0.9</v>
      </c>
      <c r="N52" s="10" t="s">
        <v>367</v>
      </c>
      <c r="O52" s="19">
        <v>500</v>
      </c>
      <c r="P52">
        <v>7.12</v>
      </c>
      <c r="Q52" s="18">
        <v>0.9</v>
      </c>
    </row>
    <row r="53" spans="4:17" x14ac:dyDescent="0.3">
      <c r="D53" s="10" t="s">
        <v>373</v>
      </c>
      <c r="E53">
        <v>200</v>
      </c>
      <c r="F53">
        <v>6.23</v>
      </c>
      <c r="I53" s="10" t="s">
        <v>373</v>
      </c>
      <c r="J53">
        <v>50000</v>
      </c>
      <c r="K53">
        <v>200</v>
      </c>
      <c r="L53" s="16">
        <v>0.996</v>
      </c>
      <c r="N53" s="10" t="s">
        <v>373</v>
      </c>
      <c r="O53" s="19">
        <v>200</v>
      </c>
      <c r="P53">
        <v>6.23</v>
      </c>
      <c r="Q53" s="18">
        <v>0.996</v>
      </c>
    </row>
    <row r="54" spans="4:17" x14ac:dyDescent="0.3">
      <c r="D54" s="10" t="s">
        <v>363</v>
      </c>
      <c r="E54">
        <v>450</v>
      </c>
      <c r="F54">
        <v>15.45</v>
      </c>
      <c r="I54" s="10" t="s">
        <v>363</v>
      </c>
      <c r="J54">
        <v>9000</v>
      </c>
      <c r="K54">
        <v>450</v>
      </c>
      <c r="L54" s="16">
        <v>0.95</v>
      </c>
      <c r="N54" s="10" t="s">
        <v>363</v>
      </c>
      <c r="O54" s="19">
        <v>450</v>
      </c>
      <c r="P54">
        <v>15.45</v>
      </c>
      <c r="Q54" s="18">
        <v>0.95</v>
      </c>
    </row>
    <row r="55" spans="4:17" x14ac:dyDescent="0.3">
      <c r="D55" s="10" t="s">
        <v>317</v>
      </c>
      <c r="E55">
        <v>600</v>
      </c>
      <c r="F55">
        <v>27.64</v>
      </c>
      <c r="I55" s="10" t="s">
        <v>317</v>
      </c>
      <c r="J55">
        <v>3000</v>
      </c>
      <c r="K55">
        <v>600</v>
      </c>
      <c r="L55" s="16">
        <v>0.8</v>
      </c>
      <c r="N55" s="10" t="s">
        <v>317</v>
      </c>
      <c r="O55" s="19">
        <v>600</v>
      </c>
      <c r="P55">
        <v>27.64</v>
      </c>
      <c r="Q55" s="18">
        <v>0.8</v>
      </c>
    </row>
    <row r="56" spans="4:17" x14ac:dyDescent="0.3">
      <c r="D56" s="10" t="s">
        <v>379</v>
      </c>
      <c r="E56">
        <v>170</v>
      </c>
      <c r="F56">
        <v>17.98</v>
      </c>
      <c r="I56" s="10" t="s">
        <v>379</v>
      </c>
      <c r="J56">
        <v>3800</v>
      </c>
      <c r="K56">
        <v>170</v>
      </c>
      <c r="L56" s="16">
        <v>0.95526315789473681</v>
      </c>
      <c r="N56" s="10" t="s">
        <v>379</v>
      </c>
      <c r="O56" s="19">
        <v>170</v>
      </c>
      <c r="P56">
        <v>17.98</v>
      </c>
      <c r="Q56" s="18">
        <v>0.95526315789473681</v>
      </c>
    </row>
    <row r="57" spans="4:17" x14ac:dyDescent="0.3">
      <c r="D57" s="10" t="s">
        <v>344</v>
      </c>
      <c r="E57">
        <v>400</v>
      </c>
      <c r="F57">
        <v>5.25</v>
      </c>
      <c r="I57" s="10" t="s">
        <v>344</v>
      </c>
      <c r="J57">
        <v>7500</v>
      </c>
      <c r="K57">
        <v>400</v>
      </c>
      <c r="L57" s="16">
        <v>0.94666666666666666</v>
      </c>
      <c r="N57" s="10" t="s">
        <v>344</v>
      </c>
      <c r="O57" s="19">
        <v>400</v>
      </c>
      <c r="P57">
        <v>5.25</v>
      </c>
      <c r="Q57" s="18">
        <v>0.94666666666666666</v>
      </c>
    </row>
    <row r="58" spans="4:17" x14ac:dyDescent="0.3">
      <c r="D58" s="10" t="s">
        <v>340</v>
      </c>
      <c r="E58">
        <v>450</v>
      </c>
      <c r="F58">
        <v>69.83</v>
      </c>
      <c r="I58" s="10" t="s">
        <v>340</v>
      </c>
      <c r="J58">
        <v>15000</v>
      </c>
      <c r="K58">
        <v>450</v>
      </c>
      <c r="L58" s="16">
        <v>0.97</v>
      </c>
      <c r="N58" s="10" t="s">
        <v>340</v>
      </c>
      <c r="O58" s="19">
        <v>450</v>
      </c>
      <c r="P58">
        <v>69.83</v>
      </c>
      <c r="Q58" s="18">
        <v>0.97</v>
      </c>
    </row>
    <row r="59" spans="4:17" x14ac:dyDescent="0.3">
      <c r="D59" s="10" t="s">
        <v>372</v>
      </c>
      <c r="E59">
        <v>120</v>
      </c>
      <c r="F59">
        <v>32.450000000000003</v>
      </c>
      <c r="I59" s="10" t="s">
        <v>372</v>
      </c>
      <c r="J59">
        <v>10000</v>
      </c>
      <c r="K59">
        <v>120</v>
      </c>
      <c r="L59" s="16">
        <v>0.98799999999999999</v>
      </c>
      <c r="N59" s="10" t="s">
        <v>372</v>
      </c>
      <c r="O59" s="19">
        <v>120</v>
      </c>
      <c r="P59">
        <v>32.450000000000003</v>
      </c>
      <c r="Q59" s="18">
        <v>0.98799999999999999</v>
      </c>
    </row>
    <row r="60" spans="4:17" x14ac:dyDescent="0.3">
      <c r="D60" s="10" t="s">
        <v>325</v>
      </c>
      <c r="E60">
        <v>700</v>
      </c>
      <c r="F60">
        <v>24.18</v>
      </c>
      <c r="I60" s="10" t="s">
        <v>325</v>
      </c>
      <c r="J60">
        <v>3000</v>
      </c>
      <c r="K60">
        <v>700</v>
      </c>
      <c r="L60" s="16">
        <v>0.76666666666666672</v>
      </c>
      <c r="N60" s="10" t="s">
        <v>325</v>
      </c>
      <c r="O60" s="19">
        <v>700</v>
      </c>
      <c r="P60">
        <v>24.18</v>
      </c>
      <c r="Q60" s="18">
        <v>0.76666666666666672</v>
      </c>
    </row>
    <row r="61" spans="4:17" x14ac:dyDescent="0.3">
      <c r="D61" s="10" t="s">
        <v>364</v>
      </c>
      <c r="E61">
        <v>700</v>
      </c>
      <c r="F61">
        <v>15.45</v>
      </c>
      <c r="I61" s="10" t="s">
        <v>364</v>
      </c>
      <c r="J61">
        <v>9000</v>
      </c>
      <c r="K61">
        <v>700</v>
      </c>
      <c r="L61" s="16">
        <v>0.92222222222222228</v>
      </c>
      <c r="N61" s="10" t="s">
        <v>364</v>
      </c>
      <c r="O61" s="19">
        <v>700</v>
      </c>
      <c r="P61">
        <v>15.45</v>
      </c>
      <c r="Q61" s="18">
        <v>0.92222222222222228</v>
      </c>
    </row>
    <row r="62" spans="4:17" x14ac:dyDescent="0.3">
      <c r="D62" s="10" t="s">
        <v>307</v>
      </c>
      <c r="E62">
        <v>450</v>
      </c>
      <c r="F62">
        <v>5.99</v>
      </c>
      <c r="I62" s="10" t="s">
        <v>307</v>
      </c>
      <c r="J62">
        <v>21000</v>
      </c>
      <c r="K62">
        <v>450</v>
      </c>
      <c r="L62" s="16">
        <v>0.97857142857142854</v>
      </c>
      <c r="N62" s="10" t="s">
        <v>307</v>
      </c>
      <c r="O62" s="19">
        <v>450</v>
      </c>
      <c r="P62">
        <v>5.99</v>
      </c>
      <c r="Q62" s="18">
        <v>0.97857142857142854</v>
      </c>
    </row>
    <row r="63" spans="4:17" x14ac:dyDescent="0.3">
      <c r="D63" s="10" t="s">
        <v>369</v>
      </c>
      <c r="E63">
        <v>250</v>
      </c>
      <c r="F63">
        <v>8.98</v>
      </c>
      <c r="I63" s="10" t="s">
        <v>369</v>
      </c>
      <c r="J63">
        <v>3000</v>
      </c>
      <c r="K63">
        <v>250</v>
      </c>
      <c r="L63" s="16">
        <v>0.91666666666666663</v>
      </c>
      <c r="N63" s="10" t="s">
        <v>369</v>
      </c>
      <c r="O63" s="19">
        <v>250</v>
      </c>
      <c r="P63">
        <v>8.98</v>
      </c>
      <c r="Q63" s="18">
        <v>0.91666666666666663</v>
      </c>
    </row>
    <row r="64" spans="4:17" x14ac:dyDescent="0.3">
      <c r="D64" s="10" t="s">
        <v>352</v>
      </c>
      <c r="E64">
        <v>150</v>
      </c>
      <c r="F64">
        <v>28.77</v>
      </c>
      <c r="I64" s="10" t="s">
        <v>352</v>
      </c>
      <c r="J64">
        <v>3500</v>
      </c>
      <c r="K64">
        <v>150</v>
      </c>
      <c r="L64" s="16">
        <v>0.95714285714285718</v>
      </c>
      <c r="N64" s="10" t="s">
        <v>352</v>
      </c>
      <c r="O64" s="19">
        <v>150</v>
      </c>
      <c r="P64">
        <v>28.77</v>
      </c>
      <c r="Q64" s="18">
        <v>0.95714285714285718</v>
      </c>
    </row>
    <row r="65" spans="4:17" x14ac:dyDescent="0.3">
      <c r="D65" s="10" t="s">
        <v>366</v>
      </c>
      <c r="E65">
        <v>700</v>
      </c>
      <c r="F65">
        <v>1.1499999999999999</v>
      </c>
      <c r="I65" s="10" t="s">
        <v>366</v>
      </c>
      <c r="J65">
        <v>1200</v>
      </c>
      <c r="K65">
        <v>700</v>
      </c>
      <c r="L65" s="16">
        <v>0.41666666666666669</v>
      </c>
      <c r="N65" s="10" t="s">
        <v>366</v>
      </c>
      <c r="O65" s="19">
        <v>700</v>
      </c>
      <c r="P65">
        <v>1.1499999999999999</v>
      </c>
      <c r="Q65" s="18">
        <v>0.41666666666666669</v>
      </c>
    </row>
    <row r="66" spans="4:17" x14ac:dyDescent="0.3">
      <c r="D66" s="10" t="s">
        <v>301</v>
      </c>
      <c r="E66">
        <v>550</v>
      </c>
      <c r="F66">
        <v>4.22</v>
      </c>
      <c r="I66" s="10" t="s">
        <v>301</v>
      </c>
      <c r="J66">
        <v>18000</v>
      </c>
      <c r="K66">
        <v>550</v>
      </c>
      <c r="L66" s="16">
        <v>0.96944444444444444</v>
      </c>
      <c r="N66" s="10" t="s">
        <v>301</v>
      </c>
      <c r="O66" s="19">
        <v>550</v>
      </c>
      <c r="P66">
        <v>4.22</v>
      </c>
      <c r="Q66" s="18">
        <v>0.96944444444444444</v>
      </c>
    </row>
    <row r="67" spans="4:17" x14ac:dyDescent="0.3">
      <c r="D67" s="10" t="s">
        <v>327</v>
      </c>
      <c r="E67">
        <v>400</v>
      </c>
      <c r="F67">
        <v>8.98</v>
      </c>
      <c r="I67" s="10" t="s">
        <v>327</v>
      </c>
      <c r="J67">
        <v>4000</v>
      </c>
      <c r="K67">
        <v>400</v>
      </c>
      <c r="L67" s="16">
        <v>0.9</v>
      </c>
      <c r="N67" s="10" t="s">
        <v>327</v>
      </c>
      <c r="O67" s="19">
        <v>400</v>
      </c>
      <c r="P67">
        <v>8.98</v>
      </c>
      <c r="Q67" s="18">
        <v>0.9</v>
      </c>
    </row>
    <row r="68" spans="4:17" x14ac:dyDescent="0.3">
      <c r="D68" s="10" t="s">
        <v>348</v>
      </c>
      <c r="E68">
        <v>150</v>
      </c>
      <c r="F68">
        <v>7.66</v>
      </c>
      <c r="I68" s="10" t="s">
        <v>348</v>
      </c>
      <c r="J68">
        <v>500</v>
      </c>
      <c r="K68">
        <v>150</v>
      </c>
      <c r="L68" s="16">
        <v>0.7</v>
      </c>
      <c r="N68" s="10" t="s">
        <v>348</v>
      </c>
      <c r="O68" s="19">
        <v>150</v>
      </c>
      <c r="P68">
        <v>7.66</v>
      </c>
      <c r="Q68" s="18">
        <v>0.7</v>
      </c>
    </row>
    <row r="69" spans="4:17" x14ac:dyDescent="0.3">
      <c r="D69" s="10" t="s">
        <v>266</v>
      </c>
      <c r="E69">
        <v>22735</v>
      </c>
      <c r="F69">
        <v>1203.0600000000006</v>
      </c>
      <c r="I69" s="10" t="s">
        <v>266</v>
      </c>
      <c r="J69">
        <v>472350</v>
      </c>
      <c r="K69">
        <v>22735</v>
      </c>
      <c r="L69" s="16">
        <v>50.404040378724581</v>
      </c>
      <c r="N69" s="10" t="s">
        <v>266</v>
      </c>
      <c r="O69" s="19">
        <v>22735</v>
      </c>
      <c r="P69">
        <v>1203.0600000000006</v>
      </c>
      <c r="Q69" s="18">
        <v>50.404040378724581</v>
      </c>
    </row>
    <row r="71" spans="4:17" x14ac:dyDescent="0.3">
      <c r="F71" t="s">
        <v>433</v>
      </c>
    </row>
    <row r="72" spans="4:17" ht="15.6" x14ac:dyDescent="0.3">
      <c r="F72" s="27">
        <f>GETPIVOTDATA("Sum of ing_price",$D$8)</f>
        <v>1203.0600000000006</v>
      </c>
    </row>
  </sheetData>
  <conditionalFormatting sqref="Q8">
    <cfRule type="cellIs" dxfId="15" priority="7" operator="lessThan">
      <formula>0.0025</formula>
    </cfRule>
  </conditionalFormatting>
  <conditionalFormatting pivot="1" sqref="P14">
    <cfRule type="cellIs" dxfId="14" priority="6" operator="lessThan">
      <formula>0.25</formula>
    </cfRule>
  </conditionalFormatting>
  <conditionalFormatting pivot="1" sqref="Q9:Q69">
    <cfRule type="cellIs" dxfId="13" priority="2" operator="lessThan">
      <formula>0.45</formula>
    </cfRule>
  </conditionalFormatting>
  <conditionalFormatting pivot="1" sqref="Q9:Q69">
    <cfRule type="cellIs" dxfId="12" priority="1" operator="between">
      <formula>0.45</formula>
      <formula>0.6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O Y 4 7 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D m O O 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j j t X r c z 0 j p c B A A C h A w A A E w A c A E Z v c m 1 1 b G F z L 1 N l Y 3 R p b 2 4 x L m 0 g o h g A K K A U A A A A A A A A A A A A A A A A A A A A A A A A A A A A d V L f a 9 s w E H 4 P 5 H 8 Q 7 k s C w j R j K 3 T F D 8 V O W S F s G c l g t B 5 G k 2 6 t V l v K d O e s S e j / 3 k u c k a W x / S L r v h / 3 n S Q E T d Y 7 M W v W 0 V W / 1 + / h o w p g x N S u 1 6 q Y B v + b Q Z G I E q j f E / z N f B 0 0 c C X F Z Z x 5 X V f g a H B j S 4 h T 7 4 g 3 O I j S j / k 3 h I B 5 N p 5 M 8 i 8 O s m C X k G e A T + Q X + f h 7 O p 4 U 0 9 u 7 u + v 8 q F G s c R k N 5 X 0 G p a 0 s Q U g i G U m R + r K u H C a j S y n G T n t j 3 U N y 8 e H 8 f C T F 1 9 o T z G h V Q n L 4 j T 9 7 B z + G s o l 8 F r F 9 x Z g R n 0 A Z z h V x / r n 6 y c Q 9 s q 8 P m u m k u N / X r 8 t y p l W p A i Y U 6 v 8 t 0 0 f l H t h x v l r A w W 4 e l M N f P l R N 5 C 2 I g 5 b + c r O J g v 9 b G J 7 u 1 t H F + 3 h L f Z F i E / n A j M K 2 I D q A Y p N C E W P E V W F 4 T 7 Y 6 E h J U j X r H I H i m H f q n V o 4 s r V p s a 6 T W f o Z v Y Q m h R d K 0 U s a 0 6 r o i 4 F N 9 U t t x n a q g H d G H W Y 8 B t O s O y S J Y D a e h u s L + G 3 I 7 T Q D E 0 Y n r W 8 a 7 b o Z u D r g D X d s F v 9 0 3 2 V 6 G / Z 5 1 r a / q 6 h V Q S w E C L Q A U A A I A C A A 5 j j t X U b n M k q U A A A D 2 A A A A E g A A A A A A A A A A A A A A A A A A A A A A Q 2 9 u Z m l n L 1 B h Y 2 t h Z 2 U u e G 1 s U E s B A i 0 A F A A C A A g A O Y 4 7 V w / K 6 a u k A A A A 6 Q A A A B M A A A A A A A A A A A A A A A A A 8 Q A A A F t D b 2 5 0 Z W 5 0 X 1 R 5 c G V z X S 5 4 b W x Q S w E C L Q A U A A I A C A A 5 j j t X r c z 0 j p c B A A C h A w A A E w A A A A A A A A A A A A A A A A D i 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E w A A A A A A A B g 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l 6 e m F f 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a X p 6 Y V 9 Q c m 9 q Z W N 0 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Q a X p 6 Y V 9 Q c m 9 q Z W N 0 L 0 N o Y W 5 n Z W Q g V H l w Z S 5 7 c m 9 3 X 2 Q s M H 0 m c X V v d D s s J n F 1 b 3 Q 7 U 2 V j d G l v b j E v U G l 6 e m F f U H J v a m V j d C 9 D a G F u Z 2 V k I F R 5 c G U u e 2 9 y Z G V y X 2 l k L D F 9 J n F 1 b 3 Q 7 L C Z x d W 9 0 O 1 N l Y 3 R p b 2 4 x L 1 B p e n p h X 1 B y b 2 p l Y 3 Q v Q 2 h h b m d l Z C B U e X B l L n t j c m V h d G V k X 2 F 0 L D J 9 J n F 1 b 3 Q 7 L C Z x d W 9 0 O 1 N l Y 3 R p b 2 4 x L 1 B p e n p h X 1 B y b 2 p l Y 3 Q v Q 2 h h b m d l Z C B U e X B l L n t v c m R l c l 9 p d G V t X 2 l k L D N 9 J n F 1 b 3 Q 7 L C Z x d W 9 0 O 1 N l Y 3 R p b 2 4 x L 1 B p e n p h X 1 B y b 2 p l Y 3 Q v Q 2 h h b m d l Z C B U e X B l L n t x d W F u d G l 0 e S w 0 f S Z x d W 9 0 O y w m c X V v d D t T Z W N 0 a W 9 u M S 9 Q a X p 6 Y V 9 Q c m 9 q Z W N 0 L 0 N o Y W 5 n Z W Q g V H l w Z S 5 7 Y 3 V z d F 9 p Z C w 1 f S Z x d W 9 0 O y w m c X V v d D t T Z W N 0 a W 9 u M S 9 Q a X p 6 Y V 9 Q c m 9 q Z W N 0 L 0 N o Y W 5 n Z W Q g V H l w Z S 5 7 Z G V s a X Z l c n k s N n 0 m c X V v d D s s J n F 1 b 3 Q 7 U 2 V j d G l v b j E v U G l 6 e m F f U H J v a m V j d C 9 D a G F u Z 2 V k I F R 5 c G U u e 2 9 y Z G V y X 2 F k Z F 9 p Z C w 3 f S Z x d W 9 0 O y w m c X V v d D t T Z W N 0 a W 9 u M S 9 Q a X p 6 Y V 9 Q c m 9 q Z W N 0 L 0 N o Y W 5 n Z W Q g V H l w Z S 5 7 a X R l b V 9 p Z C w 4 f S Z x d W 9 0 O y w m c X V v d D t T Z W N 0 a W 9 u M S 9 Q a X p 6 Y V 9 Q c m 9 q Z W N 0 L 0 N o Y W 5 n Z W Q g V H l w Z S 5 7 c 2 t 1 L D l 9 J n F 1 b 3 Q 7 L C Z x d W 9 0 O 1 N l Y 3 R p b 2 4 x L 1 B p e n p h X 1 B y b 2 p l Y 3 Q v Q 2 h h b m d l Z C B U e X B l L n t p d G V t X 2 5 h b W U s M T B 9 J n F 1 b 3 Q 7 L C Z x d W 9 0 O 1 N l Y 3 R p b 2 4 x L 1 B p e n p h X 1 B y b 2 p l Y 3 Q v Q 2 h h b m d l Z C B U e X B l L n t p d G V t X 2 N h d C w x M X 0 m c X V v d D s s J n F 1 b 3 Q 7 U 2 V j d G l v b j E v U G l 6 e m F f U H J v a m V j d C 9 D a G F u Z 2 V k I F R 5 c G U u e 2 l 0 Z W 1 f c 2 l 6 Z S w x M n 0 m c X V v d D s s J n F 1 b 3 Q 7 U 2 V j d G l v b j E v U G l 6 e m F f U H J v a m V j d C 9 D a G F u Z 2 V k I F R 5 c G U u e 2 l 0 Z W 1 f c H J p Y 2 U s M T N 9 J n F 1 b 3 Q 7 L C Z x d W 9 0 O 1 N l Y 3 R p b 2 4 x L 1 B p e n p h X 1 B y b 2 p l Y 3 Q v Q 2 h h b m d l Z C B U e X B l L n t h Z G R f a W Q s M T R 9 J n F 1 b 3 Q 7 L C Z x d W 9 0 O 1 N l Y 3 R p b 2 4 x L 1 B p e n p h X 1 B y b 2 p l Y 3 Q v Q 2 h h b m d l Z C B U e X B l L n t k Z W x p d m V y e V 9 h Z G R y Z X N z M S w x N X 0 m c X V v d D s s J n F 1 b 3 Q 7 U 2 V j d G l v b j E v U G l 6 e m F f U H J v a m V j d C 9 D a G F u Z 2 V k I F R 5 c G U u e 2 R l b G l 2 Z X J 5 X 2 F k Z H J l c 3 M y L D E 2 f S Z x d W 9 0 O y w m c X V v d D t T Z W N 0 a W 9 u M S 9 Q a X p 6 Y V 9 Q c m 9 q Z W N 0 L 0 N o Y W 5 n Z W Q g V H l w Z S 5 7 Z G V s a X Z l c n l f Y 2 l 0 e S w x N 3 0 m c X V v d D s s J n F 1 b 3 Q 7 U 2 V j d G l v b j E v U G l 6 e m F f U H J v a m V j d C 9 D a G F u Z 2 V k I F R 5 c G U u e 2 R l b G l 2 Z X J 5 X 3 p p c G N v Z G U s M T h 9 J n F 1 b 3 Q 7 X S w m c X V v d D t D b 2 x 1 b W 5 D b 3 V u d C Z x d W 9 0 O z o x O S w m c X V v d D t L Z X l D b 2 x 1 b W 5 O Y W 1 l c y Z x d W 9 0 O z p b X S w m c X V v d D t D b 2 x 1 b W 5 J Z G V u d G l 0 a W V z J n F 1 b 3 Q 7 O l s m c X V v d D t T Z W N 0 a W 9 u M S 9 Q a X p 6 Y V 9 Q c m 9 q Z W N 0 L 0 N o Y W 5 n Z W Q g V H l w Z S 5 7 c m 9 3 X 2 Q s M H 0 m c X V v d D s s J n F 1 b 3 Q 7 U 2 V j d G l v b j E v U G l 6 e m F f U H J v a m V j d C 9 D a G F u Z 2 V k I F R 5 c G U u e 2 9 y Z G V y X 2 l k L D F 9 J n F 1 b 3 Q 7 L C Z x d W 9 0 O 1 N l Y 3 R p b 2 4 x L 1 B p e n p h X 1 B y b 2 p l Y 3 Q v Q 2 h h b m d l Z C B U e X B l L n t j c m V h d G V k X 2 F 0 L D J 9 J n F 1 b 3 Q 7 L C Z x d W 9 0 O 1 N l Y 3 R p b 2 4 x L 1 B p e n p h X 1 B y b 2 p l Y 3 Q v Q 2 h h b m d l Z C B U e X B l L n t v c m R l c l 9 p d G V t X 2 l k L D N 9 J n F 1 b 3 Q 7 L C Z x d W 9 0 O 1 N l Y 3 R p b 2 4 x L 1 B p e n p h X 1 B y b 2 p l Y 3 Q v Q 2 h h b m d l Z C B U e X B l L n t x d W F u d G l 0 e S w 0 f S Z x d W 9 0 O y w m c X V v d D t T Z W N 0 a W 9 u M S 9 Q a X p 6 Y V 9 Q c m 9 q Z W N 0 L 0 N o Y W 5 n Z W Q g V H l w Z S 5 7 Y 3 V z d F 9 p Z C w 1 f S Z x d W 9 0 O y w m c X V v d D t T Z W N 0 a W 9 u M S 9 Q a X p 6 Y V 9 Q c m 9 q Z W N 0 L 0 N o Y W 5 n Z W Q g V H l w Z S 5 7 Z G V s a X Z l c n k s N n 0 m c X V v d D s s J n F 1 b 3 Q 7 U 2 V j d G l v b j E v U G l 6 e m F f U H J v a m V j d C 9 D a G F u Z 2 V k I F R 5 c G U u e 2 9 y Z G V y X 2 F k Z F 9 p Z C w 3 f S Z x d W 9 0 O y w m c X V v d D t T Z W N 0 a W 9 u M S 9 Q a X p 6 Y V 9 Q c m 9 q Z W N 0 L 0 N o Y W 5 n Z W Q g V H l w Z S 5 7 a X R l b V 9 p Z C w 4 f S Z x d W 9 0 O y w m c X V v d D t T Z W N 0 a W 9 u M S 9 Q a X p 6 Y V 9 Q c m 9 q Z W N 0 L 0 N o Y W 5 n Z W Q g V H l w Z S 5 7 c 2 t 1 L D l 9 J n F 1 b 3 Q 7 L C Z x d W 9 0 O 1 N l Y 3 R p b 2 4 x L 1 B p e n p h X 1 B y b 2 p l Y 3 Q v Q 2 h h b m d l Z C B U e X B l L n t p d G V t X 2 5 h b W U s M T B 9 J n F 1 b 3 Q 7 L C Z x d W 9 0 O 1 N l Y 3 R p b 2 4 x L 1 B p e n p h X 1 B y b 2 p l Y 3 Q v Q 2 h h b m d l Z C B U e X B l L n t p d G V t X 2 N h d C w x M X 0 m c X V v d D s s J n F 1 b 3 Q 7 U 2 V j d G l v b j E v U G l 6 e m F f U H J v a m V j d C 9 D a G F u Z 2 V k I F R 5 c G U u e 2 l 0 Z W 1 f c 2 l 6 Z S w x M n 0 m c X V v d D s s J n F 1 b 3 Q 7 U 2 V j d G l v b j E v U G l 6 e m F f U H J v a m V j d C 9 D a G F u Z 2 V k I F R 5 c G U u e 2 l 0 Z W 1 f c H J p Y 2 U s M T N 9 J n F 1 b 3 Q 7 L C Z x d W 9 0 O 1 N l Y 3 R p b 2 4 x L 1 B p e n p h X 1 B y b 2 p l Y 3 Q v Q 2 h h b m d l Z C B U e X B l L n t h Z G R f a W Q s M T R 9 J n F 1 b 3 Q 7 L C Z x d W 9 0 O 1 N l Y 3 R p b 2 4 x L 1 B p e n p h X 1 B y b 2 p l Y 3 Q v Q 2 h h b m d l Z C B U e X B l L n t k Z W x p d m V y e V 9 h Z G R y Z X N z M S w x N X 0 m c X V v d D s s J n F 1 b 3 Q 7 U 2 V j d G l v b j E v U G l 6 e m F f U H J v a m V j d C 9 D a G F u Z 2 V k I F R 5 c G U u e 2 R l b G l 2 Z X J 5 X 2 F k Z H J l c 3 M y L D E 2 f S Z x d W 9 0 O y w m c X V v d D t T Z W N 0 a W 9 u M S 9 Q a X p 6 Y V 9 Q c m 9 q Z W N 0 L 0 N o Y W 5 n Z W Q g V H l w Z S 5 7 Z G V s a X Z l c n l f Y 2 l 0 e S w x N 3 0 m c X V v d D s s J n F 1 b 3 Q 7 U 2 V j d G l v b j E v U G l 6 e m F f U H J v a m V j d C 9 D a G F u Z 2 V k I F R 5 c G U u e 2 R l b G l 2 Z X J 5 X 3 p p c G N v Z G U s M T h 9 J n F 1 b 3 Q 7 X S w m c X V v d D t S Z W x h d G l v b n N o a X B J b m Z v J n F 1 b 3 Q 7 O l t d f S I g L z 4 8 R W 5 0 c n k g V H l w Z T 0 i R m l s b F N 0 Y X R 1 c y I g V m F s d W U 9 I n N D b 2 1 w b G V 0 Z S I g L z 4 8 R W 5 0 c n k g V H l w Z T 0 i R m l s b E N v b H V t b k 5 h b W V z I i B W Y W x 1 Z T 0 i c 1 s m c X V v d D t y b 3 d f Z C Z x d W 9 0 O y w m c X V v d D t v c m R l c l 9 p Z C Z x d W 9 0 O y w m c X V v d D t j c m V h d G V k X 2 F 0 J n F 1 b 3 Q 7 L C Z x d W 9 0 O 2 9 y Z G V y X 2 l 0 Z W 1 f a W Q m c X V v d D s s J n F 1 b 3 Q 7 c X V h b n R p d H k m c X V v d D s s J n F 1 b 3 Q 7 Y 3 V z d F 9 p Z C Z x d W 9 0 O y w m c X V v d D t k Z W x p d m V y e S Z x d W 9 0 O y w m c X V v d D t v c m R l c l 9 h Z G R f a W Q m c X V v d D s s J n F 1 b 3 Q 7 a X R l b V 9 p Z C Z x d W 9 0 O y w m c X V v d D t z a 3 U m c X V v d D s s J n F 1 b 3 Q 7 a X R l b V 9 u Y W 1 l J n F 1 b 3 Q 7 L C Z x d W 9 0 O 2 l 0 Z W 1 f Y 2 F 0 J n F 1 b 3 Q 7 L C Z x d W 9 0 O 2 l 0 Z W 1 f c 2 l 6 Z S Z x d W 9 0 O y w m c X V v d D t p d G V t X 3 B y a W N l J n F 1 b 3 Q 7 L C Z x d W 9 0 O 2 F k Z F 9 p Z C Z x d W 9 0 O y w m c X V v d D t k Z W x p d m V y e V 9 h Z G R y Z X N z M S Z x d W 9 0 O y w m c X V v d D t k Z W x p d m V y e V 9 h Z G R y Z X N z M i Z x d W 9 0 O y w m c X V v d D t k Z W x p d m V y e V 9 j a X R 5 J n F 1 b 3 Q 7 L C Z x d W 9 0 O 2 R l b G l 2 Z X J 5 X 3 p p c G N v Z G U m c X V v d D t d I i A v P j x F b n R y e S B U e X B l P S J G a W x s Q 2 9 s d W 1 u V H l w Z X M i I F Z h b H V l P S J z Q X d N S E J n T U R B d 0 1 H Q m d Z R 0 J n T U R C Z 1 l H Q X c 9 P S I g L z 4 8 R W 5 0 c n k g V H l w Z T 0 i R m l s b E x h c 3 R V c G R h d G V k I i B W Y W x 1 Z T 0 i Z D I w M j M t M D k t M j d U M D I 6 M T U 6 M T U u M T Q 5 M T I 4 O F o i I C 8 + P E V u d H J 5 I F R 5 c G U 9 I k Z p b G x F c n J v c k N v d W 5 0 I i B W Y W x 1 Z T 0 i b D A i I C 8 + P E V u d H J 5 I F R 5 c G U 9 I k Z p b G x F c n J v c k N v Z G U i I F Z h b H V l P S J z V W 5 r b m 9 3 b i I g L z 4 8 R W 5 0 c n k g V H l w Z T 0 i R m l s b E N v d W 5 0 I i B W Y W x 1 Z T 0 i b D M z I i A v P j x F b n R y e S B U e X B l P S J B Z G R l Z F R v R G F 0 Y U 1 v Z G V s I i B W Y W x 1 Z T 0 i b D A i I C 8 + P C 9 T d G F i b G V F b n R y a W V z P j w v S X R l b T 4 8 S X R l b T 4 8 S X R l b U x v Y 2 F 0 a W 9 u P j x J d G V t V H l w Z T 5 G b 3 J t d W x h P C 9 J d G V t V H l w Z T 4 8 S X R l b V B h d G g + U 2 V j d G l v b j E v U G l 6 e m F f U H J v a m V j d C 9 T b 3 V y Y 2 U 8 L 0 l 0 Z W 1 Q Y X R o P j w v S X R l b U x v Y 2 F 0 a W 9 u P j x T d G F i b G V F b n R y a W V z I C 8 + P C 9 J d G V t P j x J d G V t P j x J d G V t T G 9 j Y X R p b 2 4 + P E l 0 Z W 1 U e X B l P k Z v c m 1 1 b G E 8 L 0 l 0 Z W 1 U e X B l P j x J d G V t U G F 0 a D 5 T Z W N 0 a W 9 u M S 9 Q a X p 6 Y V 9 Q c m 9 q Z W N 0 L 1 B y b 2 1 v d G V k J T I w S G V h Z G V y c z w v S X R l b V B h d G g + P C 9 J d G V t T G 9 j Y X R p b 2 4 + P F N 0 Y W J s Z U V u d H J p Z X M g L z 4 8 L 0 l 0 Z W 0 + P E l 0 Z W 0 + P E l 0 Z W 1 M b 2 N h d G l v b j 4 8 S X R l b V R 5 c G U + R m 9 y b X V s Y T w v S X R l b V R 5 c G U + P E l 0 Z W 1 Q Y X R o P l N l Y 3 R p b 2 4 x L 1 B p e n p h X 1 B y b 2 p l Y 3 Q v Q 2 h h b m d l Z C U y M F R 5 c G U 8 L 0 l 0 Z W 1 Q Y X R o P j w v S X R l b U x v Y 2 F 0 a W 9 u P j x T d G F i b G V F b n R y a W V z I C 8 + P C 9 J d G V t P j w v S X R l b X M + P C 9 M b 2 N h b F B h Y 2 t h Z 2 V N Z X R h Z G F 0 Y U Z p b G U + F g A A A F B L B Q Y A A A A A A A A A A A A A A A A A A A A A A A A m A Q A A A Q A A A N C M n d 8 B F d E R j H o A w E / C l + s B A A A A F q O q / n a Z x U C t W s w U Z H w D U A A A A A A C A A A A A A A Q Z g A A A A E A A C A A A A B X z B A 8 0 o V B I o w h + l 6 x 5 J T P Q q z y B d Q v z r 3 8 C J W + a 9 A S w g A A A A A O g A A A A A I A A C A A A A B 3 2 H t j T D p 1 l X X 5 i o x u 9 7 G Q Y O j 4 V U / q L X Y Z M J i R N + n X 8 V A A A A A P i A i w 2 b 8 U M n l h e q l S E S U v T 7 D V b B y H n s j 6 y r t r X a x X X 1 S Z w a 4 B v X C h Y A Z 7 Z h e W F z s v k N 7 7 V W M / b w E j g 5 3 s h w W U a 5 E L Y k V B W B l 1 T o O H j l w q u E A A A A A I b v a 7 j L H L 3 y b T v D R J p W h 9 g p H I H T e t 5 b F 0 p / + N L C T e z w J g 4 q C g k D 4 b z v V Y U 1 G 3 s t s g w W U t t F X z y 9 Y H j J u h 3 y B k < / D a t a M a s h u p > 
</file>

<file path=customXml/itemProps1.xml><?xml version="1.0" encoding="utf-8"?>
<ds:datastoreItem xmlns:ds="http://schemas.openxmlformats.org/officeDocument/2006/customXml" ds:itemID="{E8ABB172-14F6-4B5A-9505-EB45B284F9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Pizza_Project</vt:lpstr>
      <vt:lpstr>DASHBOARD</vt:lpstr>
      <vt:lpstr>Inv</vt:lpstr>
      <vt:lpstr>DASHBOARD2</vt:lpstr>
      <vt:lpstr>Staff</vt:lpstr>
      <vt:lpstr>KPI</vt:lpstr>
      <vt:lpstr>KPI2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2023-09-27T12:19:42Z</dcterms:created>
  <dcterms:modified xsi:type="dcterms:W3CDTF">2023-09-29T07:50:45Z</dcterms:modified>
</cp:coreProperties>
</file>